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activeTab="13"/>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II_2021" sheetId="65" r:id="rId12"/>
    <sheet name="Eksport I-III_2021" sheetId="66" r:id="rId13"/>
    <sheet name="Import I-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J536" i="36"/>
  <c r="H535" i="36"/>
  <c r="G535"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H152" i="45" s="1"/>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44" i="45" l="1"/>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<sst xmlns="http://schemas.openxmlformats.org/spreadsheetml/2006/main" count="6402" uniqueCount="515">
  <si>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</si>
  <si>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</si>
  <si>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</si>
  <si>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</si>
  <si>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</si>
  <si>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</si>
  <si>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</si>
  <si>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</si>
  <si>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</si>
  <si>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</si>
  <si>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</si>
  <si>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</si>
  <si>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</si>
  <si>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</si>
  <si>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</si>
  <si>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</si>
  <si>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</si>
  <si>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</si>
  <si>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</si>
  <si>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</si>
  <si>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</si>
  <si>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</si>
  <si>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</si>
  <si>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</si>
  <si>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</si>
  <si>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</si>
  <si>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</si>
  <si>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</si>
  <si>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</si>
  <si>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</si>
  <si>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</si>
  <si>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</si>
  <si>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</si>
  <si>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</si>
  <si>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</si>
  <si>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</si>
  <si>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</si>
  <si>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</si>
  <si>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</si>
  <si>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</si>
  <si>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</si>
  <si>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</si>
  <si>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</si>
  <si>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</si>
  <si>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</si>
  <si>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</si>
  <si>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</si>
  <si>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</si>
  <si>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</si>
  <si>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</si>
  <si>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</si>
  <si>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</si>
  <si>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</si>
  <si>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</si>
  <si>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</si>
  <si>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</si>
  <si>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</si>
  <si>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</si>
  <si>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</si>
  <si>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</si>
  <si>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</si>
  <si>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</si>
  <si>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</si>
  <si>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</si>
  <si>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</si>
  <si>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</si>
  <si>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</si>
  <si>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</si>
  <si>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</si>
  <si>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</si>
  <si>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</si>
  <si>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</si>
  <si>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</si>
  <si>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</si>
  <si>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</si>
  <si>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</si>
  <si>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</si>
  <si>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</si>
  <si>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</si>
  <si>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</si>
  <si>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</si>
  <si>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</si>
  <si>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</si>
  <si>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</si>
  <si>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</si>
  <si>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</si>
  <si>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</si>
  <si>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</si>
  <si>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</si>
  <si>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</si>
  <si>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</si>
  <si>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</si>
  <si>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</si>
  <si>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</si>
  <si>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</si>
  <si>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</si>
  <si>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</si>
  <si>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</si>
  <si>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</si>
  <si>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</si>
  <si>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</si>
  <si>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</si>
  <si>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</si>
  <si>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</si>
  <si>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</si>
  <si>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</si>
  <si>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</si>
  <si>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</si>
  <si>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</si>
  <si>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</si>
  <si>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</si>
  <si>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</si>
  <si>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</si>
  <si>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</si>
  <si>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</si>
  <si>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</si>
  <si>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</si>
  <si>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</si>
  <si>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</si>
  <si>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</si>
  <si>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</si>
  <si>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</si>
  <si>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</si>
  <si>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</si>
  <si>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</si>
  <si>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</si>
  <si>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</si>
  <si>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</si>
  <si>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</si>
  <si>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</si>
  <si>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</si>
  <si>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</si>
  <si>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</si>
  <si>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</si>
  <si>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</si>
  <si>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</si>
  <si>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</si>
  <si>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</si>
  <si>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</si>
  <si>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</si>
  <si>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</si>
  <si>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</si>
  <si>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</si>
  <si>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</si>
  <si>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</si>
  <si>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</si>
  <si>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</si>
  <si>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</si>
  <si>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</si>
  <si>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</si>
  <si>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</si>
  <si>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</si>
  <si>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</si>
  <si>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</si>
  <si>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</si>
  <si>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</si>
  <si>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</si>
  <si>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</si>
  <si>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</si>
  <si>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</si>
  <si>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</si>
  <si>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</si>
  <si>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</si>
  <si>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</si>
  <si>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</si>
  <si>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</si>
  <si>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</si>
  <si>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</si>
  <si>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</si>
  <si>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</si>
  <si>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</si>
  <si>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</si>
  <si>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</si>
  <si>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</si>
  <si>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</si>
  <si>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</si>
  <si>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</si>
  <si>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</si>
  <si>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</si>
  <si>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</si>
  <si>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</si>
  <si>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</si>
  <si>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</si>
  <si>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</si>
  <si>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</si>
  <si>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</si>
  <si>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</si>
  <si>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</si>
  <si>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</si>
  <si>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</si>
  <si>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</si>
  <si>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</si>
  <si>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</si>
  <si>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</si>
  <si>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</si>
  <si>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</si>
  <si>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</si>
  <si>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</si>
  <si>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</si>
  <si>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</si>
  <si>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</si>
  <si>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</si>
  <si>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</si>
  <si>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</si>
  <si>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</si>
  <si>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</si>
  <si>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</si>
  <si>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</si>
  <si>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</si>
  <si>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</si>
  <si>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</si>
  <si>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</si>
  <si>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</si>
  <si>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</si>
  <si>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</si>
  <si>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</si>
  <si>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</si>
  <si>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</si>
  <si>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</si>
  <si>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</si>
  <si>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</si>
  <si>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</si>
  <si>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</si>
  <si>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</si>
  <si>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</si>
  <si>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</si>
  <si>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</si>
  <si>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</si>
  <si>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</si>
  <si>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</si>
  <si>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</si>
  <si>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</si>
  <si>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</si>
  <si>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</si>
  <si>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</si>
  <si>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</si>
  <si>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</si>
  <si>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</si>
  <si>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</si>
  <si>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</si>
  <si>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</si>
  <si>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</si>
  <si>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</si>
  <si>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</si>
  <si>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</si>
  <si>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</si>
  <si>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</si>
  <si>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</si>
  <si>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</si>
  <si>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</si>
  <si>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</si>
  <si>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</si>
  <si>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</si>
  <si>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</si>
  <si>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</si>
  <si>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</si>
  <si>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</si>
  <si>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</si>
  <si>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</si>
  <si>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</si>
  <si>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</si>
  <si>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</si>
  <si>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</si>
  <si>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</si>
  <si>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</si>
  <si>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</si>
  <si>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</si>
  <si>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</si>
  <si>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</si>
  <si>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</si>
  <si>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</si>
  <si>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</si>
  <si>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</si>
  <si>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</si>
  <si>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</si>
  <si>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</si>
  <si>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</si>
  <si>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</si>
  <si>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</si>
  <si>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</si>
  <si>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</si>
  <si>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</si>
  <si>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</si>
  <si>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</si>
  <si>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</si>
  <si>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</si>
  <si>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</si>
  <si>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</si>
  <si>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</si>
  <si>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</si>
  <si>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</si>
  <si>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</si>
  <si>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</si>
  <si>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</si>
  <si>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</si>
  <si>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</si>
  <si>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</si>
  <si>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</si>
  <si>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</si>
  <si>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</si>
  <si>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</si>
  <si>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</si>
  <si>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</si>
  <si>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</si>
  <si>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</si>
  <si>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</si>
  <si>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</si>
  <si>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</si>
  <si>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</si>
  <si>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</si>
  <si>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</si>
  <si>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</si>
  <si>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</si>
  <si>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</si>
  <si>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</si>
  <si>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</si>
  <si>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</si>
  <si>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</si>
  <si>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</si>
  <si>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</si>
  <si>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</si>
  <si>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</si>
  <si>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</si>
  <si>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</si>
  <si>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</si>
  <si>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</si>
  <si>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</si>
  <si>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</si>
  <si>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</si>
  <si>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</si>
  <si>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</si>
  <si>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</si>
  <si>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</si>
  <si>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</si>
  <si>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</si>
  <si>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</si>
  <si>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</si>
  <si>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</si>
  <si>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</si>
  <si>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</si>
  <si>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</si>
  <si>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</si>
  <si>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</si>
  <si>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</si>
  <si>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</si>
  <si>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</si>
  <si>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</si>
  <si>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</si>
  <si>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</si>
  <si>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</si>
  <si>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</si>
  <si>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</si>
  <si>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</si>
  <si>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</si>
  <si>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</si>
  <si>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</si>
  <si>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</si>
  <si>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</si>
  <si>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</si>
  <si>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</si>
  <si>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</si>
  <si>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</si>
  <si>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</si>
  <si>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</si>
  <si>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</si>
  <si>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</si>
  <si>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</si>
  <si>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</si>
  <si>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</si>
  <si>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</si>
  <si>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</si>
  <si>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</si>
  <si>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</si>
  <si>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</si>
  <si>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</si>
  <si>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</si>
  <si>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</si>
  <si>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</si>
  <si>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</si>
  <si>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</si>
  <si>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</si>
  <si>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</si>
  <si>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</si>
  <si>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</si>
  <si>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</si>
  <si>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</si>
  <si>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</si>
  <si>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</si>
  <si>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</si>
  <si>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</si>
  <si>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</si>
  <si>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</si>
  <si>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</si>
  <si>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</si>
  <si>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</si>
  <si>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</si>
  <si>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</si>
  <si>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</si>
  <si>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</si>
  <si>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</si>
  <si>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</si>
  <si>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</si>
  <si>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</si>
  <si>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</si>
  <si>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</si>
  <si>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</si>
  <si>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</si>
  <si>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</si>
  <si>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</si>
  <si>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</si>
  <si>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</si>
  <si>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</si>
  <si>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</si>
  <si>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</si>
  <si>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</si>
  <si>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</si>
  <si>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</si>
  <si>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</si>
  <si>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</si>
  <si>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</si>
  <si>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</si>
  <si>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</si>
  <si>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</si>
  <si>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</si>
  <si>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</si>
  <si>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</si>
  <si>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</si>
  <si>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</si>
  <si>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</si>
  <si>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</si>
  <si>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</si>
  <si>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</si>
  <si>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</si>
  <si>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</si>
  <si>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</si>
  <si>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</si>
  <si>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</si>
  <si>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</si>
  <si>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</si>
  <si>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</si>
  <si>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</si>
  <si>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</si>
  <si>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</si>
  <si>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</si>
  <si>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</si>
  <si>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</si>
  <si>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</si>
  <si>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</si>
  <si>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</si>
  <si>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</si>
  <si>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</si>
  <si>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</si>
  <si>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</si>
  <si>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</si>
  <si>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</si>
  <si>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</si>
  <si>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</si>
  <si>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</si>
  <si>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</si>
  <si>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</si>
  <si>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</si>
  <si>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</si>
  <si>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</si>
  <si>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</si>
  <si>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</si>
  <si>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</si>
  <si>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</si>
  <si>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</si>
  <si>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</si>
  <si>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</si>
  <si>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</si>
  <si>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</si>
  <si>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</si>
  <si>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</si>
  <si>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</si>
  <si>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</si>
  <si>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</si>
  <si>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</si>
  <si>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</si>
  <si>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</si>
  <si>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</si>
  <si>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</si>
  <si>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</si>
  <si>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</si>
  <si>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</si>
  <si>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</si>
  <si>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</si>
  <si>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</si>
  <si>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</si>
  <si>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</si>
  <si>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</si>
  <si>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</si>
  <si>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</si>
  <si>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</si>
  <si>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</si>
  <si>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</si>
  <si>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09.05.2021</t>
  </si>
  <si>
    <t>06.05.2021</t>
  </si>
  <si>
    <t>Prices not received - Same prices as last week : EL</t>
  </si>
  <si>
    <t>Week 17</t>
  </si>
  <si>
    <t>OKRES: I-III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</si>
  <si>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I-III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</si>
  <si>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2021 r. (dane wstępne) </t>
    </r>
    <r>
      <rPr>
        <b/>
        <sz val="11"/>
        <rFont val="Times New Roman"/>
        <family val="1"/>
        <charset val="238"/>
      </rPr>
      <t xml:space="preserve">w porównaniu do I-III 2020 r. </t>
    </r>
    <r>
      <rPr>
        <i/>
        <sz val="11"/>
        <rFont val="Times New Roman"/>
        <family val="1"/>
        <charset val="238"/>
      </rPr>
      <t>(wg wstępnych danych Min. Finansów).</t>
    </r>
  </si>
  <si>
    <t>I-III 2021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</si>
  <si>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2021 r.</t>
    </r>
    <r>
      <rPr>
        <b/>
        <sz val="14"/>
        <color indexed="8"/>
        <rFont val="Arial"/>
        <family val="2"/>
        <charset val="238"/>
      </rPr>
      <t xml:space="preserve"> (dane wstępne)</t>
    </r>
  </si>
  <si>
    <t>zmiana w stos. do I-III 2020r. (%)</t>
  </si>
  <si>
    <t>I-III 2020 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</si>
  <si>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2021 r. (dane wstępne)  </t>
    </r>
    <r>
      <rPr>
        <b/>
        <sz val="11"/>
        <rFont val="Times New Roman"/>
        <family val="1"/>
        <charset val="238"/>
      </rPr>
      <t>w porównaniu do I-III 2020 r.  (</t>
    </r>
    <r>
      <rPr>
        <i/>
        <sz val="11"/>
        <rFont val="Times New Roman"/>
        <family val="1"/>
        <charset val="238"/>
      </rPr>
      <t>wg wstępnych danych Min. Finansów</t>
    </r>
    <r>
      <rPr>
        <b/>
        <sz val="11"/>
        <rFont val="Times New Roman"/>
        <family val="1"/>
        <charset val="238"/>
      </rPr>
      <t>).</t>
    </r>
  </si>
  <si>
    <t>20.05.2021 r.</t>
  </si>
  <si>
    <t>NR 19/2021</t>
  </si>
  <si>
    <t>Notowania z okresu: 10.05 - 16.05.2021r.</t>
  </si>
  <si>
    <t>16.05.2021</t>
  </si>
  <si>
    <t>10.05.2021 - 16.05.2021</t>
  </si>
  <si>
    <t>2021-05-16</t>
  </si>
  <si>
    <r>
      <t xml:space="preserve">Tablica 5. Średnie ceny sprzedaży netto (bez VAT) elementów mięsa wołowego wg makroregionów: </t>
    </r>
    <r>
      <rPr>
        <b/>
        <sz val="14"/>
        <color rgb="FF0000FF"/>
        <rFont val="Times New Roman CE"/>
        <charset val="238"/>
      </rPr>
      <t>10.</t>
    </r>
    <r>
      <rPr>
        <b/>
        <sz val="14"/>
        <color rgb="FF0000FF"/>
        <rFont val="Times New Roman CE"/>
        <family val="1"/>
        <charset val="238"/>
      </rPr>
      <t>05 - 16.05.2021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</si>
</sst>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43"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1" fillId="0" borderId="0"/>
    <xf numFmtId="0" fontId="20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7" fillId="0" borderId="0"/>
    <xf numFmtId="43" fontId="58" fillId="0" borderId="0" applyFont="0" applyFill="0" applyBorder="0" applyAlignment="0" applyProtection="0"/>
    <xf numFmtId="43" fontId="58" fillId="0" borderId="0" applyFont="0" applyFill="0" applyBorder="0" applyAlignment="0" applyProtection="0"/>
    <xf numFmtId="0" fontId="208"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9" fillId="0" borderId="21" xfId="0" applyNumberFormat="1" applyFont="1" applyFill="1" applyBorder="1"/>
    <xf numFmtId="165" fontId="169" fillId="0" borderId="29" xfId="0" applyNumberFormat="1" applyFont="1" applyFill="1" applyBorder="1"/>
    <xf numFmtId="165" fontId="172" fillId="0" borderId="21" xfId="0" quotePrefix="1" applyNumberFormat="1" applyFont="1" applyFill="1" applyBorder="1" applyAlignment="1">
      <alignment horizontal="center"/>
    </xf>
    <xf numFmtId="165" fontId="169" fillId="0" borderId="23" xfId="0" applyNumberFormat="1" applyFont="1" applyFill="1" applyBorder="1"/>
    <xf numFmtId="165" fontId="172" fillId="0" borderId="15" xfId="0" quotePrefix="1" applyNumberFormat="1" applyFont="1" applyFill="1" applyBorder="1" applyAlignment="1">
      <alignment horizontal="center"/>
    </xf>
    <xf numFmtId="165" fontId="172" fillId="0" borderId="29" xfId="0" applyNumberFormat="1" applyFont="1" applyFill="1" applyBorder="1"/>
    <xf numFmtId="165" fontId="169" fillId="0" borderId="30" xfId="0" applyNumberFormat="1" applyFont="1" applyFill="1" applyBorder="1"/>
    <xf numFmtId="165" fontId="172" fillId="0" borderId="28" xfId="0" applyNumberFormat="1" applyFont="1" applyFill="1" applyBorder="1"/>
    <xf numFmtId="3" fontId="174" fillId="3" borderId="0" xfId="188" applyNumberFormat="1" applyFont="1" applyFill="1"/>
    <xf numFmtId="0" fontId="175"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1" fillId="0" borderId="19" xfId="0" applyNumberFormat="1" applyFont="1" applyFill="1" applyBorder="1" applyAlignment="1">
      <alignment horizontal="centerContinuous" vertical="center" wrapText="1"/>
    </xf>
    <xf numFmtId="165" fontId="171"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8" fillId="0" borderId="0" xfId="0" applyFont="1" applyAlignment="1">
      <alignment vertical="center"/>
    </xf>
    <xf numFmtId="0" fontId="0" fillId="0" borderId="0" xfId="0" applyAlignment="1">
      <alignment vertical="center"/>
    </xf>
    <xf numFmtId="0" fontId="179"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2"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2" fillId="4" borderId="29" xfId="0" applyNumberFormat="1" applyFont="1" applyFill="1" applyBorder="1"/>
    <xf numFmtId="165" fontId="169" fillId="4" borderId="29" xfId="0" applyNumberFormat="1" applyFont="1" applyFill="1" applyBorder="1"/>
    <xf numFmtId="165" fontId="169" fillId="4" borderId="30" xfId="0" applyNumberFormat="1" applyFont="1" applyFill="1" applyBorder="1"/>
    <xf numFmtId="165" fontId="172" fillId="4" borderId="28" xfId="0" applyNumberFormat="1" applyFont="1" applyFill="1" applyBorder="1"/>
    <xf numFmtId="2" fontId="171"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7"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7" fillId="0" borderId="0" xfId="0" applyFont="1" applyAlignment="1">
      <alignment horizontal="justify" vertical="center"/>
    </xf>
    <xf numFmtId="0" fontId="173" fillId="4" borderId="45" xfId="0" applyFont="1" applyFill="1" applyBorder="1" applyAlignment="1">
      <alignment horizontal="center" vertical="center" wrapText="1"/>
    </xf>
    <xf numFmtId="0" fontId="173"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1"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1" fillId="0" borderId="19" xfId="0" applyNumberFormat="1" applyFont="1" applyFill="1" applyBorder="1" applyAlignment="1">
      <alignment horizontal="centerContinuous" vertical="center" wrapText="1"/>
    </xf>
    <xf numFmtId="49" fontId="171" fillId="0" borderId="7" xfId="0" applyNumberFormat="1" applyFont="1" applyFill="1" applyBorder="1" applyAlignment="1">
      <alignment horizontal="centerContinuous" vertical="center" wrapText="1"/>
    </xf>
    <xf numFmtId="3" fontId="4" fillId="0" borderId="0" xfId="188" applyNumberFormat="1"/>
    <xf numFmtId="0" fontId="183"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3" fillId="0" borderId="37" xfId="0" applyFont="1" applyFill="1" applyBorder="1" applyAlignment="1">
      <alignment horizontal="center" vertical="center" wrapText="1"/>
    </xf>
    <xf numFmtId="0" fontId="173"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5" fillId="0" borderId="23" xfId="0" applyFont="1" applyBorder="1" applyAlignment="1">
      <alignment horizontal="center" vertical="center" wrapText="1"/>
    </xf>
    <xf numFmtId="0" fontId="185"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8"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8" fillId="0" borderId="33" xfId="0" applyFont="1" applyFill="1" applyBorder="1"/>
    <xf numFmtId="0" fontId="0" fillId="0" borderId="33" xfId="0" applyBorder="1"/>
    <xf numFmtId="2" fontId="181" fillId="60" borderId="18" xfId="0" applyNumberFormat="1" applyFont="1" applyFill="1" applyBorder="1" applyAlignment="1"/>
    <xf numFmtId="3" fontId="34" fillId="60" borderId="1" xfId="0" applyNumberFormat="1" applyFont="1" applyFill="1" applyBorder="1"/>
    <xf numFmtId="2" fontId="181" fillId="60" borderId="20" xfId="0" applyNumberFormat="1" applyFont="1" applyFill="1" applyBorder="1" applyAlignment="1"/>
    <xf numFmtId="2" fontId="181"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4" fillId="0" borderId="93" xfId="0" applyFont="1" applyBorder="1" applyAlignment="1">
      <alignment horizontal="center" vertical="center" wrapText="1"/>
    </xf>
    <xf numFmtId="0" fontId="184"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90"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1"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1" fillId="0" borderId="79" xfId="0" applyFont="1" applyBorder="1" applyAlignment="1">
      <alignment horizontal="left" indent="1"/>
    </xf>
    <xf numFmtId="0" fontId="191" fillId="0" borderId="80" xfId="0" applyFont="1" applyBorder="1" applyAlignment="1">
      <alignment horizontal="left" indent="1"/>
    </xf>
    <xf numFmtId="0" fontId="191" fillId="0" borderId="81" xfId="0" applyFont="1" applyBorder="1" applyAlignment="1">
      <alignment horizontal="left" indent="1"/>
    </xf>
    <xf numFmtId="0" fontId="191"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3" fillId="0" borderId="0" xfId="0" applyFont="1"/>
    <xf numFmtId="0" fontId="202" fillId="0" borderId="0" xfId="51" applyFont="1" applyAlignment="1">
      <alignment horizontal="center"/>
    </xf>
    <xf numFmtId="0" fontId="187"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1"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9"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6" fillId="0" borderId="0" xfId="0" applyFont="1" applyFill="1"/>
    <xf numFmtId="0" fontId="7" fillId="0" borderId="0" xfId="0" applyFont="1" applyFill="1"/>
    <xf numFmtId="0" fontId="180"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7" fillId="0" borderId="0" xfId="0" applyFont="1" applyFill="1"/>
    <xf numFmtId="0" fontId="43" fillId="0" borderId="0" xfId="0" applyFont="1" applyFill="1"/>
    <xf numFmtId="0" fontId="44" fillId="0" borderId="0" xfId="0" applyFont="1" applyFill="1"/>
    <xf numFmtId="0" fontId="56" fillId="0" borderId="0" xfId="0" applyFont="1" applyFill="1"/>
    <xf numFmtId="0" fontId="170"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23"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1" fillId="0" borderId="0" xfId="0" applyFont="1"/>
    <xf numFmtId="0" fontId="212" fillId="0" borderId="0" xfId="0" applyFont="1"/>
    <xf numFmtId="0" fontId="211" fillId="0" borderId="0" xfId="0" applyFont="1" applyAlignment="1">
      <alignment vertical="center"/>
    </xf>
    <xf numFmtId="0" fontId="213" fillId="64" borderId="32" xfId="0" applyFont="1" applyFill="1" applyBorder="1" applyAlignment="1">
      <alignment horizontal="left" vertical="center"/>
    </xf>
    <xf numFmtId="0" fontId="213" fillId="64" borderId="33" xfId="0" applyFont="1" applyFill="1" applyBorder="1" applyAlignment="1">
      <alignment horizontal="center" vertical="center"/>
    </xf>
    <xf numFmtId="0" fontId="213" fillId="64" borderId="9" xfId="0" applyFont="1" applyFill="1" applyBorder="1" applyAlignment="1">
      <alignment horizontal="center" vertical="center"/>
    </xf>
    <xf numFmtId="0" fontId="192" fillId="60" borderId="2" xfId="0" applyFont="1" applyFill="1" applyBorder="1" applyAlignment="1">
      <alignment vertical="center"/>
    </xf>
    <xf numFmtId="0" fontId="214" fillId="60" borderId="16" xfId="0" applyFont="1" applyFill="1" applyBorder="1" applyAlignment="1">
      <alignment horizontal="center" vertical="center"/>
    </xf>
    <xf numFmtId="0" fontId="214" fillId="60" borderId="55" xfId="0" applyFont="1" applyFill="1" applyBorder="1" applyAlignment="1">
      <alignment horizontal="center" vertical="center"/>
    </xf>
    <xf numFmtId="0" fontId="214" fillId="60" borderId="56" xfId="0" applyFont="1" applyFill="1" applyBorder="1" applyAlignment="1">
      <alignment horizontal="center" vertical="center"/>
    </xf>
    <xf numFmtId="0" fontId="214" fillId="64" borderId="65" xfId="0" applyFont="1" applyFill="1" applyBorder="1" applyAlignment="1">
      <alignment horizontal="center" vertical="center"/>
    </xf>
    <xf numFmtId="0" fontId="215" fillId="60" borderId="34" xfId="0" applyFont="1" applyFill="1" applyBorder="1"/>
    <xf numFmtId="0" fontId="192" fillId="60" borderId="96" xfId="0" applyFont="1" applyFill="1" applyBorder="1"/>
    <xf numFmtId="0" fontId="192" fillId="60" borderId="97" xfId="0" applyFont="1" applyFill="1" applyBorder="1"/>
    <xf numFmtId="0" fontId="192" fillId="60" borderId="98" xfId="0" applyFont="1" applyFill="1" applyBorder="1"/>
    <xf numFmtId="0" fontId="214" fillId="64" borderId="100" xfId="0" applyFont="1" applyFill="1" applyBorder="1" applyAlignment="1">
      <alignment horizontal="right"/>
    </xf>
    <xf numFmtId="0" fontId="192" fillId="60" borderId="34" xfId="0" applyFont="1" applyFill="1" applyBorder="1" applyAlignment="1">
      <alignment horizontal="right"/>
    </xf>
    <xf numFmtId="0" fontId="217" fillId="0" borderId="0" xfId="0" applyFont="1"/>
    <xf numFmtId="0" fontId="218" fillId="60" borderId="34" xfId="0" applyFont="1" applyFill="1" applyBorder="1" applyAlignment="1">
      <alignment horizontal="right"/>
    </xf>
    <xf numFmtId="0" fontId="220" fillId="0" borderId="0" xfId="0" applyFont="1"/>
    <xf numFmtId="0" fontId="221" fillId="60" borderId="34" xfId="0" applyFont="1" applyFill="1" applyBorder="1" applyAlignment="1">
      <alignment horizontal="right"/>
    </xf>
    <xf numFmtId="0" fontId="221" fillId="60" borderId="50" xfId="0" applyFont="1" applyFill="1" applyBorder="1" applyAlignment="1">
      <alignment horizontal="right"/>
    </xf>
    <xf numFmtId="0" fontId="213" fillId="64" borderId="32" xfId="0" applyFont="1" applyFill="1" applyBorder="1" applyAlignment="1">
      <alignment horizontal="center" vertical="center"/>
    </xf>
    <xf numFmtId="0" fontId="214" fillId="64" borderId="96" xfId="0" applyFont="1" applyFill="1" applyBorder="1" applyAlignment="1">
      <alignment horizontal="right"/>
    </xf>
    <xf numFmtId="0" fontId="225" fillId="0" borderId="0" xfId="0" applyFont="1"/>
    <xf numFmtId="0" fontId="191"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2" fillId="0" borderId="0" xfId="51" applyFont="1" applyBorder="1" applyAlignment="1">
      <alignment horizontal="center"/>
    </xf>
    <xf numFmtId="0" fontId="187"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4" fillId="64" borderId="110" xfId="101" applyNumberFormat="1" applyFont="1" applyFill="1" applyBorder="1"/>
    <xf numFmtId="2" fontId="214" fillId="64" borderId="111" xfId="101" applyNumberFormat="1" applyFont="1" applyFill="1" applyBorder="1"/>
    <xf numFmtId="2" fontId="214" fillId="64" borderId="112" xfId="101" applyNumberFormat="1" applyFont="1" applyFill="1" applyBorder="1"/>
    <xf numFmtId="2" fontId="214" fillId="64" borderId="104" xfId="101" applyNumberFormat="1" applyFont="1" applyFill="1" applyBorder="1"/>
    <xf numFmtId="2" fontId="216" fillId="60" borderId="10" xfId="101" applyNumberFormat="1" applyFont="1" applyFill="1" applyBorder="1"/>
    <xf numFmtId="4" fontId="216" fillId="60" borderId="52" xfId="101" applyNumberFormat="1" applyFont="1" applyFill="1" applyBorder="1"/>
    <xf numFmtId="4" fontId="216" fillId="60" borderId="49" xfId="101" applyNumberFormat="1" applyFont="1" applyFill="1" applyBorder="1"/>
    <xf numFmtId="4" fontId="216" fillId="64" borderId="38" xfId="101" applyNumberFormat="1" applyFont="1" applyFill="1" applyBorder="1"/>
    <xf numFmtId="177" fontId="218" fillId="60" borderId="10" xfId="101" applyNumberFormat="1" applyFont="1" applyFill="1" applyBorder="1"/>
    <xf numFmtId="177" fontId="218" fillId="60" borderId="52" xfId="101" applyNumberFormat="1" applyFont="1" applyFill="1" applyBorder="1"/>
    <xf numFmtId="177" fontId="219" fillId="60" borderId="52" xfId="101" applyNumberFormat="1" applyFont="1" applyFill="1" applyBorder="1"/>
    <xf numFmtId="177" fontId="219" fillId="60" borderId="49" xfId="101" applyNumberFormat="1" applyFont="1" applyFill="1" applyBorder="1"/>
    <xf numFmtId="177" fontId="218" fillId="64" borderId="38" xfId="101" applyNumberFormat="1" applyFont="1" applyFill="1" applyBorder="1"/>
    <xf numFmtId="1" fontId="218" fillId="60" borderId="10" xfId="0" applyNumberFormat="1" applyFont="1" applyFill="1" applyBorder="1"/>
    <xf numFmtId="1" fontId="218" fillId="60" borderId="52" xfId="0" applyNumberFormat="1" applyFont="1" applyFill="1" applyBorder="1"/>
    <xf numFmtId="1" fontId="218" fillId="60" borderId="49" xfId="0" applyNumberFormat="1" applyFont="1" applyFill="1" applyBorder="1"/>
    <xf numFmtId="1" fontId="218" fillId="64" borderId="38" xfId="0" applyNumberFormat="1" applyFont="1" applyFill="1" applyBorder="1"/>
    <xf numFmtId="2" fontId="221" fillId="60" borderId="10" xfId="0" applyNumberFormat="1" applyFont="1" applyFill="1" applyBorder="1"/>
    <xf numFmtId="2" fontId="221" fillId="60" borderId="52" xfId="0" applyNumberFormat="1" applyFont="1" applyFill="1" applyBorder="1"/>
    <xf numFmtId="2" fontId="221" fillId="60" borderId="49" xfId="0" applyNumberFormat="1" applyFont="1" applyFill="1" applyBorder="1"/>
    <xf numFmtId="2" fontId="221" fillId="64" borderId="38" xfId="0" applyNumberFormat="1" applyFont="1" applyFill="1" applyBorder="1"/>
    <xf numFmtId="0" fontId="192" fillId="60" borderId="113" xfId="0" applyFont="1" applyFill="1" applyBorder="1"/>
    <xf numFmtId="0" fontId="192" fillId="60" borderId="114" xfId="0" applyFont="1" applyFill="1" applyBorder="1"/>
    <xf numFmtId="0" fontId="192" fillId="64" borderId="115" xfId="0" applyFont="1" applyFill="1" applyBorder="1"/>
    <xf numFmtId="2" fontId="221" fillId="60" borderId="26" xfId="0" applyNumberFormat="1" applyFont="1" applyFill="1" applyBorder="1"/>
    <xf numFmtId="2" fontId="221" fillId="60" borderId="43" xfId="0" applyNumberFormat="1" applyFont="1" applyFill="1" applyBorder="1"/>
    <xf numFmtId="2" fontId="221" fillId="60" borderId="116" xfId="0" applyNumberFormat="1" applyFont="1" applyFill="1" applyBorder="1"/>
    <xf numFmtId="2" fontId="221" fillId="64" borderId="40" xfId="0" applyNumberFormat="1" applyFont="1" applyFill="1" applyBorder="1"/>
    <xf numFmtId="0" fontId="192" fillId="60" borderId="0" xfId="0" applyFont="1" applyFill="1"/>
    <xf numFmtId="0" fontId="192" fillId="60" borderId="52" xfId="0" applyFont="1" applyFill="1" applyBorder="1"/>
    <xf numFmtId="4" fontId="192" fillId="60" borderId="52" xfId="0" applyNumberFormat="1" applyFont="1" applyFill="1" applyBorder="1"/>
    <xf numFmtId="4" fontId="192" fillId="60" borderId="49" xfId="0" applyNumberFormat="1" applyFont="1" applyFill="1" applyBorder="1"/>
    <xf numFmtId="4" fontId="192" fillId="64" borderId="38" xfId="0" applyNumberFormat="1" applyFont="1" applyFill="1" applyBorder="1"/>
    <xf numFmtId="177" fontId="218" fillId="60" borderId="49" xfId="101" applyNumberFormat="1" applyFont="1" applyFill="1" applyBorder="1"/>
    <xf numFmtId="2" fontId="218" fillId="60" borderId="52" xfId="0" applyNumberFormat="1" applyFont="1" applyFill="1" applyBorder="1"/>
    <xf numFmtId="2" fontId="222" fillId="64" borderId="111" xfId="101" applyNumberFormat="1" applyFont="1" applyFill="1" applyBorder="1"/>
    <xf numFmtId="2" fontId="223" fillId="64" borderId="111" xfId="101" applyNumberFormat="1" applyFont="1" applyFill="1" applyBorder="1"/>
    <xf numFmtId="2" fontId="216" fillId="60" borderId="52" xfId="101" applyNumberFormat="1" applyFont="1" applyFill="1" applyBorder="1"/>
    <xf numFmtId="0" fontId="214" fillId="64" borderId="27" xfId="0" applyFont="1" applyFill="1" applyBorder="1" applyAlignment="1">
      <alignment horizontal="center" vertical="center"/>
    </xf>
    <xf numFmtId="0" fontId="214" fillId="64" borderId="117" xfId="0" applyFont="1" applyFill="1" applyBorder="1"/>
    <xf numFmtId="0" fontId="214" fillId="64" borderId="118" xfId="0" applyFont="1" applyFill="1" applyBorder="1"/>
    <xf numFmtId="2" fontId="214" fillId="64" borderId="118" xfId="0" applyNumberFormat="1" applyFont="1" applyFill="1" applyBorder="1"/>
    <xf numFmtId="4" fontId="192" fillId="60" borderId="10" xfId="0" applyNumberFormat="1" applyFont="1" applyFill="1" applyBorder="1"/>
    <xf numFmtId="4" fontId="192" fillId="64" borderId="37" xfId="0" applyNumberFormat="1" applyFont="1" applyFill="1" applyBorder="1"/>
    <xf numFmtId="177" fontId="224" fillId="64" borderId="37" xfId="101" applyNumberFormat="1" applyFont="1" applyFill="1" applyBorder="1"/>
    <xf numFmtId="1" fontId="218" fillId="64" borderId="37" xfId="0" applyNumberFormat="1" applyFont="1" applyFill="1" applyBorder="1"/>
    <xf numFmtId="2" fontId="221"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1" fillId="60" borderId="0" xfId="0" applyFont="1" applyFill="1"/>
    <xf numFmtId="0" fontId="232" fillId="0" borderId="0" xfId="0" applyFont="1" applyAlignment="1">
      <alignment vertical="center"/>
    </xf>
    <xf numFmtId="0" fontId="233" fillId="0" borderId="0" xfId="0" applyFont="1"/>
    <xf numFmtId="0" fontId="233" fillId="0" borderId="0" xfId="0" applyFont="1" applyAlignment="1">
      <alignment horizontal="right"/>
    </xf>
    <xf numFmtId="178" fontId="234" fillId="0" borderId="0" xfId="0" applyNumberFormat="1" applyFont="1"/>
    <xf numFmtId="0" fontId="212" fillId="0" borderId="0" xfId="0" applyFont="1" applyFill="1"/>
    <xf numFmtId="0" fontId="205" fillId="0" borderId="0" xfId="97" applyFont="1"/>
    <xf numFmtId="43" fontId="196"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8" fillId="66" borderId="0" xfId="96" applyFont="1" applyFill="1" applyAlignment="1" applyProtection="1">
      <alignment horizontal="left" vertical="center" indent="1"/>
      <protection locked="0"/>
    </xf>
    <xf numFmtId="2" fontId="229" fillId="66" borderId="0" xfId="96" applyNumberFormat="1" applyFont="1" applyFill="1" applyAlignment="1" applyProtection="1">
      <alignment vertical="center"/>
      <protection locked="0"/>
    </xf>
    <xf numFmtId="2" fontId="229" fillId="66" borderId="0" xfId="96" applyNumberFormat="1" applyFont="1" applyFill="1" applyAlignment="1" applyProtection="1">
      <alignment vertical="center"/>
    </xf>
    <xf numFmtId="0" fontId="230" fillId="66" borderId="0" xfId="96" applyFont="1" applyFill="1" applyAlignment="1" applyProtection="1">
      <alignment horizontal="right" vertical="center" indent="1"/>
      <protection locked="0"/>
    </xf>
    <xf numFmtId="0" fontId="58" fillId="0" borderId="0" xfId="96"/>
    <xf numFmtId="0" fontId="211" fillId="0" borderId="0" xfId="96" applyFont="1"/>
    <xf numFmtId="0" fontId="228" fillId="60" borderId="0" xfId="96" applyFont="1" applyFill="1" applyAlignment="1" applyProtection="1">
      <alignment horizontal="left" vertical="center" indent="1"/>
      <protection locked="0"/>
    </xf>
    <xf numFmtId="2" fontId="229" fillId="60" borderId="0" xfId="96" applyNumberFormat="1" applyFont="1" applyFill="1" applyAlignment="1" applyProtection="1">
      <alignment vertical="center"/>
      <protection locked="0"/>
    </xf>
    <xf numFmtId="2" fontId="229" fillId="60" borderId="0" xfId="96" applyNumberFormat="1" applyFont="1" applyFill="1" applyAlignment="1" applyProtection="1">
      <alignment vertical="center"/>
    </xf>
    <xf numFmtId="0" fontId="230" fillId="60" borderId="0" xfId="96" applyFont="1" applyFill="1" applyAlignment="1" applyProtection="1">
      <alignment horizontal="right" vertical="center" indent="1"/>
      <protection locked="0"/>
    </xf>
    <xf numFmtId="16" fontId="231" fillId="0" borderId="0" xfId="96" applyNumberFormat="1" applyFont="1" applyAlignment="1">
      <alignment horizontal="right" vertical="top"/>
    </xf>
    <xf numFmtId="0" fontId="58" fillId="60" borderId="0" xfId="96" applyFill="1"/>
    <xf numFmtId="0" fontId="211" fillId="60" borderId="0" xfId="96" applyFont="1" applyFill="1"/>
    <xf numFmtId="0" fontId="236" fillId="60" borderId="0" xfId="96" applyFont="1" applyFill="1"/>
    <xf numFmtId="0" fontId="237" fillId="0" borderId="0" xfId="96" applyFont="1" applyAlignment="1">
      <alignment vertical="center"/>
    </xf>
    <xf numFmtId="2" fontId="238" fillId="0" borderId="0" xfId="96" applyNumberFormat="1" applyFont="1" applyAlignment="1" applyProtection="1">
      <alignment vertical="center"/>
      <protection locked="0"/>
    </xf>
    <xf numFmtId="2" fontId="229" fillId="0" borderId="0" xfId="96" applyNumberFormat="1" applyFont="1" applyAlignment="1" applyProtection="1">
      <alignment vertical="center"/>
      <protection locked="0"/>
    </xf>
    <xf numFmtId="2" fontId="229" fillId="0" borderId="0" xfId="96" applyNumberFormat="1" applyFont="1" applyAlignment="1" applyProtection="1">
      <alignment vertical="center"/>
    </xf>
    <xf numFmtId="2" fontId="229" fillId="0" borderId="0" xfId="96" applyNumberFormat="1" applyFont="1" applyFill="1" applyAlignment="1" applyProtection="1">
      <alignment vertical="center"/>
      <protection locked="0"/>
    </xf>
    <xf numFmtId="0" fontId="239" fillId="0" borderId="0" xfId="96" applyFont="1"/>
    <xf numFmtId="0" fontId="97" fillId="0" borderId="0" xfId="97"/>
    <xf numFmtId="0" fontId="231" fillId="0" borderId="0" xfId="96" applyFont="1" applyAlignment="1">
      <alignment horizontal="right" vertical="top"/>
    </xf>
    <xf numFmtId="0" fontId="205" fillId="0" borderId="0" xfId="97" applyFont="1" applyFill="1"/>
    <xf numFmtId="0" fontId="192" fillId="0" borderId="0" xfId="97" applyFont="1" applyFill="1"/>
    <xf numFmtId="0" fontId="97" fillId="0" borderId="0" xfId="97" applyFill="1"/>
    <xf numFmtId="0" fontId="58" fillId="0" borderId="0" xfId="96" applyFill="1" applyAlignment="1">
      <alignment vertical="center"/>
    </xf>
    <xf numFmtId="0" fontId="240" fillId="0" borderId="0" xfId="96" applyFont="1" applyFill="1" applyAlignment="1">
      <alignment horizontal="right"/>
    </xf>
    <xf numFmtId="180" fontId="225" fillId="0" borderId="0" xfId="96" applyNumberFormat="1" applyFont="1" applyFill="1" applyAlignment="1">
      <alignment horizontal="right"/>
    </xf>
    <xf numFmtId="0" fontId="58" fillId="0" borderId="0" xfId="96" applyFill="1"/>
    <xf numFmtId="0" fontId="240" fillId="0" borderId="0" xfId="96" applyFont="1" applyFill="1" applyAlignment="1">
      <alignment horizontal="right" vertical="top"/>
    </xf>
    <xf numFmtId="180" fontId="225" fillId="0" borderId="0" xfId="96" applyNumberFormat="1" applyFont="1" applyFill="1" applyAlignment="1">
      <alignment horizontal="right" vertical="top"/>
    </xf>
    <xf numFmtId="0" fontId="192" fillId="0" borderId="0" xfId="96" applyFont="1" applyAlignment="1">
      <alignment vertical="center"/>
    </xf>
    <xf numFmtId="0" fontId="192" fillId="0" borderId="0" xfId="97" applyFont="1"/>
    <xf numFmtId="0" fontId="192" fillId="60" borderId="0" xfId="96" applyFont="1" applyFill="1" applyBorder="1" applyAlignment="1">
      <alignment horizontal="center" vertical="center"/>
    </xf>
    <xf numFmtId="0" fontId="192" fillId="60" borderId="0" xfId="96" applyFont="1" applyFill="1" applyBorder="1" applyAlignment="1">
      <alignment vertical="center"/>
    </xf>
    <xf numFmtId="0" fontId="194" fillId="60" borderId="0" xfId="96" applyFont="1" applyFill="1" applyBorder="1" applyAlignment="1">
      <alignment vertical="center"/>
    </xf>
    <xf numFmtId="0" fontId="193" fillId="64" borderId="0" xfId="96" quotePrefix="1" applyFont="1" applyFill="1" applyBorder="1" applyAlignment="1">
      <alignment horizontal="center" vertical="center"/>
    </xf>
    <xf numFmtId="0" fontId="196" fillId="64" borderId="0" xfId="96" applyFont="1" applyFill="1" applyBorder="1" applyAlignment="1" applyProtection="1">
      <alignment horizontal="center"/>
      <protection locked="0"/>
    </xf>
    <xf numFmtId="0" fontId="197" fillId="64" borderId="0" xfId="96" applyFont="1" applyFill="1" applyBorder="1" applyAlignment="1" applyProtection="1">
      <alignment horizontal="center"/>
      <protection locked="0"/>
    </xf>
    <xf numFmtId="0" fontId="196" fillId="64" borderId="0" xfId="96" applyFont="1" applyFill="1" applyBorder="1" applyAlignment="1">
      <alignment horizontal="center"/>
    </xf>
    <xf numFmtId="0" fontId="193"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vertical="top"/>
      <protection locked="0"/>
    </xf>
    <xf numFmtId="0" fontId="197" fillId="64" borderId="0" xfId="96" applyFont="1" applyFill="1" applyBorder="1" applyAlignment="1" applyProtection="1">
      <alignment horizontal="center" vertical="top"/>
      <protection locked="0"/>
    </xf>
    <xf numFmtId="0" fontId="196" fillId="60"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top"/>
    </xf>
    <xf numFmtId="0" fontId="193" fillId="64" borderId="0" xfId="96" applyFont="1" applyFill="1" applyBorder="1" applyAlignment="1" applyProtection="1">
      <alignment horizontal="center" vertical="top"/>
      <protection locked="0"/>
    </xf>
    <xf numFmtId="2" fontId="196" fillId="60" borderId="2" xfId="96" applyNumberFormat="1" applyFont="1" applyFill="1" applyBorder="1" applyAlignment="1" applyProtection="1">
      <alignment horizontal="center" vertical="center"/>
      <protection locked="0"/>
    </xf>
    <xf numFmtId="2" fontId="196" fillId="60" borderId="3" xfId="96" applyNumberFormat="1" applyFont="1" applyFill="1" applyBorder="1" applyAlignment="1" applyProtection="1">
      <alignment horizontal="center" vertical="center"/>
      <protection locked="0"/>
    </xf>
    <xf numFmtId="2" fontId="196" fillId="60" borderId="3" xfId="96" applyNumberFormat="1" applyFont="1" applyFill="1" applyBorder="1" applyAlignment="1">
      <alignment horizontal="center" vertical="center"/>
    </xf>
    <xf numFmtId="2" fontId="196" fillId="64" borderId="3" xfId="96" applyNumberFormat="1" applyFont="1" applyFill="1" applyBorder="1" applyAlignment="1" applyProtection="1">
      <alignment horizontal="center" vertical="center"/>
      <protection locked="0"/>
    </xf>
    <xf numFmtId="171" fontId="198" fillId="0" borderId="3" xfId="99" applyNumberFormat="1" applyFont="1" applyFill="1" applyBorder="1" applyAlignment="1" applyProtection="1">
      <alignment horizontal="center" vertical="center"/>
      <protection locked="0"/>
    </xf>
    <xf numFmtId="172" fontId="199" fillId="0" borderId="4" xfId="99" applyNumberFormat="1" applyFont="1" applyFill="1" applyBorder="1" applyAlignment="1" applyProtection="1">
      <alignment horizontal="center" vertical="center"/>
      <protection locked="0"/>
    </xf>
    <xf numFmtId="2" fontId="195" fillId="64" borderId="2" xfId="96" applyNumberFormat="1" applyFont="1" applyFill="1" applyBorder="1" applyAlignment="1">
      <alignment horizontal="center" vertical="center"/>
    </xf>
    <xf numFmtId="0" fontId="241" fillId="0" borderId="0" xfId="96" applyFont="1"/>
    <xf numFmtId="2" fontId="196" fillId="60" borderId="0" xfId="96" applyNumberFormat="1" applyFont="1" applyFill="1" applyBorder="1" applyAlignment="1" applyProtection="1">
      <alignment horizontal="center" vertical="center"/>
      <protection locked="0"/>
    </xf>
    <xf numFmtId="0" fontId="192" fillId="60" borderId="0" xfId="96" applyFont="1" applyFill="1" applyAlignment="1">
      <alignment vertical="center"/>
    </xf>
    <xf numFmtId="173" fontId="194" fillId="60" borderId="0" xfId="99" applyNumberFormat="1" applyFont="1" applyFill="1" applyAlignment="1">
      <alignment vertical="center"/>
    </xf>
    <xf numFmtId="173" fontId="192" fillId="60" borderId="0" xfId="99" applyNumberFormat="1" applyFont="1" applyFill="1" applyAlignment="1">
      <alignment vertical="center"/>
    </xf>
    <xf numFmtId="2" fontId="195" fillId="60" borderId="0" xfId="96" applyNumberFormat="1" applyFont="1" applyFill="1" applyBorder="1" applyAlignment="1">
      <alignment horizontal="center" vertical="center"/>
    </xf>
    <xf numFmtId="10" fontId="200" fillId="60" borderId="33" xfId="96" applyNumberFormat="1" applyFont="1" applyFill="1" applyBorder="1" applyAlignment="1">
      <alignment horizontal="center" vertical="center"/>
    </xf>
    <xf numFmtId="0" fontId="196" fillId="60" borderId="0" xfId="96" applyFont="1" applyFill="1" applyBorder="1" applyAlignment="1">
      <alignment horizontal="center" vertical="center"/>
    </xf>
    <xf numFmtId="10" fontId="196" fillId="60" borderId="0" xfId="99" applyNumberFormat="1" applyFont="1" applyFill="1" applyBorder="1" applyAlignment="1">
      <alignment horizontal="center" vertical="center"/>
    </xf>
    <xf numFmtId="173" fontId="197"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69" fontId="192" fillId="60" borderId="0" xfId="96" applyNumberFormat="1" applyFont="1" applyFill="1" applyBorder="1" applyAlignment="1">
      <alignment horizontal="center" vertical="center"/>
    </xf>
    <xf numFmtId="173" fontId="197" fillId="64" borderId="0" xfId="99" applyNumberFormat="1" applyFont="1" applyFill="1" applyBorder="1" applyAlignment="1" applyProtection="1">
      <alignment horizontal="center" vertical="center"/>
      <protection locked="0"/>
    </xf>
    <xf numFmtId="0" fontId="192" fillId="64" borderId="0" xfId="96" applyFont="1" applyFill="1" applyBorder="1" applyAlignment="1">
      <alignment horizontal="center" vertical="center"/>
    </xf>
    <xf numFmtId="173" fontId="192" fillId="64" borderId="0" xfId="99" applyNumberFormat="1" applyFont="1" applyFill="1" applyBorder="1" applyAlignment="1">
      <alignment horizontal="center" vertical="center"/>
    </xf>
    <xf numFmtId="0" fontId="195" fillId="64" borderId="36" xfId="96" applyFont="1" applyFill="1" applyBorder="1" applyAlignment="1" applyProtection="1">
      <alignment horizontal="center" vertical="center"/>
      <protection locked="0"/>
    </xf>
    <xf numFmtId="2" fontId="196" fillId="60" borderId="96" xfId="96" applyNumberFormat="1" applyFont="1" applyFill="1" applyBorder="1" applyAlignment="1">
      <alignment horizontal="center" vertical="center"/>
    </xf>
    <xf numFmtId="2" fontId="196" fillId="60" borderId="97" xfId="96" applyNumberFormat="1" applyFont="1" applyFill="1" applyBorder="1" applyAlignment="1">
      <alignment horizontal="center" vertical="center"/>
    </xf>
    <xf numFmtId="2" fontId="196" fillId="64" borderId="97" xfId="96" applyNumberFormat="1" applyFont="1" applyFill="1" applyBorder="1" applyAlignment="1">
      <alignment horizontal="center" vertical="center"/>
    </xf>
    <xf numFmtId="171" fontId="196" fillId="60" borderId="97" xfId="99" applyNumberFormat="1" applyFont="1" applyFill="1" applyBorder="1" applyAlignment="1">
      <alignment horizontal="center" vertical="center"/>
    </xf>
    <xf numFmtId="174" fontId="196" fillId="60" borderId="98" xfId="99" applyNumberFormat="1" applyFont="1" applyFill="1" applyBorder="1" applyAlignment="1">
      <alignment horizontal="center" vertical="center"/>
    </xf>
    <xf numFmtId="169" fontId="196" fillId="60" borderId="0" xfId="96" applyNumberFormat="1" applyFont="1" applyFill="1" applyBorder="1" applyAlignment="1" applyProtection="1">
      <alignment horizontal="center" vertical="center"/>
      <protection locked="0"/>
    </xf>
    <xf numFmtId="173" fontId="196" fillId="60" borderId="98" xfId="99" applyNumberFormat="1" applyFont="1" applyFill="1" applyBorder="1" applyAlignment="1">
      <alignment horizontal="center" vertical="center"/>
    </xf>
    <xf numFmtId="2" fontId="196" fillId="64" borderId="99" xfId="96" applyNumberFormat="1" applyFont="1" applyFill="1" applyBorder="1" applyAlignment="1">
      <alignment horizontal="center" vertical="center"/>
    </xf>
    <xf numFmtId="0" fontId="192" fillId="60" borderId="0" xfId="96" applyFont="1" applyFill="1"/>
    <xf numFmtId="171" fontId="196" fillId="60" borderId="96" xfId="99" applyNumberFormat="1" applyFont="1" applyFill="1" applyBorder="1" applyAlignment="1">
      <alignment horizontal="center" vertical="center"/>
    </xf>
    <xf numFmtId="0" fontId="192" fillId="0" borderId="0" xfId="96" applyFont="1"/>
    <xf numFmtId="0" fontId="195" fillId="64" borderId="38" xfId="96" applyFont="1" applyFill="1" applyBorder="1" applyAlignment="1" applyProtection="1">
      <alignment horizontal="center" vertical="center"/>
      <protection locked="0"/>
    </xf>
    <xf numFmtId="2" fontId="196" fillId="60" borderId="100" xfId="96" applyNumberFormat="1" applyFont="1" applyFill="1" applyBorder="1" applyAlignment="1">
      <alignment horizontal="center" vertical="center"/>
    </xf>
    <xf numFmtId="2" fontId="196" fillId="60" borderId="101" xfId="96" applyNumberFormat="1" applyFont="1" applyFill="1" applyBorder="1" applyAlignment="1">
      <alignment horizontal="center" vertical="center"/>
    </xf>
    <xf numFmtId="2" fontId="196" fillId="64" borderId="101" xfId="96" applyNumberFormat="1" applyFont="1" applyFill="1" applyBorder="1" applyAlignment="1">
      <alignment horizontal="center" vertical="center"/>
    </xf>
    <xf numFmtId="171" fontId="196" fillId="60" borderId="101" xfId="99" applyNumberFormat="1" applyFont="1" applyFill="1" applyBorder="1" applyAlignment="1">
      <alignment horizontal="center" vertical="center"/>
    </xf>
    <xf numFmtId="174" fontId="197" fillId="60" borderId="102" xfId="99" applyNumberFormat="1" applyFont="1" applyFill="1" applyBorder="1" applyAlignment="1">
      <alignment horizontal="center" vertical="center"/>
    </xf>
    <xf numFmtId="173" fontId="197" fillId="60" borderId="102" xfId="99" applyNumberFormat="1" applyFont="1" applyFill="1" applyBorder="1" applyAlignment="1">
      <alignment horizontal="center" vertical="center"/>
    </xf>
    <xf numFmtId="2" fontId="196" fillId="64" borderId="103" xfId="96" applyNumberFormat="1" applyFont="1" applyFill="1" applyBorder="1" applyAlignment="1">
      <alignment horizontal="center" vertical="center"/>
    </xf>
    <xf numFmtId="171" fontId="196" fillId="60" borderId="100" xfId="99" applyNumberFormat="1" applyFont="1" applyFill="1" applyBorder="1" applyAlignment="1">
      <alignment horizontal="center" vertical="center"/>
    </xf>
    <xf numFmtId="2" fontId="196" fillId="64" borderId="104" xfId="96" applyNumberFormat="1" applyFont="1" applyFill="1" applyBorder="1" applyAlignment="1">
      <alignment horizontal="center" vertical="center"/>
    </xf>
    <xf numFmtId="2" fontId="196" fillId="60" borderId="100" xfId="96" applyNumberFormat="1" applyFont="1" applyFill="1" applyBorder="1" applyAlignment="1" applyProtection="1">
      <alignment horizontal="center" vertical="center"/>
      <protection locked="0"/>
    </xf>
    <xf numFmtId="2" fontId="196" fillId="60" borderId="101" xfId="96" applyNumberFormat="1" applyFont="1" applyFill="1" applyBorder="1" applyAlignment="1" applyProtection="1">
      <alignment horizontal="center" vertical="center"/>
      <protection locked="0"/>
    </xf>
    <xf numFmtId="2" fontId="196" fillId="64" borderId="101" xfId="96" applyNumberFormat="1" applyFont="1" applyFill="1" applyBorder="1" applyAlignment="1" applyProtection="1">
      <alignment horizontal="center" vertical="center"/>
      <protection locked="0"/>
    </xf>
    <xf numFmtId="169" fontId="196" fillId="60" borderId="0" xfId="96" applyNumberFormat="1" applyFont="1" applyFill="1" applyBorder="1" applyAlignment="1">
      <alignment horizontal="center" vertical="center"/>
    </xf>
    <xf numFmtId="175" fontId="196" fillId="60" borderId="101" xfId="99" applyNumberFormat="1" applyFont="1" applyFill="1" applyBorder="1" applyAlignment="1">
      <alignment horizontal="center" vertical="center"/>
    </xf>
    <xf numFmtId="0" fontId="195" fillId="64" borderId="40" xfId="96" applyFont="1" applyFill="1" applyBorder="1" applyAlignment="1" applyProtection="1">
      <alignment horizontal="center" vertical="center"/>
      <protection locked="0"/>
    </xf>
    <xf numFmtId="2" fontId="196" fillId="60" borderId="105" xfId="96" applyNumberFormat="1" applyFont="1" applyFill="1" applyBorder="1" applyAlignment="1">
      <alignment horizontal="center" vertical="center"/>
    </xf>
    <xf numFmtId="2" fontId="196" fillId="60" borderId="106" xfId="96" applyNumberFormat="1" applyFont="1" applyFill="1" applyBorder="1" applyAlignment="1">
      <alignment horizontal="center" vertical="center"/>
    </xf>
    <xf numFmtId="2" fontId="196" fillId="64" borderId="106" xfId="96" applyNumberFormat="1" applyFont="1" applyFill="1" applyBorder="1" applyAlignment="1">
      <alignment horizontal="center" vertical="center"/>
    </xf>
    <xf numFmtId="171" fontId="196" fillId="60" borderId="106" xfId="99" applyNumberFormat="1" applyFont="1" applyFill="1" applyBorder="1" applyAlignment="1">
      <alignment horizontal="center" vertical="center"/>
    </xf>
    <xf numFmtId="174" fontId="197" fillId="60" borderId="107" xfId="99" applyNumberFormat="1" applyFont="1" applyFill="1" applyBorder="1" applyAlignment="1">
      <alignment horizontal="center" vertical="center"/>
    </xf>
    <xf numFmtId="173" fontId="197" fillId="60" borderId="107" xfId="99" applyNumberFormat="1" applyFont="1" applyFill="1" applyBorder="1" applyAlignment="1">
      <alignment horizontal="center" vertical="center"/>
    </xf>
    <xf numFmtId="2" fontId="196" fillId="64" borderId="108" xfId="96" applyNumberFormat="1" applyFont="1" applyFill="1" applyBorder="1" applyAlignment="1">
      <alignment horizontal="center" vertical="center"/>
    </xf>
    <xf numFmtId="171" fontId="196" fillId="60" borderId="105" xfId="99" applyNumberFormat="1" applyFont="1" applyFill="1" applyBorder="1" applyAlignment="1">
      <alignment horizontal="center" vertical="center"/>
    </xf>
    <xf numFmtId="0" fontId="193" fillId="0" borderId="0" xfId="96" applyFont="1" applyFill="1" applyBorder="1" applyAlignment="1" applyProtection="1">
      <alignment horizontal="left" vertical="center"/>
      <protection locked="0"/>
    </xf>
    <xf numFmtId="0" fontId="242" fillId="0" borderId="0" xfId="96" applyFont="1" applyAlignment="1">
      <alignment vertical="center"/>
    </xf>
    <xf numFmtId="0" fontId="196" fillId="64"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205" fillId="64" borderId="0" xfId="96" applyFont="1" applyFill="1" applyAlignment="1">
      <alignment horizontal="center" vertical="center"/>
    </xf>
    <xf numFmtId="165" fontId="34" fillId="60" borderId="29" xfId="0" quotePrefix="1" applyNumberFormat="1" applyFont="1" applyFill="1" applyBorder="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7"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6"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5" fillId="0" borderId="31" xfId="0" applyFont="1" applyBorder="1" applyAlignment="1">
      <alignment horizontal="center" vertical="center" wrapText="1"/>
    </xf>
    <xf numFmtId="0" fontId="185"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8" fillId="0" borderId="0" xfId="0" applyFont="1" applyFill="1" applyAlignment="1">
      <alignment horizontal="center" vertical="center" wrapText="1"/>
    </xf>
    <xf numFmtId="179" fontId="225" fillId="0" borderId="0" xfId="96" applyNumberFormat="1" applyFont="1" applyFill="1" applyAlignment="1">
      <alignment horizontal="right" vertical="center"/>
    </xf>
    <xf numFmtId="0" fontId="205" fillId="64" borderId="0" xfId="96" applyFont="1" applyFill="1" applyAlignment="1">
      <alignment horizontal="center" vertical="center"/>
    </xf>
    <xf numFmtId="0" fontId="195" fillId="60" borderId="2" xfId="96" applyFont="1" applyFill="1" applyBorder="1" applyAlignment="1" applyProtection="1">
      <alignment horizontal="center" vertical="center"/>
      <protection locked="0"/>
    </xf>
    <xf numFmtId="0" fontId="195" fillId="60" borderId="3" xfId="96" applyFont="1" applyFill="1" applyBorder="1" applyAlignment="1" applyProtection="1">
      <alignment horizontal="center" vertical="center"/>
      <protection locked="0"/>
    </xf>
    <xf numFmtId="0" fontId="195" fillId="60" borderId="4" xfId="96" applyFont="1" applyFill="1" applyBorder="1" applyAlignment="1" applyProtection="1">
      <alignment horizontal="center" vertical="center"/>
      <protection locked="0"/>
    </xf>
    <xf numFmtId="0" fontId="195" fillId="60" borderId="2" xfId="96" applyFont="1" applyFill="1" applyBorder="1" applyAlignment="1">
      <alignment horizontal="center" vertical="center"/>
    </xf>
    <xf numFmtId="0" fontId="195" fillId="60" borderId="3" xfId="96" applyFont="1" applyFill="1" applyBorder="1" applyAlignment="1">
      <alignment horizontal="center" vertical="center"/>
    </xf>
    <xf numFmtId="0" fontId="195" fillId="60" borderId="4" xfId="96" applyFont="1" applyFill="1" applyBorder="1" applyAlignment="1">
      <alignment horizontal="center" vertical="center"/>
    </xf>
    <xf numFmtId="0" fontId="196" fillId="64" borderId="0" xfId="96" applyFont="1" applyFill="1" applyBorder="1" applyAlignment="1" applyProtection="1">
      <alignment horizontal="center" vertical="center"/>
      <protection locked="0"/>
    </xf>
    <xf numFmtId="0" fontId="196" fillId="64" borderId="41" xfId="96" applyFont="1" applyFill="1" applyBorder="1" applyAlignment="1" applyProtection="1">
      <alignment horizontal="center" vertical="center"/>
      <protection locked="0"/>
    </xf>
    <xf numFmtId="0" fontId="196" fillId="64" borderId="33"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196" fillId="64" borderId="41" xfId="96" applyFont="1" applyFill="1" applyBorder="1" applyAlignment="1">
      <alignment horizontal="center" vertical="center"/>
    </xf>
    <xf numFmtId="0" fontId="235"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6" fillId="0" borderId="0" xfId="188" applyFont="1" applyAlignment="1">
      <alignment horizontal="center" vertical="center" wrapText="1"/>
    </xf>
    <xf numFmtId="0" fontId="107" fillId="0" borderId="41" xfId="188" applyFont="1" applyBorder="1" applyAlignment="1">
      <alignment horizontal="center"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xf numFmtId="14" fontId="5" fillId="0" borderId="47" xfId="0" applyNumberFormat="1" applyFont="1" applyBorder="1" applyAlignment="1">
      <alignment horizontal="center" vertical="center" wrapText="1"/>
    </xf>
    <xf numFmtId="165" fontId="14" fillId="0" borderId="61" xfId="0" quotePrefix="1" applyNumberFormat="1" applyFont="1" applyFill="1" applyBorder="1"/>
    <xf numFmtId="3" fontId="14" fillId="2" borderId="46" xfId="0" quotePrefix="1" applyNumberFormat="1" applyFont="1" applyFill="1" applyBorder="1"/>
    <xf numFmtId="2" fontId="14" fillId="0" borderId="58" xfId="0" quotePrefix="1" applyNumberFormat="1" applyFont="1" applyFill="1" applyBorder="1"/>
    <xf numFmtId="0" fontId="21" fillId="0" borderId="16" xfId="0" applyFont="1" applyBorder="1"/>
    <xf numFmtId="3" fontId="86" fillId="60" borderId="55" xfId="0" applyNumberFormat="1" applyFont="1" applyFill="1" applyBorder="1" applyAlignment="1"/>
    <xf numFmtId="165" fontId="172" fillId="60" borderId="55" xfId="0" applyNumberFormat="1" applyFont="1" applyFill="1" applyBorder="1" applyAlignment="1">
      <alignment horizontal="center"/>
    </xf>
    <xf numFmtId="165" fontId="172" fillId="60" borderId="27" xfId="0" applyNumberFormat="1" applyFont="1" applyFill="1" applyBorder="1" applyAlignment="1">
      <alignment horizontal="center"/>
    </xf>
    <xf numFmtId="3" fontId="13" fillId="60" borderId="52" xfId="0" applyNumberFormat="1" applyFont="1" applyFill="1" applyBorder="1" applyAlignment="1"/>
    <xf numFmtId="165" fontId="172" fillId="60" borderId="44" xfId="0" quotePrefix="1" applyNumberFormat="1" applyFont="1" applyFill="1" applyBorder="1" applyAlignment="1">
      <alignment horizontal="center"/>
    </xf>
    <xf numFmtId="165" fontId="172" fillId="60" borderId="45" xfId="0" applyNumberFormat="1" applyFont="1" applyFill="1" applyBorder="1" applyAlignment="1">
      <alignment horizontal="center"/>
    </xf>
    <xf numFmtId="3" fontId="13" fillId="60" borderId="46" xfId="0" applyNumberFormat="1" applyFont="1" applyFill="1" applyBorder="1" applyAlignment="1"/>
    <xf numFmtId="165" fontId="172" fillId="60" borderId="46" xfId="0" applyNumberFormat="1" applyFont="1" applyFill="1" applyBorder="1" applyAlignment="1">
      <alignment horizontal="center"/>
    </xf>
    <xf numFmtId="165" fontId="172" fillId="60" borderId="29" xfId="0" applyNumberFormat="1" applyFont="1" applyFill="1" applyBorder="1" applyAlignment="1">
      <alignment horizontal="center"/>
    </xf>
    <xf numFmtId="3" fontId="13" fillId="60" borderId="51" xfId="0" applyNumberFormat="1" applyFont="1" applyFill="1" applyBorder="1" applyAlignment="1"/>
    <xf numFmtId="165" fontId="172" fillId="60" borderId="51" xfId="0" applyNumberFormat="1" applyFont="1" applyFill="1" applyBorder="1" applyAlignment="1">
      <alignment horizontal="center"/>
    </xf>
    <xf numFmtId="165" fontId="172" fillId="60" borderId="30" xfId="0" applyNumberFormat="1" applyFont="1" applyFill="1" applyBorder="1" applyAlignment="1">
      <alignment horizontal="center"/>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7" name="Obraz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54610</xdr:rowOff>
    </xdr:to>
    <xdr:pic>
      <xdr:nvPicPr>
        <xdr:cNvPr id="8" name="Obraz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93110"/>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9" name="Obraz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4" name="Obraz 3"/>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B13" sqref="B13"/>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508</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509</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510</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322" customWidth="1"/>
    <col min="2" max="2" width="1" style="1322" customWidth="1"/>
    <col min="3" max="7" width="7.42578125" style="1322" customWidth="1"/>
    <col min="8" max="8" width="7.28515625" style="1322" customWidth="1"/>
    <col min="9" max="9" width="0.5703125" style="1322" customWidth="1"/>
    <col min="10" max="15" width="7.42578125" style="1322" customWidth="1"/>
    <col min="16" max="16" width="0.5703125" style="1322" customWidth="1"/>
    <col min="17" max="22" width="7.42578125" style="1322" customWidth="1"/>
    <col min="23" max="23" width="0.5703125" style="1322" customWidth="1"/>
    <col min="24" max="24" width="7" style="1322" customWidth="1"/>
    <col min="25" max="26" width="7.42578125" style="1322" customWidth="1"/>
    <col min="27" max="27" width="9.42578125" style="1322" customWidth="1"/>
    <col min="28" max="29" width="2.5703125" style="1322" customWidth="1"/>
    <col min="30" max="31" width="9.42578125" style="1322" customWidth="1"/>
    <col min="32" max="33" width="9.42578125" style="1322"/>
    <col min="34" max="34" width="3.42578125" style="1322" customWidth="1"/>
    <col min="35" max="16384" width="9.42578125" style="1322"/>
  </cols>
  <sheetData>
    <row r="1" spans="1:35" s="1306" customFormat="1" ht="56.1" customHeight="1">
      <c r="A1" s="1302" t="s">
        <v>484</v>
      </c>
      <c r="B1" s="1303"/>
      <c r="C1" s="1303"/>
      <c r="D1" s="1304"/>
      <c r="E1" s="1304"/>
      <c r="F1" s="1303"/>
      <c r="G1" s="1303"/>
      <c r="H1" s="1303"/>
      <c r="I1" s="1303"/>
      <c r="J1" s="1303"/>
      <c r="K1" s="1303"/>
      <c r="L1" s="1303"/>
      <c r="M1" s="1303"/>
      <c r="N1" s="1303"/>
      <c r="O1" s="1303"/>
      <c r="P1" s="1303"/>
      <c r="Q1" s="1303"/>
      <c r="R1" s="1303"/>
      <c r="S1" s="1303"/>
      <c r="T1" s="1303"/>
      <c r="U1" s="1303"/>
      <c r="V1" s="1303"/>
      <c r="W1" s="1303"/>
      <c r="X1" s="1303"/>
      <c r="Y1" s="1303"/>
      <c r="Z1" s="1305"/>
      <c r="AA1" s="1305" t="s">
        <v>489</v>
      </c>
      <c r="AD1" s="1307">
        <v>1</v>
      </c>
      <c r="AE1" s="1307"/>
      <c r="AF1" s="1307">
        <v>1</v>
      </c>
      <c r="AG1" s="1307">
        <v>0</v>
      </c>
      <c r="AH1" s="1307">
        <v>0</v>
      </c>
      <c r="AI1" s="1307">
        <v>0</v>
      </c>
    </row>
    <row r="2" spans="1:35" s="1313" customFormat="1" ht="18" customHeight="1">
      <c r="A2" s="1308"/>
      <c r="B2" s="1309"/>
      <c r="C2" s="1309"/>
      <c r="D2" s="1310"/>
      <c r="E2" s="1310"/>
      <c r="F2" s="1309"/>
      <c r="G2" s="1309"/>
      <c r="H2" s="1309"/>
      <c r="I2" s="1309"/>
      <c r="J2" s="1309"/>
      <c r="K2" s="1309"/>
      <c r="L2" s="1309"/>
      <c r="M2" s="1309"/>
      <c r="N2" s="1309"/>
      <c r="O2" s="1309"/>
      <c r="P2" s="1309"/>
      <c r="Q2" s="1309"/>
      <c r="R2" s="1309"/>
      <c r="S2" s="1309"/>
      <c r="T2" s="1309"/>
      <c r="U2" s="1309"/>
      <c r="V2" s="1309"/>
      <c r="W2" s="1309"/>
      <c r="X2" s="1309"/>
      <c r="Y2" s="1309"/>
      <c r="Z2" s="1311"/>
      <c r="AA2" s="1312" t="s">
        <v>497</v>
      </c>
      <c r="AD2" s="1314"/>
      <c r="AF2" s="1315"/>
    </row>
    <row r="3" spans="1:35" s="1306" customFormat="1" ht="15" customHeight="1">
      <c r="A3" s="1316"/>
      <c r="B3" s="1317"/>
      <c r="C3" s="1318"/>
      <c r="D3" s="1319"/>
      <c r="E3" s="1319"/>
      <c r="F3" s="1318"/>
      <c r="G3" s="1318"/>
      <c r="H3" s="1318"/>
      <c r="I3" s="1318"/>
      <c r="J3" s="1318"/>
      <c r="K3" s="1318"/>
      <c r="L3" s="1318"/>
      <c r="M3" s="1318"/>
      <c r="N3" s="1320"/>
      <c r="Y3" s="1321"/>
      <c r="Z3" s="1322"/>
      <c r="AA3" s="1323"/>
    </row>
    <row r="4" spans="1:35" ht="15">
      <c r="A4" s="1316"/>
      <c r="Y4" s="1471">
        <v>17</v>
      </c>
      <c r="Z4" s="1471"/>
      <c r="AA4" s="1471"/>
    </row>
    <row r="5" spans="1:35" s="1326" customFormat="1" ht="15.75">
      <c r="A5" s="1324" t="s">
        <v>498</v>
      </c>
      <c r="B5" s="1325"/>
      <c r="C5" s="1325"/>
      <c r="D5" s="1325"/>
      <c r="E5" s="1325"/>
      <c r="F5" s="1325"/>
      <c r="G5" s="1325"/>
      <c r="H5" s="1325"/>
      <c r="I5" s="1325"/>
      <c r="J5" s="1325"/>
      <c r="Y5" s="1327"/>
      <c r="Z5" s="1328" t="s">
        <v>490</v>
      </c>
      <c r="AA5" s="1329">
        <v>44312</v>
      </c>
      <c r="AE5" s="1330"/>
      <c r="AF5" s="1330"/>
      <c r="AG5" s="1330"/>
      <c r="AH5" s="1330"/>
      <c r="AI5" s="1330"/>
    </row>
    <row r="6" spans="1:35">
      <c r="Y6" s="1327"/>
      <c r="Z6" s="1331" t="s">
        <v>491</v>
      </c>
      <c r="AA6" s="1332">
        <v>44318</v>
      </c>
      <c r="AE6" s="1306"/>
      <c r="AF6" s="1306"/>
      <c r="AG6" s="1306"/>
      <c r="AH6" s="1306"/>
      <c r="AI6" s="1306"/>
    </row>
    <row r="7" spans="1:35" s="1334" customFormat="1" ht="15.75">
      <c r="A7" s="1472" t="s">
        <v>492</v>
      </c>
      <c r="B7" s="1472"/>
      <c r="C7" s="1472"/>
      <c r="D7" s="1472"/>
      <c r="E7" s="1472"/>
      <c r="F7" s="1472"/>
      <c r="G7" s="1472"/>
      <c r="H7" s="1472"/>
      <c r="I7" s="1472"/>
      <c r="J7" s="1472"/>
      <c r="K7" s="1472"/>
      <c r="L7" s="1472"/>
      <c r="M7" s="1472"/>
      <c r="N7" s="1472"/>
      <c r="O7" s="1472"/>
      <c r="P7" s="1472"/>
      <c r="Q7" s="1472"/>
      <c r="R7" s="1472"/>
      <c r="S7" s="1472"/>
      <c r="T7" s="1472"/>
      <c r="U7" s="1472"/>
      <c r="V7" s="1472"/>
      <c r="W7" s="1472"/>
      <c r="X7" s="1472"/>
      <c r="Y7" s="1472"/>
      <c r="Z7" s="1472"/>
      <c r="AA7" s="1410"/>
      <c r="AB7" s="1333"/>
      <c r="AC7" s="1333"/>
      <c r="AD7" s="1333"/>
      <c r="AE7" s="1306"/>
      <c r="AF7" s="1306"/>
      <c r="AG7" s="1306"/>
      <c r="AH7" s="1306"/>
      <c r="AI7" s="1306"/>
    </row>
    <row r="8" spans="1:35" s="1334" customFormat="1" ht="15.75">
      <c r="A8" s="1472" t="s">
        <v>493</v>
      </c>
      <c r="B8" s="1472"/>
      <c r="C8" s="1472"/>
      <c r="D8" s="1472"/>
      <c r="E8" s="1472"/>
      <c r="F8" s="1472"/>
      <c r="G8" s="1472"/>
      <c r="H8" s="1472"/>
      <c r="I8" s="1472"/>
      <c r="J8" s="1472"/>
      <c r="K8" s="1472"/>
      <c r="L8" s="1472"/>
      <c r="M8" s="1472"/>
      <c r="N8" s="1472"/>
      <c r="O8" s="1472"/>
      <c r="P8" s="1472"/>
      <c r="Q8" s="1472"/>
      <c r="R8" s="1472"/>
      <c r="S8" s="1472"/>
      <c r="T8" s="1472"/>
      <c r="U8" s="1472"/>
      <c r="V8" s="1472"/>
      <c r="W8" s="1472"/>
      <c r="X8" s="1472"/>
      <c r="Y8" s="1472"/>
      <c r="Z8" s="1472"/>
      <c r="AA8" s="1410"/>
      <c r="AB8" s="1333"/>
      <c r="AC8" s="1333"/>
      <c r="AD8" s="1333"/>
      <c r="AE8" s="1306"/>
      <c r="AF8" s="1306"/>
      <c r="AG8" s="1306"/>
      <c r="AH8" s="1306"/>
      <c r="AI8" s="1306"/>
    </row>
    <row r="9" spans="1:35" s="1334" customFormat="1" ht="13.5" thickBot="1">
      <c r="A9" s="1335"/>
      <c r="B9" s="1335"/>
      <c r="C9" s="1336"/>
      <c r="D9" s="1336"/>
      <c r="E9" s="1336"/>
      <c r="F9" s="1336"/>
      <c r="G9" s="1336"/>
      <c r="H9" s="1337"/>
      <c r="I9" s="1336"/>
      <c r="J9" s="1336"/>
      <c r="K9" s="1336"/>
      <c r="L9" s="1336"/>
      <c r="M9" s="1336"/>
      <c r="N9" s="1336"/>
      <c r="O9" s="1336"/>
      <c r="P9" s="1336"/>
      <c r="Q9" s="1336"/>
      <c r="R9" s="1336"/>
      <c r="S9" s="1336"/>
      <c r="T9" s="1336"/>
      <c r="U9" s="1336"/>
      <c r="V9" s="1336"/>
      <c r="W9" s="1336"/>
      <c r="X9" s="1336"/>
      <c r="Y9" s="1336"/>
      <c r="Z9" s="1335"/>
      <c r="AA9" s="1335"/>
      <c r="AB9" s="1333"/>
      <c r="AC9" s="1333"/>
      <c r="AD9" s="1333"/>
      <c r="AE9" s="1306"/>
      <c r="AF9" s="1306"/>
      <c r="AG9" s="1306"/>
      <c r="AH9" s="1306"/>
      <c r="AI9" s="1306"/>
    </row>
    <row r="10" spans="1:35" s="1334" customFormat="1" ht="13.5" thickBot="1">
      <c r="A10" s="1338" t="s">
        <v>350</v>
      </c>
      <c r="B10" s="1335"/>
      <c r="C10" s="1473" t="s">
        <v>406</v>
      </c>
      <c r="D10" s="1474"/>
      <c r="E10" s="1474"/>
      <c r="F10" s="1474"/>
      <c r="G10" s="1474"/>
      <c r="H10" s="1475"/>
      <c r="I10" s="1336"/>
      <c r="J10" s="1473" t="s">
        <v>407</v>
      </c>
      <c r="K10" s="1474"/>
      <c r="L10" s="1474"/>
      <c r="M10" s="1474"/>
      <c r="N10" s="1474"/>
      <c r="O10" s="1475"/>
      <c r="P10" s="1336"/>
      <c r="Q10" s="1473" t="s">
        <v>408</v>
      </c>
      <c r="R10" s="1474"/>
      <c r="S10" s="1474"/>
      <c r="T10" s="1474"/>
      <c r="U10" s="1474"/>
      <c r="V10" s="1475"/>
      <c r="W10" s="1336"/>
      <c r="X10" s="1476" t="s">
        <v>409</v>
      </c>
      <c r="Y10" s="1477"/>
      <c r="Z10" s="1477"/>
      <c r="AA10" s="1478"/>
      <c r="AB10" s="1333"/>
      <c r="AC10" s="1333"/>
      <c r="AD10" s="1333"/>
      <c r="AE10" s="1306"/>
      <c r="AF10" s="1306"/>
      <c r="AG10" s="1306"/>
      <c r="AH10" s="1306"/>
      <c r="AI10" s="1306"/>
    </row>
    <row r="11" spans="1:35" s="1334" customFormat="1" ht="12" customHeight="1">
      <c r="A11" s="1335"/>
      <c r="B11" s="1335"/>
      <c r="C11" s="1479" t="s">
        <v>351</v>
      </c>
      <c r="D11" s="1479" t="s">
        <v>352</v>
      </c>
      <c r="E11" s="1479" t="s">
        <v>353</v>
      </c>
      <c r="F11" s="1479" t="s">
        <v>354</v>
      </c>
      <c r="G11" s="1339" t="s">
        <v>400</v>
      </c>
      <c r="H11" s="1340"/>
      <c r="I11" s="1336"/>
      <c r="J11" s="1481" t="s">
        <v>355</v>
      </c>
      <c r="K11" s="1481" t="s">
        <v>356</v>
      </c>
      <c r="L11" s="1481" t="s">
        <v>357</v>
      </c>
      <c r="M11" s="1481" t="s">
        <v>354</v>
      </c>
      <c r="N11" s="1339" t="s">
        <v>400</v>
      </c>
      <c r="O11" s="1339"/>
      <c r="P11" s="1336"/>
      <c r="Q11" s="1479" t="s">
        <v>351</v>
      </c>
      <c r="R11" s="1479" t="s">
        <v>352</v>
      </c>
      <c r="S11" s="1479" t="s">
        <v>353</v>
      </c>
      <c r="T11" s="1479" t="s">
        <v>354</v>
      </c>
      <c r="U11" s="1339" t="s">
        <v>400</v>
      </c>
      <c r="V11" s="1340"/>
      <c r="W11" s="1336"/>
      <c r="X11" s="1482" t="s">
        <v>358</v>
      </c>
      <c r="Y11" s="1341" t="s">
        <v>359</v>
      </c>
      <c r="Z11" s="1339" t="s">
        <v>400</v>
      </c>
      <c r="AA11" s="1339"/>
      <c r="AB11" s="1333"/>
      <c r="AC11" s="1333"/>
      <c r="AD11" s="1333"/>
      <c r="AE11" s="1306"/>
      <c r="AF11" s="1306"/>
      <c r="AG11" s="1306"/>
      <c r="AH11" s="1306"/>
      <c r="AI11" s="1306"/>
    </row>
    <row r="12" spans="1:35" s="1334" customFormat="1" ht="12" customHeight="1" thickBot="1">
      <c r="A12" s="1342" t="s">
        <v>401</v>
      </c>
      <c r="B12" s="1335"/>
      <c r="C12" s="1480"/>
      <c r="D12" s="1480"/>
      <c r="E12" s="1480"/>
      <c r="F12" s="1480"/>
      <c r="G12" s="1343" t="s">
        <v>402</v>
      </c>
      <c r="H12" s="1344" t="s">
        <v>360</v>
      </c>
      <c r="I12" s="1345"/>
      <c r="J12" s="1480"/>
      <c r="K12" s="1480"/>
      <c r="L12" s="1480"/>
      <c r="M12" s="1480"/>
      <c r="N12" s="1343" t="s">
        <v>402</v>
      </c>
      <c r="O12" s="1344" t="s">
        <v>360</v>
      </c>
      <c r="P12" s="1335"/>
      <c r="Q12" s="1480"/>
      <c r="R12" s="1480"/>
      <c r="S12" s="1480"/>
      <c r="T12" s="1480"/>
      <c r="U12" s="1343" t="s">
        <v>402</v>
      </c>
      <c r="V12" s="1344" t="s">
        <v>360</v>
      </c>
      <c r="W12" s="1335"/>
      <c r="X12" s="1483"/>
      <c r="Y12" s="1346" t="s">
        <v>361</v>
      </c>
      <c r="Z12" s="1343" t="s">
        <v>402</v>
      </c>
      <c r="AA12" s="1343" t="s">
        <v>360</v>
      </c>
      <c r="AB12" s="1333"/>
      <c r="AC12" s="1333"/>
      <c r="AD12" s="1333"/>
      <c r="AE12" s="1333"/>
    </row>
    <row r="13" spans="1:35" s="1334" customFormat="1" ht="15.75" thickBot="1">
      <c r="A13" s="1347" t="s">
        <v>403</v>
      </c>
      <c r="B13" s="1335"/>
      <c r="C13" s="1348">
        <v>378.26</v>
      </c>
      <c r="D13" s="1349">
        <v>375.125</v>
      </c>
      <c r="E13" s="1350"/>
      <c r="F13" s="1351">
        <v>372.017</v>
      </c>
      <c r="G13" s="1352">
        <v>-1.3580000000000041</v>
      </c>
      <c r="H13" s="1353">
        <v>-3.6370940743221114E-3</v>
      </c>
      <c r="I13" s="1345"/>
      <c r="J13" s="1348">
        <v>341.47699999999998</v>
      </c>
      <c r="K13" s="1349">
        <v>412.488</v>
      </c>
      <c r="L13" s="1350">
        <v>412.767</v>
      </c>
      <c r="M13" s="1351">
        <v>407.197</v>
      </c>
      <c r="N13" s="1352">
        <v>7.9350000000000023</v>
      </c>
      <c r="O13" s="1353">
        <v>1.9874167839664114E-2</v>
      </c>
      <c r="P13" s="1335"/>
      <c r="Q13" s="1348">
        <v>380.68099999999998</v>
      </c>
      <c r="R13" s="1349">
        <v>371.29899999999998</v>
      </c>
      <c r="S13" s="1350"/>
      <c r="T13" s="1351">
        <v>366.34300000000002</v>
      </c>
      <c r="U13" s="1352">
        <v>-0.31499999999999773</v>
      </c>
      <c r="V13" s="1353">
        <v>-8.5911121535597879E-4</v>
      </c>
      <c r="W13" s="1335"/>
      <c r="X13" s="1354">
        <v>374.95049999999998</v>
      </c>
      <c r="Y13" s="1300">
        <v>168.59285071942446</v>
      </c>
      <c r="Z13" s="1352">
        <v>-0.15470000000004802</v>
      </c>
      <c r="AA13" s="1353">
        <v>-4.1241763643917739E-4</v>
      </c>
      <c r="AB13" s="1333"/>
      <c r="AC13" s="1333"/>
      <c r="AD13" s="1333"/>
      <c r="AE13" s="1333"/>
      <c r="AF13" s="1355"/>
    </row>
    <row r="14" spans="1:35" s="1334" customFormat="1" ht="2.1" customHeight="1">
      <c r="A14" s="1356"/>
      <c r="B14" s="1335"/>
      <c r="C14" s="1356"/>
      <c r="D14" s="1357"/>
      <c r="E14" s="1357"/>
      <c r="F14" s="1357"/>
      <c r="G14" s="1357"/>
      <c r="H14" s="1358"/>
      <c r="I14" s="1357"/>
      <c r="J14" s="1357"/>
      <c r="K14" s="1357"/>
      <c r="L14" s="1357"/>
      <c r="M14" s="1357"/>
      <c r="N14" s="1357"/>
      <c r="O14" s="1359"/>
      <c r="P14" s="1335"/>
      <c r="Q14" s="1356"/>
      <c r="R14" s="1357"/>
      <c r="S14" s="1357"/>
      <c r="T14" s="1357"/>
      <c r="U14" s="1357"/>
      <c r="V14" s="1358"/>
      <c r="W14" s="1335"/>
      <c r="X14" s="1360"/>
      <c r="Y14" s="1361"/>
      <c r="Z14" s="1356"/>
      <c r="AA14" s="1356"/>
      <c r="AB14" s="1333"/>
      <c r="AC14" s="1333"/>
      <c r="AD14" s="1333"/>
      <c r="AE14" s="1333"/>
    </row>
    <row r="15" spans="1:35" s="1334" customFormat="1" ht="2.85" customHeight="1">
      <c r="A15" s="1362"/>
      <c r="B15" s="1335"/>
      <c r="C15" s="1362"/>
      <c r="D15" s="1362"/>
      <c r="E15" s="1362"/>
      <c r="F15" s="1362"/>
      <c r="G15" s="1363"/>
      <c r="H15" s="1364"/>
      <c r="I15" s="1362"/>
      <c r="J15" s="1362"/>
      <c r="K15" s="1362"/>
      <c r="L15" s="1362"/>
      <c r="M15" s="1362"/>
      <c r="N15" s="1362"/>
      <c r="O15" s="1365"/>
      <c r="P15" s="1362"/>
      <c r="Q15" s="1362"/>
      <c r="R15" s="1362"/>
      <c r="S15" s="1362"/>
      <c r="T15" s="1362"/>
      <c r="U15" s="1363"/>
      <c r="V15" s="1364"/>
      <c r="W15" s="1362"/>
      <c r="X15" s="1362"/>
      <c r="Y15" s="1362"/>
      <c r="Z15" s="1366"/>
      <c r="AA15" s="1366"/>
      <c r="AB15" s="1333"/>
      <c r="AC15" s="1333"/>
      <c r="AD15" s="1333"/>
      <c r="AE15" s="1333"/>
    </row>
    <row r="16" spans="1:35" s="1334" customFormat="1" ht="13.5" thickBot="1">
      <c r="A16" s="1362"/>
      <c r="B16" s="1335"/>
      <c r="C16" s="1408" t="s">
        <v>362</v>
      </c>
      <c r="D16" s="1408" t="s">
        <v>363</v>
      </c>
      <c r="E16" s="1408" t="s">
        <v>364</v>
      </c>
      <c r="F16" s="1408" t="s">
        <v>365</v>
      </c>
      <c r="G16" s="1408"/>
      <c r="H16" s="1367"/>
      <c r="I16" s="1336"/>
      <c r="J16" s="1408" t="s">
        <v>362</v>
      </c>
      <c r="K16" s="1408" t="s">
        <v>363</v>
      </c>
      <c r="L16" s="1408" t="s">
        <v>364</v>
      </c>
      <c r="M16" s="1408" t="s">
        <v>365</v>
      </c>
      <c r="N16" s="1368"/>
      <c r="O16" s="1369"/>
      <c r="P16" s="1336"/>
      <c r="Q16" s="1408" t="s">
        <v>362</v>
      </c>
      <c r="R16" s="1408" t="s">
        <v>363</v>
      </c>
      <c r="S16" s="1408" t="s">
        <v>364</v>
      </c>
      <c r="T16" s="1408" t="s">
        <v>365</v>
      </c>
      <c r="U16" s="1408"/>
      <c r="V16" s="1367"/>
      <c r="W16" s="1335"/>
      <c r="X16" s="1409" t="s">
        <v>358</v>
      </c>
      <c r="Y16" s="1336"/>
      <c r="Z16" s="1366"/>
      <c r="AA16" s="1366"/>
      <c r="AB16" s="1333"/>
      <c r="AC16" s="1333"/>
      <c r="AD16" s="1333"/>
      <c r="AE16" s="1333"/>
    </row>
    <row r="17" spans="1:31" s="1334" customFormat="1">
      <c r="A17" s="1370" t="s">
        <v>366</v>
      </c>
      <c r="B17" s="1335"/>
      <c r="C17" s="1371">
        <v>340.94499999999999</v>
      </c>
      <c r="D17" s="1372">
        <v>316.50630000000001</v>
      </c>
      <c r="E17" s="1372" t="s">
        <v>421</v>
      </c>
      <c r="F17" s="1373">
        <v>337.79719999999998</v>
      </c>
      <c r="G17" s="1374">
        <v>9.4599999999957163E-2</v>
      </c>
      <c r="H17" s="1375">
        <v>2.8012813641331569E-4</v>
      </c>
      <c r="I17" s="1376"/>
      <c r="J17" s="1371" t="s">
        <v>421</v>
      </c>
      <c r="K17" s="1372" t="s">
        <v>421</v>
      </c>
      <c r="L17" s="1372" t="s">
        <v>421</v>
      </c>
      <c r="M17" s="1373" t="s">
        <v>421</v>
      </c>
      <c r="N17" s="1374"/>
      <c r="O17" s="1375"/>
      <c r="P17" s="1335"/>
      <c r="Q17" s="1371" t="s">
        <v>421</v>
      </c>
      <c r="R17" s="1372" t="s">
        <v>421</v>
      </c>
      <c r="S17" s="1372" t="s">
        <v>421</v>
      </c>
      <c r="T17" s="1373" t="s">
        <v>421</v>
      </c>
      <c r="U17" s="1374" t="s">
        <v>421</v>
      </c>
      <c r="V17" s="1377" t="s">
        <v>421</v>
      </c>
      <c r="W17" s="1335"/>
      <c r="X17" s="1378">
        <v>337.79719999999998</v>
      </c>
      <c r="Y17" s="1379"/>
      <c r="Z17" s="1380">
        <v>9.4599999999957163E-2</v>
      </c>
      <c r="AA17" s="1377">
        <v>2.8012813641331569E-4</v>
      </c>
      <c r="AB17" s="1381"/>
      <c r="AC17" s="1381"/>
      <c r="AD17" s="1381"/>
      <c r="AE17" s="1381"/>
    </row>
    <row r="18" spans="1:31" s="1334" customFormat="1">
      <c r="A18" s="1382" t="s">
        <v>367</v>
      </c>
      <c r="B18" s="1335"/>
      <c r="C18" s="1383" t="s">
        <v>421</v>
      </c>
      <c r="D18" s="1384" t="s">
        <v>421</v>
      </c>
      <c r="E18" s="1384" t="s">
        <v>421</v>
      </c>
      <c r="F18" s="1385" t="s">
        <v>421</v>
      </c>
      <c r="G18" s="1386"/>
      <c r="H18" s="1387" t="s">
        <v>421</v>
      </c>
      <c r="I18" s="1376"/>
      <c r="J18" s="1383" t="s">
        <v>421</v>
      </c>
      <c r="K18" s="1384" t="s">
        <v>421</v>
      </c>
      <c r="L18" s="1384" t="s">
        <v>421</v>
      </c>
      <c r="M18" s="1385" t="s">
        <v>421</v>
      </c>
      <c r="N18" s="1386" t="s">
        <v>421</v>
      </c>
      <c r="O18" s="1388" t="s">
        <v>421</v>
      </c>
      <c r="P18" s="1335"/>
      <c r="Q18" s="1383" t="s">
        <v>421</v>
      </c>
      <c r="R18" s="1384" t="s">
        <v>421</v>
      </c>
      <c r="S18" s="1384" t="s">
        <v>421</v>
      </c>
      <c r="T18" s="1385" t="s">
        <v>421</v>
      </c>
      <c r="U18" s="1386" t="s">
        <v>421</v>
      </c>
      <c r="V18" s="1388" t="s">
        <v>421</v>
      </c>
      <c r="W18" s="1335"/>
      <c r="X18" s="1389" t="s">
        <v>421</v>
      </c>
      <c r="Y18" s="1357"/>
      <c r="Z18" s="1390" t="s">
        <v>421</v>
      </c>
      <c r="AA18" s="1388" t="s">
        <v>421</v>
      </c>
      <c r="AB18" s="1381"/>
      <c r="AC18" s="1381"/>
      <c r="AD18" s="1381"/>
      <c r="AE18" s="1381"/>
    </row>
    <row r="19" spans="1:31" s="1334" customFormat="1">
      <c r="A19" s="1382" t="s">
        <v>368</v>
      </c>
      <c r="B19" s="1335"/>
      <c r="C19" s="1383">
        <v>325.23750000000001</v>
      </c>
      <c r="D19" s="1384">
        <v>329.17</v>
      </c>
      <c r="E19" s="1384">
        <v>332.24169999999998</v>
      </c>
      <c r="F19" s="1385">
        <v>328.99400000000003</v>
      </c>
      <c r="G19" s="1386">
        <v>-0.74559999999996762</v>
      </c>
      <c r="H19" s="1387">
        <v>-2.2611782145668391E-3</v>
      </c>
      <c r="I19" s="1376"/>
      <c r="J19" s="1383" t="s">
        <v>421</v>
      </c>
      <c r="K19" s="1384" t="s">
        <v>421</v>
      </c>
      <c r="L19" s="1384" t="s">
        <v>421</v>
      </c>
      <c r="M19" s="1385" t="s">
        <v>421</v>
      </c>
      <c r="N19" s="1386" t="s">
        <v>421</v>
      </c>
      <c r="O19" s="1388" t="s">
        <v>421</v>
      </c>
      <c r="P19" s="1335"/>
      <c r="Q19" s="1383" t="s">
        <v>421</v>
      </c>
      <c r="R19" s="1384" t="s">
        <v>421</v>
      </c>
      <c r="S19" s="1384" t="s">
        <v>372</v>
      </c>
      <c r="T19" s="1385" t="s">
        <v>372</v>
      </c>
      <c r="U19" s="1386" t="s">
        <v>421</v>
      </c>
      <c r="V19" s="1388" t="s">
        <v>421</v>
      </c>
      <c r="W19" s="1335"/>
      <c r="X19" s="1389" t="s">
        <v>372</v>
      </c>
      <c r="Y19" s="1357"/>
      <c r="Z19" s="1390" t="s">
        <v>421</v>
      </c>
      <c r="AA19" s="1388" t="s">
        <v>421</v>
      </c>
      <c r="AB19" s="1381"/>
      <c r="AC19" s="1381"/>
      <c r="AD19" s="1381"/>
      <c r="AE19" s="1381"/>
    </row>
    <row r="20" spans="1:31" s="1334" customFormat="1">
      <c r="A20" s="1382" t="s">
        <v>369</v>
      </c>
      <c r="B20" s="1335"/>
      <c r="C20" s="1383" t="s">
        <v>421</v>
      </c>
      <c r="D20" s="1384">
        <v>330.63470000000001</v>
      </c>
      <c r="E20" s="1384">
        <v>314.98039999999997</v>
      </c>
      <c r="F20" s="1385">
        <v>320.17520000000002</v>
      </c>
      <c r="G20" s="1386">
        <v>9.79200000000003</v>
      </c>
      <c r="H20" s="1387">
        <v>3.1548099252794781E-2</v>
      </c>
      <c r="I20" s="1376"/>
      <c r="J20" s="1383" t="s">
        <v>421</v>
      </c>
      <c r="K20" s="1384" t="s">
        <v>421</v>
      </c>
      <c r="L20" s="1384" t="s">
        <v>421</v>
      </c>
      <c r="M20" s="1385" t="s">
        <v>421</v>
      </c>
      <c r="N20" s="1386" t="s">
        <v>421</v>
      </c>
      <c r="O20" s="1388" t="s">
        <v>421</v>
      </c>
      <c r="P20" s="1335"/>
      <c r="Q20" s="1383" t="s">
        <v>421</v>
      </c>
      <c r="R20" s="1384">
        <v>338.2199</v>
      </c>
      <c r="S20" s="1384">
        <v>347.27159999999998</v>
      </c>
      <c r="T20" s="1385">
        <v>345.46030000000002</v>
      </c>
      <c r="U20" s="1386">
        <v>2.2411000000000172</v>
      </c>
      <c r="V20" s="1388">
        <v>6.5296463601103305E-3</v>
      </c>
      <c r="W20" s="1335"/>
      <c r="X20" s="1391">
        <v>336.28469999999999</v>
      </c>
      <c r="Y20" s="1335"/>
      <c r="Z20" s="1390">
        <v>4.9810999999999694</v>
      </c>
      <c r="AA20" s="1388">
        <v>1.5034850209898032E-2</v>
      </c>
      <c r="AB20" s="1381"/>
      <c r="AC20" s="1381"/>
      <c r="AD20" s="1381"/>
      <c r="AE20" s="1381"/>
    </row>
    <row r="21" spans="1:31" s="1334" customFormat="1">
      <c r="A21" s="1382" t="s">
        <v>370</v>
      </c>
      <c r="B21" s="1335"/>
      <c r="C21" s="1383">
        <v>381.7903</v>
      </c>
      <c r="D21" s="1384">
        <v>393.31119999999999</v>
      </c>
      <c r="E21" s="1384" t="s">
        <v>421</v>
      </c>
      <c r="F21" s="1385">
        <v>387.13240000000002</v>
      </c>
      <c r="G21" s="1386">
        <v>-4.337099999999964</v>
      </c>
      <c r="H21" s="1387">
        <v>-1.107902403635519E-2</v>
      </c>
      <c r="I21" s="1376"/>
      <c r="J21" s="1383" t="s">
        <v>421</v>
      </c>
      <c r="K21" s="1384" t="s">
        <v>421</v>
      </c>
      <c r="L21" s="1384" t="s">
        <v>421</v>
      </c>
      <c r="M21" s="1385" t="s">
        <v>421</v>
      </c>
      <c r="N21" s="1386" t="s">
        <v>421</v>
      </c>
      <c r="O21" s="1388" t="s">
        <v>421</v>
      </c>
      <c r="P21" s="1335"/>
      <c r="Q21" s="1383" t="s">
        <v>421</v>
      </c>
      <c r="R21" s="1384" t="s">
        <v>421</v>
      </c>
      <c r="S21" s="1384" t="s">
        <v>421</v>
      </c>
      <c r="T21" s="1385" t="s">
        <v>421</v>
      </c>
      <c r="U21" s="1386" t="s">
        <v>421</v>
      </c>
      <c r="V21" s="1388" t="s">
        <v>421</v>
      </c>
      <c r="W21" s="1335"/>
      <c r="X21" s="1391">
        <v>387.13240000000002</v>
      </c>
      <c r="Y21" s="1357"/>
      <c r="Z21" s="1390">
        <v>-4.337099999999964</v>
      </c>
      <c r="AA21" s="1388">
        <v>-1.107902403635519E-2</v>
      </c>
      <c r="AB21" s="1381"/>
      <c r="AC21" s="1381"/>
      <c r="AD21" s="1381"/>
      <c r="AE21" s="1381"/>
    </row>
    <row r="22" spans="1:31" s="1334" customFormat="1">
      <c r="A22" s="1382" t="s">
        <v>371</v>
      </c>
      <c r="B22" s="1335"/>
      <c r="C22" s="1383" t="s">
        <v>421</v>
      </c>
      <c r="D22" s="1384" t="s">
        <v>372</v>
      </c>
      <c r="E22" s="1384" t="s">
        <v>421</v>
      </c>
      <c r="F22" s="1385" t="s">
        <v>372</v>
      </c>
      <c r="G22" s="1386" t="s">
        <v>421</v>
      </c>
      <c r="H22" s="1387" t="s">
        <v>421</v>
      </c>
      <c r="I22" s="1376"/>
      <c r="J22" s="1383" t="s">
        <v>421</v>
      </c>
      <c r="K22" s="1384" t="s">
        <v>421</v>
      </c>
      <c r="L22" s="1384" t="s">
        <v>421</v>
      </c>
      <c r="M22" s="1385" t="s">
        <v>421</v>
      </c>
      <c r="N22" s="1386" t="s">
        <v>421</v>
      </c>
      <c r="O22" s="1388" t="s">
        <v>421</v>
      </c>
      <c r="P22" s="1335"/>
      <c r="Q22" s="1383" t="s">
        <v>421</v>
      </c>
      <c r="R22" s="1384" t="s">
        <v>421</v>
      </c>
      <c r="S22" s="1384" t="s">
        <v>421</v>
      </c>
      <c r="T22" s="1385" t="s">
        <v>421</v>
      </c>
      <c r="U22" s="1386" t="s">
        <v>421</v>
      </c>
      <c r="V22" s="1388" t="s">
        <v>421</v>
      </c>
      <c r="W22" s="1335"/>
      <c r="X22" s="1391" t="s">
        <v>372</v>
      </c>
      <c r="Y22" s="1357"/>
      <c r="Z22" s="1390" t="s">
        <v>421</v>
      </c>
      <c r="AA22" s="1388" t="s">
        <v>421</v>
      </c>
      <c r="AB22" s="1381"/>
      <c r="AC22" s="1381"/>
      <c r="AD22" s="1381"/>
      <c r="AE22" s="1381"/>
    </row>
    <row r="23" spans="1:31" s="1334" customFormat="1">
      <c r="A23" s="1382" t="s">
        <v>373</v>
      </c>
      <c r="B23" s="1335"/>
      <c r="C23" s="1392" t="s">
        <v>421</v>
      </c>
      <c r="D23" s="1393" t="s">
        <v>421</v>
      </c>
      <c r="E23" s="1393" t="s">
        <v>421</v>
      </c>
      <c r="F23" s="1394" t="s">
        <v>421</v>
      </c>
      <c r="G23" s="1386"/>
      <c r="H23" s="1387"/>
      <c r="I23" s="1395"/>
      <c r="J23" s="1392">
        <v>405.9975</v>
      </c>
      <c r="K23" s="1393">
        <v>414.60599999999999</v>
      </c>
      <c r="L23" s="1393">
        <v>426.03820000000002</v>
      </c>
      <c r="M23" s="1394">
        <v>418.51179999999999</v>
      </c>
      <c r="N23" s="1386">
        <v>5.5016999999999712</v>
      </c>
      <c r="O23" s="1388">
        <v>1.3320981738703219E-2</v>
      </c>
      <c r="P23" s="1335"/>
      <c r="Q23" s="1392" t="s">
        <v>421</v>
      </c>
      <c r="R23" s="1393" t="s">
        <v>421</v>
      </c>
      <c r="S23" s="1393" t="s">
        <v>421</v>
      </c>
      <c r="T23" s="1394" t="s">
        <v>421</v>
      </c>
      <c r="U23" s="1386" t="s">
        <v>421</v>
      </c>
      <c r="V23" s="1388" t="s">
        <v>421</v>
      </c>
      <c r="W23" s="1335"/>
      <c r="X23" s="1391">
        <v>418.51179999999999</v>
      </c>
      <c r="Y23" s="1379"/>
      <c r="Z23" s="1390">
        <v>5.5016999999999712</v>
      </c>
      <c r="AA23" s="1388">
        <v>1.3320981738703219E-2</v>
      </c>
      <c r="AB23" s="1381"/>
      <c r="AC23" s="1381"/>
      <c r="AD23" s="1381"/>
      <c r="AE23" s="1381"/>
    </row>
    <row r="24" spans="1:31" s="1334" customFormat="1">
      <c r="A24" s="1382" t="s">
        <v>374</v>
      </c>
      <c r="B24" s="1335"/>
      <c r="C24" s="1383" t="s">
        <v>421</v>
      </c>
      <c r="D24" s="1384">
        <v>377.29169999999999</v>
      </c>
      <c r="E24" s="1384">
        <v>429.95240000000001</v>
      </c>
      <c r="F24" s="1385">
        <v>401.64850000000001</v>
      </c>
      <c r="G24" s="1386">
        <v>0</v>
      </c>
      <c r="H24" s="1387">
        <v>0</v>
      </c>
      <c r="I24" s="1376"/>
      <c r="J24" s="1383" t="s">
        <v>421</v>
      </c>
      <c r="K24" s="1384" t="s">
        <v>421</v>
      </c>
      <c r="L24" s="1384" t="s">
        <v>421</v>
      </c>
      <c r="M24" s="1385" t="s">
        <v>421</v>
      </c>
      <c r="N24" s="1386" t="s">
        <v>421</v>
      </c>
      <c r="O24" s="1388" t="s">
        <v>421</v>
      </c>
      <c r="P24" s="1335"/>
      <c r="Q24" s="1383" t="s">
        <v>421</v>
      </c>
      <c r="R24" s="1384" t="s">
        <v>421</v>
      </c>
      <c r="S24" s="1384" t="s">
        <v>421</v>
      </c>
      <c r="T24" s="1385" t="s">
        <v>421</v>
      </c>
      <c r="U24" s="1386" t="s">
        <v>421</v>
      </c>
      <c r="V24" s="1388" t="s">
        <v>421</v>
      </c>
      <c r="W24" s="1335"/>
      <c r="X24" s="1391">
        <v>401.64850000000001</v>
      </c>
      <c r="Y24" s="1379"/>
      <c r="Z24" s="1390" t="s">
        <v>421</v>
      </c>
      <c r="AA24" s="1388" t="s">
        <v>421</v>
      </c>
      <c r="AB24" s="1381"/>
      <c r="AC24" s="1381"/>
      <c r="AD24" s="1381"/>
      <c r="AE24" s="1381"/>
    </row>
    <row r="25" spans="1:31" s="1334" customFormat="1">
      <c r="A25" s="1382" t="s">
        <v>375</v>
      </c>
      <c r="B25" s="1335"/>
      <c r="C25" s="1383">
        <v>364.6234</v>
      </c>
      <c r="D25" s="1384">
        <v>373.93619999999999</v>
      </c>
      <c r="E25" s="1384" t="s">
        <v>421</v>
      </c>
      <c r="F25" s="1385">
        <v>367.73070000000001</v>
      </c>
      <c r="G25" s="1386">
        <v>1.2180000000000177</v>
      </c>
      <c r="H25" s="1387">
        <v>3.3232136294323311E-3</v>
      </c>
      <c r="I25" s="1376"/>
      <c r="J25" s="1383" t="s">
        <v>421</v>
      </c>
      <c r="K25" s="1384" t="s">
        <v>421</v>
      </c>
      <c r="L25" s="1384" t="s">
        <v>421</v>
      </c>
      <c r="M25" s="1385" t="s">
        <v>421</v>
      </c>
      <c r="N25" s="1386" t="s">
        <v>421</v>
      </c>
      <c r="O25" s="1388" t="s">
        <v>421</v>
      </c>
      <c r="P25" s="1335"/>
      <c r="Q25" s="1383">
        <v>371.25940000000003</v>
      </c>
      <c r="R25" s="1384">
        <v>377.04129999999998</v>
      </c>
      <c r="S25" s="1384" t="s">
        <v>421</v>
      </c>
      <c r="T25" s="1385">
        <v>373.90289999999999</v>
      </c>
      <c r="U25" s="1386">
        <v>-0.81479999999999109</v>
      </c>
      <c r="V25" s="1388">
        <v>-2.1744369161104116E-3</v>
      </c>
      <c r="W25" s="1335"/>
      <c r="X25" s="1391">
        <v>371.62790000000001</v>
      </c>
      <c r="Y25" s="1379"/>
      <c r="Z25" s="1390">
        <v>-6.5499999999985903E-2</v>
      </c>
      <c r="AA25" s="1388">
        <v>-1.7622050862342586E-4</v>
      </c>
      <c r="AB25" s="1381"/>
      <c r="AC25" s="1381"/>
      <c r="AD25" s="1381"/>
      <c r="AE25" s="1381"/>
    </row>
    <row r="26" spans="1:31" s="1334" customFormat="1">
      <c r="A26" s="1382" t="s">
        <v>376</v>
      </c>
      <c r="B26" s="1335"/>
      <c r="C26" s="1392">
        <v>384.84960000000001</v>
      </c>
      <c r="D26" s="1393">
        <v>378.76729999999998</v>
      </c>
      <c r="E26" s="1393">
        <v>352.2552</v>
      </c>
      <c r="F26" s="1394">
        <v>377.9092</v>
      </c>
      <c r="G26" s="1386">
        <v>-1.1037999999999784</v>
      </c>
      <c r="H26" s="1387">
        <v>-2.9123011611738026E-3</v>
      </c>
      <c r="I26" s="1376"/>
      <c r="J26" s="1392">
        <v>370.68970000000002</v>
      </c>
      <c r="K26" s="1393">
        <v>379</v>
      </c>
      <c r="L26" s="1393">
        <v>347.13380000000001</v>
      </c>
      <c r="M26" s="1394">
        <v>359.45780000000002</v>
      </c>
      <c r="N26" s="1386">
        <v>18.199800000000039</v>
      </c>
      <c r="O26" s="1388">
        <v>5.3331496990546956E-2</v>
      </c>
      <c r="P26" s="1335"/>
      <c r="Q26" s="1392" t="s">
        <v>421</v>
      </c>
      <c r="R26" s="1393" t="s">
        <v>421</v>
      </c>
      <c r="S26" s="1393" t="s">
        <v>421</v>
      </c>
      <c r="T26" s="1394" t="s">
        <v>421</v>
      </c>
      <c r="U26" s="1386" t="s">
        <v>421</v>
      </c>
      <c r="V26" s="1388" t="s">
        <v>421</v>
      </c>
      <c r="W26" s="1335"/>
      <c r="X26" s="1391">
        <v>375.3175</v>
      </c>
      <c r="Y26" s="1357"/>
      <c r="Z26" s="1390">
        <v>1.6077000000000226</v>
      </c>
      <c r="AA26" s="1388">
        <v>4.3020011784544732E-3</v>
      </c>
      <c r="AB26" s="1381"/>
      <c r="AC26" s="1381"/>
      <c r="AD26" s="1381"/>
      <c r="AE26" s="1381"/>
    </row>
    <row r="27" spans="1:31" s="1334" customFormat="1">
      <c r="A27" s="1382" t="s">
        <v>377</v>
      </c>
      <c r="B27" s="1335"/>
      <c r="C27" s="1392">
        <v>338.32960000000003</v>
      </c>
      <c r="D27" s="1393">
        <v>355.5994</v>
      </c>
      <c r="E27" s="1393" t="s">
        <v>421</v>
      </c>
      <c r="F27" s="1394">
        <v>350.97989999999999</v>
      </c>
      <c r="G27" s="1386">
        <v>2.3555999999999813</v>
      </c>
      <c r="H27" s="1387">
        <v>6.7568439721499285E-3</v>
      </c>
      <c r="I27" s="1376"/>
      <c r="J27" s="1392" t="s">
        <v>421</v>
      </c>
      <c r="K27" s="1393" t="s">
        <v>421</v>
      </c>
      <c r="L27" s="1393" t="s">
        <v>421</v>
      </c>
      <c r="M27" s="1394" t="s">
        <v>421</v>
      </c>
      <c r="N27" s="1386" t="s">
        <v>421</v>
      </c>
      <c r="O27" s="1388" t="s">
        <v>421</v>
      </c>
      <c r="P27" s="1335"/>
      <c r="Q27" s="1392" t="s">
        <v>421</v>
      </c>
      <c r="R27" s="1393" t="s">
        <v>421</v>
      </c>
      <c r="S27" s="1393" t="s">
        <v>421</v>
      </c>
      <c r="T27" s="1394" t="s">
        <v>421</v>
      </c>
      <c r="U27" s="1386" t="s">
        <v>421</v>
      </c>
      <c r="V27" s="1388" t="s">
        <v>421</v>
      </c>
      <c r="W27" s="1335"/>
      <c r="X27" s="1391">
        <v>350.97989999999999</v>
      </c>
      <c r="Y27" s="1357"/>
      <c r="Z27" s="1390">
        <v>2.3555999999999813</v>
      </c>
      <c r="AA27" s="1388">
        <v>6.7568439721499285E-3</v>
      </c>
      <c r="AB27" s="1381"/>
      <c r="AC27" s="1381"/>
      <c r="AD27" s="1381"/>
      <c r="AE27" s="1381"/>
    </row>
    <row r="28" spans="1:31" s="1334" customFormat="1">
      <c r="A28" s="1382" t="s">
        <v>378</v>
      </c>
      <c r="B28" s="1335"/>
      <c r="C28" s="1383">
        <v>385.10669999999999</v>
      </c>
      <c r="D28" s="1384">
        <v>363.45699999999999</v>
      </c>
      <c r="E28" s="1384">
        <v>335.74029999999999</v>
      </c>
      <c r="F28" s="1385">
        <v>381.14249999999998</v>
      </c>
      <c r="G28" s="1396">
        <v>-2.0248000000000275</v>
      </c>
      <c r="H28" s="1387">
        <v>-5.284375780501227E-3</v>
      </c>
      <c r="I28" s="1376"/>
      <c r="J28" s="1383" t="s">
        <v>421</v>
      </c>
      <c r="K28" s="1384" t="s">
        <v>421</v>
      </c>
      <c r="L28" s="1384" t="s">
        <v>421</v>
      </c>
      <c r="M28" s="1385" t="s">
        <v>421</v>
      </c>
      <c r="N28" s="1386" t="s">
        <v>421</v>
      </c>
      <c r="O28" s="1388" t="s">
        <v>421</v>
      </c>
      <c r="P28" s="1335"/>
      <c r="Q28" s="1383">
        <v>479.14589999999998</v>
      </c>
      <c r="R28" s="1384">
        <v>391.83249999999998</v>
      </c>
      <c r="S28" s="1384">
        <v>504.01670000000001</v>
      </c>
      <c r="T28" s="1385">
        <v>473.02850000000001</v>
      </c>
      <c r="U28" s="1386">
        <v>17.120800000000031</v>
      </c>
      <c r="V28" s="1388">
        <v>3.7553215267037698E-2</v>
      </c>
      <c r="W28" s="1335"/>
      <c r="X28" s="1391">
        <v>386.60120000000001</v>
      </c>
      <c r="Y28" s="1357"/>
      <c r="Z28" s="1390">
        <v>-0.88740000000001373</v>
      </c>
      <c r="AA28" s="1388">
        <v>-2.2901318903317813E-3</v>
      </c>
      <c r="AB28" s="1381"/>
      <c r="AC28" s="1381"/>
      <c r="AD28" s="1381"/>
      <c r="AE28" s="1381"/>
    </row>
    <row r="29" spans="1:31" s="1334" customFormat="1">
      <c r="A29" s="1382" t="s">
        <v>379</v>
      </c>
      <c r="B29" s="1335"/>
      <c r="C29" s="1383" t="s">
        <v>421</v>
      </c>
      <c r="D29" s="1384" t="s">
        <v>421</v>
      </c>
      <c r="E29" s="1384" t="s">
        <v>421</v>
      </c>
      <c r="F29" s="1385" t="s">
        <v>421</v>
      </c>
      <c r="G29" s="1386">
        <v>0</v>
      </c>
      <c r="H29" s="1387">
        <v>0</v>
      </c>
      <c r="I29" s="1376"/>
      <c r="J29" s="1383" t="s">
        <v>421</v>
      </c>
      <c r="K29" s="1384" t="s">
        <v>421</v>
      </c>
      <c r="L29" s="1384" t="s">
        <v>421</v>
      </c>
      <c r="M29" s="1385" t="s">
        <v>421</v>
      </c>
      <c r="N29" s="1386" t="s">
        <v>421</v>
      </c>
      <c r="O29" s="1388" t="s">
        <v>421</v>
      </c>
      <c r="P29" s="1335"/>
      <c r="Q29" s="1383" t="s">
        <v>421</v>
      </c>
      <c r="R29" s="1384" t="s">
        <v>421</v>
      </c>
      <c r="S29" s="1384" t="s">
        <v>421</v>
      </c>
      <c r="T29" s="1385" t="s">
        <v>421</v>
      </c>
      <c r="U29" s="1386" t="s">
        <v>421</v>
      </c>
      <c r="V29" s="1388" t="s">
        <v>421</v>
      </c>
      <c r="W29" s="1335"/>
      <c r="X29" s="1391" t="s">
        <v>421</v>
      </c>
      <c r="Y29" s="1379"/>
      <c r="Z29" s="1390" t="s">
        <v>421</v>
      </c>
      <c r="AA29" s="1388" t="s">
        <v>421</v>
      </c>
      <c r="AB29" s="1381"/>
      <c r="AC29" s="1381"/>
      <c r="AD29" s="1381"/>
      <c r="AE29" s="1381"/>
    </row>
    <row r="30" spans="1:31" s="1334" customFormat="1">
      <c r="A30" s="1382" t="s">
        <v>380</v>
      </c>
      <c r="B30" s="1335"/>
      <c r="C30" s="1383" t="s">
        <v>421</v>
      </c>
      <c r="D30" s="1384">
        <v>290.6601</v>
      </c>
      <c r="E30" s="1384" t="s">
        <v>421</v>
      </c>
      <c r="F30" s="1385">
        <v>290.6601</v>
      </c>
      <c r="G30" s="1386">
        <v>39.348899999999986</v>
      </c>
      <c r="H30" s="1387">
        <v>0.15657439859425271</v>
      </c>
      <c r="I30" s="1376"/>
      <c r="J30" s="1383" t="s">
        <v>421</v>
      </c>
      <c r="K30" s="1384" t="s">
        <v>421</v>
      </c>
      <c r="L30" s="1384" t="s">
        <v>421</v>
      </c>
      <c r="M30" s="1385" t="s">
        <v>421</v>
      </c>
      <c r="N30" s="1386" t="s">
        <v>421</v>
      </c>
      <c r="O30" s="1388" t="s">
        <v>421</v>
      </c>
      <c r="P30" s="1335"/>
      <c r="Q30" s="1383" t="s">
        <v>421</v>
      </c>
      <c r="R30" s="1384">
        <v>203.11330000000001</v>
      </c>
      <c r="S30" s="1384" t="s">
        <v>421</v>
      </c>
      <c r="T30" s="1385">
        <v>203.11330000000001</v>
      </c>
      <c r="U30" s="1386" t="s">
        <v>421</v>
      </c>
      <c r="V30" s="1388" t="s">
        <v>421</v>
      </c>
      <c r="W30" s="1335"/>
      <c r="X30" s="1391">
        <v>271.46980000000002</v>
      </c>
      <c r="Y30" s="1379"/>
      <c r="Z30" s="1390">
        <v>20.158600000000007</v>
      </c>
      <c r="AA30" s="1388">
        <v>8.0213695211355462E-2</v>
      </c>
      <c r="AB30" s="1381"/>
      <c r="AC30" s="1381"/>
      <c r="AD30" s="1381"/>
      <c r="AE30" s="1381"/>
    </row>
    <row r="31" spans="1:31" s="1334" customFormat="1">
      <c r="A31" s="1382" t="s">
        <v>381</v>
      </c>
      <c r="B31" s="1335"/>
      <c r="C31" s="1383" t="s">
        <v>421</v>
      </c>
      <c r="D31" s="1384">
        <v>284.55239999999998</v>
      </c>
      <c r="E31" s="1384">
        <v>297.12889999999999</v>
      </c>
      <c r="F31" s="1385">
        <v>293.8879</v>
      </c>
      <c r="G31" s="1386">
        <v>4.3238000000000056</v>
      </c>
      <c r="H31" s="1387">
        <v>1.4932099662907206E-2</v>
      </c>
      <c r="I31" s="1376"/>
      <c r="J31" s="1383" t="s">
        <v>421</v>
      </c>
      <c r="K31" s="1384" t="s">
        <v>421</v>
      </c>
      <c r="L31" s="1384" t="s">
        <v>421</v>
      </c>
      <c r="M31" s="1385" t="s">
        <v>421</v>
      </c>
      <c r="N31" s="1386" t="s">
        <v>421</v>
      </c>
      <c r="O31" s="1388" t="s">
        <v>421</v>
      </c>
      <c r="P31" s="1335"/>
      <c r="Q31" s="1383" t="s">
        <v>421</v>
      </c>
      <c r="R31" s="1384" t="s">
        <v>421</v>
      </c>
      <c r="S31" s="1384" t="s">
        <v>421</v>
      </c>
      <c r="T31" s="1385" t="s">
        <v>421</v>
      </c>
      <c r="U31" s="1386" t="s">
        <v>421</v>
      </c>
      <c r="V31" s="1388" t="s">
        <v>421</v>
      </c>
      <c r="W31" s="1335"/>
      <c r="X31" s="1391">
        <v>293.8879</v>
      </c>
      <c r="Y31" s="1379"/>
      <c r="Z31" s="1390">
        <v>4.2264000000000124</v>
      </c>
      <c r="AA31" s="1388">
        <v>1.4590824117115986E-2</v>
      </c>
      <c r="AB31" s="1381"/>
      <c r="AC31" s="1381"/>
      <c r="AD31" s="1381"/>
      <c r="AE31" s="1381"/>
    </row>
    <row r="32" spans="1:31" s="1334" customFormat="1">
      <c r="A32" s="1382" t="s">
        <v>382</v>
      </c>
      <c r="B32" s="1335"/>
      <c r="C32" s="1383">
        <v>393.79140000000001</v>
      </c>
      <c r="D32" s="1393">
        <v>370.88529999999997</v>
      </c>
      <c r="E32" s="1393" t="s">
        <v>421</v>
      </c>
      <c r="F32" s="1394">
        <v>387.35469999999998</v>
      </c>
      <c r="G32" s="1386">
        <v>1.674699999999973</v>
      </c>
      <c r="H32" s="1387">
        <v>4.3422007882181202E-3</v>
      </c>
      <c r="I32" s="1376"/>
      <c r="J32" s="1383" t="s">
        <v>421</v>
      </c>
      <c r="K32" s="1393" t="s">
        <v>421</v>
      </c>
      <c r="L32" s="1393" t="s">
        <v>421</v>
      </c>
      <c r="M32" s="1394" t="s">
        <v>421</v>
      </c>
      <c r="N32" s="1386" t="s">
        <v>421</v>
      </c>
      <c r="O32" s="1388" t="s">
        <v>421</v>
      </c>
      <c r="P32" s="1335"/>
      <c r="Q32" s="1383" t="s">
        <v>421</v>
      </c>
      <c r="R32" s="1393" t="s">
        <v>421</v>
      </c>
      <c r="S32" s="1393" t="s">
        <v>421</v>
      </c>
      <c r="T32" s="1394" t="s">
        <v>421</v>
      </c>
      <c r="U32" s="1386" t="s">
        <v>421</v>
      </c>
      <c r="V32" s="1388" t="s">
        <v>421</v>
      </c>
      <c r="W32" s="1335"/>
      <c r="X32" s="1391">
        <v>387.35469999999998</v>
      </c>
      <c r="Y32" s="1379"/>
      <c r="Z32" s="1390">
        <v>1.674699999999973</v>
      </c>
      <c r="AA32" s="1388">
        <v>4.3422007882181202E-3</v>
      </c>
      <c r="AB32" s="1381"/>
      <c r="AC32" s="1381"/>
      <c r="AD32" s="1381"/>
      <c r="AE32" s="1381"/>
    </row>
    <row r="33" spans="1:31" s="1334" customFormat="1">
      <c r="A33" s="1382" t="s">
        <v>383</v>
      </c>
      <c r="B33" s="1335"/>
      <c r="C33" s="1383" t="s">
        <v>421</v>
      </c>
      <c r="D33" s="1393">
        <v>216.32339999999999</v>
      </c>
      <c r="E33" s="1393" t="s">
        <v>421</v>
      </c>
      <c r="F33" s="1394">
        <v>216.32339999999999</v>
      </c>
      <c r="G33" s="1386">
        <v>6.9899999999989859E-2</v>
      </c>
      <c r="H33" s="1387">
        <v>3.2323176272286425E-4</v>
      </c>
      <c r="I33" s="1376"/>
      <c r="J33" s="1383" t="s">
        <v>421</v>
      </c>
      <c r="K33" s="1393" t="s">
        <v>421</v>
      </c>
      <c r="L33" s="1393" t="s">
        <v>421</v>
      </c>
      <c r="M33" s="1394" t="s">
        <v>421</v>
      </c>
      <c r="N33" s="1386" t="s">
        <v>421</v>
      </c>
      <c r="O33" s="1388" t="s">
        <v>421</v>
      </c>
      <c r="P33" s="1335"/>
      <c r="Q33" s="1383" t="s">
        <v>421</v>
      </c>
      <c r="R33" s="1393" t="s">
        <v>421</v>
      </c>
      <c r="S33" s="1393" t="s">
        <v>421</v>
      </c>
      <c r="T33" s="1394" t="s">
        <v>421</v>
      </c>
      <c r="U33" s="1386" t="s">
        <v>421</v>
      </c>
      <c r="V33" s="1388" t="s">
        <v>421</v>
      </c>
      <c r="W33" s="1335"/>
      <c r="X33" s="1391">
        <v>216.32339999999999</v>
      </c>
      <c r="Y33" s="1379"/>
      <c r="Z33" s="1390">
        <v>6.9899999999989859E-2</v>
      </c>
      <c r="AA33" s="1388">
        <v>3.2323176272286425E-4</v>
      </c>
      <c r="AB33" s="1381"/>
      <c r="AC33" s="1381"/>
      <c r="AD33" s="1381"/>
      <c r="AE33" s="1381"/>
    </row>
    <row r="34" spans="1:31" s="1334" customFormat="1">
      <c r="A34" s="1382" t="s">
        <v>384</v>
      </c>
      <c r="B34" s="1335"/>
      <c r="C34" s="1383" t="s">
        <v>421</v>
      </c>
      <c r="D34" s="1393" t="s">
        <v>421</v>
      </c>
      <c r="E34" s="1393" t="s">
        <v>421</v>
      </c>
      <c r="F34" s="1394" t="s">
        <v>421</v>
      </c>
      <c r="G34" s="1386">
        <v>0</v>
      </c>
      <c r="H34" s="1387" t="s">
        <v>421</v>
      </c>
      <c r="I34" s="1376"/>
      <c r="J34" s="1383" t="s">
        <v>421</v>
      </c>
      <c r="K34" s="1393" t="s">
        <v>421</v>
      </c>
      <c r="L34" s="1393" t="s">
        <v>421</v>
      </c>
      <c r="M34" s="1394" t="s">
        <v>421</v>
      </c>
      <c r="N34" s="1386" t="s">
        <v>421</v>
      </c>
      <c r="O34" s="1388" t="s">
        <v>421</v>
      </c>
      <c r="P34" s="1335"/>
      <c r="Q34" s="1383" t="s">
        <v>421</v>
      </c>
      <c r="R34" s="1393" t="s">
        <v>421</v>
      </c>
      <c r="S34" s="1393" t="s">
        <v>421</v>
      </c>
      <c r="T34" s="1394" t="s">
        <v>421</v>
      </c>
      <c r="U34" s="1386" t="s">
        <v>421</v>
      </c>
      <c r="V34" s="1388" t="s">
        <v>421</v>
      </c>
      <c r="W34" s="1335"/>
      <c r="X34" s="1391" t="s">
        <v>421</v>
      </c>
      <c r="Y34" s="1379"/>
      <c r="Z34" s="1390" t="s">
        <v>421</v>
      </c>
      <c r="AA34" s="1388" t="s">
        <v>421</v>
      </c>
      <c r="AB34" s="1381"/>
      <c r="AC34" s="1381"/>
      <c r="AD34" s="1381"/>
      <c r="AE34" s="1381"/>
    </row>
    <row r="35" spans="1:31" s="1334" customFormat="1">
      <c r="A35" s="1382" t="s">
        <v>385</v>
      </c>
      <c r="B35" s="1335"/>
      <c r="C35" s="1383" t="s">
        <v>421</v>
      </c>
      <c r="D35" s="1384">
        <v>348.85739999999998</v>
      </c>
      <c r="E35" s="1384">
        <v>342.39980000000003</v>
      </c>
      <c r="F35" s="1385">
        <v>345.89190000000002</v>
      </c>
      <c r="G35" s="1386">
        <v>8.730700000000013</v>
      </c>
      <c r="H35" s="1387">
        <v>2.5894735218643161E-2</v>
      </c>
      <c r="I35" s="1376"/>
      <c r="J35" s="1383" t="s">
        <v>421</v>
      </c>
      <c r="K35" s="1384" t="s">
        <v>421</v>
      </c>
      <c r="L35" s="1384" t="s">
        <v>421</v>
      </c>
      <c r="M35" s="1385" t="s">
        <v>421</v>
      </c>
      <c r="N35" s="1386" t="s">
        <v>421</v>
      </c>
      <c r="O35" s="1388" t="s">
        <v>421</v>
      </c>
      <c r="P35" s="1335"/>
      <c r="Q35" s="1383" t="s">
        <v>421</v>
      </c>
      <c r="R35" s="1384">
        <v>350.1866</v>
      </c>
      <c r="S35" s="1384">
        <v>327.12849999999997</v>
      </c>
      <c r="T35" s="1385">
        <v>330.3288</v>
      </c>
      <c r="U35" s="1386">
        <v>1.3811000000000035</v>
      </c>
      <c r="V35" s="1388">
        <v>4.1985397678718783E-3</v>
      </c>
      <c r="W35" s="1335"/>
      <c r="X35" s="1391">
        <v>333.93790000000001</v>
      </c>
      <c r="Y35" s="1357"/>
      <c r="Z35" s="1390">
        <v>3.0855000000000246</v>
      </c>
      <c r="AA35" s="1388">
        <v>9.3259108895689113E-3</v>
      </c>
      <c r="AB35" s="1381"/>
      <c r="AC35" s="1381"/>
      <c r="AD35" s="1381"/>
      <c r="AE35" s="1381"/>
    </row>
    <row r="36" spans="1:31" s="1334" customFormat="1">
      <c r="A36" s="1382" t="s">
        <v>386</v>
      </c>
      <c r="B36" s="1335"/>
      <c r="C36" s="1383">
        <v>370.82190000000003</v>
      </c>
      <c r="D36" s="1384">
        <v>374.61880000000002</v>
      </c>
      <c r="E36" s="1384" t="s">
        <v>421</v>
      </c>
      <c r="F36" s="1385">
        <v>372.17360000000002</v>
      </c>
      <c r="G36" s="1386">
        <v>-3.8618999999999915</v>
      </c>
      <c r="H36" s="1387">
        <v>-1.0270040993469953E-2</v>
      </c>
      <c r="I36" s="1376"/>
      <c r="J36" s="1383" t="s">
        <v>421</v>
      </c>
      <c r="K36" s="1384" t="s">
        <v>421</v>
      </c>
      <c r="L36" s="1384" t="s">
        <v>421</v>
      </c>
      <c r="M36" s="1385" t="s">
        <v>421</v>
      </c>
      <c r="N36" s="1386" t="s">
        <v>421</v>
      </c>
      <c r="O36" s="1388" t="s">
        <v>421</v>
      </c>
      <c r="P36" s="1335"/>
      <c r="Q36" s="1383">
        <v>462.75170000000003</v>
      </c>
      <c r="R36" s="1384">
        <v>448.34339999999997</v>
      </c>
      <c r="S36" s="1384" t="s">
        <v>421</v>
      </c>
      <c r="T36" s="1385">
        <v>458.09480000000002</v>
      </c>
      <c r="U36" s="1386">
        <v>-4.9540999999999826</v>
      </c>
      <c r="V36" s="1388">
        <v>-1.0698870032949004E-2</v>
      </c>
      <c r="W36" s="1335"/>
      <c r="X36" s="1391">
        <v>372.1737</v>
      </c>
      <c r="Y36" s="1357"/>
      <c r="Z36" s="1390">
        <v>-3.8618999999999915</v>
      </c>
      <c r="AA36" s="1388">
        <v>-1.0270038262334746E-2</v>
      </c>
      <c r="AB36" s="1381"/>
      <c r="AC36" s="1381"/>
      <c r="AD36" s="1381"/>
      <c r="AE36" s="1381"/>
    </row>
    <row r="37" spans="1:31" s="1334" customFormat="1">
      <c r="A37" s="1382" t="s">
        <v>387</v>
      </c>
      <c r="B37" s="1335"/>
      <c r="C37" s="1383" t="s">
        <v>421</v>
      </c>
      <c r="D37" s="1384">
        <v>325.7303</v>
      </c>
      <c r="E37" s="1384">
        <v>334.43439999999998</v>
      </c>
      <c r="F37" s="1385">
        <v>331.2749</v>
      </c>
      <c r="G37" s="1386">
        <v>-0.6501999999999839</v>
      </c>
      <c r="H37" s="1387">
        <v>-1.9588756620092518E-3</v>
      </c>
      <c r="I37" s="1376"/>
      <c r="J37" s="1383" t="s">
        <v>421</v>
      </c>
      <c r="K37" s="1384" t="s">
        <v>421</v>
      </c>
      <c r="L37" s="1384" t="s">
        <v>421</v>
      </c>
      <c r="M37" s="1385" t="s">
        <v>421</v>
      </c>
      <c r="N37" s="1386" t="s">
        <v>421</v>
      </c>
      <c r="O37" s="1388" t="s">
        <v>421</v>
      </c>
      <c r="P37" s="1335"/>
      <c r="Q37" s="1383" t="s">
        <v>421</v>
      </c>
      <c r="R37" s="1384" t="s">
        <v>421</v>
      </c>
      <c r="S37" s="1384">
        <v>311.56150000000002</v>
      </c>
      <c r="T37" s="1385">
        <v>311.56150000000002</v>
      </c>
      <c r="U37" s="1386">
        <v>-7.2192000000000007</v>
      </c>
      <c r="V37" s="1388">
        <v>-2.2646289439730793E-2</v>
      </c>
      <c r="W37" s="1335"/>
      <c r="X37" s="1391">
        <v>331.14870000000002</v>
      </c>
      <c r="Y37" s="1357"/>
      <c r="Z37" s="1390">
        <v>-0.69229999999998881</v>
      </c>
      <c r="AA37" s="1388">
        <v>-2.0862400969138273E-3</v>
      </c>
      <c r="AB37" s="1381"/>
      <c r="AC37" s="1381"/>
      <c r="AD37" s="1381"/>
      <c r="AE37" s="1381"/>
    </row>
    <row r="38" spans="1:31" s="1334" customFormat="1">
      <c r="A38" s="1382" t="s">
        <v>388</v>
      </c>
      <c r="B38" s="1335"/>
      <c r="C38" s="1383">
        <v>362.7611</v>
      </c>
      <c r="D38" s="1384">
        <v>376.66289999999998</v>
      </c>
      <c r="E38" s="1384" t="s">
        <v>421</v>
      </c>
      <c r="F38" s="1385">
        <v>369.26560000000001</v>
      </c>
      <c r="G38" s="1386">
        <v>0.63659999999998718</v>
      </c>
      <c r="H38" s="1387">
        <v>1.7269395516901209E-3</v>
      </c>
      <c r="I38" s="1376"/>
      <c r="J38" s="1383" t="s">
        <v>421</v>
      </c>
      <c r="K38" s="1384" t="s">
        <v>421</v>
      </c>
      <c r="L38" s="1384" t="s">
        <v>421</v>
      </c>
      <c r="M38" s="1385" t="s">
        <v>421</v>
      </c>
      <c r="N38" s="1386" t="s">
        <v>421</v>
      </c>
      <c r="O38" s="1388" t="s">
        <v>421</v>
      </c>
      <c r="P38" s="1335"/>
      <c r="Q38" s="1383">
        <v>363.50080000000003</v>
      </c>
      <c r="R38" s="1384">
        <v>363.42070000000001</v>
      </c>
      <c r="S38" s="1384" t="s">
        <v>421</v>
      </c>
      <c r="T38" s="1385">
        <v>363.42099999999999</v>
      </c>
      <c r="U38" s="1386">
        <v>4.7840999999999667</v>
      </c>
      <c r="V38" s="1388">
        <v>1.3339675867151346E-2</v>
      </c>
      <c r="W38" s="1335"/>
      <c r="X38" s="1391">
        <v>366.65710000000001</v>
      </c>
      <c r="Y38" s="1357"/>
      <c r="Z38" s="1390">
        <v>2.4875999999999863</v>
      </c>
      <c r="AA38" s="1388">
        <v>6.8308850686287226E-3</v>
      </c>
      <c r="AB38" s="1333"/>
      <c r="AC38" s="1333"/>
      <c r="AD38" s="1333"/>
      <c r="AE38" s="1333"/>
    </row>
    <row r="39" spans="1:31" s="1334" customFormat="1">
      <c r="A39" s="1382" t="s">
        <v>389</v>
      </c>
      <c r="B39" s="1335"/>
      <c r="C39" s="1383">
        <v>277.28710000000001</v>
      </c>
      <c r="D39" s="1384">
        <v>310.35860000000002</v>
      </c>
      <c r="E39" s="1384">
        <v>310.24619999999999</v>
      </c>
      <c r="F39" s="1385">
        <v>309.97340000000003</v>
      </c>
      <c r="G39" s="1386">
        <v>-5.920599999999979</v>
      </c>
      <c r="H39" s="1387">
        <v>-1.874236294453191E-2</v>
      </c>
      <c r="I39" s="1376"/>
      <c r="J39" s="1383" t="s">
        <v>421</v>
      </c>
      <c r="K39" s="1384" t="s">
        <v>421</v>
      </c>
      <c r="L39" s="1384" t="s">
        <v>421</v>
      </c>
      <c r="M39" s="1385" t="s">
        <v>421</v>
      </c>
      <c r="N39" s="1386" t="s">
        <v>421</v>
      </c>
      <c r="O39" s="1388" t="s">
        <v>421</v>
      </c>
      <c r="P39" s="1335"/>
      <c r="Q39" s="1383" t="s">
        <v>421</v>
      </c>
      <c r="R39" s="1384" t="s">
        <v>421</v>
      </c>
      <c r="S39" s="1384">
        <v>304.32549999999998</v>
      </c>
      <c r="T39" s="1385">
        <v>304.32549999999998</v>
      </c>
      <c r="U39" s="1386">
        <v>-12.627200000000016</v>
      </c>
      <c r="V39" s="1388">
        <v>-3.9839382974178883E-2</v>
      </c>
      <c r="W39" s="1335"/>
      <c r="X39" s="1391">
        <v>306.2099</v>
      </c>
      <c r="Y39" s="1357"/>
      <c r="Z39" s="1390">
        <v>-10.389599999999973</v>
      </c>
      <c r="AA39" s="1388">
        <v>-3.2816223651648158E-2</v>
      </c>
      <c r="AB39" s="1381"/>
      <c r="AC39" s="1381"/>
      <c r="AD39" s="1381"/>
      <c r="AE39" s="1381"/>
    </row>
    <row r="40" spans="1:31" s="1334" customFormat="1">
      <c r="A40" s="1382" t="s">
        <v>390</v>
      </c>
      <c r="B40" s="1335"/>
      <c r="C40" s="1383">
        <v>310.02030000000002</v>
      </c>
      <c r="D40" s="1384">
        <v>317.7901</v>
      </c>
      <c r="E40" s="1384">
        <v>313.77620000000002</v>
      </c>
      <c r="F40" s="1385">
        <v>314.87540000000001</v>
      </c>
      <c r="G40" s="1386">
        <v>-5.1062000000000012</v>
      </c>
      <c r="H40" s="1387">
        <v>-1.5957792573072949E-2</v>
      </c>
      <c r="I40" s="1376"/>
      <c r="J40" s="1383" t="s">
        <v>421</v>
      </c>
      <c r="K40" s="1384" t="s">
        <v>421</v>
      </c>
      <c r="L40" s="1384" t="s">
        <v>421</v>
      </c>
      <c r="M40" s="1385" t="s">
        <v>421</v>
      </c>
      <c r="N40" s="1386" t="s">
        <v>421</v>
      </c>
      <c r="O40" s="1388" t="s">
        <v>421</v>
      </c>
      <c r="P40" s="1335"/>
      <c r="Q40" s="1383" t="s">
        <v>421</v>
      </c>
      <c r="R40" s="1384" t="s">
        <v>421</v>
      </c>
      <c r="S40" s="1384">
        <v>397.48950000000002</v>
      </c>
      <c r="T40" s="1385">
        <v>397.48950000000002</v>
      </c>
      <c r="U40" s="1386">
        <v>1.5049000000000206</v>
      </c>
      <c r="V40" s="1388">
        <v>3.800400318598296E-3</v>
      </c>
      <c r="W40" s="1335"/>
      <c r="X40" s="1391">
        <v>320.37759999999997</v>
      </c>
      <c r="Y40" s="1357"/>
      <c r="Z40" s="1390">
        <v>-4.6659000000000219</v>
      </c>
      <c r="AA40" s="1388">
        <v>-1.4354694064025342E-2</v>
      </c>
      <c r="AB40" s="1381"/>
      <c r="AC40" s="1381"/>
      <c r="AD40" s="1381"/>
      <c r="AE40" s="1381"/>
    </row>
    <row r="41" spans="1:31" s="1334" customFormat="1">
      <c r="A41" s="1382" t="s">
        <v>391</v>
      </c>
      <c r="B41" s="1335"/>
      <c r="C41" s="1383" t="s">
        <v>421</v>
      </c>
      <c r="D41" s="1384">
        <v>337.42439999999999</v>
      </c>
      <c r="E41" s="1384">
        <v>306.26900000000001</v>
      </c>
      <c r="F41" s="1385">
        <v>318.69130000000001</v>
      </c>
      <c r="G41" s="1386">
        <v>-0.78399999999999181</v>
      </c>
      <c r="H41" s="1387">
        <v>-2.45402383220239E-3</v>
      </c>
      <c r="I41" s="1376"/>
      <c r="J41" s="1383" t="s">
        <v>421</v>
      </c>
      <c r="K41" s="1384" t="s">
        <v>421</v>
      </c>
      <c r="L41" s="1384" t="s">
        <v>421</v>
      </c>
      <c r="M41" s="1385" t="s">
        <v>421</v>
      </c>
      <c r="N41" s="1386" t="s">
        <v>421</v>
      </c>
      <c r="O41" s="1388" t="s">
        <v>421</v>
      </c>
      <c r="P41" s="1335"/>
      <c r="Q41" s="1383" t="s">
        <v>421</v>
      </c>
      <c r="R41" s="1384" t="s">
        <v>421</v>
      </c>
      <c r="S41" s="1384" t="s">
        <v>372</v>
      </c>
      <c r="T41" s="1385" t="s">
        <v>372</v>
      </c>
      <c r="U41" s="1386" t="s">
        <v>421</v>
      </c>
      <c r="V41" s="1388" t="s">
        <v>421</v>
      </c>
      <c r="W41" s="1335"/>
      <c r="X41" s="1391" t="s">
        <v>372</v>
      </c>
      <c r="Y41" s="1357"/>
      <c r="Z41" s="1390" t="s">
        <v>421</v>
      </c>
      <c r="AA41" s="1388" t="s">
        <v>421</v>
      </c>
      <c r="AB41" s="1381"/>
      <c r="AC41" s="1381"/>
      <c r="AD41" s="1381"/>
      <c r="AE41" s="1381"/>
    </row>
    <row r="42" spans="1:31" s="1334" customFormat="1">
      <c r="A42" s="1382" t="s">
        <v>392</v>
      </c>
      <c r="B42" s="1335"/>
      <c r="C42" s="1383" t="s">
        <v>421</v>
      </c>
      <c r="D42" s="1384">
        <v>380.53410000000002</v>
      </c>
      <c r="E42" s="1384">
        <v>370.74090000000001</v>
      </c>
      <c r="F42" s="1385">
        <v>372.27190000000002</v>
      </c>
      <c r="G42" s="1386">
        <v>2.6736999999999966</v>
      </c>
      <c r="H42" s="1387">
        <v>7.2340720274071124E-3</v>
      </c>
      <c r="I42" s="1376"/>
      <c r="J42" s="1383" t="s">
        <v>421</v>
      </c>
      <c r="K42" s="1384" t="s">
        <v>421</v>
      </c>
      <c r="L42" s="1384" t="s">
        <v>421</v>
      </c>
      <c r="M42" s="1385" t="s">
        <v>421</v>
      </c>
      <c r="N42" s="1386" t="s">
        <v>421</v>
      </c>
      <c r="O42" s="1388" t="s">
        <v>421</v>
      </c>
      <c r="P42" s="1335"/>
      <c r="Q42" s="1383" t="s">
        <v>421</v>
      </c>
      <c r="R42" s="1384" t="s">
        <v>421</v>
      </c>
      <c r="S42" s="1384" t="s">
        <v>421</v>
      </c>
      <c r="T42" s="1385" t="s">
        <v>421</v>
      </c>
      <c r="U42" s="1386" t="s">
        <v>421</v>
      </c>
      <c r="V42" s="1388" t="s">
        <v>421</v>
      </c>
      <c r="W42" s="1335"/>
      <c r="X42" s="1391">
        <v>372.27190000000002</v>
      </c>
      <c r="Y42" s="1357"/>
      <c r="Z42" s="1390">
        <v>2.6736999999999966</v>
      </c>
      <c r="AA42" s="1388">
        <v>7.2340720274071124E-3</v>
      </c>
      <c r="AB42" s="1381"/>
      <c r="AC42" s="1381"/>
      <c r="AD42" s="1381"/>
      <c r="AE42" s="1381"/>
    </row>
    <row r="43" spans="1:31" s="1334" customFormat="1" ht="13.5" thickBot="1">
      <c r="A43" s="1397" t="s">
        <v>393</v>
      </c>
      <c r="B43" s="1335"/>
      <c r="C43" s="1398" t="s">
        <v>421</v>
      </c>
      <c r="D43" s="1399">
        <v>462.11500000000001</v>
      </c>
      <c r="E43" s="1399">
        <v>477.92189999999999</v>
      </c>
      <c r="F43" s="1400">
        <v>471.61829999999998</v>
      </c>
      <c r="G43" s="1401">
        <v>-2.8597000000000321</v>
      </c>
      <c r="H43" s="1402">
        <v>-6.0270444572773085E-3</v>
      </c>
      <c r="I43" s="1376"/>
      <c r="J43" s="1398" t="s">
        <v>421</v>
      </c>
      <c r="K43" s="1399" t="s">
        <v>421</v>
      </c>
      <c r="L43" s="1399" t="s">
        <v>421</v>
      </c>
      <c r="M43" s="1400" t="s">
        <v>421</v>
      </c>
      <c r="N43" s="1401" t="s">
        <v>421</v>
      </c>
      <c r="O43" s="1403" t="s">
        <v>421</v>
      </c>
      <c r="P43" s="1335"/>
      <c r="Q43" s="1398" t="s">
        <v>421</v>
      </c>
      <c r="R43" s="1399">
        <v>473.6189</v>
      </c>
      <c r="S43" s="1399" t="s">
        <v>421</v>
      </c>
      <c r="T43" s="1400">
        <v>473.6189</v>
      </c>
      <c r="U43" s="1401">
        <v>-9.0289999999999964</v>
      </c>
      <c r="V43" s="1403">
        <v>-1.8707219072122805E-2</v>
      </c>
      <c r="W43" s="1335"/>
      <c r="X43" s="1404">
        <v>471.74</v>
      </c>
      <c r="Y43" s="1357"/>
      <c r="Z43" s="1405">
        <v>-3.2350999999999885</v>
      </c>
      <c r="AA43" s="1403">
        <v>-6.8110938868163329E-3</v>
      </c>
      <c r="AB43" s="1333"/>
      <c r="AC43" s="1333"/>
      <c r="AD43" s="1333"/>
      <c r="AE43" s="1333"/>
    </row>
    <row r="44" spans="1:31">
      <c r="A44" s="1406" t="s">
        <v>451</v>
      </c>
    </row>
    <row r="55" spans="3:5" ht="15">
      <c r="D55" s="1333"/>
      <c r="E55" s="1355"/>
    </row>
    <row r="59" spans="3:5" ht="20.85" customHeight="1">
      <c r="C59" s="1306"/>
      <c r="D59" s="1407" t="s">
        <v>494</v>
      </c>
    </row>
    <row r="60" spans="3:5">
      <c r="C60" s="1313"/>
      <c r="D60" s="131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X18" sqref="X18"/>
    </sheetView>
  </sheetViews>
  <sheetFormatPr defaultRowHeight="12.75" outlineLevelCol="1"/>
  <cols>
    <col min="1" max="2" width="8.7109375" style="1178" hidden="1" customWidth="1" outlineLevel="1"/>
    <col min="3" max="3" width="32" style="106" customWidth="1" collapsed="1"/>
    <col min="4" max="18" width="10.42578125" style="106" customWidth="1"/>
    <col min="19" max="16384" width="9.140625" style="106"/>
  </cols>
  <sheetData>
    <row r="1" spans="1:30" ht="53.1" customHeight="1">
      <c r="C1" s="1302" t="s">
        <v>484</v>
      </c>
      <c r="D1" s="1303"/>
      <c r="E1" s="1303"/>
      <c r="F1" s="1304"/>
      <c r="G1" s="1304"/>
      <c r="H1" s="1303"/>
      <c r="I1" s="1303"/>
      <c r="J1" s="1303"/>
      <c r="K1" s="1303"/>
      <c r="L1" s="1303"/>
      <c r="M1" s="1303"/>
      <c r="N1" s="1303"/>
      <c r="O1" s="1303"/>
      <c r="P1" s="1303"/>
      <c r="Q1" s="1303"/>
      <c r="R1" s="1305" t="s">
        <v>485</v>
      </c>
      <c r="T1" s="1178">
        <v>0</v>
      </c>
      <c r="AD1" s="106">
        <v>0</v>
      </c>
    </row>
    <row r="2" spans="1:30" s="1037" customFormat="1" ht="20.85" customHeight="1">
      <c r="A2" s="1293"/>
      <c r="B2" s="1293"/>
      <c r="C2" s="1308"/>
      <c r="D2" s="1309"/>
      <c r="E2" s="1309"/>
      <c r="F2" s="1310"/>
      <c r="G2" s="1310"/>
      <c r="H2" s="1309"/>
      <c r="I2" s="1309"/>
      <c r="J2" s="1309"/>
      <c r="K2" s="1309"/>
      <c r="L2" s="1309"/>
      <c r="M2" s="1309"/>
      <c r="N2" s="1309"/>
      <c r="O2" s="1309"/>
      <c r="P2" s="1309"/>
      <c r="Q2" s="1309"/>
      <c r="R2" s="1312" t="s">
        <v>497</v>
      </c>
      <c r="T2" s="1293"/>
    </row>
    <row r="3" spans="1:30" s="1179" customFormat="1">
      <c r="C3" s="1294"/>
      <c r="P3" s="1295" t="s">
        <v>499</v>
      </c>
      <c r="Q3" s="1296" t="s">
        <v>486</v>
      </c>
      <c r="R3" s="1297">
        <v>44312</v>
      </c>
    </row>
    <row r="4" spans="1:30" s="1179" customFormat="1">
      <c r="C4" s="1294"/>
      <c r="D4" s="1298"/>
      <c r="E4" s="1298"/>
      <c r="F4" s="1298"/>
      <c r="Q4" s="1296" t="s">
        <v>487</v>
      </c>
      <c r="R4" s="1297">
        <v>44318</v>
      </c>
    </row>
    <row r="5" spans="1:30" ht="6.6" customHeight="1">
      <c r="C5" s="1299"/>
    </row>
    <row r="6" spans="1:30" ht="28.35" customHeight="1">
      <c r="C6" s="1484" t="s">
        <v>488</v>
      </c>
      <c r="D6" s="1484"/>
      <c r="E6" s="1484"/>
      <c r="F6" s="1484"/>
      <c r="G6" s="1484"/>
      <c r="H6" s="1484"/>
      <c r="I6" s="1484"/>
      <c r="J6" s="1484"/>
      <c r="K6" s="1484"/>
      <c r="L6" s="1484"/>
      <c r="M6" s="1484"/>
      <c r="N6" s="1484"/>
      <c r="O6" s="1484"/>
      <c r="P6" s="1484"/>
      <c r="Q6" s="1484"/>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80"/>
      <c r="B8" s="1180"/>
      <c r="C8" s="1181" t="s">
        <v>426</v>
      </c>
      <c r="D8" s="1182"/>
      <c r="E8" s="1182"/>
      <c r="F8" s="1182"/>
      <c r="G8" s="1182"/>
      <c r="H8" s="1182"/>
      <c r="I8" s="1182"/>
      <c r="J8" s="1182"/>
      <c r="K8" s="1182"/>
      <c r="L8" s="1182"/>
      <c r="M8" s="1182"/>
      <c r="N8" s="1182"/>
      <c r="O8" s="1182"/>
      <c r="P8" s="1182"/>
      <c r="Q8" s="1183"/>
    </row>
    <row r="9" spans="1:30" ht="13.5" thickBot="1">
      <c r="A9" s="1180"/>
      <c r="B9" s="1180"/>
      <c r="C9" s="1184"/>
      <c r="D9" s="1185" t="s">
        <v>366</v>
      </c>
      <c r="E9" s="1186" t="s">
        <v>369</v>
      </c>
      <c r="F9" s="1186" t="s">
        <v>370</v>
      </c>
      <c r="G9" s="1186" t="s">
        <v>373</v>
      </c>
      <c r="H9" s="1186" t="s">
        <v>375</v>
      </c>
      <c r="I9" s="1186" t="s">
        <v>376</v>
      </c>
      <c r="J9" s="1186" t="s">
        <v>378</v>
      </c>
      <c r="K9" s="1186" t="s">
        <v>385</v>
      </c>
      <c r="L9" s="1186" t="s">
        <v>386</v>
      </c>
      <c r="M9" s="1186" t="s">
        <v>387</v>
      </c>
      <c r="N9" s="1186" t="s">
        <v>388</v>
      </c>
      <c r="O9" s="1186" t="s">
        <v>389</v>
      </c>
      <c r="P9" s="1187" t="s">
        <v>393</v>
      </c>
      <c r="Q9" s="1188" t="s">
        <v>427</v>
      </c>
    </row>
    <row r="10" spans="1:30" ht="15">
      <c r="A10" s="1178" t="s">
        <v>428</v>
      </c>
      <c r="B10" s="1178" t="s">
        <v>429</v>
      </c>
      <c r="C10" s="1189" t="s">
        <v>430</v>
      </c>
      <c r="D10" s="1190"/>
      <c r="E10" s="1191"/>
      <c r="F10" s="1191"/>
      <c r="G10" s="1191"/>
      <c r="H10" s="1191"/>
      <c r="I10" s="1191"/>
      <c r="J10" s="1191"/>
      <c r="K10" s="1191"/>
      <c r="L10" s="1191"/>
      <c r="M10" s="1191"/>
      <c r="N10" s="1191"/>
      <c r="O10" s="1191"/>
      <c r="P10" s="1191"/>
      <c r="Q10" s="1192"/>
    </row>
    <row r="11" spans="1:30">
      <c r="C11" s="1193" t="s">
        <v>431</v>
      </c>
      <c r="D11" s="1241">
        <v>62.92</v>
      </c>
      <c r="E11" s="1242">
        <v>60.516100000000002</v>
      </c>
      <c r="F11" s="1242">
        <v>76.460000000000008</v>
      </c>
      <c r="G11" s="1242">
        <v>142.6</v>
      </c>
      <c r="H11" s="1242">
        <v>88.960000000000008</v>
      </c>
      <c r="I11" s="1242">
        <v>49</v>
      </c>
      <c r="J11" s="1242">
        <v>115.35000000000001</v>
      </c>
      <c r="K11" s="1242">
        <v>80</v>
      </c>
      <c r="L11" s="1242">
        <v>128.33000000000001</v>
      </c>
      <c r="M11" s="1242">
        <v>145.9391</v>
      </c>
      <c r="N11" s="1242"/>
      <c r="O11" s="1242">
        <v>45.067500000000003</v>
      </c>
      <c r="P11" s="1243"/>
      <c r="Q11" s="1244">
        <v>91.100802880977142</v>
      </c>
    </row>
    <row r="12" spans="1:30">
      <c r="C12" s="1194" t="s">
        <v>432</v>
      </c>
      <c r="D12" s="1245">
        <v>57.5</v>
      </c>
      <c r="E12" s="1246">
        <v>57.151200000000003</v>
      </c>
      <c r="F12" s="1246">
        <v>74.86</v>
      </c>
      <c r="G12" s="1246">
        <v>132.21</v>
      </c>
      <c r="H12" s="1246">
        <v>88.99</v>
      </c>
      <c r="I12" s="1246">
        <v>49</v>
      </c>
      <c r="J12" s="1246">
        <v>111.7</v>
      </c>
      <c r="K12" s="1246">
        <v>80</v>
      </c>
      <c r="L12" s="1246">
        <v>115.38</v>
      </c>
      <c r="M12" s="1246">
        <v>145.14510000000001</v>
      </c>
      <c r="N12" s="1246"/>
      <c r="O12" s="1246">
        <v>45.066300000000005</v>
      </c>
      <c r="P12" s="1247"/>
      <c r="Q12" s="1248">
        <v>88.666247320452371</v>
      </c>
    </row>
    <row r="13" spans="1:30">
      <c r="A13" s="1195"/>
      <c r="B13" s="1195"/>
      <c r="C13" s="1196" t="s">
        <v>433</v>
      </c>
      <c r="D13" s="1249">
        <f>D12-D11</f>
        <v>-5.4200000000000017</v>
      </c>
      <c r="E13" s="1250">
        <f>E11-E12</f>
        <v>3.3648999999999987</v>
      </c>
      <c r="F13" s="1250">
        <f t="shared" ref="F13:Q13" si="0">F11-F12</f>
        <v>1.6000000000000085</v>
      </c>
      <c r="G13" s="1250">
        <f t="shared" si="0"/>
        <v>10.389999999999986</v>
      </c>
      <c r="H13" s="1250">
        <f t="shared" si="0"/>
        <v>-2.9999999999986926E-2</v>
      </c>
      <c r="I13" s="1250">
        <f t="shared" si="0"/>
        <v>0</v>
      </c>
      <c r="J13" s="1250">
        <f t="shared" si="0"/>
        <v>3.6500000000000057</v>
      </c>
      <c r="K13" s="1250">
        <f t="shared" si="0"/>
        <v>0</v>
      </c>
      <c r="L13" s="1250">
        <f t="shared" si="0"/>
        <v>12.950000000000017</v>
      </c>
      <c r="M13" s="1250">
        <f t="shared" si="0"/>
        <v>0.79399999999998272</v>
      </c>
      <c r="N13" s="1251">
        <f t="shared" si="0"/>
        <v>0</v>
      </c>
      <c r="O13" s="1250">
        <f t="shared" si="0"/>
        <v>1.1999999999972033E-3</v>
      </c>
      <c r="P13" s="1252">
        <f t="shared" si="0"/>
        <v>0</v>
      </c>
      <c r="Q13" s="1253">
        <f t="shared" si="0"/>
        <v>2.4345555605247711</v>
      </c>
    </row>
    <row r="14" spans="1:30">
      <c r="A14" s="1195"/>
      <c r="B14" s="1195"/>
      <c r="C14" s="1196" t="s">
        <v>434</v>
      </c>
      <c r="D14" s="1254">
        <f>D11/$Q11*100</f>
        <v>69.066350690898688</v>
      </c>
      <c r="E14" s="1255">
        <f t="shared" ref="E14:O14" si="1">E11/$Q11*100</f>
        <v>66.42762531858699</v>
      </c>
      <c r="F14" s="1255">
        <f t="shared" si="1"/>
        <v>83.929007848476061</v>
      </c>
      <c r="G14" s="1255">
        <f t="shared" si="1"/>
        <v>156.52990477625798</v>
      </c>
      <c r="H14" s="1255">
        <f t="shared" si="1"/>
        <v>97.650072432650148</v>
      </c>
      <c r="I14" s="1255">
        <f t="shared" si="1"/>
        <v>53.786573169962416</v>
      </c>
      <c r="J14" s="1255">
        <f t="shared" si="1"/>
        <v>126.61798398275847</v>
      </c>
      <c r="K14" s="1255">
        <f t="shared" si="1"/>
        <v>87.814813338714146</v>
      </c>
      <c r="L14" s="1255">
        <f t="shared" si="1"/>
        <v>140.86593744696486</v>
      </c>
      <c r="M14" s="1255">
        <f t="shared" si="1"/>
        <v>160.19518531649922</v>
      </c>
      <c r="N14" s="1255"/>
      <c r="O14" s="1255">
        <f t="shared" si="1"/>
        <v>49.469926251781253</v>
      </c>
      <c r="P14" s="1256"/>
      <c r="Q14" s="1257"/>
    </row>
    <row r="15" spans="1:30">
      <c r="A15" s="1197"/>
      <c r="B15" s="1197"/>
      <c r="C15" s="1198" t="s">
        <v>435</v>
      </c>
      <c r="D15" s="1258">
        <v>2.6883294837723763</v>
      </c>
      <c r="E15" s="1259">
        <v>2.8134610368128627</v>
      </c>
      <c r="F15" s="1259">
        <v>20.04738408090774</v>
      </c>
      <c r="G15" s="1259">
        <v>7.1249026782350038</v>
      </c>
      <c r="H15" s="1259">
        <v>4.0621280159752606</v>
      </c>
      <c r="I15" s="1259">
        <v>17.418422123098665</v>
      </c>
      <c r="J15" s="1259">
        <v>9.3734727104273947</v>
      </c>
      <c r="K15" s="1259">
        <v>7.9456537274111048</v>
      </c>
      <c r="L15" s="1259">
        <v>2.618917452153672</v>
      </c>
      <c r="M15" s="1259">
        <v>10.828576768507626</v>
      </c>
      <c r="N15" s="1259"/>
      <c r="O15" s="1259">
        <v>5.6888881781665432</v>
      </c>
      <c r="P15" s="1260"/>
      <c r="Q15" s="1261"/>
    </row>
    <row r="16" spans="1:30" ht="15">
      <c r="A16" s="1178" t="s">
        <v>428</v>
      </c>
      <c r="B16" s="1178" t="s">
        <v>436</v>
      </c>
      <c r="C16" s="1189" t="s">
        <v>437</v>
      </c>
      <c r="D16" s="1262"/>
      <c r="E16" s="1263"/>
      <c r="F16" s="1263"/>
      <c r="G16" s="1263"/>
      <c r="H16" s="1263"/>
      <c r="I16" s="1263"/>
      <c r="J16" s="1263"/>
      <c r="K16" s="1263"/>
      <c r="L16" s="1263"/>
      <c r="M16" s="1263"/>
      <c r="N16" s="1263"/>
      <c r="O16" s="1263"/>
      <c r="P16" s="1263"/>
      <c r="Q16" s="1264"/>
    </row>
    <row r="17" spans="1:17">
      <c r="C17" s="1193" t="s">
        <v>431</v>
      </c>
      <c r="D17" s="1241">
        <v>308.89</v>
      </c>
      <c r="E17" s="1242"/>
      <c r="F17" s="1242">
        <v>172.1</v>
      </c>
      <c r="G17" s="1242">
        <v>195.71</v>
      </c>
      <c r="H17" s="1242">
        <v>202.18</v>
      </c>
      <c r="I17" s="1242">
        <v>191</v>
      </c>
      <c r="J17" s="1242">
        <v>248.73000000000002</v>
      </c>
      <c r="K17" s="1242">
        <v>189</v>
      </c>
      <c r="L17" s="1242">
        <v>357.27</v>
      </c>
      <c r="M17" s="1242">
        <v>203.66120000000001</v>
      </c>
      <c r="N17" s="1242" t="e">
        <v>#N/A</v>
      </c>
      <c r="O17" s="1242">
        <v>312.63050000000004</v>
      </c>
      <c r="P17" s="1243"/>
      <c r="Q17" s="1244">
        <v>209.25720913109961</v>
      </c>
    </row>
    <row r="18" spans="1:17">
      <c r="C18" s="1194" t="s">
        <v>432</v>
      </c>
      <c r="D18" s="1245">
        <v>305.83</v>
      </c>
      <c r="E18" s="1246"/>
      <c r="F18" s="1246">
        <v>168.20000000000002</v>
      </c>
      <c r="G18" s="1246">
        <v>191.22</v>
      </c>
      <c r="H18" s="1246">
        <v>201.99</v>
      </c>
      <c r="I18" s="1246">
        <v>188</v>
      </c>
      <c r="J18" s="1246">
        <v>247.85</v>
      </c>
      <c r="K18" s="1246">
        <v>186</v>
      </c>
      <c r="L18" s="1246">
        <v>348.95</v>
      </c>
      <c r="M18" s="1246">
        <v>207.6044</v>
      </c>
      <c r="N18" s="1246" t="e">
        <v>#N/A</v>
      </c>
      <c r="O18" s="1246">
        <v>285.8261</v>
      </c>
      <c r="P18" s="1247"/>
      <c r="Q18" s="1248">
        <v>205.88699271008949</v>
      </c>
    </row>
    <row r="19" spans="1:17">
      <c r="A19" s="1195"/>
      <c r="B19" s="1195"/>
      <c r="C19" s="1196" t="s">
        <v>433</v>
      </c>
      <c r="D19" s="1249">
        <f>D18-D17</f>
        <v>-3.0600000000000023</v>
      </c>
      <c r="E19" s="1251">
        <f>E17-E18</f>
        <v>0</v>
      </c>
      <c r="F19" s="1250">
        <f t="shared" ref="F19:Q19" si="2">F17-F18</f>
        <v>3.8999999999999773</v>
      </c>
      <c r="G19" s="1250">
        <f t="shared" si="2"/>
        <v>4.4900000000000091</v>
      </c>
      <c r="H19" s="1250">
        <f t="shared" si="2"/>
        <v>0.18999999999999773</v>
      </c>
      <c r="I19" s="1250">
        <f t="shared" si="2"/>
        <v>3</v>
      </c>
      <c r="J19" s="1250">
        <f t="shared" si="2"/>
        <v>0.88000000000002387</v>
      </c>
      <c r="K19" s="1250">
        <f t="shared" si="2"/>
        <v>3</v>
      </c>
      <c r="L19" s="1250">
        <f t="shared" si="2"/>
        <v>8.3199999999999932</v>
      </c>
      <c r="M19" s="1250">
        <f t="shared" si="2"/>
        <v>-3.9431999999999903</v>
      </c>
      <c r="N19" s="1251" t="e">
        <f t="shared" si="2"/>
        <v>#N/A</v>
      </c>
      <c r="O19" s="1250">
        <f t="shared" si="2"/>
        <v>26.804400000000044</v>
      </c>
      <c r="P19" s="1252">
        <f t="shared" si="2"/>
        <v>0</v>
      </c>
      <c r="Q19" s="1253">
        <f t="shared" si="2"/>
        <v>3.3702164210101273</v>
      </c>
    </row>
    <row r="20" spans="1:17">
      <c r="A20" s="1195"/>
      <c r="B20" s="1195"/>
      <c r="C20" s="1196" t="s">
        <v>434</v>
      </c>
      <c r="D20" s="1254">
        <f>D17/$Q17*100</f>
        <v>147.61259661380672</v>
      </c>
      <c r="E20" s="1255"/>
      <c r="F20" s="1255">
        <f t="shared" ref="F20:O20" si="3">F17/$Q17*100</f>
        <v>82.243283619528427</v>
      </c>
      <c r="G20" s="1255">
        <f t="shared" si="3"/>
        <v>93.526049024857116</v>
      </c>
      <c r="H20" s="1255">
        <f t="shared" si="3"/>
        <v>96.617937723394874</v>
      </c>
      <c r="I20" s="1255">
        <f t="shared" si="3"/>
        <v>91.275230513247706</v>
      </c>
      <c r="J20" s="1255">
        <f t="shared" si="3"/>
        <v>118.86328840607383</v>
      </c>
      <c r="K20" s="1255">
        <f t="shared" si="3"/>
        <v>90.319468937192767</v>
      </c>
      <c r="L20" s="1255">
        <f t="shared" si="3"/>
        <v>170.73246913857596</v>
      </c>
      <c r="M20" s="1255">
        <f t="shared" si="3"/>
        <v>97.325774746621178</v>
      </c>
      <c r="N20" s="1255"/>
      <c r="O20" s="1255">
        <f t="shared" si="3"/>
        <v>149.4001097014235</v>
      </c>
      <c r="P20" s="1256"/>
      <c r="Q20" s="1257"/>
    </row>
    <row r="21" spans="1:17" ht="13.5" thickBot="1">
      <c r="A21" s="1197"/>
      <c r="B21" s="1197"/>
      <c r="C21" s="1199" t="s">
        <v>435</v>
      </c>
      <c r="D21" s="1265">
        <v>3.0711568839714678</v>
      </c>
      <c r="E21" s="1266"/>
      <c r="F21" s="1266">
        <v>15.21243716497526</v>
      </c>
      <c r="G21" s="1266">
        <v>7.7924588158725285</v>
      </c>
      <c r="H21" s="1266">
        <v>9.4226863465255555</v>
      </c>
      <c r="I21" s="1266">
        <v>24.503811800720175</v>
      </c>
      <c r="J21" s="1266">
        <v>7.3170875291485844</v>
      </c>
      <c r="K21" s="1266">
        <v>5.3407726950134258</v>
      </c>
      <c r="L21" s="1266">
        <v>2.3533086299429948</v>
      </c>
      <c r="M21" s="1266">
        <v>7.8698722204597713</v>
      </c>
      <c r="N21" s="1266">
        <v>2.3915084003519089</v>
      </c>
      <c r="O21" s="1266">
        <v>3.811146614512642</v>
      </c>
      <c r="P21" s="1267"/>
      <c r="Q21" s="1268"/>
    </row>
    <row r="22" spans="1:17" ht="13.5" thickBot="1">
      <c r="C22" s="1269"/>
      <c r="D22" s="1269"/>
      <c r="E22" s="1269"/>
      <c r="F22" s="1269"/>
      <c r="G22" s="1269"/>
      <c r="H22" s="1269"/>
      <c r="I22" s="1269"/>
      <c r="J22" s="1269"/>
      <c r="K22" s="1269"/>
      <c r="L22" s="1269"/>
      <c r="M22" s="1269"/>
      <c r="N22" s="1269"/>
      <c r="O22" s="1269"/>
      <c r="P22" s="1269"/>
      <c r="Q22" s="1269"/>
    </row>
    <row r="23" spans="1:17" ht="19.5" thickBot="1">
      <c r="A23" s="1180"/>
      <c r="B23" s="1180"/>
      <c r="C23" s="1200" t="s">
        <v>438</v>
      </c>
      <c r="D23" s="1182"/>
      <c r="E23" s="1182"/>
      <c r="F23" s="1182"/>
      <c r="G23" s="1182"/>
      <c r="H23" s="1182"/>
      <c r="I23" s="1182"/>
      <c r="J23" s="1182"/>
      <c r="K23" s="1182"/>
      <c r="L23" s="1182"/>
      <c r="M23" s="1182"/>
      <c r="N23" s="1182"/>
      <c r="O23" s="1182"/>
      <c r="P23" s="1182"/>
      <c r="Q23" s="1183"/>
    </row>
    <row r="24" spans="1:17" ht="13.5" thickBot="1">
      <c r="A24" s="1180"/>
      <c r="B24" s="1180"/>
      <c r="C24" s="1184"/>
      <c r="D24" s="1185" t="s">
        <v>366</v>
      </c>
      <c r="E24" s="1186" t="s">
        <v>369</v>
      </c>
      <c r="F24" s="1186" t="s">
        <v>370</v>
      </c>
      <c r="G24" s="1186" t="s">
        <v>373</v>
      </c>
      <c r="H24" s="1186" t="s">
        <v>375</v>
      </c>
      <c r="I24" s="1186" t="s">
        <v>376</v>
      </c>
      <c r="J24" s="1186" t="s">
        <v>378</v>
      </c>
      <c r="K24" s="1186" t="s">
        <v>385</v>
      </c>
      <c r="L24" s="1186" t="s">
        <v>386</v>
      </c>
      <c r="M24" s="1186" t="s">
        <v>387</v>
      </c>
      <c r="N24" s="1186" t="s">
        <v>388</v>
      </c>
      <c r="O24" s="1186" t="s">
        <v>389</v>
      </c>
      <c r="P24" s="1187" t="s">
        <v>393</v>
      </c>
      <c r="Q24" s="1188" t="s">
        <v>427</v>
      </c>
    </row>
    <row r="25" spans="1:17" ht="15">
      <c r="A25" s="1178" t="s">
        <v>439</v>
      </c>
      <c r="B25" s="1178" t="s">
        <v>440</v>
      </c>
      <c r="C25" s="1189" t="s">
        <v>441</v>
      </c>
      <c r="D25" s="1190"/>
      <c r="E25" s="1191"/>
      <c r="F25" s="1191"/>
      <c r="G25" s="1191"/>
      <c r="H25" s="1191"/>
      <c r="I25" s="1191"/>
      <c r="J25" s="1191"/>
      <c r="K25" s="1191"/>
      <c r="L25" s="1191"/>
      <c r="M25" s="1191"/>
      <c r="N25" s="1191"/>
      <c r="O25" s="1191"/>
      <c r="P25" s="1191"/>
      <c r="Q25" s="1192"/>
    </row>
    <row r="26" spans="1:17">
      <c r="C26" s="1193" t="s">
        <v>442</v>
      </c>
      <c r="D26" s="1241">
        <v>4.5600000000000005</v>
      </c>
      <c r="E26" s="1242"/>
      <c r="F26" s="1242">
        <v>1.95</v>
      </c>
      <c r="G26" s="1242">
        <v>2.33</v>
      </c>
      <c r="H26" s="1242">
        <v>2.68</v>
      </c>
      <c r="I26" s="1242">
        <v>2.6</v>
      </c>
      <c r="J26" s="1242">
        <v>2.87</v>
      </c>
      <c r="K26" s="1242"/>
      <c r="L26" s="1242">
        <v>2.44</v>
      </c>
      <c r="M26" s="1242">
        <v>2.3018000000000001</v>
      </c>
      <c r="N26" s="1242"/>
      <c r="O26" s="1242"/>
      <c r="P26" s="1243">
        <v>2.4098999999999999</v>
      </c>
      <c r="Q26" s="1244">
        <v>2.6156794301470923</v>
      </c>
    </row>
    <row r="27" spans="1:17">
      <c r="C27" s="1194" t="s">
        <v>432</v>
      </c>
      <c r="D27" s="1245">
        <v>4.5600000000000005</v>
      </c>
      <c r="E27" s="1270"/>
      <c r="F27" s="1271">
        <v>1.95</v>
      </c>
      <c r="G27" s="1271">
        <v>2.31</v>
      </c>
      <c r="H27" s="1271">
        <v>2.7</v>
      </c>
      <c r="I27" s="1271">
        <v>2.59</v>
      </c>
      <c r="J27" s="1271">
        <v>2.87</v>
      </c>
      <c r="K27" s="1271" t="e">
        <v>#N/A</v>
      </c>
      <c r="L27" s="1271">
        <v>2.38</v>
      </c>
      <c r="M27" s="1271">
        <v>2.3071000000000002</v>
      </c>
      <c r="N27" s="1271"/>
      <c r="O27" s="1271"/>
      <c r="P27" s="1272">
        <v>2.5268999999999999</v>
      </c>
      <c r="Q27" s="1273">
        <v>2.6121384347560896</v>
      </c>
    </row>
    <row r="28" spans="1:17">
      <c r="A28" s="1195"/>
      <c r="B28" s="1195"/>
      <c r="C28" s="1196" t="s">
        <v>433</v>
      </c>
      <c r="D28" s="1249">
        <f>D27-D26</f>
        <v>0</v>
      </c>
      <c r="E28" s="1251">
        <f>E26-E27</f>
        <v>0</v>
      </c>
      <c r="F28" s="1250">
        <f t="shared" ref="F28:Q28" si="4">F26-F27</f>
        <v>0</v>
      </c>
      <c r="G28" s="1250">
        <f t="shared" si="4"/>
        <v>2.0000000000000018E-2</v>
      </c>
      <c r="H28" s="1250">
        <f t="shared" si="4"/>
        <v>-2.0000000000000018E-2</v>
      </c>
      <c r="I28" s="1250">
        <f t="shared" si="4"/>
        <v>1.0000000000000231E-2</v>
      </c>
      <c r="J28" s="1250">
        <f t="shared" si="4"/>
        <v>0</v>
      </c>
      <c r="K28" s="1250" t="e">
        <f t="shared" si="4"/>
        <v>#N/A</v>
      </c>
      <c r="L28" s="1250">
        <f t="shared" si="4"/>
        <v>6.0000000000000053E-2</v>
      </c>
      <c r="M28" s="1250">
        <f t="shared" si="4"/>
        <v>-5.3000000000000824E-3</v>
      </c>
      <c r="N28" s="1251"/>
      <c r="O28" s="1251"/>
      <c r="P28" s="1274">
        <f t="shared" si="4"/>
        <v>-0.11699999999999999</v>
      </c>
      <c r="Q28" s="1253">
        <f t="shared" si="4"/>
        <v>3.5409953910026104E-3</v>
      </c>
    </row>
    <row r="29" spans="1:17">
      <c r="A29" s="1195"/>
      <c r="B29" s="1195"/>
      <c r="C29" s="1196" t="s">
        <v>434</v>
      </c>
      <c r="D29" s="1254">
        <f t="shared" ref="D29:P29" si="5">D26/$Q26*100</f>
        <v>174.33328975422532</v>
      </c>
      <c r="E29" s="1275"/>
      <c r="F29" s="1255">
        <f t="shared" si="5"/>
        <v>74.550419960688458</v>
      </c>
      <c r="G29" s="1255">
        <f t="shared" si="5"/>
        <v>89.078194106873909</v>
      </c>
      <c r="H29" s="1255">
        <f t="shared" si="5"/>
        <v>102.45903871520261</v>
      </c>
      <c r="I29" s="1255">
        <f t="shared" si="5"/>
        <v>99.400559947584611</v>
      </c>
      <c r="J29" s="1255">
        <f t="shared" si="5"/>
        <v>109.72292578829533</v>
      </c>
      <c r="K29" s="1255"/>
      <c r="L29" s="1255">
        <f t="shared" si="5"/>
        <v>93.283602412348628</v>
      </c>
      <c r="M29" s="1255">
        <f t="shared" si="5"/>
        <v>88.000080341288566</v>
      </c>
      <c r="N29" s="1255"/>
      <c r="O29" s="1255"/>
      <c r="P29" s="1256">
        <f t="shared" si="5"/>
        <v>92.132849776032373</v>
      </c>
      <c r="Q29" s="1257"/>
    </row>
    <row r="30" spans="1:17">
      <c r="A30" s="1197"/>
      <c r="B30" s="1197"/>
      <c r="C30" s="1198" t="s">
        <v>435</v>
      </c>
      <c r="D30" s="1258">
        <v>3.9742758587828968</v>
      </c>
      <c r="E30" s="1259"/>
      <c r="F30" s="1259" t="e">
        <v>#N/A</v>
      </c>
      <c r="G30" s="1259">
        <v>13.929674448691051</v>
      </c>
      <c r="H30" s="1259">
        <v>4.7403978463106737</v>
      </c>
      <c r="I30" s="1259">
        <v>32.996957747780399</v>
      </c>
      <c r="J30" s="1259">
        <v>5.5901925989670493</v>
      </c>
      <c r="K30" s="1259"/>
      <c r="L30" s="1259">
        <v>3.271901111642137</v>
      </c>
      <c r="M30" s="1259">
        <v>11.914886244024148</v>
      </c>
      <c r="N30" s="1259"/>
      <c r="O30" s="1259"/>
      <c r="P30" s="1260">
        <v>3.121954318568712</v>
      </c>
      <c r="Q30" s="1261"/>
    </row>
    <row r="31" spans="1:17" ht="15">
      <c r="A31" s="1178" t="s">
        <v>439</v>
      </c>
      <c r="B31" s="1178" t="s">
        <v>443</v>
      </c>
      <c r="C31" s="1189" t="s">
        <v>444</v>
      </c>
      <c r="D31" s="1262"/>
      <c r="E31" s="1263"/>
      <c r="F31" s="1263"/>
      <c r="G31" s="1263"/>
      <c r="H31" s="1263"/>
      <c r="I31" s="1263"/>
      <c r="J31" s="1263"/>
      <c r="K31" s="1263"/>
      <c r="L31" s="1263"/>
      <c r="M31" s="1263"/>
      <c r="N31" s="1263"/>
      <c r="O31" s="1263"/>
      <c r="P31" s="1263"/>
      <c r="Q31" s="1264"/>
    </row>
    <row r="32" spans="1:17">
      <c r="C32" s="1193" t="s">
        <v>442</v>
      </c>
      <c r="D32" s="1241">
        <v>4.1900000000000004</v>
      </c>
      <c r="E32" s="1242"/>
      <c r="F32" s="1242"/>
      <c r="G32" s="1242">
        <v>2.0699999999999998</v>
      </c>
      <c r="H32" s="1276" t="e">
        <v>#N/A</v>
      </c>
      <c r="I32" s="1242">
        <v>2.12</v>
      </c>
      <c r="J32" s="1242">
        <v>2.77</v>
      </c>
      <c r="K32" s="1242"/>
      <c r="L32" s="1242">
        <v>1.86</v>
      </c>
      <c r="M32" s="1242"/>
      <c r="N32" s="1242"/>
      <c r="O32" s="1242"/>
      <c r="P32" s="1243">
        <v>2.1316999999999999</v>
      </c>
      <c r="Q32" s="1244">
        <v>2.3149249443501381</v>
      </c>
    </row>
    <row r="33" spans="1:17">
      <c r="C33" s="1194" t="s">
        <v>432</v>
      </c>
      <c r="D33" s="1245">
        <v>4.1900000000000004</v>
      </c>
      <c r="E33" s="1271"/>
      <c r="F33" s="1271"/>
      <c r="G33" s="1271">
        <v>2.0499999999999998</v>
      </c>
      <c r="H33" s="1271" t="e">
        <v>#N/A</v>
      </c>
      <c r="I33" s="1271">
        <v>2.12</v>
      </c>
      <c r="J33" s="1271">
        <v>2.7600000000000002</v>
      </c>
      <c r="K33" s="1271"/>
      <c r="L33" s="1271">
        <v>1.76</v>
      </c>
      <c r="M33" s="1271"/>
      <c r="N33" s="1271"/>
      <c r="O33" s="1271"/>
      <c r="P33" s="1272">
        <v>2.4292000000000002</v>
      </c>
      <c r="Q33" s="1273">
        <v>2.3145493978604832</v>
      </c>
    </row>
    <row r="34" spans="1:17">
      <c r="A34" s="1195"/>
      <c r="B34" s="1195"/>
      <c r="C34" s="1196" t="s">
        <v>433</v>
      </c>
      <c r="D34" s="1249">
        <f>D33-D32</f>
        <v>0</v>
      </c>
      <c r="E34" s="1251"/>
      <c r="F34" s="1251">
        <f t="shared" ref="F34:Q34" si="6">F32-F33</f>
        <v>0</v>
      </c>
      <c r="G34" s="1250">
        <f t="shared" si="6"/>
        <v>2.0000000000000018E-2</v>
      </c>
      <c r="H34" s="1250" t="e">
        <f t="shared" si="6"/>
        <v>#N/A</v>
      </c>
      <c r="I34" s="1250">
        <f t="shared" si="6"/>
        <v>0</v>
      </c>
      <c r="J34" s="1250">
        <f t="shared" si="6"/>
        <v>9.9999999999997868E-3</v>
      </c>
      <c r="K34" s="1250"/>
      <c r="L34" s="1250">
        <f t="shared" si="6"/>
        <v>0.10000000000000009</v>
      </c>
      <c r="M34" s="1251">
        <f t="shared" si="6"/>
        <v>0</v>
      </c>
      <c r="N34" s="1251"/>
      <c r="O34" s="1251"/>
      <c r="P34" s="1274">
        <f t="shared" si="6"/>
        <v>-0.29750000000000032</v>
      </c>
      <c r="Q34" s="1253">
        <f t="shared" si="6"/>
        <v>3.7554648965487658E-4</v>
      </c>
    </row>
    <row r="35" spans="1:17">
      <c r="A35" s="1195"/>
      <c r="B35" s="1195"/>
      <c r="C35" s="1196" t="s">
        <v>434</v>
      </c>
      <c r="D35" s="1254">
        <f t="shared" ref="D35:P35" si="7">D32/$Q32*100</f>
        <v>180.99938878045339</v>
      </c>
      <c r="E35" s="1275"/>
      <c r="F35" s="1275"/>
      <c r="G35" s="1255">
        <f t="shared" si="7"/>
        <v>89.419745769818235</v>
      </c>
      <c r="H35" s="1255" t="e">
        <f t="shared" si="7"/>
        <v>#N/A</v>
      </c>
      <c r="I35" s="1255">
        <f t="shared" si="7"/>
        <v>91.57964301063511</v>
      </c>
      <c r="J35" s="1255">
        <f t="shared" si="7"/>
        <v>119.65830714125435</v>
      </c>
      <c r="K35" s="1255"/>
      <c r="L35" s="1255">
        <f t="shared" si="7"/>
        <v>80.348177358387417</v>
      </c>
      <c r="M35" s="1255"/>
      <c r="N35" s="1255"/>
      <c r="O35" s="1255"/>
      <c r="P35" s="1256">
        <f t="shared" si="7"/>
        <v>92.08505896498626</v>
      </c>
      <c r="Q35" s="1257"/>
    </row>
    <row r="36" spans="1:17">
      <c r="A36" s="1197"/>
      <c r="B36" s="1197"/>
      <c r="C36" s="1198" t="s">
        <v>435</v>
      </c>
      <c r="D36" s="1258">
        <v>2.6988532315430511</v>
      </c>
      <c r="E36" s="1259"/>
      <c r="F36" s="1259"/>
      <c r="G36" s="1259">
        <v>21.145086421360766</v>
      </c>
      <c r="H36" s="1259">
        <v>7.0333504249852821</v>
      </c>
      <c r="I36" s="1259">
        <v>21.015406903399612</v>
      </c>
      <c r="J36" s="1259">
        <v>15.082433308645394</v>
      </c>
      <c r="K36" s="1259"/>
      <c r="L36" s="1259">
        <v>4.4744859617852368</v>
      </c>
      <c r="M36" s="1259"/>
      <c r="N36" s="1259"/>
      <c r="O36" s="1259"/>
      <c r="P36" s="1260">
        <v>3.3469795252861498</v>
      </c>
      <c r="Q36" s="1261"/>
    </row>
    <row r="37" spans="1:17" ht="15">
      <c r="A37" s="1178" t="s">
        <v>439</v>
      </c>
      <c r="B37" s="1178" t="s">
        <v>445</v>
      </c>
      <c r="C37" s="1189" t="s">
        <v>446</v>
      </c>
      <c r="D37" s="1262"/>
      <c r="E37" s="1263"/>
      <c r="F37" s="1263"/>
      <c r="G37" s="1263"/>
      <c r="H37" s="1263"/>
      <c r="I37" s="1263"/>
      <c r="J37" s="1263"/>
      <c r="K37" s="1263"/>
      <c r="L37" s="1263"/>
      <c r="M37" s="1263"/>
      <c r="N37" s="1263"/>
      <c r="O37" s="1263"/>
      <c r="P37" s="1263"/>
      <c r="Q37" s="1264"/>
    </row>
    <row r="38" spans="1:17">
      <c r="C38" s="1193" t="s">
        <v>442</v>
      </c>
      <c r="D38" s="1241">
        <v>2.73</v>
      </c>
      <c r="E38" s="1242"/>
      <c r="F38" s="1242"/>
      <c r="G38" s="1242">
        <v>2.14</v>
      </c>
      <c r="H38" s="1277" t="e">
        <v>#N/A</v>
      </c>
      <c r="I38" s="1242">
        <v>2.56</v>
      </c>
      <c r="J38" s="1242">
        <v>2.83</v>
      </c>
      <c r="K38" s="1242"/>
      <c r="L38" s="1242">
        <v>1.8800000000000001</v>
      </c>
      <c r="M38" s="1242"/>
      <c r="N38" s="1242"/>
      <c r="O38" s="1242"/>
      <c r="P38" s="1243">
        <v>2.1879</v>
      </c>
      <c r="Q38" s="1244">
        <v>2.4986764591202166</v>
      </c>
    </row>
    <row r="39" spans="1:17">
      <c r="C39" s="1194" t="s">
        <v>432</v>
      </c>
      <c r="D39" s="1245">
        <v>2.73</v>
      </c>
      <c r="E39" s="1278"/>
      <c r="F39" s="1278"/>
      <c r="G39" s="1278">
        <v>2.14</v>
      </c>
      <c r="H39" s="1246" t="e">
        <v>#N/A</v>
      </c>
      <c r="I39" s="1246">
        <v>2.56</v>
      </c>
      <c r="J39" s="1246">
        <v>2.83</v>
      </c>
      <c r="K39" s="1246"/>
      <c r="L39" s="1246">
        <v>1.8</v>
      </c>
      <c r="M39" s="1246"/>
      <c r="N39" s="1246"/>
      <c r="O39" s="1246"/>
      <c r="P39" s="1247">
        <v>2.3877000000000002</v>
      </c>
      <c r="Q39" s="1248">
        <v>2.5028977608637595</v>
      </c>
    </row>
    <row r="40" spans="1:17">
      <c r="A40" s="1195"/>
      <c r="B40" s="1195"/>
      <c r="C40" s="1196" t="s">
        <v>433</v>
      </c>
      <c r="D40" s="1249">
        <f>D39-D38</f>
        <v>0</v>
      </c>
      <c r="E40" s="1251"/>
      <c r="F40" s="1251"/>
      <c r="G40" s="1250">
        <f t="shared" ref="G40:Q40" si="8">G38-G39</f>
        <v>0</v>
      </c>
      <c r="H40" s="1250" t="e">
        <f t="shared" si="8"/>
        <v>#N/A</v>
      </c>
      <c r="I40" s="1250">
        <f t="shared" si="8"/>
        <v>0</v>
      </c>
      <c r="J40" s="1250">
        <f t="shared" si="8"/>
        <v>0</v>
      </c>
      <c r="K40" s="1250"/>
      <c r="L40" s="1250">
        <f t="shared" si="8"/>
        <v>8.0000000000000071E-2</v>
      </c>
      <c r="M40" s="1251"/>
      <c r="N40" s="1251"/>
      <c r="O40" s="1251"/>
      <c r="P40" s="1274">
        <f t="shared" si="8"/>
        <v>-0.1998000000000002</v>
      </c>
      <c r="Q40" s="1253">
        <f t="shared" si="8"/>
        <v>-4.221301743542849E-3</v>
      </c>
    </row>
    <row r="41" spans="1:17">
      <c r="A41" s="1195"/>
      <c r="B41" s="1195"/>
      <c r="C41" s="1196" t="s">
        <v>434</v>
      </c>
      <c r="D41" s="1254">
        <f t="shared" ref="D41:P41" si="9">D38/$Q38*100</f>
        <v>109.25784288860001</v>
      </c>
      <c r="E41" s="1275"/>
      <c r="F41" s="1275"/>
      <c r="G41" s="1255">
        <f t="shared" si="9"/>
        <v>85.645342044543597</v>
      </c>
      <c r="H41" s="1255" t="e">
        <f t="shared" si="9"/>
        <v>#N/A</v>
      </c>
      <c r="I41" s="1255">
        <f t="shared" si="9"/>
        <v>102.45424095048206</v>
      </c>
      <c r="J41" s="1255">
        <f t="shared" si="9"/>
        <v>113.25996167572821</v>
      </c>
      <c r="K41" s="1255"/>
      <c r="L41" s="1255">
        <f t="shared" si="9"/>
        <v>75.23983319801026</v>
      </c>
      <c r="M41" s="1255"/>
      <c r="N41" s="1255"/>
      <c r="O41" s="1255"/>
      <c r="P41" s="1256">
        <f t="shared" si="9"/>
        <v>87.562356943577996</v>
      </c>
      <c r="Q41" s="1257"/>
    </row>
    <row r="42" spans="1:17" ht="13.5" thickBot="1">
      <c r="A42" s="1197"/>
      <c r="B42" s="1197"/>
      <c r="C42" s="1199" t="s">
        <v>435</v>
      </c>
      <c r="D42" s="1265">
        <v>5.0252587991718434</v>
      </c>
      <c r="E42" s="1266"/>
      <c r="F42" s="1266" t="e">
        <v>#N/A</v>
      </c>
      <c r="G42" s="1266">
        <v>13.277708764665288</v>
      </c>
      <c r="H42" s="1266">
        <v>8.2512077294686001</v>
      </c>
      <c r="I42" s="1266">
        <v>33.224706694271916</v>
      </c>
      <c r="J42" s="1266">
        <v>14.245134575569359</v>
      </c>
      <c r="K42" s="1266" t="e">
        <v>#N/A</v>
      </c>
      <c r="L42" s="1266">
        <v>3.6093857832988276</v>
      </c>
      <c r="M42" s="1266" t="e">
        <v>#N/A</v>
      </c>
      <c r="N42" s="1266" t="e">
        <v>#N/A</v>
      </c>
      <c r="O42" s="1266" t="e">
        <v>#N/A</v>
      </c>
      <c r="P42" s="1267">
        <v>2.9739130434782615</v>
      </c>
      <c r="Q42" s="1268"/>
    </row>
    <row r="43" spans="1:17" ht="13.5" thickBot="1">
      <c r="C43" s="1269"/>
      <c r="D43" s="1269"/>
      <c r="E43" s="1269"/>
      <c r="F43" s="1269"/>
      <c r="G43" s="1269"/>
      <c r="H43" s="1269"/>
      <c r="I43" s="1269"/>
      <c r="J43" s="1269"/>
      <c r="K43" s="1269"/>
      <c r="L43" s="1269"/>
      <c r="M43" s="1269"/>
      <c r="N43" s="1269"/>
      <c r="O43" s="1269"/>
      <c r="P43" s="1269"/>
      <c r="Q43" s="1269"/>
    </row>
    <row r="44" spans="1:17" ht="19.5" thickBot="1">
      <c r="A44" s="1180" t="s">
        <v>447</v>
      </c>
      <c r="B44" s="1180" t="s">
        <v>448</v>
      </c>
      <c r="C44" s="1181" t="s">
        <v>449</v>
      </c>
      <c r="D44" s="1182"/>
      <c r="E44" s="1182"/>
      <c r="F44" s="1182"/>
      <c r="G44" s="1182"/>
      <c r="H44" s="1182"/>
      <c r="I44" s="1182"/>
      <c r="J44" s="1182"/>
      <c r="K44" s="1182"/>
      <c r="L44" s="1182"/>
      <c r="M44" s="1182"/>
      <c r="N44" s="1182"/>
      <c r="O44" s="1182"/>
      <c r="P44" s="1182"/>
      <c r="Q44" s="1183"/>
    </row>
    <row r="45" spans="1:17" ht="13.5" thickBot="1">
      <c r="A45" s="1180"/>
      <c r="B45" s="1180"/>
      <c r="C45" s="1184"/>
      <c r="D45" s="1185" t="s">
        <v>366</v>
      </c>
      <c r="E45" s="1186" t="s">
        <v>369</v>
      </c>
      <c r="F45" s="1186" t="s">
        <v>370</v>
      </c>
      <c r="G45" s="1186" t="s">
        <v>373</v>
      </c>
      <c r="H45" s="1186" t="s">
        <v>375</v>
      </c>
      <c r="I45" s="1186" t="s">
        <v>376</v>
      </c>
      <c r="J45" s="1186" t="s">
        <v>378</v>
      </c>
      <c r="K45" s="1186" t="s">
        <v>385</v>
      </c>
      <c r="L45" s="1186" t="s">
        <v>386</v>
      </c>
      <c r="M45" s="1186" t="s">
        <v>387</v>
      </c>
      <c r="N45" s="1186" t="s">
        <v>388</v>
      </c>
      <c r="O45" s="1186" t="s">
        <v>389</v>
      </c>
      <c r="P45" s="1186" t="s">
        <v>393</v>
      </c>
      <c r="Q45" s="1279" t="s">
        <v>427</v>
      </c>
    </row>
    <row r="46" spans="1:17">
      <c r="C46" s="1201" t="s">
        <v>450</v>
      </c>
      <c r="D46" s="1280">
        <v>550.4</v>
      </c>
      <c r="E46" s="1281"/>
      <c r="F46" s="1282">
        <v>402</v>
      </c>
      <c r="G46" s="1282"/>
      <c r="H46" s="1282" t="e">
        <v>#N/A</v>
      </c>
      <c r="I46" s="1282">
        <v>556</v>
      </c>
      <c r="J46" s="1282">
        <v>425.87</v>
      </c>
      <c r="K46" s="1281">
        <v>403.13</v>
      </c>
      <c r="L46" s="1281"/>
      <c r="M46" s="1281"/>
      <c r="N46" s="1281"/>
      <c r="O46" s="1281"/>
      <c r="P46" s="1281"/>
      <c r="Q46" s="1244">
        <v>465.61361488457038</v>
      </c>
    </row>
    <row r="47" spans="1:17">
      <c r="C47" s="1194" t="s">
        <v>432</v>
      </c>
      <c r="D47" s="1283">
        <v>552.25</v>
      </c>
      <c r="E47" s="1271"/>
      <c r="F47" s="1271">
        <v>419</v>
      </c>
      <c r="G47" s="1271" t="e">
        <v>#N/A</v>
      </c>
      <c r="H47" s="1271" t="e">
        <v>#N/A</v>
      </c>
      <c r="I47" s="1271">
        <v>564</v>
      </c>
      <c r="J47" s="1271">
        <v>464.25</v>
      </c>
      <c r="K47" s="1271">
        <v>417.63</v>
      </c>
      <c r="L47" s="1271"/>
      <c r="M47" s="1271"/>
      <c r="N47" s="1271"/>
      <c r="O47" s="1271"/>
      <c r="P47" s="1271"/>
      <c r="Q47" s="1284">
        <v>481.11577432968494</v>
      </c>
    </row>
    <row r="48" spans="1:17">
      <c r="A48" s="1195"/>
      <c r="B48" s="1195"/>
      <c r="C48" s="1196" t="s">
        <v>433</v>
      </c>
      <c r="D48" s="1249">
        <f>D46-D47</f>
        <v>-1.8500000000000227</v>
      </c>
      <c r="E48" s="1251">
        <f>E46-E47</f>
        <v>0</v>
      </c>
      <c r="F48" s="1250">
        <f t="shared" ref="F48:Q48" si="10">F46-F47</f>
        <v>-17</v>
      </c>
      <c r="G48" s="1250" t="e">
        <f t="shared" si="10"/>
        <v>#N/A</v>
      </c>
      <c r="H48" s="1250" t="e">
        <f t="shared" si="10"/>
        <v>#N/A</v>
      </c>
      <c r="I48" s="1250">
        <f t="shared" si="10"/>
        <v>-8</v>
      </c>
      <c r="J48" s="1250">
        <f t="shared" si="10"/>
        <v>-38.379999999999995</v>
      </c>
      <c r="K48" s="1250">
        <f t="shared" si="10"/>
        <v>-14.5</v>
      </c>
      <c r="L48" s="1251">
        <f t="shared" si="10"/>
        <v>0</v>
      </c>
      <c r="M48" s="1251">
        <f t="shared" si="10"/>
        <v>0</v>
      </c>
      <c r="N48" s="1251">
        <f t="shared" si="10"/>
        <v>0</v>
      </c>
      <c r="O48" s="1251">
        <f t="shared" si="10"/>
        <v>0</v>
      </c>
      <c r="P48" s="1251">
        <f t="shared" si="10"/>
        <v>0</v>
      </c>
      <c r="Q48" s="1285">
        <f t="shared" si="10"/>
        <v>-15.502159445114557</v>
      </c>
    </row>
    <row r="49" spans="1:17">
      <c r="A49" s="1195"/>
      <c r="B49" s="1195"/>
      <c r="C49" s="1196" t="s">
        <v>434</v>
      </c>
      <c r="D49" s="1254">
        <f t="shared" ref="D49" si="11">D46/$Q46*100</f>
        <v>118.20960178246696</v>
      </c>
      <c r="E49" s="1255"/>
      <c r="F49" s="1255">
        <f t="shared" ref="F49:K49" si="12">F46/$Q46*100</f>
        <v>86.337681534432633</v>
      </c>
      <c r="G49" s="1255"/>
      <c r="H49" s="1255" t="e">
        <f t="shared" si="12"/>
        <v>#N/A</v>
      </c>
      <c r="I49" s="1255">
        <f t="shared" si="12"/>
        <v>119.4123157540909</v>
      </c>
      <c r="J49" s="1255">
        <f t="shared" si="12"/>
        <v>91.464249838479674</v>
      </c>
      <c r="K49" s="1255">
        <f t="shared" si="12"/>
        <v>86.580372032278177</v>
      </c>
      <c r="L49" s="1255"/>
      <c r="M49" s="1255"/>
      <c r="N49" s="1255"/>
      <c r="O49" s="1255"/>
      <c r="P49" s="1255"/>
      <c r="Q49" s="1286"/>
    </row>
    <row r="50" spans="1:17" ht="13.5" thickBot="1">
      <c r="A50" s="1197"/>
      <c r="B50" s="1197"/>
      <c r="C50" s="1199" t="s">
        <v>435</v>
      </c>
      <c r="D50" s="1265">
        <v>7.4103670142336968</v>
      </c>
      <c r="E50" s="1266"/>
      <c r="F50" s="1266">
        <v>7.9909384309831175</v>
      </c>
      <c r="G50" s="1266"/>
      <c r="H50" s="1266">
        <v>2.0168714829526646</v>
      </c>
      <c r="I50" s="1266">
        <v>30.657015475008276</v>
      </c>
      <c r="J50" s="1266">
        <v>15.545607828533598</v>
      </c>
      <c r="K50" s="1266">
        <v>36.379199768288643</v>
      </c>
      <c r="L50" s="1266"/>
      <c r="M50" s="1266"/>
      <c r="N50" s="1266"/>
      <c r="O50" s="1266"/>
      <c r="P50" s="1266"/>
      <c r="Q50" s="1287"/>
    </row>
    <row r="51" spans="1:17">
      <c r="C51" s="1202"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0" workbookViewId="0">
      <selection activeCell="L19" sqref="L19"/>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485" t="s">
        <v>502</v>
      </c>
      <c r="B5" s="1485"/>
      <c r="C5" s="1485"/>
      <c r="D5" s="1485"/>
      <c r="E5" s="1485"/>
      <c r="F5" s="1485"/>
      <c r="H5" s="631" t="s">
        <v>305</v>
      </c>
    </row>
    <row r="6" spans="1:20" ht="15.75" customHeight="1" thickBot="1">
      <c r="A6" s="1486" t="s">
        <v>144</v>
      </c>
      <c r="B6" s="1488" t="s">
        <v>503</v>
      </c>
      <c r="C6" s="1489"/>
      <c r="D6" s="1490"/>
      <c r="E6" s="1491" t="s">
        <v>506</v>
      </c>
      <c r="F6" s="1493" t="s">
        <v>505</v>
      </c>
    </row>
    <row r="7" spans="1:20" ht="21" customHeight="1" thickBot="1">
      <c r="A7" s="1487"/>
      <c r="B7" s="1082" t="s">
        <v>286</v>
      </c>
      <c r="C7" s="1082" t="s">
        <v>294</v>
      </c>
      <c r="D7" s="1082" t="s">
        <v>295</v>
      </c>
      <c r="E7" s="1492"/>
      <c r="F7" s="1494"/>
    </row>
    <row r="8" spans="1:20" ht="17.25" customHeight="1" thickBot="1">
      <c r="A8" s="826" t="s">
        <v>145</v>
      </c>
      <c r="B8" s="1217">
        <v>3073.3389999999999</v>
      </c>
      <c r="C8" s="714">
        <v>794.86599999999999</v>
      </c>
      <c r="D8" s="856">
        <f t="shared" ref="D8:D13" si="0">(C8/B8)*100</f>
        <v>25.863271184857901</v>
      </c>
      <c r="E8" s="714">
        <v>3310.373</v>
      </c>
      <c r="F8" s="856">
        <f t="shared" ref="F8:F13" si="1">((B8-E8)/E8)*100</f>
        <v>-7.1603411458467106</v>
      </c>
      <c r="H8" s="659" t="s">
        <v>146</v>
      </c>
    </row>
    <row r="9" spans="1:20" ht="18" customHeight="1" thickBot="1">
      <c r="A9" s="827" t="s">
        <v>147</v>
      </c>
      <c r="B9" s="1217">
        <v>8090</v>
      </c>
      <c r="C9" s="715">
        <v>1871</v>
      </c>
      <c r="D9" s="857">
        <f t="shared" si="0"/>
        <v>23.127317676143385</v>
      </c>
      <c r="E9" s="715">
        <v>8977</v>
      </c>
      <c r="F9" s="857">
        <f t="shared" si="1"/>
        <v>-9.8808065055140926</v>
      </c>
      <c r="H9" s="630">
        <f>B9-E9</f>
        <v>-887</v>
      </c>
      <c r="O9" s="106"/>
      <c r="P9" s="106"/>
      <c r="Q9" s="106"/>
      <c r="R9" s="106"/>
      <c r="S9" s="106"/>
      <c r="T9" s="106"/>
    </row>
    <row r="10" spans="1:20" ht="15" customHeight="1" thickBot="1">
      <c r="A10" s="828" t="s">
        <v>280</v>
      </c>
      <c r="B10" s="1217">
        <v>1205</v>
      </c>
      <c r="C10" s="1045">
        <v>0</v>
      </c>
      <c r="D10" s="857">
        <f t="shared" si="0"/>
        <v>0</v>
      </c>
      <c r="E10" s="717">
        <v>2025</v>
      </c>
      <c r="F10" s="857">
        <f t="shared" si="1"/>
        <v>-40.493827160493829</v>
      </c>
      <c r="O10" s="106"/>
      <c r="P10" s="106"/>
      <c r="Q10" s="106"/>
      <c r="R10" s="106"/>
      <c r="S10" s="106"/>
      <c r="T10" s="106"/>
    </row>
    <row r="11" spans="1:20" ht="17.25" customHeight="1" thickBot="1">
      <c r="A11" s="827" t="s">
        <v>148</v>
      </c>
      <c r="B11" s="1217">
        <v>59588.036999999997</v>
      </c>
      <c r="C11" s="718">
        <v>5624.1040000000003</v>
      </c>
      <c r="D11" s="858">
        <f t="shared" si="0"/>
        <v>9.4383105790177328</v>
      </c>
      <c r="E11" s="718">
        <v>69185.514999999999</v>
      </c>
      <c r="F11" s="858">
        <f t="shared" si="1"/>
        <v>-13.872091578706906</v>
      </c>
      <c r="J11" s="823"/>
      <c r="O11" s="106"/>
      <c r="P11" s="106"/>
      <c r="Q11" s="106"/>
      <c r="R11" s="106"/>
      <c r="S11" s="106"/>
      <c r="T11" s="106"/>
    </row>
    <row r="12" spans="1:20" ht="15" customHeight="1" thickBot="1">
      <c r="A12" s="826" t="s">
        <v>149</v>
      </c>
      <c r="B12" s="1217">
        <v>23603.347000000002</v>
      </c>
      <c r="C12" s="714">
        <v>6362.9430000000002</v>
      </c>
      <c r="D12" s="857">
        <f t="shared" si="0"/>
        <v>26.957799671377114</v>
      </c>
      <c r="E12" s="714">
        <v>27291.663</v>
      </c>
      <c r="F12" s="857">
        <f t="shared" si="1"/>
        <v>-13.514442121024281</v>
      </c>
      <c r="O12" s="106"/>
      <c r="P12" s="106"/>
      <c r="Q12" s="106"/>
      <c r="R12" s="106"/>
      <c r="S12" s="106"/>
      <c r="T12" s="106"/>
    </row>
    <row r="13" spans="1:20" ht="15" customHeight="1" thickBot="1">
      <c r="A13" s="826" t="s">
        <v>150</v>
      </c>
      <c r="B13" s="1217">
        <f>B11+B12</f>
        <v>83191.383999999991</v>
      </c>
      <c r="C13" s="714">
        <f>C11+C12</f>
        <v>11987.047</v>
      </c>
      <c r="D13" s="859">
        <f t="shared" si="0"/>
        <v>14.409000576309683</v>
      </c>
      <c r="E13" s="714">
        <f>E11+E12</f>
        <v>96477.178</v>
      </c>
      <c r="F13" s="859">
        <f t="shared" si="1"/>
        <v>-13.770918962824563</v>
      </c>
      <c r="O13" s="106"/>
      <c r="P13" s="106"/>
      <c r="Q13" s="106"/>
      <c r="R13" s="106"/>
      <c r="S13" s="106"/>
      <c r="T13" s="106"/>
    </row>
    <row r="14" spans="1:20">
      <c r="E14" s="1036"/>
      <c r="O14" s="106"/>
      <c r="P14" s="106"/>
      <c r="Q14" s="106"/>
      <c r="R14" s="106"/>
      <c r="S14" s="106"/>
      <c r="T14" s="106"/>
    </row>
    <row r="15" spans="1:20">
      <c r="L15" s="106"/>
      <c r="M15" s="106"/>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485" t="s">
        <v>507</v>
      </c>
      <c r="B18" s="1485"/>
      <c r="C18" s="1485"/>
      <c r="D18" s="1485"/>
      <c r="E18" s="1485"/>
      <c r="F18" s="1485"/>
      <c r="L18" s="106"/>
      <c r="M18" s="106"/>
      <c r="O18" s="106"/>
      <c r="P18" s="106"/>
      <c r="Q18" s="106"/>
      <c r="R18" s="106"/>
      <c r="S18" s="106"/>
      <c r="T18" s="106"/>
    </row>
    <row r="19" spans="1:20" ht="16.5" customHeight="1" thickBot="1">
      <c r="A19" s="1496" t="s">
        <v>151</v>
      </c>
      <c r="B19" s="1488" t="s">
        <v>503</v>
      </c>
      <c r="C19" s="1489"/>
      <c r="D19" s="1490"/>
      <c r="E19" s="1491" t="s">
        <v>506</v>
      </c>
      <c r="F19" s="1493" t="s">
        <v>505</v>
      </c>
      <c r="O19" s="106"/>
      <c r="P19" s="106"/>
      <c r="Q19" s="106"/>
      <c r="R19" s="106"/>
      <c r="S19" s="106"/>
      <c r="T19" s="106"/>
    </row>
    <row r="20" spans="1:20" ht="21" customHeight="1" thickBot="1">
      <c r="A20" s="1497"/>
      <c r="B20" s="825" t="s">
        <v>286</v>
      </c>
      <c r="C20" s="825" t="s">
        <v>410</v>
      </c>
      <c r="D20" s="825" t="s">
        <v>411</v>
      </c>
      <c r="E20" s="1492"/>
      <c r="F20" s="1494"/>
      <c r="L20" s="106"/>
      <c r="M20" s="106"/>
      <c r="O20" s="106"/>
      <c r="P20" s="106"/>
      <c r="Q20" s="106"/>
      <c r="R20" s="106"/>
      <c r="S20" s="106"/>
      <c r="T20" s="106"/>
    </row>
    <row r="21" spans="1:20" ht="15.75" thickBot="1">
      <c r="A21" s="555" t="s">
        <v>145</v>
      </c>
      <c r="B21" s="1217">
        <v>8416.5470000000005</v>
      </c>
      <c r="C21" s="719">
        <v>0</v>
      </c>
      <c r="D21" s="856">
        <f t="shared" ref="D21:D26" si="2">(C21/B21)*100</f>
        <v>0</v>
      </c>
      <c r="E21" s="714">
        <v>8017.1949999999997</v>
      </c>
      <c r="F21" s="856">
        <f t="shared" ref="F21:F26" si="3">((B21-E21)/E21)*100</f>
        <v>4.9811935471196698</v>
      </c>
      <c r="H21" s="659" t="s">
        <v>152</v>
      </c>
      <c r="L21" s="106"/>
      <c r="M21" s="106"/>
      <c r="O21" s="106"/>
      <c r="P21" s="106"/>
      <c r="Q21" s="106"/>
      <c r="R21" s="106"/>
      <c r="S21" s="106"/>
      <c r="T21" s="106"/>
    </row>
    <row r="22" spans="1:20" ht="15.75" thickBot="1">
      <c r="A22" s="555" t="s">
        <v>147</v>
      </c>
      <c r="B22" s="1217">
        <v>36132</v>
      </c>
      <c r="C22" s="719">
        <v>0</v>
      </c>
      <c r="D22" s="857">
        <f t="shared" si="2"/>
        <v>0</v>
      </c>
      <c r="E22" s="714">
        <v>30613</v>
      </c>
      <c r="F22" s="857">
        <f t="shared" si="3"/>
        <v>18.028288635546989</v>
      </c>
      <c r="H22" s="630">
        <f>B22-E22</f>
        <v>5519</v>
      </c>
      <c r="O22" s="106"/>
      <c r="P22" s="106"/>
      <c r="Q22" s="106"/>
      <c r="R22" s="106"/>
      <c r="S22" s="106"/>
      <c r="T22" s="106"/>
    </row>
    <row r="23" spans="1:20" ht="15.75" thickBot="1">
      <c r="A23" s="556" t="s">
        <v>280</v>
      </c>
      <c r="B23" s="1217">
        <v>10899</v>
      </c>
      <c r="C23" s="720">
        <v>0</v>
      </c>
      <c r="D23" s="857">
        <f t="shared" si="2"/>
        <v>0</v>
      </c>
      <c r="E23" s="717">
        <v>8049</v>
      </c>
      <c r="F23" s="857">
        <f t="shared" si="3"/>
        <v>35.408125232948187</v>
      </c>
      <c r="O23" s="106"/>
      <c r="P23" s="106"/>
      <c r="Q23" s="106"/>
      <c r="R23" s="106"/>
      <c r="S23" s="106"/>
      <c r="T23" s="106"/>
    </row>
    <row r="24" spans="1:20" ht="15.75" thickBot="1">
      <c r="A24" s="555" t="s">
        <v>148</v>
      </c>
      <c r="B24" s="1217">
        <v>3937.5479999999998</v>
      </c>
      <c r="C24" s="721">
        <v>143.607</v>
      </c>
      <c r="D24" s="858">
        <f t="shared" si="2"/>
        <v>3.6471174446635319</v>
      </c>
      <c r="E24" s="714">
        <v>4011.9070000000002</v>
      </c>
      <c r="F24" s="858">
        <f t="shared" si="3"/>
        <v>-1.8534577197327948</v>
      </c>
      <c r="O24" s="106"/>
      <c r="P24" s="106"/>
      <c r="Q24" s="106"/>
      <c r="R24" s="106"/>
      <c r="S24" s="106"/>
      <c r="T24" s="106"/>
    </row>
    <row r="25" spans="1:20" ht="15.75" thickBot="1">
      <c r="A25" s="555" t="s">
        <v>149</v>
      </c>
      <c r="B25" s="1217">
        <v>1736.838</v>
      </c>
      <c r="C25" s="721">
        <v>38.755000000000003</v>
      </c>
      <c r="D25" s="857">
        <f t="shared" si="2"/>
        <v>2.2313537589573698</v>
      </c>
      <c r="E25" s="714">
        <v>1624.1410000000001</v>
      </c>
      <c r="F25" s="857">
        <f t="shared" si="3"/>
        <v>6.9388679923725753</v>
      </c>
      <c r="O25" s="106"/>
      <c r="P25" s="106"/>
      <c r="Q25" s="106"/>
      <c r="R25" s="106"/>
      <c r="S25" s="106"/>
      <c r="T25" s="106"/>
    </row>
    <row r="26" spans="1:20" ht="15.75" thickBot="1">
      <c r="A26" s="555" t="s">
        <v>150</v>
      </c>
      <c r="B26" s="1217">
        <f>B24+B25</f>
        <v>5674.3859999999995</v>
      </c>
      <c r="C26" s="722">
        <f>C24+C25</f>
        <v>182.36199999999999</v>
      </c>
      <c r="D26" s="859">
        <f t="shared" si="2"/>
        <v>3.2137750234122251</v>
      </c>
      <c r="E26" s="714">
        <f>E24+E25</f>
        <v>5636.0480000000007</v>
      </c>
      <c r="F26" s="859">
        <f t="shared" si="3"/>
        <v>0.68022841537188516</v>
      </c>
      <c r="O26" s="106"/>
      <c r="P26" s="106"/>
      <c r="Q26" s="106"/>
      <c r="R26" s="106"/>
      <c r="S26" s="106"/>
      <c r="T26" s="106"/>
    </row>
    <row r="27" spans="1:20" ht="16.5" customHeight="1">
      <c r="A27" s="1498"/>
      <c r="B27" s="1498"/>
      <c r="C27" s="1498"/>
      <c r="D27" s="1498"/>
      <c r="E27" s="1498"/>
      <c r="F27" s="1498"/>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8"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495"/>
      <c r="D32" s="1495"/>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495"/>
      <c r="C43" s="1495"/>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opLeftCell="A13" zoomScaleNormal="100" workbookViewId="0">
      <selection activeCell="G20" sqref="G20"/>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499" t="s">
        <v>501</v>
      </c>
      <c r="B2" s="1499"/>
      <c r="C2" s="1499"/>
      <c r="D2" s="1499"/>
      <c r="E2" s="1499"/>
      <c r="F2" s="1499"/>
      <c r="G2" s="1499"/>
      <c r="H2" s="1499"/>
      <c r="I2" s="1499"/>
      <c r="J2" s="1499"/>
      <c r="K2" s="1499"/>
      <c r="L2" s="1499"/>
      <c r="M2" s="1499"/>
      <c r="N2" s="1499"/>
      <c r="O2" s="1499"/>
      <c r="P2" s="1499"/>
      <c r="Q2" s="1499"/>
      <c r="R2" s="1499"/>
      <c r="S2" s="1499"/>
      <c r="T2" s="1499"/>
      <c r="U2" s="1499"/>
      <c r="V2" s="1499"/>
      <c r="W2" s="1499"/>
      <c r="X2" s="1499"/>
    </row>
    <row r="3" spans="1:24" ht="15.75" customHeight="1">
      <c r="A3" s="1500" t="s">
        <v>500</v>
      </c>
      <c r="B3" s="1500"/>
      <c r="C3" s="1500"/>
      <c r="D3" s="1500"/>
      <c r="E3" s="1500"/>
      <c r="F3" s="1500"/>
      <c r="P3" s="575"/>
    </row>
    <row r="4" spans="1:24" ht="4.5" customHeight="1">
      <c r="A4" s="576"/>
      <c r="B4" s="576"/>
      <c r="C4" s="574"/>
      <c r="D4" s="574"/>
    </row>
    <row r="5" spans="1:24" ht="15.75" thickBot="1">
      <c r="A5" s="577" t="s">
        <v>153</v>
      </c>
      <c r="B5" s="1501" t="s">
        <v>154</v>
      </c>
      <c r="C5" s="1501"/>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2455.5329999999999</v>
      </c>
      <c r="C7" s="591">
        <v>2842</v>
      </c>
      <c r="D7" s="632">
        <v>2.548991783751239</v>
      </c>
      <c r="F7" s="723" t="s">
        <v>168</v>
      </c>
      <c r="G7" s="589">
        <v>135.786</v>
      </c>
      <c r="H7" s="589">
        <v>761</v>
      </c>
      <c r="I7" s="844">
        <v>2.4290007513148009</v>
      </c>
      <c r="K7" s="723" t="s">
        <v>166</v>
      </c>
      <c r="L7" s="589">
        <v>57612.745000000003</v>
      </c>
      <c r="M7" s="589">
        <v>15197.008</v>
      </c>
      <c r="N7" s="712">
        <v>3.7910584109714232</v>
      </c>
      <c r="P7" s="723" t="s">
        <v>167</v>
      </c>
      <c r="Q7" s="589">
        <v>14271.022000000001</v>
      </c>
      <c r="R7" s="589">
        <v>3874.268</v>
      </c>
      <c r="S7" s="712">
        <v>3.6835402197266687</v>
      </c>
    </row>
    <row r="8" spans="1:24" ht="16.5" thickBot="1">
      <c r="A8" s="590" t="s">
        <v>176</v>
      </c>
      <c r="B8" s="591">
        <v>2033.452</v>
      </c>
      <c r="C8" s="591">
        <v>1432</v>
      </c>
      <c r="D8" s="632">
        <v>2.2992498852326668</v>
      </c>
      <c r="F8" s="590" t="s">
        <v>166</v>
      </c>
      <c r="G8" s="591">
        <v>110.78700000000001</v>
      </c>
      <c r="H8" s="591">
        <v>444</v>
      </c>
      <c r="I8" s="829">
        <v>3.2584411764705883</v>
      </c>
      <c r="K8" s="590" t="s">
        <v>169</v>
      </c>
      <c r="L8" s="591">
        <v>50747.05</v>
      </c>
      <c r="M8" s="591">
        <v>13042.272000000001</v>
      </c>
      <c r="N8" s="632">
        <v>3.8909670032951316</v>
      </c>
      <c r="P8" s="590" t="s">
        <v>169</v>
      </c>
      <c r="Q8" s="591">
        <v>7856.7960000000003</v>
      </c>
      <c r="R8" s="591">
        <v>2463.8020000000001</v>
      </c>
      <c r="S8" s="632">
        <v>3.188890990428614</v>
      </c>
    </row>
    <row r="9" spans="1:24" ht="16.5" thickBot="1">
      <c r="A9" s="590" t="s">
        <v>417</v>
      </c>
      <c r="B9" s="591">
        <v>1597.585</v>
      </c>
      <c r="C9" s="591">
        <v>703</v>
      </c>
      <c r="D9" s="632">
        <v>5.0055300723139204</v>
      </c>
      <c r="F9" s="912" t="s">
        <v>296</v>
      </c>
      <c r="G9" s="594">
        <v>246.57300000000001</v>
      </c>
      <c r="H9" s="594">
        <v>1205</v>
      </c>
      <c r="I9" s="913">
        <v>2.7426864808346867</v>
      </c>
      <c r="K9" s="590" t="s">
        <v>418</v>
      </c>
      <c r="L9" s="591">
        <v>19149.93</v>
      </c>
      <c r="M9" s="591">
        <v>6053.5720000000001</v>
      </c>
      <c r="N9" s="632">
        <v>3.1634099668757552</v>
      </c>
      <c r="P9" s="590" t="s">
        <v>173</v>
      </c>
      <c r="Q9" s="591">
        <v>7415.5029999999997</v>
      </c>
      <c r="R9" s="591">
        <v>1283.865</v>
      </c>
      <c r="S9" s="632">
        <v>5.7759211443570777</v>
      </c>
    </row>
    <row r="10" spans="1:24" ht="15.75">
      <c r="A10" s="590" t="s">
        <v>348</v>
      </c>
      <c r="B10" s="591">
        <v>1101.1790000000001</v>
      </c>
      <c r="C10" s="591">
        <v>585</v>
      </c>
      <c r="D10" s="632">
        <v>3.3701170320858891</v>
      </c>
      <c r="H10" s="1068"/>
      <c r="K10" s="590" t="s">
        <v>168</v>
      </c>
      <c r="L10" s="591">
        <v>15731.797</v>
      </c>
      <c r="M10" s="591">
        <v>3831.6729999999998</v>
      </c>
      <c r="N10" s="632">
        <v>4.1057253580877076</v>
      </c>
      <c r="P10" s="590" t="s">
        <v>170</v>
      </c>
      <c r="Q10" s="591">
        <v>6430.1639999999998</v>
      </c>
      <c r="R10" s="591">
        <v>1469.6320000000001</v>
      </c>
      <c r="S10" s="632">
        <v>4.3753565518442707</v>
      </c>
    </row>
    <row r="11" spans="1:24" ht="15.75">
      <c r="A11" s="590" t="s">
        <v>174</v>
      </c>
      <c r="B11" s="591">
        <v>458.41899999999998</v>
      </c>
      <c r="C11" s="591">
        <v>557</v>
      </c>
      <c r="D11" s="632">
        <v>2.8284723550498847</v>
      </c>
      <c r="K11" s="590" t="s">
        <v>175</v>
      </c>
      <c r="L11" s="591">
        <v>15154.698</v>
      </c>
      <c r="M11" s="591">
        <v>2949.6590000000001</v>
      </c>
      <c r="N11" s="632">
        <v>5.137779655207602</v>
      </c>
      <c r="P11" s="590" t="s">
        <v>168</v>
      </c>
      <c r="Q11" s="591">
        <v>5769.1840000000002</v>
      </c>
      <c r="R11" s="591">
        <v>1738.3920000000001</v>
      </c>
      <c r="S11" s="632">
        <v>3.3186899157382226</v>
      </c>
    </row>
    <row r="12" spans="1:24" ht="15.75">
      <c r="A12" s="590" t="s">
        <v>184</v>
      </c>
      <c r="B12" s="591">
        <v>255.39599999999999</v>
      </c>
      <c r="C12" s="591">
        <v>227</v>
      </c>
      <c r="D12" s="632">
        <v>3.1503145429875419</v>
      </c>
      <c r="H12" s="1068"/>
      <c r="K12" s="590" t="s">
        <v>171</v>
      </c>
      <c r="L12" s="591">
        <v>9568.2369999999992</v>
      </c>
      <c r="M12" s="591">
        <v>2148.625</v>
      </c>
      <c r="N12" s="632">
        <v>4.4531907615335387</v>
      </c>
      <c r="P12" s="590" t="s">
        <v>313</v>
      </c>
      <c r="Q12" s="591">
        <v>4564.7690000000002</v>
      </c>
      <c r="R12" s="591">
        <v>1315.366</v>
      </c>
      <c r="S12" s="632">
        <v>3.4703413346551457</v>
      </c>
    </row>
    <row r="13" spans="1:24" ht="15.75">
      <c r="A13" s="590" t="s">
        <v>168</v>
      </c>
      <c r="B13" s="591">
        <v>186.55799999999999</v>
      </c>
      <c r="C13" s="591">
        <v>910</v>
      </c>
      <c r="D13" s="632">
        <v>2.5802605737047379</v>
      </c>
      <c r="H13" s="1068"/>
      <c r="K13" s="590" t="s">
        <v>173</v>
      </c>
      <c r="L13" s="591">
        <v>8336.9689999999991</v>
      </c>
      <c r="M13" s="591">
        <v>1277.7660000000001</v>
      </c>
      <c r="N13" s="632">
        <v>6.5246445749847775</v>
      </c>
      <c r="P13" s="590" t="s">
        <v>177</v>
      </c>
      <c r="Q13" s="591">
        <v>4108.8209999999999</v>
      </c>
      <c r="R13" s="591">
        <v>1161.7090000000001</v>
      </c>
      <c r="S13" s="632">
        <v>3.5368762745231375</v>
      </c>
    </row>
    <row r="14" spans="1:24" ht="16.5" thickBot="1">
      <c r="A14" s="1005" t="s">
        <v>425</v>
      </c>
      <c r="B14" s="911">
        <v>169.8</v>
      </c>
      <c r="C14" s="911">
        <v>84</v>
      </c>
      <c r="D14" s="1006">
        <v>4.7154877947179878</v>
      </c>
      <c r="K14" s="590" t="s">
        <v>176</v>
      </c>
      <c r="L14" s="591">
        <v>8184.39</v>
      </c>
      <c r="M14" s="591">
        <v>2113.498</v>
      </c>
      <c r="N14" s="632">
        <v>3.8724380150821056</v>
      </c>
      <c r="P14" s="590" t="s">
        <v>418</v>
      </c>
      <c r="Q14" s="591">
        <v>3946.6419999999998</v>
      </c>
      <c r="R14" s="591">
        <v>1284.5219999999999</v>
      </c>
      <c r="S14" s="632">
        <v>3.0724596386827163</v>
      </c>
    </row>
    <row r="15" spans="1:24" ht="16.5" thickBot="1">
      <c r="A15" s="912" t="s">
        <v>296</v>
      </c>
      <c r="B15" s="594">
        <v>8796.32</v>
      </c>
      <c r="C15" s="594">
        <v>8090</v>
      </c>
      <c r="D15" s="711">
        <v>2.8621378897674483</v>
      </c>
      <c r="E15" s="802"/>
      <c r="K15" s="590" t="s">
        <v>183</v>
      </c>
      <c r="L15" s="591">
        <v>6654.02</v>
      </c>
      <c r="M15" s="591">
        <v>1987.421</v>
      </c>
      <c r="N15" s="632">
        <v>3.3480676716206581</v>
      </c>
      <c r="P15" s="590" t="s">
        <v>166</v>
      </c>
      <c r="Q15" s="591">
        <v>3360.6590000000001</v>
      </c>
      <c r="R15" s="591">
        <v>1010.8150000000001</v>
      </c>
      <c r="S15" s="632">
        <v>3.3247023441480388</v>
      </c>
    </row>
    <row r="16" spans="1:24" ht="15.75">
      <c r="A16"/>
      <c r="B16"/>
      <c r="C16"/>
      <c r="D16"/>
      <c r="E16" s="640"/>
      <c r="K16" s="590" t="s">
        <v>167</v>
      </c>
      <c r="L16" s="591">
        <v>6483.683</v>
      </c>
      <c r="M16" s="591">
        <v>1547.5039999999999</v>
      </c>
      <c r="N16" s="632">
        <v>4.1897681686121651</v>
      </c>
      <c r="P16" s="590" t="s">
        <v>182</v>
      </c>
      <c r="Q16" s="591">
        <v>2539.7350000000001</v>
      </c>
      <c r="R16" s="591">
        <v>875.05399999999997</v>
      </c>
      <c r="S16" s="632">
        <v>2.9023751677039362</v>
      </c>
    </row>
    <row r="17" spans="1:19" ht="15.75">
      <c r="A17"/>
      <c r="B17"/>
      <c r="C17"/>
      <c r="D17"/>
      <c r="K17" s="590" t="s">
        <v>326</v>
      </c>
      <c r="L17" s="591">
        <v>6232.5569999999998</v>
      </c>
      <c r="M17" s="591">
        <v>1176.8119999999999</v>
      </c>
      <c r="N17" s="632">
        <v>5.2961365111844545</v>
      </c>
      <c r="P17" s="590" t="s">
        <v>175</v>
      </c>
      <c r="Q17" s="591">
        <v>2038.7360000000001</v>
      </c>
      <c r="R17" s="591">
        <v>557.80700000000002</v>
      </c>
      <c r="S17" s="632">
        <v>3.654912899981535</v>
      </c>
    </row>
    <row r="18" spans="1:19" ht="15.75">
      <c r="A18"/>
      <c r="B18"/>
      <c r="C18"/>
      <c r="D18"/>
      <c r="K18" s="590" t="s">
        <v>180</v>
      </c>
      <c r="L18" s="591">
        <v>4255.5649999999996</v>
      </c>
      <c r="M18" s="591">
        <v>1111.1990000000001</v>
      </c>
      <c r="N18" s="632">
        <v>3.8297055702893896</v>
      </c>
      <c r="P18" s="590" t="s">
        <v>454</v>
      </c>
      <c r="Q18" s="591">
        <v>1974.4559999999999</v>
      </c>
      <c r="R18" s="591">
        <v>787.10699999999997</v>
      </c>
      <c r="S18" s="632">
        <v>2.5084975740274196</v>
      </c>
    </row>
    <row r="19" spans="1:19" ht="15.75">
      <c r="A19"/>
      <c r="B19"/>
      <c r="C19"/>
      <c r="D19"/>
      <c r="K19" s="590" t="s">
        <v>325</v>
      </c>
      <c r="L19" s="591">
        <v>3552.915</v>
      </c>
      <c r="M19" s="591">
        <v>989.39700000000005</v>
      </c>
      <c r="N19" s="632">
        <v>3.5909902698310181</v>
      </c>
      <c r="P19" s="590" t="s">
        <v>325</v>
      </c>
      <c r="Q19" s="591">
        <v>1566.4749999999999</v>
      </c>
      <c r="R19" s="591">
        <v>431.58499999999998</v>
      </c>
      <c r="S19" s="632">
        <v>3.629586292387363</v>
      </c>
    </row>
    <row r="20" spans="1:19" ht="15.75">
      <c r="K20" s="590" t="s">
        <v>181</v>
      </c>
      <c r="L20" s="591">
        <v>3372.1390000000001</v>
      </c>
      <c r="M20" s="591">
        <v>811.94399999999996</v>
      </c>
      <c r="N20" s="632">
        <v>4.1531669671800033</v>
      </c>
      <c r="P20" s="590" t="s">
        <v>186</v>
      </c>
      <c r="Q20" s="591">
        <v>1511.075</v>
      </c>
      <c r="R20" s="591">
        <v>517.65599999999995</v>
      </c>
      <c r="S20" s="632">
        <v>2.9190717387608762</v>
      </c>
    </row>
    <row r="21" spans="1:19" ht="15.75">
      <c r="A21" s="106"/>
      <c r="B21" s="106"/>
      <c r="C21" s="106"/>
      <c r="D21" s="106"/>
      <c r="K21" s="590" t="s">
        <v>174</v>
      </c>
      <c r="L21" s="591">
        <v>3028.1289999999999</v>
      </c>
      <c r="M21" s="591">
        <v>958.21500000000003</v>
      </c>
      <c r="N21" s="632">
        <v>3.1601769957681731</v>
      </c>
      <c r="P21" s="590" t="s">
        <v>176</v>
      </c>
      <c r="Q21" s="591">
        <v>1338.732</v>
      </c>
      <c r="R21" s="591">
        <v>368.59399999999999</v>
      </c>
      <c r="S21" s="632">
        <v>3.6319961800788945</v>
      </c>
    </row>
    <row r="22" spans="1:19" ht="15.75">
      <c r="A22" s="106"/>
      <c r="B22" s="106"/>
      <c r="C22" s="106"/>
      <c r="D22" s="106"/>
      <c r="H22" s="1068"/>
      <c r="K22" s="590" t="s">
        <v>327</v>
      </c>
      <c r="L22" s="591">
        <v>2334.6019999999999</v>
      </c>
      <c r="M22" s="591">
        <v>692.83799999999997</v>
      </c>
      <c r="N22" s="632">
        <v>3.3696217586217845</v>
      </c>
      <c r="P22" s="590" t="s">
        <v>453</v>
      </c>
      <c r="Q22" s="591">
        <v>1265.029</v>
      </c>
      <c r="R22" s="591">
        <v>457.84199999999998</v>
      </c>
      <c r="S22" s="632">
        <v>2.7630252357800291</v>
      </c>
    </row>
    <row r="23" spans="1:19" ht="15.75">
      <c r="A23" s="106"/>
      <c r="B23" s="106"/>
      <c r="C23" s="106"/>
      <c r="D23" s="106"/>
      <c r="H23" s="1068"/>
      <c r="K23" s="590" t="s">
        <v>170</v>
      </c>
      <c r="L23" s="591">
        <v>2049.8290000000002</v>
      </c>
      <c r="M23" s="591">
        <v>438.38400000000001</v>
      </c>
      <c r="N23" s="632">
        <v>4.6758754881565023</v>
      </c>
      <c r="P23" s="590" t="s">
        <v>184</v>
      </c>
      <c r="Q23" s="591">
        <v>1212.5129999999999</v>
      </c>
      <c r="R23" s="591">
        <v>309.01100000000002</v>
      </c>
      <c r="S23" s="632">
        <v>3.9238506072599351</v>
      </c>
    </row>
    <row r="24" spans="1:19" ht="15.75">
      <c r="A24" s="106"/>
      <c r="B24" s="106"/>
      <c r="C24" s="106"/>
      <c r="D24" s="106"/>
      <c r="H24" s="1068"/>
      <c r="K24" s="590" t="s">
        <v>184</v>
      </c>
      <c r="L24" s="591">
        <v>1828.4559999999999</v>
      </c>
      <c r="M24" s="591">
        <v>721.03499999999997</v>
      </c>
      <c r="N24" s="632">
        <v>2.5358768991796516</v>
      </c>
      <c r="P24" s="590" t="s">
        <v>180</v>
      </c>
      <c r="Q24" s="591">
        <v>1152.934</v>
      </c>
      <c r="R24" s="591">
        <v>326.16000000000003</v>
      </c>
      <c r="S24" s="632">
        <v>3.5348724552366932</v>
      </c>
    </row>
    <row r="25" spans="1:19" ht="15.75">
      <c r="A25" s="106"/>
      <c r="B25" s="106"/>
      <c r="C25" s="106"/>
      <c r="D25" s="106"/>
      <c r="H25" s="1068"/>
      <c r="K25" s="590" t="s">
        <v>179</v>
      </c>
      <c r="L25" s="591">
        <v>1647.2760000000001</v>
      </c>
      <c r="M25" s="591">
        <v>374.41800000000001</v>
      </c>
      <c r="N25" s="632">
        <v>4.3995641235197027</v>
      </c>
      <c r="P25" s="590" t="s">
        <v>187</v>
      </c>
      <c r="Q25" s="591">
        <v>1136.527</v>
      </c>
      <c r="R25" s="591">
        <v>402.79899999999998</v>
      </c>
      <c r="S25" s="632">
        <v>2.8215735391597301</v>
      </c>
    </row>
    <row r="26" spans="1:19" ht="16.5" thickBot="1">
      <c r="A26" s="106"/>
      <c r="B26" s="106"/>
      <c r="C26" s="106"/>
      <c r="D26" s="106"/>
      <c r="H26" s="1068"/>
      <c r="K26" s="1005" t="s">
        <v>453</v>
      </c>
      <c r="L26" s="911">
        <v>1433.479</v>
      </c>
      <c r="M26" s="911">
        <v>474.64800000000002</v>
      </c>
      <c r="N26" s="1006">
        <v>3.0200885708988556</v>
      </c>
      <c r="P26" s="1005" t="s">
        <v>185</v>
      </c>
      <c r="Q26" s="911">
        <v>1100.7449999999999</v>
      </c>
      <c r="R26" s="911">
        <v>352.09500000000003</v>
      </c>
      <c r="S26" s="1006">
        <v>3.1262727388914917</v>
      </c>
    </row>
    <row r="27" spans="1:19" ht="16.5" thickBot="1">
      <c r="A27" s="106"/>
      <c r="B27" s="106"/>
      <c r="C27" s="106"/>
      <c r="D27" s="106"/>
      <c r="H27" s="1068"/>
      <c r="K27" s="912" t="s">
        <v>296</v>
      </c>
      <c r="L27" s="594">
        <v>233400.573</v>
      </c>
      <c r="M27" s="594">
        <v>59588.036999999997</v>
      </c>
      <c r="N27" s="711">
        <v>3.9169032032385966</v>
      </c>
      <c r="P27" s="912" t="s">
        <v>296</v>
      </c>
      <c r="Q27" s="594">
        <v>82307.744000000006</v>
      </c>
      <c r="R27" s="594">
        <v>23603.347000000002</v>
      </c>
      <c r="S27" s="711">
        <v>3.4871217204915896</v>
      </c>
    </row>
    <row r="28" spans="1:19">
      <c r="H28" s="1068"/>
      <c r="K28"/>
      <c r="L28"/>
      <c r="M28"/>
      <c r="N28"/>
      <c r="P28"/>
      <c r="Q28"/>
      <c r="R28"/>
      <c r="S28"/>
    </row>
    <row r="29" spans="1:19">
      <c r="H29" s="1068"/>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06"/>
      <c r="B32" s="106"/>
      <c r="C32" s="106"/>
      <c r="D32" s="106"/>
      <c r="E32" s="106"/>
      <c r="F32"/>
      <c r="G32"/>
      <c r="H32"/>
      <c r="I32"/>
      <c r="J32"/>
      <c r="K32"/>
      <c r="L32"/>
      <c r="M32"/>
      <c r="N32"/>
      <c r="O32"/>
      <c r="P32"/>
      <c r="Q32"/>
      <c r="R32"/>
      <c r="S32"/>
    </row>
    <row r="33" spans="1:19">
      <c r="A33" s="63" t="s">
        <v>414</v>
      </c>
      <c r="B33" s="63"/>
      <c r="C33" s="106"/>
      <c r="D33" s="106"/>
      <c r="E33" s="106"/>
      <c r="F33"/>
      <c r="G33"/>
      <c r="H33"/>
      <c r="I33"/>
      <c r="J33"/>
      <c r="K33"/>
      <c r="L33"/>
      <c r="M33"/>
      <c r="N33"/>
      <c r="O33"/>
      <c r="P33"/>
      <c r="Q33"/>
      <c r="R33"/>
      <c r="S33"/>
    </row>
    <row r="34" spans="1:19">
      <c r="A34" s="1118"/>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s="106"/>
      <c r="K37"/>
      <c r="L37"/>
      <c r="M37"/>
      <c r="N37"/>
      <c r="P37"/>
      <c r="Q37"/>
      <c r="R37"/>
      <c r="S37"/>
    </row>
    <row r="38" spans="1:19">
      <c r="A38"/>
      <c r="B38"/>
      <c r="C38"/>
      <c r="D38"/>
      <c r="E38"/>
      <c r="F38"/>
      <c r="G38"/>
      <c r="H38"/>
      <c r="I38"/>
      <c r="J38" s="106"/>
      <c r="K38"/>
      <c r="L38"/>
      <c r="M38"/>
      <c r="N38"/>
      <c r="P38"/>
      <c r="Q38"/>
      <c r="R38"/>
      <c r="S38"/>
    </row>
    <row r="39" spans="1:19">
      <c r="A39"/>
      <c r="B39"/>
      <c r="C39"/>
      <c r="D39"/>
      <c r="E39"/>
      <c r="F39"/>
      <c r="G39"/>
      <c r="H39"/>
      <c r="I39"/>
      <c r="J39" s="106"/>
      <c r="K39"/>
      <c r="L39"/>
      <c r="M39"/>
      <c r="N39"/>
      <c r="P39"/>
      <c r="Q39"/>
      <c r="R39"/>
      <c r="S39"/>
    </row>
    <row r="40" spans="1:19">
      <c r="A40"/>
      <c r="B40"/>
      <c r="C40"/>
      <c r="D40"/>
      <c r="E40"/>
      <c r="F40"/>
      <c r="G40"/>
      <c r="H40"/>
      <c r="I40"/>
      <c r="J40" s="106"/>
      <c r="K40"/>
      <c r="L40"/>
      <c r="M40"/>
      <c r="N40"/>
      <c r="P40"/>
      <c r="Q40"/>
      <c r="R40"/>
      <c r="S40"/>
    </row>
    <row r="41" spans="1:19">
      <c r="A41"/>
      <c r="B41"/>
      <c r="C41"/>
      <c r="D41"/>
      <c r="E41"/>
      <c r="F41"/>
      <c r="G41"/>
      <c r="H41"/>
      <c r="I41"/>
      <c r="J41" s="106"/>
      <c r="K41"/>
      <c r="L41"/>
      <c r="M41"/>
      <c r="N41"/>
      <c r="P41"/>
      <c r="Q41"/>
      <c r="R41"/>
      <c r="S41"/>
    </row>
    <row r="42" spans="1:19" ht="14.25" customHeight="1">
      <c r="A42"/>
      <c r="B42"/>
      <c r="C42"/>
      <c r="D42"/>
      <c r="E42"/>
      <c r="F42"/>
      <c r="G42"/>
      <c r="H42"/>
      <c r="I42"/>
      <c r="J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c r="P52"/>
      <c r="Q52"/>
      <c r="R52"/>
      <c r="S52"/>
    </row>
    <row r="53" spans="1:19">
      <c r="A53"/>
      <c r="B53"/>
      <c r="C53"/>
      <c r="D53"/>
      <c r="E53"/>
      <c r="F53"/>
      <c r="G53"/>
      <c r="H53"/>
      <c r="I53"/>
      <c r="J53" s="106"/>
      <c r="K53" s="106"/>
      <c r="P53"/>
      <c r="Q53"/>
      <c r="R53"/>
      <c r="S53"/>
    </row>
    <row r="54" spans="1:19">
      <c r="A54"/>
      <c r="B54"/>
      <c r="C54"/>
      <c r="D54"/>
      <c r="E54"/>
      <c r="F54"/>
      <c r="G54"/>
      <c r="H54"/>
      <c r="I54"/>
      <c r="J54" s="106"/>
      <c r="K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c r="B89"/>
      <c r="C89"/>
      <c r="D89"/>
      <c r="E89"/>
      <c r="F89"/>
      <c r="G89"/>
      <c r="H89"/>
      <c r="I89"/>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tabSelected="1" workbookViewId="0">
      <selection activeCell="P26" sqref="P2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499" t="s">
        <v>504</v>
      </c>
      <c r="B2" s="1499"/>
      <c r="C2" s="1499"/>
      <c r="D2" s="1499"/>
      <c r="E2" s="1499"/>
      <c r="F2" s="1499"/>
      <c r="G2" s="1499"/>
      <c r="H2" s="1499"/>
      <c r="I2" s="1499"/>
      <c r="J2" s="1499"/>
      <c r="K2" s="1499"/>
      <c r="L2" s="1499"/>
      <c r="M2" s="1499"/>
      <c r="N2" s="1499"/>
      <c r="O2" s="1499"/>
      <c r="P2" s="1499"/>
      <c r="Q2" s="1499"/>
      <c r="R2" s="1499"/>
      <c r="S2" s="1499"/>
      <c r="T2" s="1499"/>
      <c r="U2" s="1499"/>
      <c r="V2" s="1499"/>
      <c r="W2" s="1499"/>
      <c r="X2" s="1499"/>
      <c r="Y2" s="1499"/>
      <c r="Z2" s="1499"/>
      <c r="AA2" s="1499"/>
    </row>
    <row r="3" spans="1:27" ht="18" customHeight="1">
      <c r="A3" s="1502" t="s">
        <v>500</v>
      </c>
      <c r="B3" s="1502"/>
      <c r="C3" s="1502"/>
      <c r="D3" s="1502"/>
      <c r="E3" s="1502"/>
      <c r="F3" s="1502"/>
      <c r="G3" s="1502"/>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4423.76</v>
      </c>
      <c r="C8" s="589">
        <v>498</v>
      </c>
      <c r="D8" s="712">
        <v>2.2240231664890304</v>
      </c>
      <c r="E8" s="805"/>
      <c r="F8" s="804" t="s">
        <v>418</v>
      </c>
      <c r="G8" s="589">
        <v>1068.577</v>
      </c>
      <c r="H8" s="589">
        <v>4592</v>
      </c>
      <c r="I8" s="712">
        <v>3.0696532705179398</v>
      </c>
      <c r="J8" s="640"/>
      <c r="K8" s="723" t="s">
        <v>169</v>
      </c>
      <c r="L8" s="589">
        <v>3104.192</v>
      </c>
      <c r="M8" s="589">
        <v>895.173</v>
      </c>
      <c r="N8" s="712">
        <v>3.4677006567445621</v>
      </c>
      <c r="O8" s="640"/>
      <c r="P8" s="723" t="s">
        <v>169</v>
      </c>
      <c r="Q8" s="589">
        <v>1630.24</v>
      </c>
      <c r="R8" s="589">
        <v>424.536</v>
      </c>
      <c r="S8" s="712">
        <v>3.8400512559594473</v>
      </c>
    </row>
    <row r="9" spans="1:27" ht="15.75">
      <c r="A9" s="592" t="s">
        <v>180</v>
      </c>
      <c r="B9" s="591">
        <v>2483.049</v>
      </c>
      <c r="C9" s="591">
        <v>1862</v>
      </c>
      <c r="D9" s="632">
        <v>2.9075957830739814</v>
      </c>
      <c r="E9" s="806"/>
      <c r="F9" s="592" t="s">
        <v>184</v>
      </c>
      <c r="G9" s="591">
        <v>741.98900000000003</v>
      </c>
      <c r="H9" s="593">
        <v>3915</v>
      </c>
      <c r="I9" s="633">
        <v>2.5638341983234625</v>
      </c>
      <c r="J9" s="640"/>
      <c r="K9" s="590" t="s">
        <v>166</v>
      </c>
      <c r="L9" s="591">
        <v>2522.6089999999999</v>
      </c>
      <c r="M9" s="591">
        <v>1122.0119999999999</v>
      </c>
      <c r="N9" s="632">
        <v>2.2482905708673346</v>
      </c>
      <c r="O9" s="640"/>
      <c r="P9" s="590" t="s">
        <v>418</v>
      </c>
      <c r="Q9" s="591">
        <v>1401.808</v>
      </c>
      <c r="R9" s="591">
        <v>355.74900000000002</v>
      </c>
      <c r="S9" s="632">
        <v>3.9404411537347959</v>
      </c>
    </row>
    <row r="10" spans="1:27" ht="15.75">
      <c r="A10" s="592" t="s">
        <v>418</v>
      </c>
      <c r="B10" s="591">
        <v>2338.6849999999999</v>
      </c>
      <c r="C10" s="591">
        <v>1638</v>
      </c>
      <c r="D10" s="632">
        <v>2.9190542937346087</v>
      </c>
      <c r="E10" s="805"/>
      <c r="F10" s="916" t="s">
        <v>188</v>
      </c>
      <c r="G10" s="911">
        <v>123.788</v>
      </c>
      <c r="H10" s="1291">
        <v>1539</v>
      </c>
      <c r="I10" s="1292">
        <v>1.3094825032793129</v>
      </c>
      <c r="J10" s="640"/>
      <c r="K10" s="590" t="s">
        <v>418</v>
      </c>
      <c r="L10" s="591">
        <v>1871.001</v>
      </c>
      <c r="M10" s="591">
        <v>370.56599999999997</v>
      </c>
      <c r="N10" s="632">
        <v>5.0490357992908148</v>
      </c>
      <c r="O10" s="640"/>
      <c r="P10" s="590" t="s">
        <v>171</v>
      </c>
      <c r="Q10" s="591">
        <v>1261.2760000000001</v>
      </c>
      <c r="R10" s="591">
        <v>407.63099999999997</v>
      </c>
      <c r="S10" s="632">
        <v>3.0941611408357073</v>
      </c>
    </row>
    <row r="11" spans="1:27" ht="15.75">
      <c r="A11" s="592" t="s">
        <v>169</v>
      </c>
      <c r="B11" s="591">
        <v>1950.204</v>
      </c>
      <c r="C11" s="593">
        <v>739</v>
      </c>
      <c r="D11" s="633">
        <v>2.1807044615900706</v>
      </c>
      <c r="E11" s="806"/>
      <c r="F11" s="916" t="s">
        <v>183</v>
      </c>
      <c r="G11" s="911">
        <v>60.412999999999997</v>
      </c>
      <c r="H11" s="1291">
        <v>396</v>
      </c>
      <c r="I11" s="1292">
        <v>2.3267090313884076</v>
      </c>
      <c r="J11" s="640"/>
      <c r="K11" s="590" t="s">
        <v>186</v>
      </c>
      <c r="L11" s="591">
        <v>1498.433</v>
      </c>
      <c r="M11" s="591">
        <v>323.08699999999999</v>
      </c>
      <c r="N11" s="632">
        <v>4.6378622476298954</v>
      </c>
      <c r="O11" s="640"/>
      <c r="P11" s="590" t="s">
        <v>180</v>
      </c>
      <c r="Q11" s="591">
        <v>816.96299999999997</v>
      </c>
      <c r="R11" s="591">
        <v>247.22300000000001</v>
      </c>
      <c r="S11" s="632">
        <v>3.3045590418367219</v>
      </c>
    </row>
    <row r="12" spans="1:27" ht="16.5" thickBot="1">
      <c r="A12" s="592" t="s">
        <v>184</v>
      </c>
      <c r="B12" s="591">
        <v>1616.213</v>
      </c>
      <c r="C12" s="591">
        <v>68</v>
      </c>
      <c r="D12" s="632">
        <v>2.1271810274141179</v>
      </c>
      <c r="E12" s="806"/>
      <c r="F12" s="916" t="s">
        <v>166</v>
      </c>
      <c r="G12" s="911">
        <v>55.021999999999998</v>
      </c>
      <c r="H12" s="1291">
        <v>442</v>
      </c>
      <c r="I12" s="1292">
        <v>1.9779990653197683</v>
      </c>
      <c r="J12" s="640"/>
      <c r="K12" s="590" t="s">
        <v>171</v>
      </c>
      <c r="L12" s="591">
        <v>1218.931</v>
      </c>
      <c r="M12" s="591">
        <v>339.57</v>
      </c>
      <c r="N12" s="632">
        <v>3.5896310039167183</v>
      </c>
      <c r="O12" s="640"/>
      <c r="P12" s="590" t="s">
        <v>168</v>
      </c>
      <c r="Q12" s="591">
        <v>556.52300000000002</v>
      </c>
      <c r="R12" s="591">
        <v>87.475999999999999</v>
      </c>
      <c r="S12" s="632">
        <v>6.3620078650144043</v>
      </c>
    </row>
    <row r="13" spans="1:27" ht="16.5" thickBot="1">
      <c r="A13" s="592" t="s">
        <v>171</v>
      </c>
      <c r="B13" s="591">
        <v>1364.547</v>
      </c>
      <c r="C13" s="591">
        <v>7146</v>
      </c>
      <c r="D13" s="632">
        <v>1.7178698895288451</v>
      </c>
      <c r="E13" s="806"/>
      <c r="F13" s="998" t="s">
        <v>296</v>
      </c>
      <c r="G13" s="594">
        <v>2051.7620000000002</v>
      </c>
      <c r="H13" s="594">
        <v>10899</v>
      </c>
      <c r="I13" s="711">
        <v>2.6074649247661652</v>
      </c>
      <c r="J13" s="640"/>
      <c r="K13" s="590" t="s">
        <v>179</v>
      </c>
      <c r="L13" s="591">
        <v>650.19299999999998</v>
      </c>
      <c r="M13" s="591">
        <v>243.04900000000001</v>
      </c>
      <c r="N13" s="632">
        <v>2.6751519240976096</v>
      </c>
      <c r="O13" s="640"/>
      <c r="P13" s="590" t="s">
        <v>186</v>
      </c>
      <c r="Q13" s="591">
        <v>499.08499999999998</v>
      </c>
      <c r="R13" s="591">
        <v>120.71599999999999</v>
      </c>
      <c r="S13" s="632">
        <v>4.1343732396699693</v>
      </c>
    </row>
    <row r="14" spans="1:27" ht="15.75">
      <c r="A14" s="592" t="s">
        <v>188</v>
      </c>
      <c r="B14" s="591">
        <v>1048.731</v>
      </c>
      <c r="C14" s="591">
        <v>5945</v>
      </c>
      <c r="D14" s="632">
        <v>1.4858819178885714</v>
      </c>
      <c r="E14" s="806"/>
      <c r="J14" s="640"/>
      <c r="K14" s="590" t="s">
        <v>184</v>
      </c>
      <c r="L14" s="591">
        <v>472.572</v>
      </c>
      <c r="M14" s="591">
        <v>150.05199999999999</v>
      </c>
      <c r="N14" s="632">
        <v>3.1493882120864769</v>
      </c>
      <c r="O14" s="640"/>
      <c r="P14" s="590" t="s">
        <v>405</v>
      </c>
      <c r="Q14" s="591">
        <v>109.47499999999999</v>
      </c>
      <c r="R14" s="591">
        <v>14.5</v>
      </c>
      <c r="S14" s="632">
        <v>7.55</v>
      </c>
    </row>
    <row r="15" spans="1:27" ht="15.75">
      <c r="A15" s="592" t="s">
        <v>166</v>
      </c>
      <c r="B15" s="591">
        <v>1033.691</v>
      </c>
      <c r="C15" s="591">
        <v>3104</v>
      </c>
      <c r="D15" s="632">
        <v>2.9179374121393122</v>
      </c>
      <c r="E15" s="806"/>
      <c r="F15" s="106"/>
      <c r="G15" s="106"/>
      <c r="H15" s="106"/>
      <c r="I15" s="106"/>
      <c r="J15" s="640"/>
      <c r="K15" s="590" t="s">
        <v>183</v>
      </c>
      <c r="L15" s="591">
        <v>445.15300000000002</v>
      </c>
      <c r="M15" s="591">
        <v>120</v>
      </c>
      <c r="N15" s="632">
        <v>3.7096083333333336</v>
      </c>
      <c r="O15" s="640"/>
      <c r="P15" s="590" t="s">
        <v>166</v>
      </c>
      <c r="Q15" s="591">
        <v>79.194000000000003</v>
      </c>
      <c r="R15" s="591">
        <v>19.824999999999999</v>
      </c>
      <c r="S15" s="632">
        <v>3.9946532156368226</v>
      </c>
    </row>
    <row r="16" spans="1:27" ht="15.75">
      <c r="A16" s="592" t="s">
        <v>185</v>
      </c>
      <c r="B16" s="591">
        <v>849.56799999999998</v>
      </c>
      <c r="C16" s="593">
        <v>1626</v>
      </c>
      <c r="D16" s="633">
        <v>1.9429000064033957</v>
      </c>
      <c r="E16" s="806"/>
      <c r="F16" s="106"/>
      <c r="G16" s="106"/>
      <c r="H16" s="106"/>
      <c r="I16" s="106"/>
      <c r="J16" s="640"/>
      <c r="K16" s="590" t="s">
        <v>175</v>
      </c>
      <c r="L16" s="591">
        <v>383.86599999999999</v>
      </c>
      <c r="M16" s="591">
        <v>141.43</v>
      </c>
      <c r="N16" s="632">
        <v>2.7141766244785406</v>
      </c>
      <c r="O16" s="640"/>
      <c r="P16" s="590" t="s">
        <v>325</v>
      </c>
      <c r="Q16" s="591">
        <v>41.933999999999997</v>
      </c>
      <c r="R16" s="591">
        <v>4.827</v>
      </c>
      <c r="S16" s="632">
        <v>8.6873834679925412</v>
      </c>
    </row>
    <row r="17" spans="1:19" ht="16.5" thickBot="1">
      <c r="A17" s="592" t="s">
        <v>179</v>
      </c>
      <c r="B17" s="591">
        <v>770.98400000000004</v>
      </c>
      <c r="C17" s="591">
        <v>40</v>
      </c>
      <c r="D17" s="632">
        <v>1.9188300617970679</v>
      </c>
      <c r="E17" s="805"/>
      <c r="J17" s="640"/>
      <c r="K17" s="590" t="s">
        <v>168</v>
      </c>
      <c r="L17" s="591">
        <v>281.84399999999999</v>
      </c>
      <c r="M17" s="591">
        <v>54.62</v>
      </c>
      <c r="N17" s="632">
        <v>5.1600878798974739</v>
      </c>
      <c r="O17" s="640"/>
      <c r="P17" s="590" t="s">
        <v>184</v>
      </c>
      <c r="Q17" s="591">
        <v>37.170999999999999</v>
      </c>
      <c r="R17" s="591">
        <v>9.9030000000000005</v>
      </c>
      <c r="S17" s="632">
        <v>3.7535090376653537</v>
      </c>
    </row>
    <row r="18" spans="1:19" ht="16.5" thickBot="1">
      <c r="A18" s="592" t="s">
        <v>167</v>
      </c>
      <c r="B18" s="591">
        <v>644.01499999999999</v>
      </c>
      <c r="C18" s="591">
        <v>1396</v>
      </c>
      <c r="D18" s="632">
        <v>2.2879112993186164</v>
      </c>
      <c r="E18" s="807"/>
      <c r="F18" s="106"/>
      <c r="G18" s="106"/>
      <c r="H18" s="106"/>
      <c r="K18" s="590" t="s">
        <v>187</v>
      </c>
      <c r="L18" s="591">
        <v>204.91300000000001</v>
      </c>
      <c r="M18" s="591">
        <v>97.388999999999996</v>
      </c>
      <c r="N18" s="632">
        <v>2.1040671944470115</v>
      </c>
      <c r="O18" s="640"/>
      <c r="P18" s="912" t="s">
        <v>296</v>
      </c>
      <c r="Q18" s="594">
        <v>6546.3670000000002</v>
      </c>
      <c r="R18" s="594">
        <v>1736.838</v>
      </c>
      <c r="S18" s="711">
        <v>3.7691293027904735</v>
      </c>
    </row>
    <row r="19" spans="1:19" ht="16.5" thickBot="1">
      <c r="A19" s="916" t="s">
        <v>183</v>
      </c>
      <c r="B19" s="911">
        <v>215.8</v>
      </c>
      <c r="C19" s="911">
        <v>453</v>
      </c>
      <c r="D19" s="1006">
        <v>2.8563486916122884</v>
      </c>
      <c r="E19" s="808"/>
      <c r="F19" s="106"/>
      <c r="G19" s="106"/>
      <c r="H19" s="106"/>
      <c r="J19" s="640"/>
      <c r="K19" s="590" t="s">
        <v>167</v>
      </c>
      <c r="L19" s="591">
        <v>188.91399999999999</v>
      </c>
      <c r="M19" s="591">
        <v>16.702000000000002</v>
      </c>
      <c r="N19" s="632">
        <v>11.310860974733563</v>
      </c>
      <c r="O19" s="640"/>
      <c r="P19"/>
      <c r="Q19"/>
      <c r="R19"/>
      <c r="S19"/>
    </row>
    <row r="20" spans="1:19" ht="15" customHeight="1" thickBot="1">
      <c r="A20" s="998" t="s">
        <v>296</v>
      </c>
      <c r="B20" s="594">
        <v>18939.404999999999</v>
      </c>
      <c r="C20" s="594">
        <v>36132</v>
      </c>
      <c r="D20" s="711">
        <v>2.2502583304055688</v>
      </c>
      <c r="E20" s="808"/>
      <c r="F20" s="106"/>
      <c r="G20" s="106"/>
      <c r="H20" s="106"/>
      <c r="J20" s="640"/>
      <c r="K20" s="590" t="s">
        <v>180</v>
      </c>
      <c r="L20" s="591">
        <v>105.336</v>
      </c>
      <c r="M20" s="591">
        <v>36.057000000000002</v>
      </c>
      <c r="N20" s="632">
        <v>2.9213744903902152</v>
      </c>
      <c r="O20" s="640"/>
      <c r="P20"/>
      <c r="Q20"/>
      <c r="R20"/>
      <c r="S20"/>
    </row>
    <row r="21" spans="1:19" ht="16.5" thickBot="1">
      <c r="A21"/>
      <c r="B21"/>
      <c r="C21"/>
      <c r="D21"/>
      <c r="E21" s="809"/>
      <c r="F21" s="106"/>
      <c r="G21" s="106"/>
      <c r="H21" s="106"/>
      <c r="J21" s="640"/>
      <c r="K21" s="912" t="s">
        <v>296</v>
      </c>
      <c r="L21" s="594">
        <v>13073.861000000001</v>
      </c>
      <c r="M21" s="594">
        <v>3937.5479999999998</v>
      </c>
      <c r="N21" s="711">
        <v>3.3203051746924741</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s="106"/>
      <c r="M30" s="106"/>
      <c r="N30" s="106"/>
      <c r="P30" s="106"/>
      <c r="Q30" s="106"/>
      <c r="R30" s="106"/>
      <c r="S30" s="106"/>
    </row>
    <row r="31" spans="1:19">
      <c r="A31"/>
      <c r="B31"/>
      <c r="C31"/>
      <c r="D31"/>
      <c r="E31"/>
      <c r="F31"/>
      <c r="G31"/>
      <c r="H31"/>
      <c r="I31"/>
      <c r="J31"/>
      <c r="K31"/>
      <c r="L31" s="106"/>
      <c r="M31" s="106"/>
      <c r="N31" s="106"/>
      <c r="P31" s="106"/>
      <c r="Q31" s="106"/>
      <c r="R31" s="106"/>
      <c r="S31" s="106"/>
    </row>
    <row r="32" spans="1:19">
      <c r="A32"/>
      <c r="B32"/>
      <c r="C32"/>
      <c r="D32"/>
      <c r="E32"/>
      <c r="F32"/>
      <c r="G32"/>
      <c r="H32"/>
      <c r="I32"/>
      <c r="J32"/>
      <c r="K32"/>
      <c r="L32" s="106"/>
      <c r="M32" s="106"/>
      <c r="N32" s="106"/>
      <c r="P32" s="106"/>
      <c r="Q32" s="106"/>
      <c r="R32" s="106"/>
      <c r="S32" s="106"/>
    </row>
    <row r="33" spans="1:19">
      <c r="A33"/>
      <c r="B33"/>
      <c r="C33"/>
      <c r="D33"/>
      <c r="E33"/>
      <c r="F33"/>
      <c r="G33"/>
      <c r="H33"/>
      <c r="I33"/>
      <c r="J33"/>
      <c r="K33"/>
      <c r="L33" s="106"/>
      <c r="M33" s="106"/>
      <c r="N33" s="106"/>
      <c r="P33" s="106"/>
      <c r="Q33" s="106"/>
      <c r="R33" s="106"/>
      <c r="S33" s="106"/>
    </row>
    <row r="34" spans="1:19">
      <c r="A34"/>
      <c r="B34"/>
      <c r="C34"/>
      <c r="D34"/>
      <c r="E34"/>
      <c r="F34"/>
      <c r="G34"/>
      <c r="H34"/>
      <c r="I34"/>
      <c r="J34"/>
      <c r="K34"/>
      <c r="L34" s="106"/>
      <c r="M34" s="106"/>
      <c r="N34" s="106"/>
      <c r="P34" s="106"/>
      <c r="Q34" s="106"/>
      <c r="R34" s="106"/>
      <c r="S34" s="106"/>
    </row>
    <row r="35" spans="1:19">
      <c r="A35"/>
      <c r="B35"/>
      <c r="C35"/>
      <c r="D35"/>
      <c r="E35"/>
      <c r="F35"/>
      <c r="G35"/>
      <c r="H35"/>
      <c r="I35"/>
      <c r="J35"/>
      <c r="K35"/>
      <c r="L35" s="106"/>
      <c r="M35" s="106"/>
      <c r="N35" s="106"/>
    </row>
    <row r="36" spans="1:19">
      <c r="A36"/>
      <c r="B36"/>
      <c r="C36"/>
      <c r="D36"/>
      <c r="E36"/>
      <c r="F36"/>
      <c r="G36"/>
      <c r="H36"/>
      <c r="I36"/>
      <c r="J36"/>
      <c r="K36"/>
      <c r="L36" s="106"/>
      <c r="M36" s="106"/>
      <c r="N36" s="106"/>
    </row>
    <row r="37" spans="1:19">
      <c r="A37"/>
      <c r="B37"/>
      <c r="C37"/>
      <c r="D37"/>
      <c r="E37"/>
      <c r="F37"/>
      <c r="G37"/>
      <c r="H37"/>
      <c r="I37"/>
      <c r="J37"/>
      <c r="K37"/>
      <c r="L37" s="106"/>
    </row>
    <row r="38" spans="1:19">
      <c r="A38"/>
      <c r="B38"/>
      <c r="C38"/>
      <c r="D38"/>
      <c r="E38"/>
      <c r="F38"/>
      <c r="G38"/>
      <c r="H38"/>
      <c r="I38"/>
      <c r="J38"/>
      <c r="K38"/>
      <c r="L38" s="106"/>
    </row>
    <row r="39" spans="1:19">
      <c r="A39"/>
      <c r="B39"/>
      <c r="C39"/>
      <c r="D39"/>
      <c r="E39"/>
      <c r="F39"/>
      <c r="G39"/>
      <c r="H39"/>
      <c r="I39"/>
      <c r="J39"/>
      <c r="K39"/>
      <c r="L39" s="106"/>
    </row>
    <row r="40" spans="1:19">
      <c r="A40"/>
      <c r="B40"/>
      <c r="C40"/>
      <c r="D40"/>
      <c r="E40"/>
      <c r="F40"/>
      <c r="G40"/>
      <c r="H40"/>
      <c r="I40"/>
      <c r="J40"/>
      <c r="K40"/>
      <c r="L40" s="106"/>
    </row>
    <row r="41" spans="1:19">
      <c r="A41"/>
      <c r="B41"/>
      <c r="C41"/>
      <c r="D41"/>
      <c r="E41"/>
      <c r="F41"/>
      <c r="G41"/>
      <c r="H41"/>
      <c r="I41"/>
      <c r="J41"/>
      <c r="K41"/>
      <c r="L41" s="106"/>
    </row>
    <row r="42" spans="1:19">
      <c r="A42"/>
      <c r="B42"/>
      <c r="C42"/>
      <c r="D42"/>
      <c r="E42"/>
      <c r="F42"/>
      <c r="G42"/>
      <c r="H42"/>
      <c r="I42"/>
      <c r="J42"/>
      <c r="K42"/>
      <c r="L42" s="106"/>
    </row>
    <row r="43" spans="1:19">
      <c r="A43"/>
      <c r="B43"/>
      <c r="C43"/>
      <c r="D43"/>
      <c r="E43"/>
      <c r="F43"/>
      <c r="G43"/>
      <c r="H43"/>
      <c r="I43"/>
      <c r="J43"/>
      <c r="K43"/>
      <c r="L43" s="106"/>
    </row>
    <row r="44" spans="1:19">
      <c r="A44"/>
      <c r="B44"/>
      <c r="C44"/>
      <c r="D44"/>
      <c r="E44"/>
      <c r="F44"/>
      <c r="G44"/>
      <c r="H44"/>
      <c r="I44"/>
      <c r="J44"/>
      <c r="K44"/>
      <c r="L44" s="106"/>
    </row>
    <row r="45" spans="1:19">
      <c r="A45"/>
      <c r="B45"/>
      <c r="C45"/>
      <c r="D45"/>
      <c r="E45"/>
      <c r="F45"/>
      <c r="G45"/>
      <c r="H45"/>
      <c r="I45"/>
      <c r="J45"/>
      <c r="K45"/>
      <c r="L45" s="106"/>
    </row>
    <row r="46" spans="1:19">
      <c r="A46"/>
      <c r="B46"/>
      <c r="C46"/>
      <c r="D46"/>
      <c r="E46"/>
      <c r="F46"/>
      <c r="G46"/>
      <c r="H46"/>
      <c r="I46"/>
      <c r="J46"/>
      <c r="K46"/>
      <c r="L46" s="10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485" t="s">
        <v>460</v>
      </c>
      <c r="B5" s="1485"/>
      <c r="C5" s="1485"/>
      <c r="D5" s="1485"/>
      <c r="E5" s="1485"/>
      <c r="F5" s="1485"/>
      <c r="H5" s="631" t="s">
        <v>305</v>
      </c>
    </row>
    <row r="6" spans="1:20" ht="15.75" customHeight="1" thickBot="1">
      <c r="A6" s="1486" t="s">
        <v>144</v>
      </c>
      <c r="B6" s="1488" t="s">
        <v>462</v>
      </c>
      <c r="C6" s="1489"/>
      <c r="D6" s="1490"/>
      <c r="E6" s="1491" t="s">
        <v>465</v>
      </c>
      <c r="F6" s="1493" t="s">
        <v>466</v>
      </c>
    </row>
    <row r="7" spans="1:20" ht="21" customHeight="1" thickBot="1">
      <c r="A7" s="1487"/>
      <c r="B7" s="1082" t="s">
        <v>286</v>
      </c>
      <c r="C7" s="1082" t="s">
        <v>294</v>
      </c>
      <c r="D7" s="1082" t="s">
        <v>295</v>
      </c>
      <c r="E7" s="1492"/>
      <c r="F7" s="1494"/>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7">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485" t="s">
        <v>461</v>
      </c>
      <c r="B18" s="1485"/>
      <c r="C18" s="1485"/>
      <c r="D18" s="1485"/>
      <c r="E18" s="1485"/>
      <c r="F18" s="1485"/>
      <c r="L18" s="1036"/>
      <c r="O18"/>
      <c r="P18"/>
      <c r="Q18"/>
      <c r="R18"/>
      <c r="S18"/>
      <c r="T18"/>
    </row>
    <row r="19" spans="1:20" ht="16.5" customHeight="1" thickBot="1">
      <c r="A19" s="1496" t="s">
        <v>151</v>
      </c>
      <c r="B19" s="1488" t="s">
        <v>462</v>
      </c>
      <c r="C19" s="1489"/>
      <c r="D19" s="1490"/>
      <c r="E19" s="1491" t="s">
        <v>465</v>
      </c>
      <c r="F19" s="1493" t="s">
        <v>466</v>
      </c>
      <c r="L19" s="1036"/>
      <c r="O19"/>
      <c r="P19"/>
      <c r="Q19"/>
      <c r="R19"/>
      <c r="S19"/>
      <c r="T19"/>
    </row>
    <row r="20" spans="1:20" ht="21" customHeight="1" thickBot="1">
      <c r="A20" s="1497"/>
      <c r="B20" s="825" t="s">
        <v>286</v>
      </c>
      <c r="C20" s="825" t="s">
        <v>410</v>
      </c>
      <c r="D20" s="825" t="s">
        <v>411</v>
      </c>
      <c r="E20" s="1492"/>
      <c r="F20" s="1494"/>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498"/>
      <c r="B27" s="1498"/>
      <c r="C27" s="1498"/>
      <c r="D27" s="1498"/>
      <c r="E27" s="1498"/>
      <c r="F27" s="1498"/>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8"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495"/>
      <c r="D32" s="1495"/>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495"/>
      <c r="C43" s="1495"/>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499" t="s">
        <v>459</v>
      </c>
      <c r="B2" s="1499"/>
      <c r="C2" s="1499"/>
      <c r="D2" s="1499"/>
      <c r="E2" s="1499"/>
      <c r="F2" s="1499"/>
      <c r="G2" s="1499"/>
      <c r="H2" s="1499"/>
      <c r="I2" s="1499"/>
      <c r="J2" s="1499"/>
      <c r="K2" s="1499"/>
      <c r="L2" s="1499"/>
      <c r="M2" s="1499"/>
      <c r="N2" s="1499"/>
      <c r="O2" s="1499"/>
      <c r="P2" s="1499"/>
      <c r="Q2" s="1499"/>
      <c r="R2" s="1499"/>
      <c r="S2" s="1499"/>
      <c r="T2" s="1499"/>
      <c r="U2" s="1499"/>
      <c r="V2" s="1499"/>
      <c r="W2" s="1499"/>
      <c r="X2" s="1499"/>
    </row>
    <row r="3" spans="1:24" ht="15.75" customHeight="1">
      <c r="A3" s="1500" t="s">
        <v>458</v>
      </c>
      <c r="B3" s="1500"/>
      <c r="C3" s="1500"/>
      <c r="D3" s="1500"/>
      <c r="E3" s="1500"/>
      <c r="F3" s="1500"/>
      <c r="P3" s="575"/>
    </row>
    <row r="4" spans="1:24" ht="4.5" customHeight="1">
      <c r="A4" s="576"/>
      <c r="B4" s="576"/>
      <c r="C4" s="574"/>
      <c r="D4" s="574"/>
    </row>
    <row r="5" spans="1:24" ht="15.75" thickBot="1">
      <c r="A5" s="577" t="s">
        <v>153</v>
      </c>
      <c r="B5" s="1501" t="s">
        <v>154</v>
      </c>
      <c r="C5" s="1501"/>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8"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8" t="s">
        <v>183</v>
      </c>
      <c r="B40" s="1209">
        <v>2455442</v>
      </c>
      <c r="C40" s="1210">
        <v>839888</v>
      </c>
      <c r="D40"/>
      <c r="E40"/>
      <c r="F40"/>
      <c r="G40"/>
      <c r="H40"/>
      <c r="I40"/>
      <c r="J40"/>
      <c r="K40"/>
      <c r="L40"/>
      <c r="M40"/>
      <c r="N40"/>
      <c r="P40"/>
      <c r="Q40"/>
      <c r="R40"/>
      <c r="S40"/>
    </row>
    <row r="41" spans="1:19">
      <c r="A41" s="1211" t="s">
        <v>325</v>
      </c>
      <c r="B41" s="1212">
        <v>831196</v>
      </c>
      <c r="C41" s="1213">
        <v>253768</v>
      </c>
      <c r="D41"/>
      <c r="E41"/>
      <c r="F41"/>
      <c r="G41"/>
      <c r="H41"/>
      <c r="I41"/>
      <c r="J41"/>
      <c r="K41"/>
      <c r="L41"/>
      <c r="M41"/>
      <c r="N41"/>
      <c r="P41"/>
      <c r="Q41"/>
      <c r="R41"/>
      <c r="S41"/>
    </row>
    <row r="42" spans="1:19" ht="14.25" customHeight="1">
      <c r="A42" s="1211" t="s">
        <v>172</v>
      </c>
      <c r="B42" s="1212">
        <v>472654</v>
      </c>
      <c r="C42" s="1213">
        <v>191185</v>
      </c>
      <c r="D42"/>
      <c r="E42"/>
      <c r="F42"/>
      <c r="G42"/>
      <c r="H42"/>
      <c r="I42"/>
      <c r="J42"/>
      <c r="K42"/>
      <c r="L42"/>
      <c r="M42"/>
      <c r="N42"/>
      <c r="P42"/>
      <c r="Q42"/>
      <c r="R42"/>
      <c r="S42"/>
    </row>
    <row r="43" spans="1:19">
      <c r="A43" s="1211" t="s">
        <v>182</v>
      </c>
      <c r="B43" s="1212">
        <v>596995</v>
      </c>
      <c r="C43" s="1213">
        <v>219262</v>
      </c>
      <c r="D43"/>
      <c r="E43"/>
      <c r="F43"/>
      <c r="G43"/>
      <c r="H43"/>
      <c r="I43"/>
      <c r="J43"/>
      <c r="K43"/>
      <c r="L43"/>
      <c r="M43"/>
      <c r="N43"/>
      <c r="P43"/>
      <c r="Q43"/>
      <c r="R43"/>
      <c r="S43"/>
    </row>
    <row r="44" spans="1:19">
      <c r="A44" s="1211" t="s">
        <v>174</v>
      </c>
      <c r="B44" s="1212">
        <v>1193624</v>
      </c>
      <c r="C44" s="1213">
        <v>418031</v>
      </c>
      <c r="D44"/>
      <c r="E44"/>
      <c r="F44"/>
      <c r="G44"/>
      <c r="H44"/>
      <c r="I44"/>
      <c r="J44"/>
      <c r="K44"/>
      <c r="L44"/>
      <c r="M44"/>
      <c r="N44"/>
      <c r="P44"/>
      <c r="Q44"/>
      <c r="R44"/>
      <c r="S44"/>
    </row>
    <row r="45" spans="1:19">
      <c r="A45" s="1211" t="s">
        <v>469</v>
      </c>
      <c r="B45" s="1212">
        <v>42167</v>
      </c>
      <c r="C45" s="1213">
        <v>10774</v>
      </c>
      <c r="D45"/>
      <c r="E45"/>
      <c r="F45"/>
      <c r="G45"/>
      <c r="H45"/>
      <c r="I45"/>
      <c r="J45"/>
      <c r="K45"/>
      <c r="L45"/>
      <c r="M45"/>
      <c r="N45"/>
      <c r="P45"/>
      <c r="Q45"/>
      <c r="R45"/>
      <c r="S45"/>
    </row>
    <row r="46" spans="1:19">
      <c r="A46" s="1211" t="s">
        <v>180</v>
      </c>
      <c r="B46" s="1212">
        <v>2177495</v>
      </c>
      <c r="C46" s="1213">
        <v>560007</v>
      </c>
      <c r="D46"/>
      <c r="E46"/>
      <c r="F46"/>
      <c r="G46"/>
      <c r="H46"/>
      <c r="I46"/>
      <c r="J46"/>
      <c r="P46"/>
      <c r="Q46"/>
      <c r="R46"/>
      <c r="S46"/>
    </row>
    <row r="47" spans="1:19">
      <c r="A47" s="1211" t="s">
        <v>185</v>
      </c>
      <c r="B47" s="1212">
        <v>398322</v>
      </c>
      <c r="C47" s="1213">
        <v>129045</v>
      </c>
      <c r="D47"/>
      <c r="E47"/>
      <c r="F47"/>
      <c r="G47"/>
      <c r="H47"/>
      <c r="I47"/>
      <c r="J47"/>
      <c r="K47"/>
      <c r="P47"/>
      <c r="Q47"/>
      <c r="R47"/>
      <c r="S47"/>
    </row>
    <row r="48" spans="1:19" ht="14.25" customHeight="1">
      <c r="A48" s="1211" t="s">
        <v>473</v>
      </c>
      <c r="B48" s="1212">
        <v>101067</v>
      </c>
      <c r="C48" s="1213">
        <v>20613</v>
      </c>
      <c r="D48"/>
      <c r="E48"/>
      <c r="F48"/>
      <c r="G48"/>
      <c r="H48"/>
      <c r="I48"/>
      <c r="J48"/>
      <c r="K48"/>
      <c r="P48"/>
      <c r="Q48"/>
      <c r="R48"/>
      <c r="S48"/>
    </row>
    <row r="49" spans="1:19">
      <c r="A49" s="1211" t="s">
        <v>167</v>
      </c>
      <c r="B49" s="1212">
        <v>8296109</v>
      </c>
      <c r="C49" s="1213">
        <v>2103192</v>
      </c>
      <c r="D49"/>
      <c r="E49"/>
      <c r="F49"/>
      <c r="G49"/>
      <c r="H49"/>
      <c r="I49"/>
      <c r="J49"/>
      <c r="K49"/>
      <c r="P49"/>
      <c r="Q49"/>
      <c r="R49"/>
      <c r="S49"/>
    </row>
    <row r="50" spans="1:19">
      <c r="A50" s="1211" t="s">
        <v>474</v>
      </c>
      <c r="B50" s="1212">
        <v>422</v>
      </c>
      <c r="C50" s="1213">
        <v>230</v>
      </c>
      <c r="D50"/>
      <c r="E50"/>
      <c r="F50"/>
      <c r="G50"/>
      <c r="H50"/>
      <c r="I50"/>
      <c r="J50"/>
      <c r="K50"/>
      <c r="P50"/>
      <c r="Q50"/>
      <c r="R50"/>
      <c r="S50"/>
    </row>
    <row r="51" spans="1:19">
      <c r="A51" s="1211" t="s">
        <v>475</v>
      </c>
      <c r="B51" s="1212">
        <v>61216</v>
      </c>
      <c r="C51" s="1213">
        <v>76820</v>
      </c>
      <c r="D51"/>
      <c r="E51"/>
      <c r="F51"/>
      <c r="G51"/>
      <c r="H51"/>
      <c r="I51"/>
      <c r="J51"/>
      <c r="K51"/>
      <c r="P51"/>
      <c r="Q51"/>
      <c r="R51"/>
      <c r="S51"/>
    </row>
    <row r="52" spans="1:19">
      <c r="A52" s="1211" t="s">
        <v>176</v>
      </c>
      <c r="B52" s="1212">
        <v>4604277</v>
      </c>
      <c r="C52" s="1213">
        <v>1267409</v>
      </c>
      <c r="D52"/>
      <c r="E52"/>
      <c r="F52"/>
      <c r="G52"/>
      <c r="H52"/>
      <c r="I52"/>
      <c r="J52"/>
      <c r="K52"/>
      <c r="P52"/>
      <c r="Q52"/>
      <c r="R52"/>
      <c r="S52"/>
    </row>
    <row r="53" spans="1:19">
      <c r="A53" s="1211" t="s">
        <v>168</v>
      </c>
      <c r="B53" s="1212">
        <v>9183086</v>
      </c>
      <c r="C53" s="1213">
        <v>2421747</v>
      </c>
      <c r="D53"/>
      <c r="E53"/>
      <c r="F53"/>
      <c r="G53"/>
      <c r="H53"/>
      <c r="I53"/>
      <c r="J53"/>
      <c r="K53"/>
      <c r="P53"/>
      <c r="Q53"/>
      <c r="R53"/>
      <c r="S53"/>
    </row>
    <row r="54" spans="1:19">
      <c r="A54" s="1211" t="s">
        <v>418</v>
      </c>
      <c r="B54" s="1212">
        <v>9159281</v>
      </c>
      <c r="C54" s="1213">
        <v>3046710</v>
      </c>
      <c r="D54"/>
      <c r="E54"/>
      <c r="F54"/>
      <c r="G54"/>
      <c r="H54"/>
      <c r="I54"/>
      <c r="J54"/>
      <c r="K54"/>
      <c r="P54"/>
      <c r="Q54"/>
      <c r="R54"/>
      <c r="S54"/>
    </row>
    <row r="55" spans="1:19">
      <c r="A55" s="1211" t="s">
        <v>177</v>
      </c>
      <c r="B55" s="1212">
        <v>367062</v>
      </c>
      <c r="C55" s="1213">
        <v>215394</v>
      </c>
      <c r="D55"/>
      <c r="E55"/>
      <c r="F55"/>
      <c r="G55"/>
      <c r="H55"/>
      <c r="I55"/>
      <c r="J55"/>
      <c r="K55"/>
      <c r="P55"/>
      <c r="Q55"/>
      <c r="R55"/>
      <c r="S55"/>
    </row>
    <row r="56" spans="1:19">
      <c r="A56" s="1211" t="s">
        <v>186</v>
      </c>
      <c r="B56" s="1212">
        <v>129338</v>
      </c>
      <c r="C56" s="1213">
        <v>26352</v>
      </c>
      <c r="D56"/>
      <c r="E56"/>
      <c r="F56"/>
      <c r="G56"/>
      <c r="H56"/>
      <c r="I56"/>
      <c r="J56"/>
      <c r="K56"/>
      <c r="P56"/>
      <c r="Q56"/>
      <c r="R56"/>
      <c r="S56"/>
    </row>
    <row r="57" spans="1:19">
      <c r="A57" s="1211" t="s">
        <v>173</v>
      </c>
      <c r="B57" s="1212">
        <v>6211480</v>
      </c>
      <c r="C57" s="1213">
        <v>1044420</v>
      </c>
      <c r="D57"/>
      <c r="E57"/>
      <c r="F57"/>
      <c r="G57"/>
      <c r="H57"/>
      <c r="I57"/>
      <c r="J57"/>
      <c r="K57"/>
      <c r="P57"/>
      <c r="Q57"/>
      <c r="R57"/>
      <c r="S57"/>
    </row>
    <row r="58" spans="1:19">
      <c r="A58" s="1211" t="s">
        <v>313</v>
      </c>
      <c r="B58" s="1212">
        <v>1329910</v>
      </c>
      <c r="C58" s="1213">
        <v>375809</v>
      </c>
      <c r="D58"/>
      <c r="E58"/>
      <c r="F58"/>
      <c r="G58"/>
      <c r="H58"/>
      <c r="I58"/>
      <c r="J58"/>
      <c r="K58"/>
      <c r="P58"/>
      <c r="Q58"/>
      <c r="R58"/>
      <c r="S58"/>
    </row>
    <row r="59" spans="1:19">
      <c r="A59" s="1211" t="s">
        <v>479</v>
      </c>
      <c r="B59" s="1212">
        <v>36003</v>
      </c>
      <c r="C59" s="1213">
        <v>6532</v>
      </c>
      <c r="D59"/>
      <c r="E59"/>
      <c r="F59"/>
      <c r="G59"/>
      <c r="H59"/>
      <c r="I59"/>
      <c r="J59"/>
      <c r="K59"/>
      <c r="P59"/>
      <c r="Q59"/>
      <c r="R59"/>
      <c r="S59"/>
    </row>
    <row r="60" spans="1:19">
      <c r="A60" s="1211" t="s">
        <v>452</v>
      </c>
      <c r="B60" s="1212">
        <v>51860</v>
      </c>
      <c r="C60" s="1213">
        <v>20500</v>
      </c>
      <c r="D60"/>
      <c r="E60"/>
      <c r="F60"/>
      <c r="G60"/>
      <c r="H60"/>
      <c r="I60"/>
      <c r="J60"/>
      <c r="K60"/>
      <c r="P60"/>
      <c r="Q60"/>
      <c r="R60"/>
      <c r="S60"/>
    </row>
    <row r="61" spans="1:19">
      <c r="A61" s="1211" t="s">
        <v>470</v>
      </c>
      <c r="B61" s="1212">
        <v>192879</v>
      </c>
      <c r="C61" s="1213">
        <v>69602</v>
      </c>
      <c r="D61"/>
      <c r="E61"/>
      <c r="F61"/>
      <c r="G61"/>
      <c r="H61"/>
      <c r="I61"/>
      <c r="J61"/>
      <c r="K61"/>
      <c r="P61"/>
      <c r="Q61"/>
      <c r="R61"/>
      <c r="S61"/>
    </row>
    <row r="62" spans="1:19">
      <c r="A62" s="1211" t="s">
        <v>480</v>
      </c>
      <c r="B62" s="1212">
        <v>36157</v>
      </c>
      <c r="C62" s="1213">
        <v>50050</v>
      </c>
      <c r="D62"/>
      <c r="E62"/>
      <c r="F62"/>
      <c r="G62"/>
      <c r="H62"/>
      <c r="I62"/>
      <c r="J62"/>
      <c r="K62"/>
      <c r="P62"/>
      <c r="Q62"/>
      <c r="R62"/>
      <c r="S62"/>
    </row>
    <row r="63" spans="1:19">
      <c r="A63" s="1211" t="s">
        <v>184</v>
      </c>
      <c r="B63" s="1212">
        <v>970410</v>
      </c>
      <c r="C63" s="1213">
        <v>358730</v>
      </c>
      <c r="D63"/>
      <c r="E63"/>
      <c r="F63"/>
      <c r="G63"/>
      <c r="H63"/>
      <c r="I63"/>
      <c r="J63"/>
      <c r="K63"/>
      <c r="P63"/>
      <c r="Q63"/>
      <c r="R63"/>
      <c r="S63"/>
    </row>
    <row r="64" spans="1:19">
      <c r="A64" s="1211" t="s">
        <v>481</v>
      </c>
      <c r="B64" s="1212">
        <v>76751</v>
      </c>
      <c r="C64" s="1213">
        <v>19602</v>
      </c>
      <c r="D64"/>
      <c r="E64"/>
      <c r="F64"/>
      <c r="G64"/>
      <c r="H64"/>
      <c r="I64"/>
      <c r="J64"/>
      <c r="K64"/>
      <c r="P64"/>
      <c r="Q64"/>
      <c r="R64"/>
      <c r="S64"/>
    </row>
    <row r="65" spans="1:19">
      <c r="A65" s="1211" t="s">
        <v>188</v>
      </c>
      <c r="B65" s="1212">
        <v>311087</v>
      </c>
      <c r="C65" s="1213">
        <v>67791</v>
      </c>
      <c r="D65"/>
      <c r="E65"/>
      <c r="F65"/>
      <c r="G65"/>
      <c r="H65"/>
      <c r="I65"/>
      <c r="J65"/>
      <c r="K65"/>
      <c r="P65"/>
      <c r="Q65"/>
      <c r="R65"/>
      <c r="S65"/>
    </row>
    <row r="66" spans="1:19">
      <c r="A66" s="1211" t="s">
        <v>453</v>
      </c>
      <c r="B66" s="1212">
        <v>502286</v>
      </c>
      <c r="C66" s="1213">
        <v>182927</v>
      </c>
      <c r="D66"/>
      <c r="E66"/>
      <c r="F66"/>
      <c r="G66"/>
      <c r="H66"/>
      <c r="I66"/>
      <c r="J66"/>
      <c r="K66"/>
      <c r="P66"/>
      <c r="Q66"/>
      <c r="R66"/>
      <c r="S66"/>
    </row>
    <row r="67" spans="1:19">
      <c r="A67" s="1211" t="s">
        <v>471</v>
      </c>
      <c r="B67" s="1212">
        <v>192508</v>
      </c>
      <c r="C67" s="1213">
        <v>48604</v>
      </c>
      <c r="D67"/>
      <c r="E67"/>
      <c r="F67"/>
      <c r="G67"/>
      <c r="H67"/>
      <c r="I67"/>
      <c r="J67"/>
      <c r="K67"/>
      <c r="P67"/>
      <c r="Q67"/>
      <c r="R67"/>
      <c r="S67"/>
    </row>
    <row r="68" spans="1:19">
      <c r="A68" s="1211" t="s">
        <v>169</v>
      </c>
      <c r="B68" s="1212">
        <v>18917009</v>
      </c>
      <c r="C68" s="1213">
        <v>5392903</v>
      </c>
      <c r="D68"/>
      <c r="E68"/>
      <c r="F68"/>
      <c r="G68"/>
      <c r="H68"/>
      <c r="I68"/>
      <c r="J68"/>
      <c r="K68"/>
      <c r="P68"/>
      <c r="Q68"/>
      <c r="R68"/>
      <c r="S68"/>
    </row>
    <row r="69" spans="1:19">
      <c r="A69" s="1211" t="s">
        <v>405</v>
      </c>
      <c r="B69" s="1212">
        <v>152233</v>
      </c>
      <c r="C69" s="1213">
        <v>16339</v>
      </c>
      <c r="D69"/>
      <c r="E69"/>
      <c r="F69"/>
      <c r="G69"/>
      <c r="H69"/>
      <c r="I69"/>
      <c r="J69"/>
      <c r="K69"/>
      <c r="P69"/>
      <c r="Q69"/>
      <c r="R69"/>
      <c r="S69"/>
    </row>
    <row r="70" spans="1:19">
      <c r="A70" s="1211" t="s">
        <v>326</v>
      </c>
      <c r="B70" s="1212">
        <v>3321167</v>
      </c>
      <c r="C70" s="1213">
        <v>671958</v>
      </c>
      <c r="D70"/>
      <c r="E70"/>
      <c r="F70"/>
      <c r="G70"/>
      <c r="H70"/>
      <c r="I70"/>
      <c r="J70"/>
      <c r="K70"/>
      <c r="P70"/>
      <c r="Q70"/>
      <c r="R70"/>
      <c r="S70"/>
    </row>
    <row r="71" spans="1:19">
      <c r="A71" s="1211" t="s">
        <v>171</v>
      </c>
      <c r="B71" s="1212">
        <v>3283425</v>
      </c>
      <c r="C71" s="1213">
        <v>880758</v>
      </c>
      <c r="D71"/>
      <c r="E71"/>
      <c r="F71"/>
      <c r="G71"/>
      <c r="H71"/>
      <c r="I71"/>
      <c r="J71"/>
      <c r="K71"/>
      <c r="P71"/>
      <c r="Q71"/>
      <c r="R71"/>
      <c r="S71"/>
    </row>
    <row r="72" spans="1:19">
      <c r="A72" s="1211" t="s">
        <v>187</v>
      </c>
      <c r="B72" s="1212">
        <v>486034</v>
      </c>
      <c r="C72" s="1213">
        <v>185947</v>
      </c>
      <c r="D72"/>
      <c r="E72"/>
      <c r="F72"/>
      <c r="G72"/>
      <c r="H72"/>
      <c r="I72"/>
      <c r="J72"/>
      <c r="K72"/>
      <c r="P72"/>
      <c r="Q72"/>
      <c r="R72"/>
      <c r="S72"/>
    </row>
    <row r="73" spans="1:19">
      <c r="A73" s="1211" t="s">
        <v>482</v>
      </c>
      <c r="B73" s="1212">
        <v>3561</v>
      </c>
      <c r="C73" s="1213">
        <v>795</v>
      </c>
      <c r="D73"/>
      <c r="E73"/>
      <c r="F73"/>
      <c r="G73"/>
      <c r="H73"/>
      <c r="I73"/>
      <c r="J73"/>
      <c r="K73"/>
    </row>
    <row r="74" spans="1:19">
      <c r="A74" s="1211" t="s">
        <v>181</v>
      </c>
      <c r="B74" s="1212">
        <v>1363871</v>
      </c>
      <c r="C74" s="1213">
        <v>342541</v>
      </c>
      <c r="D74"/>
      <c r="E74"/>
      <c r="F74"/>
      <c r="G74"/>
      <c r="H74"/>
      <c r="I74"/>
      <c r="J74"/>
      <c r="K74"/>
    </row>
    <row r="75" spans="1:19">
      <c r="A75" s="1211" t="s">
        <v>327</v>
      </c>
      <c r="B75" s="1212">
        <v>1229041</v>
      </c>
      <c r="C75" s="1213">
        <v>378620</v>
      </c>
      <c r="D75"/>
      <c r="E75"/>
      <c r="F75"/>
      <c r="G75"/>
      <c r="H75"/>
      <c r="I75"/>
      <c r="J75"/>
      <c r="K75"/>
    </row>
    <row r="76" spans="1:19">
      <c r="A76" s="1211" t="s">
        <v>472</v>
      </c>
      <c r="B76" s="1212">
        <v>286425</v>
      </c>
      <c r="C76" s="1213">
        <v>38876</v>
      </c>
      <c r="D76"/>
      <c r="E76"/>
      <c r="F76"/>
      <c r="G76"/>
      <c r="H76"/>
      <c r="I76"/>
      <c r="J76"/>
      <c r="K76"/>
    </row>
    <row r="77" spans="1:19">
      <c r="A77" s="1211" t="s">
        <v>170</v>
      </c>
      <c r="B77" s="1212">
        <v>2764002</v>
      </c>
      <c r="C77" s="1213">
        <v>662752</v>
      </c>
      <c r="D77"/>
      <c r="E77"/>
      <c r="F77"/>
      <c r="G77"/>
      <c r="H77"/>
      <c r="I77"/>
      <c r="J77"/>
      <c r="K77"/>
    </row>
    <row r="78" spans="1:19">
      <c r="A78" s="1211" t="s">
        <v>425</v>
      </c>
      <c r="B78" s="1212">
        <v>86302</v>
      </c>
      <c r="C78" s="1213">
        <v>24617</v>
      </c>
      <c r="D78"/>
      <c r="E78"/>
      <c r="F78"/>
      <c r="G78"/>
      <c r="H78"/>
      <c r="I78"/>
      <c r="J78"/>
      <c r="K78"/>
    </row>
    <row r="79" spans="1:19">
      <c r="A79" s="1211" t="s">
        <v>179</v>
      </c>
      <c r="B79" s="1212">
        <v>881575</v>
      </c>
      <c r="C79" s="1213">
        <v>254938</v>
      </c>
      <c r="D79"/>
      <c r="E79"/>
      <c r="F79"/>
      <c r="G79"/>
      <c r="H79"/>
      <c r="I79"/>
      <c r="J79"/>
      <c r="K79"/>
    </row>
    <row r="80" spans="1:19">
      <c r="A80" s="1211" t="s">
        <v>175</v>
      </c>
      <c r="B80" s="1212">
        <v>6950441</v>
      </c>
      <c r="C80" s="1213">
        <v>1567289</v>
      </c>
      <c r="D80"/>
      <c r="E80"/>
      <c r="F80"/>
      <c r="G80"/>
      <c r="H80"/>
      <c r="I80"/>
      <c r="J80"/>
      <c r="K80"/>
    </row>
    <row r="81" spans="1:11">
      <c r="A81" s="1211" t="s">
        <v>166</v>
      </c>
      <c r="B81" s="1212">
        <v>27491203</v>
      </c>
      <c r="C81" s="1213">
        <v>7067963</v>
      </c>
      <c r="D81"/>
      <c r="E81"/>
      <c r="F81"/>
      <c r="G81"/>
      <c r="H81"/>
      <c r="I81"/>
      <c r="J81"/>
      <c r="K81"/>
    </row>
    <row r="82" spans="1:11">
      <c r="A82" s="1211" t="s">
        <v>483</v>
      </c>
      <c r="B82" s="1212">
        <v>35645</v>
      </c>
      <c r="C82" s="1213">
        <v>80286</v>
      </c>
      <c r="D82"/>
      <c r="E82"/>
      <c r="F82"/>
      <c r="G82"/>
      <c r="H82"/>
      <c r="I82"/>
      <c r="J82"/>
      <c r="K82"/>
    </row>
    <row r="83" spans="1:11">
      <c r="A83" s="1211" t="s">
        <v>476</v>
      </c>
      <c r="B83" s="1212">
        <v>24655</v>
      </c>
      <c r="C83" s="1213">
        <v>7940</v>
      </c>
      <c r="D83"/>
      <c r="E83"/>
      <c r="F83"/>
      <c r="G83"/>
      <c r="H83"/>
      <c r="I83"/>
      <c r="J83"/>
      <c r="K83"/>
    </row>
    <row r="84" spans="1:11">
      <c r="A84" s="1214" t="s">
        <v>468</v>
      </c>
      <c r="B84" s="1215">
        <v>117257673</v>
      </c>
      <c r="C84" s="1216">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499" t="s">
        <v>463</v>
      </c>
      <c r="B2" s="1499"/>
      <c r="C2" s="1499"/>
      <c r="D2" s="1499"/>
      <c r="E2" s="1499"/>
      <c r="F2" s="1499"/>
      <c r="G2" s="1499"/>
      <c r="H2" s="1499"/>
      <c r="I2" s="1499"/>
      <c r="J2" s="1499"/>
      <c r="K2" s="1499"/>
      <c r="L2" s="1499"/>
      <c r="M2" s="1499"/>
      <c r="N2" s="1499"/>
      <c r="O2" s="1499"/>
      <c r="P2" s="1499"/>
      <c r="Q2" s="1499"/>
      <c r="R2" s="1499"/>
      <c r="S2" s="1499"/>
      <c r="T2" s="1499"/>
      <c r="U2" s="1499"/>
      <c r="V2" s="1499"/>
      <c r="W2" s="1499"/>
      <c r="X2" s="1499"/>
      <c r="Y2" s="1499"/>
      <c r="Z2" s="1499"/>
      <c r="AA2" s="1499"/>
    </row>
    <row r="3" spans="1:27" ht="18" customHeight="1">
      <c r="A3" s="1502" t="s">
        <v>464</v>
      </c>
      <c r="B3" s="1502"/>
      <c r="C3" s="1502"/>
      <c r="D3" s="1502"/>
      <c r="E3" s="1502"/>
      <c r="F3" s="1502"/>
      <c r="G3" s="1502"/>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55" zoomScale="80" zoomScaleNormal="80" workbookViewId="0">
      <selection activeCell="M792" sqref="M792"/>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21" t="s">
        <v>232</v>
      </c>
      <c r="C5" s="1521"/>
      <c r="D5" s="1521"/>
      <c r="E5" s="1521"/>
      <c r="F5" s="1521"/>
      <c r="G5" s="1521"/>
      <c r="H5" s="1521"/>
      <c r="I5" s="1521"/>
      <c r="J5" s="1521"/>
      <c r="K5" s="1521"/>
      <c r="L5" s="1521"/>
    </row>
    <row r="6" spans="2:13" ht="18">
      <c r="B6" s="645"/>
      <c r="C6" s="645"/>
      <c r="D6" s="645"/>
      <c r="E6" s="645"/>
      <c r="F6" s="426" t="s">
        <v>233</v>
      </c>
      <c r="G6" s="645"/>
      <c r="H6" s="645"/>
      <c r="I6" s="645"/>
      <c r="J6" s="645"/>
      <c r="K6" s="645"/>
      <c r="L6" s="645"/>
    </row>
    <row r="7" spans="2:13" s="427" customFormat="1" ht="15">
      <c r="B7" s="1522" t="s">
        <v>234</v>
      </c>
      <c r="C7" s="1524" t="s">
        <v>22</v>
      </c>
      <c r="D7" s="1524" t="s">
        <v>235</v>
      </c>
      <c r="E7" s="1526" t="s">
        <v>236</v>
      </c>
      <c r="F7" s="1527"/>
      <c r="G7" s="1528"/>
      <c r="H7" s="1529" t="s">
        <v>237</v>
      </c>
      <c r="I7" s="1531" t="s">
        <v>238</v>
      </c>
      <c r="J7" s="1532"/>
      <c r="K7" s="1532"/>
      <c r="L7" s="1522"/>
    </row>
    <row r="8" spans="2:13">
      <c r="B8" s="1523"/>
      <c r="C8" s="1525"/>
      <c r="D8" s="1525"/>
      <c r="E8" s="1533" t="s">
        <v>239</v>
      </c>
      <c r="F8" s="1524" t="s">
        <v>240</v>
      </c>
      <c r="G8" s="1524" t="s">
        <v>241</v>
      </c>
      <c r="H8" s="1530"/>
      <c r="I8" s="1533" t="s">
        <v>242</v>
      </c>
      <c r="J8" s="1533" t="s">
        <v>24</v>
      </c>
      <c r="K8" s="1524" t="s">
        <v>243</v>
      </c>
      <c r="L8" s="1533" t="s">
        <v>244</v>
      </c>
    </row>
    <row r="9" spans="2:13">
      <c r="B9" s="1523"/>
      <c r="C9" s="1525"/>
      <c r="D9" s="1525"/>
      <c r="E9" s="1534"/>
      <c r="F9" s="1525"/>
      <c r="G9" s="1525"/>
      <c r="H9" s="1530"/>
      <c r="I9" s="1534"/>
      <c r="J9" s="1534"/>
      <c r="K9" s="1549"/>
      <c r="L9" s="1534"/>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20"/>
      <c r="O105" s="1520"/>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20"/>
      <c r="O121" s="1520"/>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20"/>
      <c r="O145" s="1520"/>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20"/>
      <c r="O171" s="1520"/>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54" t="s">
        <v>270</v>
      </c>
      <c r="D177" s="1554"/>
      <c r="E177" s="1554"/>
      <c r="F177" s="1554"/>
      <c r="G177" s="1554"/>
      <c r="H177" s="1554"/>
      <c r="I177" s="1554"/>
      <c r="J177" s="1554"/>
      <c r="K177" s="1554"/>
      <c r="L177" s="1555"/>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35" t="s">
        <v>234</v>
      </c>
      <c r="C194" s="1537" t="s">
        <v>22</v>
      </c>
      <c r="D194" s="1537" t="s">
        <v>235</v>
      </c>
      <c r="E194" s="1539" t="s">
        <v>236</v>
      </c>
      <c r="F194" s="1540"/>
      <c r="G194" s="1541"/>
      <c r="H194" s="1542" t="s">
        <v>237</v>
      </c>
      <c r="I194" s="1544" t="s">
        <v>238</v>
      </c>
      <c r="J194" s="1545"/>
      <c r="K194" s="1545"/>
      <c r="L194" s="1546"/>
    </row>
    <row r="195" spans="2:12" ht="12.75" customHeight="1">
      <c r="B195" s="1536"/>
      <c r="C195" s="1538"/>
      <c r="D195" s="1538"/>
      <c r="E195" s="1547" t="s">
        <v>239</v>
      </c>
      <c r="F195" s="1537" t="s">
        <v>240</v>
      </c>
      <c r="G195" s="1537" t="s">
        <v>241</v>
      </c>
      <c r="H195" s="1543"/>
      <c r="I195" s="1547" t="s">
        <v>242</v>
      </c>
      <c r="J195" s="1547" t="s">
        <v>24</v>
      </c>
      <c r="K195" s="1537" t="s">
        <v>243</v>
      </c>
      <c r="L195" s="1552" t="s">
        <v>244</v>
      </c>
    </row>
    <row r="196" spans="2:12" ht="12.75" customHeight="1">
      <c r="B196" s="1536"/>
      <c r="C196" s="1538"/>
      <c r="D196" s="1538"/>
      <c r="E196" s="1548"/>
      <c r="F196" s="1538"/>
      <c r="G196" s="1538"/>
      <c r="H196" s="1543"/>
      <c r="I196" s="1550"/>
      <c r="J196" s="1550"/>
      <c r="K196" s="1551"/>
      <c r="L196" s="1553"/>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54" t="s">
        <v>271</v>
      </c>
      <c r="D199" s="1554"/>
      <c r="E199" s="1554"/>
      <c r="F199" s="1554"/>
      <c r="G199" s="1554"/>
      <c r="H199" s="1554"/>
      <c r="I199" s="1554"/>
      <c r="J199" s="1554"/>
      <c r="K199" s="1554"/>
      <c r="L199" s="1555"/>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58" t="s">
        <v>234</v>
      </c>
      <c r="C234" s="1537" t="s">
        <v>22</v>
      </c>
      <c r="D234" s="1537" t="s">
        <v>235</v>
      </c>
      <c r="E234" s="1539" t="s">
        <v>236</v>
      </c>
      <c r="F234" s="1540"/>
      <c r="G234" s="1541"/>
      <c r="H234" s="1542" t="s">
        <v>237</v>
      </c>
      <c r="I234" s="1539" t="s">
        <v>238</v>
      </c>
      <c r="J234" s="1540"/>
      <c r="K234" s="1540"/>
      <c r="L234" s="1540"/>
    </row>
    <row r="235" spans="2:12">
      <c r="B235" s="1559"/>
      <c r="C235" s="1538"/>
      <c r="D235" s="1538"/>
      <c r="E235" s="1547" t="s">
        <v>239</v>
      </c>
      <c r="F235" s="1537" t="s">
        <v>240</v>
      </c>
      <c r="G235" s="1537" t="s">
        <v>241</v>
      </c>
      <c r="H235" s="1543"/>
      <c r="I235" s="1547" t="s">
        <v>242</v>
      </c>
      <c r="J235" s="1547" t="s">
        <v>24</v>
      </c>
      <c r="K235" s="1537" t="s">
        <v>243</v>
      </c>
      <c r="L235" s="1544" t="s">
        <v>244</v>
      </c>
    </row>
    <row r="236" spans="2:12">
      <c r="B236" s="1559"/>
      <c r="C236" s="1538"/>
      <c r="D236" s="1538"/>
      <c r="E236" s="1548"/>
      <c r="F236" s="1538"/>
      <c r="G236" s="1538"/>
      <c r="H236" s="1543"/>
      <c r="I236" s="1548"/>
      <c r="J236" s="1548"/>
      <c r="K236" s="1538"/>
      <c r="L236" s="1556"/>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57" t="s">
        <v>245</v>
      </c>
      <c r="D239" s="1557"/>
      <c r="E239" s="1557"/>
      <c r="F239" s="1557"/>
      <c r="G239" s="1557"/>
      <c r="H239" s="1557"/>
      <c r="I239" s="1557"/>
      <c r="J239" s="1557"/>
      <c r="K239" s="1557"/>
      <c r="L239" s="1557"/>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54" t="s">
        <v>270</v>
      </c>
      <c r="D256" s="1554"/>
      <c r="E256" s="1554"/>
      <c r="F256" s="1554"/>
      <c r="G256" s="1554"/>
      <c r="H256" s="1554"/>
      <c r="I256" s="1554"/>
      <c r="J256" s="1554"/>
      <c r="K256" s="1554"/>
      <c r="L256" s="1554"/>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60" t="s">
        <v>234</v>
      </c>
      <c r="C273" s="1537" t="s">
        <v>22</v>
      </c>
      <c r="D273" s="1537" t="s">
        <v>235</v>
      </c>
      <c r="E273" s="1539" t="s">
        <v>236</v>
      </c>
      <c r="F273" s="1540"/>
      <c r="G273" s="1541"/>
      <c r="H273" s="1542" t="s">
        <v>237</v>
      </c>
      <c r="I273" s="1544" t="s">
        <v>238</v>
      </c>
      <c r="J273" s="1545"/>
      <c r="K273" s="1545"/>
      <c r="L273" s="1545"/>
    </row>
    <row r="274" spans="2:12" ht="11.25" customHeight="1">
      <c r="B274" s="1561"/>
      <c r="C274" s="1538"/>
      <c r="D274" s="1538"/>
      <c r="E274" s="1547" t="s">
        <v>239</v>
      </c>
      <c r="F274" s="1537" t="s">
        <v>240</v>
      </c>
      <c r="G274" s="1537" t="s">
        <v>241</v>
      </c>
      <c r="H274" s="1543"/>
      <c r="I274" s="1547" t="s">
        <v>242</v>
      </c>
      <c r="J274" s="1547" t="s">
        <v>24</v>
      </c>
      <c r="K274" s="1537" t="s">
        <v>243</v>
      </c>
      <c r="L274" s="1544" t="s">
        <v>244</v>
      </c>
    </row>
    <row r="275" spans="2:12" ht="11.25" customHeight="1">
      <c r="B275" s="1561"/>
      <c r="C275" s="1538"/>
      <c r="D275" s="1538"/>
      <c r="E275" s="1548"/>
      <c r="F275" s="1538"/>
      <c r="G275" s="1538"/>
      <c r="H275" s="1543"/>
      <c r="I275" s="1550"/>
      <c r="J275" s="1550"/>
      <c r="K275" s="1551"/>
      <c r="L275" s="1556"/>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54" t="s">
        <v>271</v>
      </c>
      <c r="D278" s="1554"/>
      <c r="E278" s="1554"/>
      <c r="F278" s="1554"/>
      <c r="G278" s="1554"/>
      <c r="H278" s="1554"/>
      <c r="I278" s="1554"/>
      <c r="J278" s="1554"/>
      <c r="K278" s="1554"/>
      <c r="L278" s="1554"/>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47" t="s">
        <v>234</v>
      </c>
      <c r="C313" s="1537" t="s">
        <v>22</v>
      </c>
      <c r="D313" s="1537" t="s">
        <v>235</v>
      </c>
      <c r="E313" s="1539" t="s">
        <v>236</v>
      </c>
      <c r="F313" s="1540"/>
      <c r="G313" s="1541"/>
      <c r="H313" s="1537" t="s">
        <v>237</v>
      </c>
      <c r="I313" s="1539" t="s">
        <v>238</v>
      </c>
      <c r="J313" s="1540"/>
      <c r="K313" s="1540"/>
      <c r="L313" s="1541"/>
    </row>
    <row r="314" spans="2:12" ht="11.25" customHeight="1">
      <c r="B314" s="1548"/>
      <c r="C314" s="1538"/>
      <c r="D314" s="1538"/>
      <c r="E314" s="1564" t="s">
        <v>275</v>
      </c>
      <c r="F314" s="1567" t="s">
        <v>276</v>
      </c>
      <c r="G314" s="1567" t="s">
        <v>277</v>
      </c>
      <c r="H314" s="1538"/>
      <c r="I314" s="1547" t="s">
        <v>242</v>
      </c>
      <c r="J314" s="1547" t="s">
        <v>24</v>
      </c>
      <c r="K314" s="1537" t="s">
        <v>243</v>
      </c>
      <c r="L314" s="1547" t="s">
        <v>244</v>
      </c>
    </row>
    <row r="315" spans="2:12" ht="11.25" customHeight="1">
      <c r="B315" s="1550"/>
      <c r="C315" s="1551"/>
      <c r="D315" s="1551"/>
      <c r="E315" s="1566"/>
      <c r="F315" s="1568"/>
      <c r="G315" s="1568"/>
      <c r="H315" s="1551"/>
      <c r="I315" s="1550"/>
      <c r="J315" s="1550"/>
      <c r="K315" s="1551"/>
      <c r="L315" s="1550"/>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57" t="s">
        <v>245</v>
      </c>
      <c r="D318" s="1557"/>
      <c r="E318" s="1557"/>
      <c r="F318" s="1557"/>
      <c r="G318" s="1557"/>
      <c r="H318" s="1557"/>
      <c r="I318" s="1557"/>
      <c r="J318" s="1557"/>
      <c r="K318" s="1557"/>
      <c r="L318" s="1570"/>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54" t="s">
        <v>270</v>
      </c>
      <c r="D335" s="1554"/>
      <c r="E335" s="1554"/>
      <c r="F335" s="1554"/>
      <c r="G335" s="1554"/>
      <c r="H335" s="1554"/>
      <c r="I335" s="1554"/>
      <c r="J335" s="1554"/>
      <c r="K335" s="1554"/>
      <c r="L335" s="1571"/>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62" t="s">
        <v>234</v>
      </c>
      <c r="C352" s="1537" t="s">
        <v>22</v>
      </c>
      <c r="D352" s="1537" t="s">
        <v>235</v>
      </c>
      <c r="E352" s="1539" t="s">
        <v>236</v>
      </c>
      <c r="F352" s="1540"/>
      <c r="G352" s="1541"/>
      <c r="H352" s="1542" t="s">
        <v>237</v>
      </c>
      <c r="I352" s="1544" t="s">
        <v>238</v>
      </c>
      <c r="J352" s="1545"/>
      <c r="K352" s="1545"/>
      <c r="L352" s="1558"/>
    </row>
    <row r="353" spans="2:12" ht="11.25" customHeight="1">
      <c r="B353" s="1563"/>
      <c r="C353" s="1538"/>
      <c r="D353" s="1538"/>
      <c r="E353" s="1564" t="s">
        <v>275</v>
      </c>
      <c r="F353" s="1567" t="s">
        <v>276</v>
      </c>
      <c r="G353" s="1567" t="s">
        <v>277</v>
      </c>
      <c r="H353" s="1543"/>
      <c r="I353" s="1547" t="s">
        <v>242</v>
      </c>
      <c r="J353" s="1547" t="s">
        <v>24</v>
      </c>
      <c r="K353" s="1537" t="s">
        <v>243</v>
      </c>
      <c r="L353" s="1547" t="s">
        <v>244</v>
      </c>
    </row>
    <row r="354" spans="2:12" ht="11.25" customHeight="1">
      <c r="B354" s="1563"/>
      <c r="C354" s="1538"/>
      <c r="D354" s="1538"/>
      <c r="E354" s="1565"/>
      <c r="F354" s="1569"/>
      <c r="G354" s="1569"/>
      <c r="H354" s="1543"/>
      <c r="I354" s="1550"/>
      <c r="J354" s="1550"/>
      <c r="K354" s="1551"/>
      <c r="L354" s="1550"/>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54" t="s">
        <v>271</v>
      </c>
      <c r="D357" s="1554"/>
      <c r="E357" s="1554"/>
      <c r="F357" s="1554"/>
      <c r="G357" s="1554"/>
      <c r="H357" s="1554"/>
      <c r="I357" s="1554"/>
      <c r="J357" s="1554"/>
      <c r="K357" s="1554"/>
      <c r="L357" s="1571"/>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07" t="s">
        <v>234</v>
      </c>
      <c r="C393" s="1505" t="s">
        <v>22</v>
      </c>
      <c r="D393" s="1505" t="s">
        <v>235</v>
      </c>
      <c r="E393" s="1516" t="s">
        <v>236</v>
      </c>
      <c r="F393" s="1517"/>
      <c r="G393" s="1518"/>
      <c r="H393" s="1511" t="s">
        <v>237</v>
      </c>
      <c r="I393" s="1516" t="s">
        <v>238</v>
      </c>
      <c r="J393" s="1517"/>
      <c r="K393" s="1517"/>
      <c r="L393" s="1518"/>
    </row>
    <row r="394" spans="2:12" ht="11.25" customHeight="1">
      <c r="B394" s="1519"/>
      <c r="C394" s="1506"/>
      <c r="D394" s="1506"/>
      <c r="E394" s="1574" t="s">
        <v>275</v>
      </c>
      <c r="F394" s="1576" t="s">
        <v>276</v>
      </c>
      <c r="G394" s="1576" t="s">
        <v>277</v>
      </c>
      <c r="H394" s="1512"/>
      <c r="I394" s="1507" t="s">
        <v>242</v>
      </c>
      <c r="J394" s="1507" t="s">
        <v>24</v>
      </c>
      <c r="K394" s="1505" t="s">
        <v>243</v>
      </c>
      <c r="L394" s="1507" t="s">
        <v>244</v>
      </c>
    </row>
    <row r="395" spans="2:12" ht="11.25" customHeight="1">
      <c r="B395" s="1519"/>
      <c r="C395" s="1506"/>
      <c r="D395" s="1506"/>
      <c r="E395" s="1575"/>
      <c r="F395" s="1577"/>
      <c r="G395" s="1577"/>
      <c r="H395" s="1512"/>
      <c r="I395" s="1519"/>
      <c r="J395" s="1519"/>
      <c r="K395" s="1506"/>
      <c r="L395" s="1508"/>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72" t="s">
        <v>245</v>
      </c>
      <c r="D398" s="1572"/>
      <c r="E398" s="1572"/>
      <c r="F398" s="1572"/>
      <c r="G398" s="1572"/>
      <c r="H398" s="1572"/>
      <c r="I398" s="1572"/>
      <c r="J398" s="1572"/>
      <c r="K398" s="1572"/>
      <c r="L398" s="1573"/>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03" t="s">
        <v>270</v>
      </c>
      <c r="D415" s="1503"/>
      <c r="E415" s="1503"/>
      <c r="F415" s="1503"/>
      <c r="G415" s="1503"/>
      <c r="H415" s="1503"/>
      <c r="I415" s="1503"/>
      <c r="J415" s="1503"/>
      <c r="K415" s="1503"/>
      <c r="L415" s="1578"/>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579" t="s">
        <v>234</v>
      </c>
      <c r="C432" s="1505" t="s">
        <v>22</v>
      </c>
      <c r="D432" s="1505" t="s">
        <v>235</v>
      </c>
      <c r="E432" s="1516" t="s">
        <v>236</v>
      </c>
      <c r="F432" s="1517"/>
      <c r="G432" s="1518"/>
      <c r="H432" s="1511" t="s">
        <v>237</v>
      </c>
      <c r="I432" s="1513" t="s">
        <v>238</v>
      </c>
      <c r="J432" s="1514"/>
      <c r="K432" s="1514"/>
      <c r="L432" s="1581"/>
    </row>
    <row r="433" spans="2:12" ht="11.25" customHeight="1">
      <c r="B433" s="1580"/>
      <c r="C433" s="1506"/>
      <c r="D433" s="1506"/>
      <c r="E433" s="1574" t="s">
        <v>275</v>
      </c>
      <c r="F433" s="1576" t="s">
        <v>276</v>
      </c>
      <c r="G433" s="1576" t="s">
        <v>277</v>
      </c>
      <c r="H433" s="1512"/>
      <c r="I433" s="1507" t="s">
        <v>242</v>
      </c>
      <c r="J433" s="1507" t="s">
        <v>24</v>
      </c>
      <c r="K433" s="1505" t="s">
        <v>243</v>
      </c>
      <c r="L433" s="1507" t="s">
        <v>244</v>
      </c>
    </row>
    <row r="434" spans="2:12" ht="11.25" customHeight="1">
      <c r="B434" s="1580"/>
      <c r="C434" s="1506"/>
      <c r="D434" s="1506"/>
      <c r="E434" s="1575"/>
      <c r="F434" s="1577"/>
      <c r="G434" s="1577"/>
      <c r="H434" s="1512"/>
      <c r="I434" s="1508"/>
      <c r="J434" s="1508"/>
      <c r="K434" s="1582"/>
      <c r="L434" s="1508"/>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03" t="s">
        <v>271</v>
      </c>
      <c r="D437" s="1503"/>
      <c r="E437" s="1503"/>
      <c r="F437" s="1503"/>
      <c r="G437" s="1503"/>
      <c r="H437" s="1503"/>
      <c r="I437" s="1503"/>
      <c r="J437" s="1503"/>
      <c r="K437" s="1503"/>
      <c r="L437" s="1578"/>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07" t="s">
        <v>234</v>
      </c>
      <c r="C475" s="1505" t="s">
        <v>22</v>
      </c>
      <c r="D475" s="1505" t="s">
        <v>235</v>
      </c>
      <c r="E475" s="1516" t="s">
        <v>236</v>
      </c>
      <c r="F475" s="1517"/>
      <c r="G475" s="1518"/>
      <c r="H475" s="1511" t="s">
        <v>237</v>
      </c>
      <c r="I475" s="1516" t="s">
        <v>238</v>
      </c>
      <c r="J475" s="1517"/>
      <c r="K475" s="1517"/>
      <c r="L475" s="1518"/>
    </row>
    <row r="476" spans="2:12" ht="11.25" customHeight="1">
      <c r="B476" s="1519"/>
      <c r="C476" s="1506"/>
      <c r="D476" s="1506"/>
      <c r="E476" s="1574" t="s">
        <v>275</v>
      </c>
      <c r="F476" s="1576" t="s">
        <v>276</v>
      </c>
      <c r="G476" s="1576" t="s">
        <v>277</v>
      </c>
      <c r="H476" s="1512"/>
      <c r="I476" s="1507" t="s">
        <v>242</v>
      </c>
      <c r="J476" s="1507" t="s">
        <v>24</v>
      </c>
      <c r="K476" s="1505" t="s">
        <v>243</v>
      </c>
      <c r="L476" s="1507" t="s">
        <v>244</v>
      </c>
    </row>
    <row r="477" spans="2:12" ht="11.25" customHeight="1">
      <c r="B477" s="1519"/>
      <c r="C477" s="1506"/>
      <c r="D477" s="1506"/>
      <c r="E477" s="1575"/>
      <c r="F477" s="1577"/>
      <c r="G477" s="1577"/>
      <c r="H477" s="1512"/>
      <c r="I477" s="1519"/>
      <c r="J477" s="1519"/>
      <c r="K477" s="1506"/>
      <c r="L477" s="1508"/>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72" t="s">
        <v>245</v>
      </c>
      <c r="D480" s="1572"/>
      <c r="E480" s="1572"/>
      <c r="F480" s="1572"/>
      <c r="G480" s="1572"/>
      <c r="H480" s="1572"/>
      <c r="I480" s="1572"/>
      <c r="J480" s="1572"/>
      <c r="K480" s="1572"/>
      <c r="L480" s="1573"/>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03" t="s">
        <v>270</v>
      </c>
      <c r="D497" s="1503"/>
      <c r="E497" s="1503"/>
      <c r="F497" s="1503"/>
      <c r="G497" s="1503"/>
      <c r="H497" s="1503"/>
      <c r="I497" s="1503"/>
      <c r="J497" s="1503"/>
      <c r="K497" s="1503"/>
      <c r="L497" s="1578"/>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579" t="s">
        <v>234</v>
      </c>
      <c r="C514" s="1505" t="s">
        <v>22</v>
      </c>
      <c r="D514" s="1505" t="s">
        <v>235</v>
      </c>
      <c r="E514" s="1516" t="s">
        <v>236</v>
      </c>
      <c r="F514" s="1517"/>
      <c r="G514" s="1518"/>
      <c r="H514" s="1511" t="s">
        <v>237</v>
      </c>
      <c r="I514" s="1513" t="s">
        <v>238</v>
      </c>
      <c r="J514" s="1514"/>
      <c r="K514" s="1514"/>
      <c r="L514" s="1581"/>
    </row>
    <row r="515" spans="2:12" ht="11.25" customHeight="1">
      <c r="B515" s="1580"/>
      <c r="C515" s="1506"/>
      <c r="D515" s="1506"/>
      <c r="E515" s="1574" t="s">
        <v>275</v>
      </c>
      <c r="F515" s="1576" t="s">
        <v>276</v>
      </c>
      <c r="G515" s="1576" t="s">
        <v>277</v>
      </c>
      <c r="H515" s="1512"/>
      <c r="I515" s="1507" t="s">
        <v>242</v>
      </c>
      <c r="J515" s="1507" t="s">
        <v>24</v>
      </c>
      <c r="K515" s="1505" t="s">
        <v>243</v>
      </c>
      <c r="L515" s="1507" t="s">
        <v>244</v>
      </c>
    </row>
    <row r="516" spans="2:12" ht="11.25" customHeight="1">
      <c r="B516" s="1580"/>
      <c r="C516" s="1506"/>
      <c r="D516" s="1506"/>
      <c r="E516" s="1575"/>
      <c r="F516" s="1577"/>
      <c r="G516" s="1577"/>
      <c r="H516" s="1512"/>
      <c r="I516" s="1508"/>
      <c r="J516" s="1508"/>
      <c r="K516" s="1582"/>
      <c r="L516" s="1508"/>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03" t="s">
        <v>271</v>
      </c>
      <c r="D519" s="1503"/>
      <c r="E519" s="1503"/>
      <c r="F519" s="1503"/>
      <c r="G519" s="1503"/>
      <c r="H519" s="1503"/>
      <c r="I519" s="1503"/>
      <c r="J519" s="1503"/>
      <c r="K519" s="1503"/>
      <c r="L519" s="1578"/>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581" t="s">
        <v>234</v>
      </c>
      <c r="C558" s="1505" t="s">
        <v>22</v>
      </c>
      <c r="D558" s="1505" t="s">
        <v>235</v>
      </c>
      <c r="E558" s="1516" t="s">
        <v>236</v>
      </c>
      <c r="F558" s="1517"/>
      <c r="G558" s="1518"/>
      <c r="H558" s="1511" t="s">
        <v>237</v>
      </c>
      <c r="I558" s="1516" t="s">
        <v>238</v>
      </c>
      <c r="J558" s="1517"/>
      <c r="K558" s="1517"/>
      <c r="L558"/>
    </row>
    <row r="559" spans="2:12" ht="12.75" customHeight="1">
      <c r="B559" s="1585"/>
      <c r="C559" s="1506"/>
      <c r="D559" s="1506"/>
      <c r="E559" s="1507" t="s">
        <v>275</v>
      </c>
      <c r="F559" s="1505" t="s">
        <v>276</v>
      </c>
      <c r="G559" s="1505" t="s">
        <v>277</v>
      </c>
      <c r="H559" s="1512"/>
      <c r="I559" s="1507" t="s">
        <v>242</v>
      </c>
      <c r="J559" s="1507" t="s">
        <v>24</v>
      </c>
      <c r="K559" s="1505" t="s">
        <v>322</v>
      </c>
      <c r="L559"/>
    </row>
    <row r="560" spans="2:12" ht="12.75">
      <c r="B560" s="1585"/>
      <c r="C560" s="1506"/>
      <c r="D560" s="1506"/>
      <c r="E560" s="1519"/>
      <c r="F560" s="1506"/>
      <c r="G560" s="1506"/>
      <c r="H560" s="1512"/>
      <c r="I560" s="1519"/>
      <c r="J560" s="1519"/>
      <c r="K560" s="1506"/>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72" t="s">
        <v>245</v>
      </c>
      <c r="D563" s="1572"/>
      <c r="E563" s="1572"/>
      <c r="F563" s="1572"/>
      <c r="G563" s="1572"/>
      <c r="H563" s="1572"/>
      <c r="I563" s="1572"/>
      <c r="J563" s="1572"/>
      <c r="K563" s="1572"/>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03" t="s">
        <v>270</v>
      </c>
      <c r="D580" s="1503"/>
      <c r="E580" s="1503"/>
      <c r="F580" s="1503"/>
      <c r="G580" s="1503"/>
      <c r="H580" s="1503"/>
      <c r="I580" s="1503"/>
      <c r="J580" s="1503"/>
      <c r="K580" s="1503"/>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583" t="s">
        <v>234</v>
      </c>
      <c r="C597" s="1505" t="s">
        <v>22</v>
      </c>
      <c r="D597" s="1505" t="s">
        <v>235</v>
      </c>
      <c r="E597" s="1516" t="s">
        <v>236</v>
      </c>
      <c r="F597" s="1517"/>
      <c r="G597" s="1518"/>
      <c r="H597" s="1511" t="s">
        <v>237</v>
      </c>
      <c r="I597" s="1513" t="s">
        <v>238</v>
      </c>
      <c r="J597" s="1514"/>
      <c r="K597" s="1514"/>
      <c r="L597"/>
    </row>
    <row r="598" spans="2:12" ht="12.75" customHeight="1">
      <c r="B598" s="1584"/>
      <c r="C598" s="1506"/>
      <c r="D598" s="1506"/>
      <c r="E598" s="1507" t="s">
        <v>275</v>
      </c>
      <c r="F598" s="1505" t="s">
        <v>276</v>
      </c>
      <c r="G598" s="1505" t="s">
        <v>277</v>
      </c>
      <c r="H598" s="1512"/>
      <c r="I598" s="1507" t="s">
        <v>242</v>
      </c>
      <c r="J598" s="1507" t="s">
        <v>24</v>
      </c>
      <c r="K598" s="1505" t="s">
        <v>243</v>
      </c>
      <c r="L598"/>
    </row>
    <row r="599" spans="2:12" ht="12.75" customHeight="1">
      <c r="B599" s="1584"/>
      <c r="C599" s="1506"/>
      <c r="D599" s="1506"/>
      <c r="E599" s="1519"/>
      <c r="F599" s="1506"/>
      <c r="G599" s="1506"/>
      <c r="H599" s="1512"/>
      <c r="I599" s="1508"/>
      <c r="J599" s="1508"/>
      <c r="K599" s="1582"/>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03" t="s">
        <v>271</v>
      </c>
      <c r="D602" s="1503"/>
      <c r="E602" s="1503"/>
      <c r="F602" s="1503"/>
      <c r="G602" s="1503"/>
      <c r="H602" s="1503"/>
      <c r="I602" s="1503"/>
      <c r="J602" s="1503"/>
      <c r="K602" s="1503"/>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589" t="s">
        <v>413</v>
      </c>
      <c r="C636" s="1589"/>
      <c r="D636" s="1589"/>
      <c r="E636" s="1589"/>
      <c r="F636" s="1589"/>
      <c r="G636" s="1589"/>
      <c r="H636" s="1589"/>
      <c r="I636" s="1589"/>
      <c r="J636" s="1589"/>
      <c r="K636" s="1589"/>
    </row>
    <row r="637" spans="2:12" ht="18.75" thickBot="1">
      <c r="B637" s="790"/>
      <c r="C637" s="790"/>
      <c r="D637" s="790"/>
      <c r="E637" s="790"/>
      <c r="F637" s="791" t="s">
        <v>233</v>
      </c>
      <c r="G637" s="790"/>
      <c r="H637" s="790"/>
      <c r="I637" s="790"/>
      <c r="J637" s="790"/>
      <c r="K637" s="790"/>
    </row>
    <row r="638" spans="2:12" ht="12.75" customHeight="1">
      <c r="B638" s="1590" t="s">
        <v>234</v>
      </c>
      <c r="C638" s="1592" t="s">
        <v>22</v>
      </c>
      <c r="D638" s="1592" t="s">
        <v>235</v>
      </c>
      <c r="E638" s="1593" t="s">
        <v>236</v>
      </c>
      <c r="F638" s="1594"/>
      <c r="G638" s="1595"/>
      <c r="H638" s="1596" t="s">
        <v>237</v>
      </c>
      <c r="I638" s="1593" t="s">
        <v>238</v>
      </c>
      <c r="J638" s="1594"/>
      <c r="K638" s="1597"/>
    </row>
    <row r="639" spans="2:12" ht="11.25" customHeight="1">
      <c r="B639" s="1591"/>
      <c r="C639" s="1506"/>
      <c r="D639" s="1506"/>
      <c r="E639" s="1507" t="s">
        <v>275</v>
      </c>
      <c r="F639" s="1505" t="s">
        <v>276</v>
      </c>
      <c r="G639" s="1505" t="s">
        <v>277</v>
      </c>
      <c r="H639" s="1512"/>
      <c r="I639" s="1507" t="s">
        <v>242</v>
      </c>
      <c r="J639" s="1507" t="s">
        <v>24</v>
      </c>
      <c r="K639" s="1509" t="s">
        <v>322</v>
      </c>
    </row>
    <row r="640" spans="2:12" ht="11.25" customHeight="1">
      <c r="B640" s="1591"/>
      <c r="C640" s="1506"/>
      <c r="D640" s="1506"/>
      <c r="E640" s="1519"/>
      <c r="F640" s="1506"/>
      <c r="G640" s="1506"/>
      <c r="H640" s="1512"/>
      <c r="I640" s="1519"/>
      <c r="J640" s="1519"/>
      <c r="K640" s="1598"/>
    </row>
    <row r="641" spans="2:11" ht="12.75">
      <c r="B641" s="1133">
        <v>0</v>
      </c>
      <c r="C641" s="661">
        <v>1</v>
      </c>
      <c r="D641" s="661">
        <v>2</v>
      </c>
      <c r="E641" s="662">
        <v>3</v>
      </c>
      <c r="F641" s="662">
        <v>4</v>
      </c>
      <c r="G641" s="661">
        <v>5</v>
      </c>
      <c r="H641" s="661">
        <v>6</v>
      </c>
      <c r="I641" s="661">
        <v>7</v>
      </c>
      <c r="J641" s="661">
        <v>8</v>
      </c>
      <c r="K641" s="1134">
        <v>9</v>
      </c>
    </row>
    <row r="642" spans="2:11" ht="12.75">
      <c r="B642" s="1135"/>
      <c r="C642" s="664"/>
      <c r="D642" s="664"/>
      <c r="E642" s="664"/>
      <c r="F642" s="664"/>
      <c r="G642" s="664"/>
      <c r="H642" s="664"/>
      <c r="I642" s="664"/>
      <c r="J642" s="664"/>
      <c r="K642" s="1136"/>
    </row>
    <row r="643" spans="2:11" ht="14.25">
      <c r="B643" s="1137"/>
      <c r="C643" s="1572" t="s">
        <v>245</v>
      </c>
      <c r="D643" s="1572"/>
      <c r="E643" s="1572"/>
      <c r="F643" s="1572"/>
      <c r="G643" s="1572"/>
      <c r="H643" s="1572"/>
      <c r="I643" s="1572"/>
      <c r="J643" s="1572"/>
      <c r="K643" s="1586"/>
    </row>
    <row r="644" spans="2:11" ht="12.75">
      <c r="B644" s="1135"/>
      <c r="C644" s="664"/>
      <c r="D644" s="664"/>
      <c r="E644" s="664"/>
      <c r="F644" s="664"/>
      <c r="G644" s="664"/>
      <c r="H644" s="664"/>
      <c r="I644" s="664"/>
      <c r="J644" s="664"/>
      <c r="K644" s="1136"/>
    </row>
    <row r="645" spans="2:11" ht="12.75">
      <c r="B645" s="1218" t="s">
        <v>246</v>
      </c>
      <c r="C645" s="1171">
        <f>SUM(D645+H645)</f>
        <v>163247</v>
      </c>
      <c r="D645" s="1171">
        <v>4183</v>
      </c>
      <c r="E645" s="1171">
        <v>1936</v>
      </c>
      <c r="F645" s="1171">
        <v>1878</v>
      </c>
      <c r="G645" s="1171">
        <v>369</v>
      </c>
      <c r="H645" s="1171">
        <v>159064</v>
      </c>
      <c r="I645" s="1171">
        <v>25823</v>
      </c>
      <c r="J645" s="1171">
        <v>47119</v>
      </c>
      <c r="K645" s="1219">
        <v>86122</v>
      </c>
    </row>
    <row r="646" spans="2:11" ht="12.75">
      <c r="B646" s="1218" t="s">
        <v>247</v>
      </c>
      <c r="C646" s="1171">
        <f t="shared" ref="C646:C656" si="48">SUM(D646+H646)</f>
        <v>154797</v>
      </c>
      <c r="D646" s="1171">
        <v>3855</v>
      </c>
      <c r="E646" s="1171">
        <v>1652</v>
      </c>
      <c r="F646" s="1171">
        <v>1884</v>
      </c>
      <c r="G646" s="1171">
        <v>319</v>
      </c>
      <c r="H646" s="1171">
        <v>150942</v>
      </c>
      <c r="I646" s="1171">
        <v>24820</v>
      </c>
      <c r="J646" s="1171">
        <v>41251</v>
      </c>
      <c r="K646" s="1219">
        <v>84871</v>
      </c>
    </row>
    <row r="647" spans="2:11" ht="12.75">
      <c r="B647" s="1218" t="s">
        <v>248</v>
      </c>
      <c r="C647" s="1171">
        <f t="shared" si="48"/>
        <v>151453</v>
      </c>
      <c r="D647" s="1173">
        <v>3672</v>
      </c>
      <c r="E647" s="1173">
        <v>1511</v>
      </c>
      <c r="F647" s="1173">
        <v>1781</v>
      </c>
      <c r="G647" s="1174">
        <v>380</v>
      </c>
      <c r="H647" s="1171">
        <v>147781</v>
      </c>
      <c r="I647" s="1173">
        <v>22185</v>
      </c>
      <c r="J647" s="1173">
        <v>39306</v>
      </c>
      <c r="K647" s="1220">
        <v>86290</v>
      </c>
    </row>
    <row r="648" spans="2:11" ht="12.75">
      <c r="B648" s="1218" t="s">
        <v>249</v>
      </c>
      <c r="C648" s="1171">
        <f>SUM(D648+H648)</f>
        <v>123387</v>
      </c>
      <c r="D648" s="1171">
        <v>2579</v>
      </c>
      <c r="E648" s="1172">
        <v>1048</v>
      </c>
      <c r="F648" s="1172">
        <v>1175</v>
      </c>
      <c r="G648" s="1171">
        <v>356</v>
      </c>
      <c r="H648" s="1171">
        <v>120808</v>
      </c>
      <c r="I648" s="1171">
        <v>18805</v>
      </c>
      <c r="J648" s="1171">
        <v>35098</v>
      </c>
      <c r="K648" s="1219">
        <v>66905</v>
      </c>
    </row>
    <row r="649" spans="2:11" ht="12.75">
      <c r="B649" s="1218" t="s">
        <v>250</v>
      </c>
      <c r="C649" s="1171">
        <f>SUM(D649+H649)</f>
        <v>141955</v>
      </c>
      <c r="D649" s="690">
        <v>3254</v>
      </c>
      <c r="E649" s="1176">
        <v>1374</v>
      </c>
      <c r="F649" s="1166">
        <v>1580</v>
      </c>
      <c r="G649" s="1166">
        <v>300</v>
      </c>
      <c r="H649" s="690">
        <v>138701</v>
      </c>
      <c r="I649" s="1176">
        <v>23058</v>
      </c>
      <c r="J649" s="1176">
        <v>36148</v>
      </c>
      <c r="K649" s="1221">
        <v>79495</v>
      </c>
    </row>
    <row r="650" spans="2:11" ht="12.75">
      <c r="B650" s="1218" t="s">
        <v>251</v>
      </c>
      <c r="C650" s="1171">
        <f t="shared" si="48"/>
        <v>166759</v>
      </c>
      <c r="D650" s="1171">
        <v>3740</v>
      </c>
      <c r="E650" s="1172">
        <v>1503</v>
      </c>
      <c r="F650" s="1172">
        <v>2000</v>
      </c>
      <c r="G650" s="1171">
        <v>237</v>
      </c>
      <c r="H650" s="1171">
        <v>163019</v>
      </c>
      <c r="I650" s="1171">
        <v>27394</v>
      </c>
      <c r="J650" s="1171">
        <v>41041</v>
      </c>
      <c r="K650" s="1219">
        <v>94584</v>
      </c>
    </row>
    <row r="651" spans="2:11" ht="12.75">
      <c r="B651" s="1218" t="s">
        <v>252</v>
      </c>
      <c r="C651" s="1171">
        <f>SUM(D651+H651)</f>
        <v>176233</v>
      </c>
      <c r="D651" s="691">
        <v>4202</v>
      </c>
      <c r="E651" s="1173">
        <v>1869</v>
      </c>
      <c r="F651" s="1174">
        <v>2029</v>
      </c>
      <c r="G651" s="1174">
        <v>304</v>
      </c>
      <c r="H651" s="1171">
        <v>172031</v>
      </c>
      <c r="I651" s="1173">
        <v>31264</v>
      </c>
      <c r="J651" s="1173">
        <v>50784</v>
      </c>
      <c r="K651" s="1220">
        <v>89983</v>
      </c>
    </row>
    <row r="652" spans="2:11" ht="12.75">
      <c r="B652" s="1218" t="s">
        <v>253</v>
      </c>
      <c r="C652" s="1171">
        <f t="shared" si="48"/>
        <v>151920</v>
      </c>
      <c r="D652" s="691">
        <v>4257</v>
      </c>
      <c r="E652" s="1173">
        <v>1568</v>
      </c>
      <c r="F652" s="1173">
        <v>2117</v>
      </c>
      <c r="G652" s="1174">
        <v>572</v>
      </c>
      <c r="H652" s="1171">
        <v>147663</v>
      </c>
      <c r="I652" s="1173">
        <v>24922</v>
      </c>
      <c r="J652" s="1173">
        <v>43850</v>
      </c>
      <c r="K652" s="1220">
        <v>78891</v>
      </c>
    </row>
    <row r="653" spans="2:11" ht="12.75">
      <c r="B653" s="1218" t="s">
        <v>254</v>
      </c>
      <c r="C653" s="1171">
        <f t="shared" si="48"/>
        <v>168873</v>
      </c>
      <c r="D653" s="1171">
        <v>4787</v>
      </c>
      <c r="E653" s="1172">
        <v>2244</v>
      </c>
      <c r="F653" s="1172">
        <v>2284</v>
      </c>
      <c r="G653" s="1171">
        <v>259</v>
      </c>
      <c r="H653" s="1171">
        <v>164086</v>
      </c>
      <c r="I653" s="1171">
        <v>25977</v>
      </c>
      <c r="J653" s="1171">
        <v>49066</v>
      </c>
      <c r="K653" s="1219">
        <v>89043</v>
      </c>
    </row>
    <row r="654" spans="2:11" ht="12.75">
      <c r="B654" s="1222" t="s">
        <v>255</v>
      </c>
      <c r="C654" s="1171">
        <f>SUM(D654+H654)</f>
        <v>167227</v>
      </c>
      <c r="D654" s="691">
        <v>4810</v>
      </c>
      <c r="E654" s="1173">
        <v>2454</v>
      </c>
      <c r="F654" s="1173">
        <v>1999</v>
      </c>
      <c r="G654" s="1173">
        <v>357</v>
      </c>
      <c r="H654" s="1172">
        <v>162417</v>
      </c>
      <c r="I654" s="1173">
        <v>27314</v>
      </c>
      <c r="J654" s="1173">
        <v>55182</v>
      </c>
      <c r="K654" s="1220">
        <v>79921</v>
      </c>
    </row>
    <row r="655" spans="2:11" ht="12.75">
      <c r="B655" s="1223" t="s">
        <v>256</v>
      </c>
      <c r="C655" s="1171">
        <f>SUM(D655+H655)</f>
        <v>137617</v>
      </c>
      <c r="D655" s="1173">
        <v>3779</v>
      </c>
      <c r="E655" s="1173">
        <v>1461</v>
      </c>
      <c r="F655" s="1173">
        <v>1884</v>
      </c>
      <c r="G655" s="1173">
        <v>434</v>
      </c>
      <c r="H655" s="1173">
        <v>133838</v>
      </c>
      <c r="I655" s="1173">
        <v>22269</v>
      </c>
      <c r="J655" s="1173">
        <v>45841</v>
      </c>
      <c r="K655" s="1220">
        <v>65728</v>
      </c>
    </row>
    <row r="656" spans="2:11" ht="12.75">
      <c r="B656" s="1223" t="s">
        <v>257</v>
      </c>
      <c r="C656" s="1171">
        <f t="shared" si="48"/>
        <v>149450</v>
      </c>
      <c r="D656" s="1173">
        <v>4271</v>
      </c>
      <c r="E656" s="1173">
        <v>1935</v>
      </c>
      <c r="F656" s="1173">
        <v>1913</v>
      </c>
      <c r="G656" s="1173">
        <v>423</v>
      </c>
      <c r="H656" s="1173">
        <v>145179</v>
      </c>
      <c r="I656" s="1173">
        <v>23304</v>
      </c>
      <c r="J656" s="1173">
        <v>47671</v>
      </c>
      <c r="K656" s="1220">
        <v>74204</v>
      </c>
    </row>
    <row r="657" spans="2:11" ht="15">
      <c r="B657" s="1224"/>
      <c r="C657" s="1172"/>
      <c r="D657" s="1172"/>
      <c r="E657" s="1172"/>
      <c r="F657" s="1172"/>
      <c r="G657" s="1172"/>
      <c r="H657" s="1172"/>
      <c r="I657" s="1172"/>
      <c r="J657" s="1172"/>
      <c r="K657" s="1225"/>
    </row>
    <row r="658" spans="2:11" ht="12.75">
      <c r="B658" s="1226">
        <v>2020</v>
      </c>
      <c r="C658" s="1165">
        <f t="shared" ref="C658:K658" si="49">SUM(C645:C656)</f>
        <v>1852918</v>
      </c>
      <c r="D658" s="1165">
        <f>SUM(D645:D656)</f>
        <v>47389</v>
      </c>
      <c r="E658" s="1165">
        <f t="shared" si="49"/>
        <v>20555</v>
      </c>
      <c r="F658" s="1165">
        <f t="shared" si="49"/>
        <v>22524</v>
      </c>
      <c r="G658" s="1165">
        <f>SUM(G645:G656)</f>
        <v>4310</v>
      </c>
      <c r="H658" s="1165">
        <f t="shared" si="49"/>
        <v>1805529</v>
      </c>
      <c r="I658" s="1165">
        <f t="shared" si="49"/>
        <v>297135</v>
      </c>
      <c r="J658" s="1165">
        <f t="shared" si="49"/>
        <v>532357</v>
      </c>
      <c r="K658" s="1227">
        <f t="shared" si="49"/>
        <v>976037</v>
      </c>
    </row>
    <row r="659" spans="2:11" ht="12.75">
      <c r="B659" s="1137"/>
      <c r="C659" s="1141"/>
      <c r="D659" s="1141"/>
      <c r="E659" s="1141"/>
      <c r="F659" s="1141"/>
      <c r="G659" s="1141"/>
      <c r="H659" s="1141"/>
      <c r="I659" s="1141"/>
      <c r="J659" s="1141"/>
      <c r="K659" s="1228"/>
    </row>
    <row r="660" spans="2:11" ht="12.75">
      <c r="B660" s="1137"/>
      <c r="C660" s="1503" t="s">
        <v>270</v>
      </c>
      <c r="D660" s="1503"/>
      <c r="E660" s="1503"/>
      <c r="F660" s="1503"/>
      <c r="G660" s="1503"/>
      <c r="H660" s="1503"/>
      <c r="I660" s="1503"/>
      <c r="J660" s="1503"/>
      <c r="K660" s="1504"/>
    </row>
    <row r="661" spans="2:11" ht="12.75">
      <c r="B661" s="1135"/>
      <c r="C661" s="1141"/>
      <c r="D661" s="1141"/>
      <c r="E661" s="1141"/>
      <c r="F661" s="1141"/>
      <c r="G661" s="1141"/>
      <c r="H661" s="1141"/>
      <c r="I661" s="1141"/>
      <c r="J661" s="1141"/>
      <c r="K661" s="1228"/>
    </row>
    <row r="662" spans="2:11" ht="12.75">
      <c r="B662" s="1229" t="s">
        <v>246</v>
      </c>
      <c r="C662" s="1171">
        <f t="shared" ref="C662:C673" si="50">SUM(D662+H662)</f>
        <v>49960551</v>
      </c>
      <c r="D662" s="1171">
        <v>235967</v>
      </c>
      <c r="E662" s="1171">
        <v>69271</v>
      </c>
      <c r="F662" s="1171">
        <v>111895</v>
      </c>
      <c r="G662" s="1171">
        <v>54801</v>
      </c>
      <c r="H662" s="1171">
        <v>49724584</v>
      </c>
      <c r="I662" s="1171">
        <v>7150936</v>
      </c>
      <c r="J662" s="1171">
        <v>13108259</v>
      </c>
      <c r="K662" s="1219">
        <v>29465389</v>
      </c>
    </row>
    <row r="663" spans="2:11" ht="12.75">
      <c r="B663" s="1229" t="s">
        <v>247</v>
      </c>
      <c r="C663" s="1171">
        <f t="shared" si="50"/>
        <v>47617324</v>
      </c>
      <c r="D663" s="1171">
        <v>208840</v>
      </c>
      <c r="E663" s="1171">
        <v>57340</v>
      </c>
      <c r="F663" s="1171">
        <v>107364</v>
      </c>
      <c r="G663" s="1171">
        <v>44136</v>
      </c>
      <c r="H663" s="1171">
        <v>47408484</v>
      </c>
      <c r="I663" s="1171">
        <v>6893452</v>
      </c>
      <c r="J663" s="1171">
        <v>11453223</v>
      </c>
      <c r="K663" s="1219">
        <v>29061809</v>
      </c>
    </row>
    <row r="664" spans="2:11" ht="12.75">
      <c r="B664" s="1229" t="s">
        <v>248</v>
      </c>
      <c r="C664" s="1171">
        <f t="shared" si="50"/>
        <v>45810921</v>
      </c>
      <c r="D664" s="1173">
        <v>212047</v>
      </c>
      <c r="E664" s="1173">
        <v>52722</v>
      </c>
      <c r="F664" s="1173">
        <v>104528</v>
      </c>
      <c r="G664" s="1174">
        <v>54797</v>
      </c>
      <c r="H664" s="1171">
        <v>45598874</v>
      </c>
      <c r="I664" s="1173">
        <v>6206047</v>
      </c>
      <c r="J664" s="1173">
        <v>10978459</v>
      </c>
      <c r="K664" s="1220">
        <v>28414368</v>
      </c>
    </row>
    <row r="665" spans="2:11" ht="12.75">
      <c r="B665" s="1229" t="s">
        <v>249</v>
      </c>
      <c r="C665" s="1171">
        <f t="shared" si="50"/>
        <v>37947488</v>
      </c>
      <c r="D665" s="1171">
        <v>152361</v>
      </c>
      <c r="E665" s="1172">
        <v>38008</v>
      </c>
      <c r="F665" s="1172">
        <v>67675</v>
      </c>
      <c r="G665" s="1171">
        <v>46678</v>
      </c>
      <c r="H665" s="1171">
        <v>37795127</v>
      </c>
      <c r="I665" s="1171">
        <v>5250323</v>
      </c>
      <c r="J665" s="1171">
        <v>9742524</v>
      </c>
      <c r="K665" s="1219">
        <v>22802280</v>
      </c>
    </row>
    <row r="666" spans="2:11" ht="12.75">
      <c r="B666" s="1229" t="s">
        <v>250</v>
      </c>
      <c r="C666" s="1171">
        <f t="shared" si="50"/>
        <v>43850100</v>
      </c>
      <c r="D666" s="1176">
        <v>182406</v>
      </c>
      <c r="E666" s="1176">
        <v>49999</v>
      </c>
      <c r="F666" s="1176">
        <v>89839</v>
      </c>
      <c r="G666" s="1176">
        <v>42568</v>
      </c>
      <c r="H666" s="1176">
        <v>43667694</v>
      </c>
      <c r="I666" s="1176">
        <v>6427358</v>
      </c>
      <c r="J666" s="1176">
        <v>9965046</v>
      </c>
      <c r="K666" s="1221">
        <v>27275290</v>
      </c>
    </row>
    <row r="667" spans="2:11" ht="12.75">
      <c r="B667" s="1229" t="s">
        <v>251</v>
      </c>
      <c r="C667" s="1171">
        <f t="shared" si="50"/>
        <v>52025091</v>
      </c>
      <c r="D667" s="1171">
        <v>205453</v>
      </c>
      <c r="E667" s="1172">
        <v>52679</v>
      </c>
      <c r="F667" s="1172">
        <v>121156</v>
      </c>
      <c r="G667" s="1171">
        <v>31618</v>
      </c>
      <c r="H667" s="1171">
        <v>51819638</v>
      </c>
      <c r="I667" s="1171">
        <v>7514997</v>
      </c>
      <c r="J667" s="1171">
        <v>11510571</v>
      </c>
      <c r="K667" s="1219">
        <v>32794070</v>
      </c>
    </row>
    <row r="668" spans="2:11" ht="12.75">
      <c r="B668" s="1229" t="s">
        <v>252</v>
      </c>
      <c r="C668" s="1171">
        <f t="shared" si="50"/>
        <v>54051147</v>
      </c>
      <c r="D668" s="1173">
        <v>228220</v>
      </c>
      <c r="E668" s="1173">
        <v>67664</v>
      </c>
      <c r="F668" s="1173">
        <v>124553</v>
      </c>
      <c r="G668" s="1174">
        <v>36003</v>
      </c>
      <c r="H668" s="1171">
        <v>53822927</v>
      </c>
      <c r="I668" s="1173">
        <v>8725344</v>
      </c>
      <c r="J668" s="1173">
        <v>14051630</v>
      </c>
      <c r="K668" s="1220">
        <v>31045953</v>
      </c>
    </row>
    <row r="669" spans="2:11" ht="12.75">
      <c r="B669" s="1229" t="s">
        <v>253</v>
      </c>
      <c r="C669" s="1171">
        <f t="shared" si="50"/>
        <v>45879866</v>
      </c>
      <c r="D669" s="1173">
        <v>235692</v>
      </c>
      <c r="E669" s="1173">
        <v>57242</v>
      </c>
      <c r="F669" s="1173">
        <v>115636</v>
      </c>
      <c r="G669" s="1174">
        <v>62814</v>
      </c>
      <c r="H669" s="1171">
        <v>45644174</v>
      </c>
      <c r="I669" s="1173">
        <v>6814064</v>
      </c>
      <c r="J669" s="1173">
        <v>12095543</v>
      </c>
      <c r="K669" s="1220">
        <v>26734567</v>
      </c>
    </row>
    <row r="670" spans="2:11" ht="12.75">
      <c r="B670" s="1229" t="s">
        <v>254</v>
      </c>
      <c r="C670" s="1171">
        <f t="shared" si="50"/>
        <v>50006709</v>
      </c>
      <c r="D670" s="1173">
        <v>255535</v>
      </c>
      <c r="E670" s="1173">
        <v>81414</v>
      </c>
      <c r="F670" s="1173">
        <v>142799</v>
      </c>
      <c r="G670" s="1174">
        <v>31322</v>
      </c>
      <c r="H670" s="1171">
        <v>49751174</v>
      </c>
      <c r="I670" s="1173">
        <v>7098072</v>
      </c>
      <c r="J670" s="1173">
        <v>13203179</v>
      </c>
      <c r="K670" s="1220">
        <v>29449923</v>
      </c>
    </row>
    <row r="671" spans="2:11" ht="12.75">
      <c r="B671" s="1229" t="s">
        <v>255</v>
      </c>
      <c r="C671" s="1171">
        <f>SUM(D671+H671)</f>
        <v>49388258</v>
      </c>
      <c r="D671" s="1173">
        <v>269010</v>
      </c>
      <c r="E671" s="1173">
        <v>93543</v>
      </c>
      <c r="F671" s="1173">
        <v>130959</v>
      </c>
      <c r="G671" s="1173">
        <v>44508</v>
      </c>
      <c r="H671" s="1172">
        <v>49119248</v>
      </c>
      <c r="I671" s="1173">
        <v>7503226</v>
      </c>
      <c r="J671" s="1173">
        <v>14927985</v>
      </c>
      <c r="K671" s="1220">
        <v>26688037</v>
      </c>
    </row>
    <row r="672" spans="2:11" ht="12.75">
      <c r="B672" s="1229" t="s">
        <v>256</v>
      </c>
      <c r="C672" s="1171">
        <f>SUM(D672+H672)</f>
        <v>38901473</v>
      </c>
      <c r="D672" s="1173">
        <v>222167</v>
      </c>
      <c r="E672" s="1173">
        <v>52668</v>
      </c>
      <c r="F672" s="1173">
        <v>117595</v>
      </c>
      <c r="G672" s="1173">
        <v>51904</v>
      </c>
      <c r="H672" s="1172">
        <v>38679306</v>
      </c>
      <c r="I672" s="1173">
        <v>6116907</v>
      </c>
      <c r="J672" s="1173">
        <v>12771724</v>
      </c>
      <c r="K672" s="1220">
        <v>19790675</v>
      </c>
    </row>
    <row r="673" spans="2:14" ht="12.75">
      <c r="B673" s="1229" t="s">
        <v>257</v>
      </c>
      <c r="C673" s="1171">
        <f t="shared" si="50"/>
        <v>44379143</v>
      </c>
      <c r="D673" s="1173">
        <v>235538</v>
      </c>
      <c r="E673" s="1173">
        <v>68088</v>
      </c>
      <c r="F673" s="1173">
        <v>114816</v>
      </c>
      <c r="G673" s="1173">
        <v>52634</v>
      </c>
      <c r="H673" s="1173">
        <v>44143605</v>
      </c>
      <c r="I673" s="1173">
        <v>6396462</v>
      </c>
      <c r="J673" s="1173">
        <v>13181865</v>
      </c>
      <c r="K673" s="1220">
        <v>24565278</v>
      </c>
    </row>
    <row r="674" spans="2:14" ht="12.75">
      <c r="B674" s="1137"/>
      <c r="C674" s="1172"/>
      <c r="D674" s="1172"/>
      <c r="E674" s="1172"/>
      <c r="F674" s="1172"/>
      <c r="G674" s="1172"/>
      <c r="H674" s="1172"/>
      <c r="I674" s="1172"/>
      <c r="J674" s="1172"/>
      <c r="K674" s="1225"/>
    </row>
    <row r="675" spans="2:14" ht="12.75">
      <c r="B675" s="1226">
        <v>2020</v>
      </c>
      <c r="C675" s="1165">
        <f t="shared" ref="C675:K675" si="51">SUM(C662:C673)</f>
        <v>559818071</v>
      </c>
      <c r="D675" s="1165">
        <f t="shared" si="51"/>
        <v>2643236</v>
      </c>
      <c r="E675" s="1165">
        <f t="shared" si="51"/>
        <v>740638</v>
      </c>
      <c r="F675" s="1165">
        <f t="shared" si="51"/>
        <v>1348815</v>
      </c>
      <c r="G675" s="1165">
        <f t="shared" si="51"/>
        <v>553783</v>
      </c>
      <c r="H675" s="1165">
        <f t="shared" si="51"/>
        <v>557174835</v>
      </c>
      <c r="I675" s="1165">
        <f t="shared" si="51"/>
        <v>82097188</v>
      </c>
      <c r="J675" s="1165">
        <f t="shared" si="51"/>
        <v>146990008</v>
      </c>
      <c r="K675" s="1227">
        <f t="shared" si="51"/>
        <v>328087639</v>
      </c>
      <c r="N675" s="425" t="s">
        <v>477</v>
      </c>
    </row>
    <row r="676" spans="2:14" ht="12.75">
      <c r="B676" s="1230"/>
      <c r="C676" s="1142"/>
      <c r="D676" s="1142"/>
      <c r="E676" s="1142"/>
      <c r="F676" s="1142"/>
      <c r="G676" s="1142"/>
      <c r="H676" s="1142"/>
      <c r="I676" s="1142"/>
      <c r="J676" s="1142"/>
      <c r="K676" s="1231"/>
    </row>
    <row r="677" spans="2:14" ht="12.75" customHeight="1">
      <c r="B677" s="1587" t="s">
        <v>234</v>
      </c>
      <c r="C677" s="1505" t="s">
        <v>22</v>
      </c>
      <c r="D677" s="1505" t="s">
        <v>235</v>
      </c>
      <c r="E677" s="1516" t="s">
        <v>236</v>
      </c>
      <c r="F677" s="1517"/>
      <c r="G677" s="1518"/>
      <c r="H677" s="1511" t="s">
        <v>237</v>
      </c>
      <c r="I677" s="1513" t="s">
        <v>238</v>
      </c>
      <c r="J677" s="1514"/>
      <c r="K677" s="1515"/>
    </row>
    <row r="678" spans="2:14" ht="11.25" customHeight="1">
      <c r="B678" s="1588"/>
      <c r="C678" s="1506"/>
      <c r="D678" s="1506"/>
      <c r="E678" s="1507" t="s">
        <v>275</v>
      </c>
      <c r="F678" s="1505" t="s">
        <v>276</v>
      </c>
      <c r="G678" s="1505" t="s">
        <v>277</v>
      </c>
      <c r="H678" s="1512"/>
      <c r="I678" s="1507" t="s">
        <v>242</v>
      </c>
      <c r="J678" s="1507" t="s">
        <v>24</v>
      </c>
      <c r="K678" s="1509" t="s">
        <v>243</v>
      </c>
    </row>
    <row r="679" spans="2:14" ht="11.25" customHeight="1">
      <c r="B679" s="1588"/>
      <c r="C679" s="1506"/>
      <c r="D679" s="1506"/>
      <c r="E679" s="1519"/>
      <c r="F679" s="1506"/>
      <c r="G679" s="1506"/>
      <c r="H679" s="1512"/>
      <c r="I679" s="1508"/>
      <c r="J679" s="1508"/>
      <c r="K679" s="1510"/>
    </row>
    <row r="680" spans="2:14" ht="12.75">
      <c r="B680" s="1133">
        <v>0</v>
      </c>
      <c r="C680" s="1143">
        <v>1</v>
      </c>
      <c r="D680" s="1143">
        <v>2</v>
      </c>
      <c r="E680" s="1144">
        <v>3</v>
      </c>
      <c r="F680" s="1144">
        <v>4</v>
      </c>
      <c r="G680" s="1143">
        <v>5</v>
      </c>
      <c r="H680" s="1143">
        <v>6</v>
      </c>
      <c r="I680" s="1143">
        <v>7</v>
      </c>
      <c r="J680" s="1143">
        <v>8</v>
      </c>
      <c r="K680" s="1232">
        <v>9</v>
      </c>
    </row>
    <row r="681" spans="2:14" ht="12.75">
      <c r="B681" s="1135"/>
      <c r="C681" s="1141"/>
      <c r="D681" s="1141"/>
      <c r="E681" s="1141"/>
      <c r="F681" s="1141"/>
      <c r="G681" s="1141"/>
      <c r="H681" s="1141"/>
      <c r="I681" s="1141"/>
      <c r="J681" s="1141"/>
      <c r="K681" s="1228"/>
    </row>
    <row r="682" spans="2:14" ht="12.75">
      <c r="B682" s="1137"/>
      <c r="C682" s="1503" t="s">
        <v>271</v>
      </c>
      <c r="D682" s="1503"/>
      <c r="E682" s="1503"/>
      <c r="F682" s="1503"/>
      <c r="G682" s="1503"/>
      <c r="H682" s="1503"/>
      <c r="I682" s="1503"/>
      <c r="J682" s="1503"/>
      <c r="K682" s="1504"/>
    </row>
    <row r="683" spans="2:14" ht="12.75">
      <c r="B683" s="1137"/>
      <c r="C683" s="1145"/>
      <c r="D683" s="1145"/>
      <c r="E683" s="1145"/>
      <c r="F683" s="1145"/>
      <c r="G683" s="1145"/>
      <c r="H683" s="1145"/>
      <c r="I683" s="1145"/>
      <c r="J683" s="1145"/>
      <c r="K683" s="1233"/>
    </row>
    <row r="684" spans="2:14" ht="12.75">
      <c r="B684" s="1229" t="s">
        <v>246</v>
      </c>
      <c r="C684" s="1171">
        <f>SUM(D684+H684)</f>
        <v>98406751</v>
      </c>
      <c r="D684" s="1171">
        <v>415255</v>
      </c>
      <c r="E684" s="1171">
        <v>121753</v>
      </c>
      <c r="F684" s="1171">
        <v>197678</v>
      </c>
      <c r="G684" s="1171">
        <v>95824</v>
      </c>
      <c r="H684" s="1171">
        <v>97991496</v>
      </c>
      <c r="I684" s="1171">
        <v>14011279</v>
      </c>
      <c r="J684" s="1171">
        <v>27307209</v>
      </c>
      <c r="K684" s="1219">
        <v>56673008</v>
      </c>
    </row>
    <row r="685" spans="2:14" ht="12.75">
      <c r="B685" s="1229" t="s">
        <v>247</v>
      </c>
      <c r="C685" s="1171">
        <f t="shared" ref="C685:C695" si="52">SUM(D685+H685)</f>
        <v>94273400</v>
      </c>
      <c r="D685" s="1171">
        <v>371528</v>
      </c>
      <c r="E685" s="1171">
        <v>101380</v>
      </c>
      <c r="F685" s="1171">
        <v>190031</v>
      </c>
      <c r="G685" s="1171">
        <v>80117</v>
      </c>
      <c r="H685" s="1171">
        <v>93901872</v>
      </c>
      <c r="I685" s="1171">
        <v>13706847</v>
      </c>
      <c r="J685" s="1171">
        <v>24084327</v>
      </c>
      <c r="K685" s="1219">
        <v>56110698</v>
      </c>
    </row>
    <row r="686" spans="2:14" ht="12.75">
      <c r="B686" s="1229" t="s">
        <v>248</v>
      </c>
      <c r="C686" s="1171">
        <f t="shared" si="52"/>
        <v>89717346</v>
      </c>
      <c r="D686" s="1173">
        <v>372120</v>
      </c>
      <c r="E686" s="1173">
        <v>93526</v>
      </c>
      <c r="F686" s="1173">
        <v>183035</v>
      </c>
      <c r="G686" s="1174">
        <v>95559</v>
      </c>
      <c r="H686" s="1171">
        <v>89345226</v>
      </c>
      <c r="I686" s="1173">
        <v>12115715</v>
      </c>
      <c r="J686" s="1173">
        <v>22514649</v>
      </c>
      <c r="K686" s="1220">
        <v>54714862</v>
      </c>
    </row>
    <row r="687" spans="2:14" ht="12.75">
      <c r="B687" s="1229" t="s">
        <v>249</v>
      </c>
      <c r="C687" s="1171">
        <f t="shared" si="52"/>
        <v>74393739</v>
      </c>
      <c r="D687" s="1171">
        <v>265878</v>
      </c>
      <c r="E687" s="1172">
        <v>66178</v>
      </c>
      <c r="F687" s="1172">
        <v>117616</v>
      </c>
      <c r="G687" s="1172">
        <v>82084</v>
      </c>
      <c r="H687" s="1171">
        <v>74127861</v>
      </c>
      <c r="I687" s="1172">
        <v>10308616</v>
      </c>
      <c r="J687" s="1172">
        <v>20143556</v>
      </c>
      <c r="K687" s="1225">
        <v>43675689</v>
      </c>
    </row>
    <row r="688" spans="2:14" ht="12.75">
      <c r="B688" s="1229" t="s">
        <v>250</v>
      </c>
      <c r="C688" s="1171">
        <f t="shared" si="52"/>
        <v>86208498</v>
      </c>
      <c r="D688" s="1176">
        <v>319898</v>
      </c>
      <c r="E688" s="1176">
        <v>87279</v>
      </c>
      <c r="F688" s="1176">
        <v>156470</v>
      </c>
      <c r="G688" s="1176">
        <v>76149</v>
      </c>
      <c r="H688" s="1176">
        <v>85888600</v>
      </c>
      <c r="I688" s="1176">
        <v>12659354</v>
      </c>
      <c r="J688" s="1176">
        <v>20656790</v>
      </c>
      <c r="K688" s="1221">
        <v>52572456</v>
      </c>
    </row>
    <row r="689" spans="2:12" ht="12.75">
      <c r="B689" s="1229" t="s">
        <v>251</v>
      </c>
      <c r="C689" s="1171">
        <f t="shared" si="52"/>
        <v>101889130</v>
      </c>
      <c r="D689" s="1171">
        <v>360681</v>
      </c>
      <c r="E689" s="1172">
        <v>93221</v>
      </c>
      <c r="F689" s="1172">
        <v>211996</v>
      </c>
      <c r="G689" s="1172">
        <v>55464</v>
      </c>
      <c r="H689" s="1171">
        <v>101528449</v>
      </c>
      <c r="I689" s="1172">
        <v>15174672</v>
      </c>
      <c r="J689" s="1172">
        <v>23731496</v>
      </c>
      <c r="K689" s="1225">
        <v>62622281</v>
      </c>
    </row>
    <row r="690" spans="2:12" ht="12.75">
      <c r="B690" s="1229" t="s">
        <v>252</v>
      </c>
      <c r="C690" s="1171">
        <f>SUM(D690+H690)</f>
        <v>105672362</v>
      </c>
      <c r="D690" s="1173">
        <v>403511</v>
      </c>
      <c r="E690" s="1173">
        <v>119182</v>
      </c>
      <c r="F690" s="1173">
        <v>221232</v>
      </c>
      <c r="G690" s="1174">
        <v>63097</v>
      </c>
      <c r="H690" s="1171">
        <v>105268851</v>
      </c>
      <c r="I690" s="1173">
        <v>17023118</v>
      </c>
      <c r="J690" s="1173">
        <v>28928872</v>
      </c>
      <c r="K690" s="1220">
        <v>59316861</v>
      </c>
    </row>
    <row r="691" spans="2:12" ht="12.75">
      <c r="B691" s="1229" t="s">
        <v>253</v>
      </c>
      <c r="C691" s="1171">
        <f>SUM(D691+H691)</f>
        <v>89888573</v>
      </c>
      <c r="D691" s="1173">
        <v>413288</v>
      </c>
      <c r="E691" s="1173">
        <v>100914</v>
      </c>
      <c r="F691" s="1173">
        <v>202818</v>
      </c>
      <c r="G691" s="1174">
        <v>109556</v>
      </c>
      <c r="H691" s="1171">
        <v>89475285</v>
      </c>
      <c r="I691" s="1173">
        <v>13419764</v>
      </c>
      <c r="J691" s="1173">
        <v>24879574</v>
      </c>
      <c r="K691" s="1220">
        <v>51175947</v>
      </c>
    </row>
    <row r="692" spans="2:12" ht="12.75">
      <c r="B692" s="1229" t="s">
        <v>254</v>
      </c>
      <c r="C692" s="1171">
        <f t="shared" si="52"/>
        <v>98776814</v>
      </c>
      <c r="D692" s="1171">
        <v>449742</v>
      </c>
      <c r="E692" s="1172">
        <v>142399</v>
      </c>
      <c r="F692" s="1172">
        <v>252641</v>
      </c>
      <c r="G692" s="1172">
        <v>54702</v>
      </c>
      <c r="H692" s="1171">
        <v>98327072</v>
      </c>
      <c r="I692" s="1172">
        <v>13985215</v>
      </c>
      <c r="J692" s="1172">
        <v>27586425</v>
      </c>
      <c r="K692" s="1225">
        <v>56755432</v>
      </c>
    </row>
    <row r="693" spans="2:12" ht="12.75">
      <c r="B693" s="1229" t="s">
        <v>255</v>
      </c>
      <c r="C693" s="1171">
        <f t="shared" si="52"/>
        <v>97774164</v>
      </c>
      <c r="D693" s="1173">
        <v>478145</v>
      </c>
      <c r="E693" s="1173">
        <v>164762</v>
      </c>
      <c r="F693" s="1173">
        <v>235023</v>
      </c>
      <c r="G693" s="1173">
        <v>78360</v>
      </c>
      <c r="H693" s="1172">
        <v>97296019</v>
      </c>
      <c r="I693" s="1173">
        <v>14828737</v>
      </c>
      <c r="J693" s="1173">
        <v>31240799</v>
      </c>
      <c r="K693" s="1220">
        <v>51226483</v>
      </c>
    </row>
    <row r="694" spans="2:12" ht="12.75">
      <c r="B694" s="1229" t="s">
        <v>256</v>
      </c>
      <c r="C694" s="1171">
        <f t="shared" si="52"/>
        <v>81593253</v>
      </c>
      <c r="D694" s="1173">
        <v>392463</v>
      </c>
      <c r="E694" s="1173">
        <v>92244</v>
      </c>
      <c r="F694" s="1173">
        <v>209689</v>
      </c>
      <c r="G694" s="1173">
        <v>90530</v>
      </c>
      <c r="H694" s="1172">
        <v>81200790</v>
      </c>
      <c r="I694" s="1173">
        <v>12068851</v>
      </c>
      <c r="J694" s="1173">
        <v>26605968</v>
      </c>
      <c r="K694" s="1220">
        <v>42525971</v>
      </c>
    </row>
    <row r="695" spans="2:12" ht="12.75">
      <c r="B695" s="1229" t="s">
        <v>257</v>
      </c>
      <c r="C695" s="1171">
        <f t="shared" si="52"/>
        <v>87937614</v>
      </c>
      <c r="D695" s="1173">
        <v>416595</v>
      </c>
      <c r="E695" s="1173">
        <v>118762</v>
      </c>
      <c r="F695" s="1173">
        <v>204236</v>
      </c>
      <c r="G695" s="1174">
        <v>93597</v>
      </c>
      <c r="H695" s="1175">
        <v>87521019</v>
      </c>
      <c r="I695" s="1173">
        <v>12604337</v>
      </c>
      <c r="J695" s="1173">
        <v>27520655</v>
      </c>
      <c r="K695" s="1220">
        <v>47396027</v>
      </c>
    </row>
    <row r="696" spans="2:12" ht="12.75">
      <c r="B696" s="1229"/>
      <c r="C696" s="1170"/>
      <c r="D696" s="1167"/>
      <c r="E696" s="1168"/>
      <c r="F696" s="1168"/>
      <c r="G696" s="1168"/>
      <c r="H696" s="1167"/>
      <c r="I696" s="1168"/>
      <c r="J696" s="1168"/>
      <c r="K696" s="1234"/>
    </row>
    <row r="697" spans="2:12" ht="12.75">
      <c r="B697" s="1226">
        <v>2020</v>
      </c>
      <c r="C697" s="1169">
        <f t="shared" ref="C697:K697" si="53">SUM(C684:C695)</f>
        <v>1106531644</v>
      </c>
      <c r="D697" s="1169">
        <f t="shared" si="53"/>
        <v>4659104</v>
      </c>
      <c r="E697" s="1169">
        <f t="shared" si="53"/>
        <v>1301600</v>
      </c>
      <c r="F697" s="1169">
        <f t="shared" si="53"/>
        <v>2382465</v>
      </c>
      <c r="G697" s="1169">
        <f t="shared" si="53"/>
        <v>975039</v>
      </c>
      <c r="H697" s="1169">
        <f t="shared" si="53"/>
        <v>1101872540</v>
      </c>
      <c r="I697" s="1169">
        <f t="shared" si="53"/>
        <v>161906505</v>
      </c>
      <c r="J697" s="1169">
        <f t="shared" si="53"/>
        <v>305200320</v>
      </c>
      <c r="K697" s="1235">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7"/>
      <c r="C700" s="1164"/>
      <c r="D700" s="1164"/>
      <c r="E700" s="1236"/>
      <c r="F700" s="1237" t="s">
        <v>272</v>
      </c>
      <c r="G700" s="1237"/>
      <c r="H700" s="1237"/>
      <c r="I700" s="1237"/>
      <c r="J700" s="1238"/>
      <c r="K700" s="1239"/>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 t="shared" ref="C712" si="63">C695/C656</f>
        <v>588.40825694212106</v>
      </c>
      <c r="D712" s="552">
        <f>D695/D656</f>
        <v>97.540388667759302</v>
      </c>
      <c r="E712" s="552">
        <f t="shared" ref="E712:K712" si="64">E695/E656</f>
        <v>61.375710594315244</v>
      </c>
      <c r="F712" s="552">
        <f t="shared" si="64"/>
        <v>106.76215368531103</v>
      </c>
      <c r="G712" s="552">
        <f t="shared" si="64"/>
        <v>221.26950354609929</v>
      </c>
      <c r="H712" s="552">
        <f t="shared" si="64"/>
        <v>602.84902775194757</v>
      </c>
      <c r="I712" s="552">
        <f t="shared" si="64"/>
        <v>540.86581702711976</v>
      </c>
      <c r="J712" s="552">
        <f t="shared" si="64"/>
        <v>577.30391642717791</v>
      </c>
      <c r="K712" s="1132">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89" t="s">
        <v>478</v>
      </c>
      <c r="C715" s="1589"/>
      <c r="D715" s="1589"/>
      <c r="E715" s="1589"/>
      <c r="F715" s="1589"/>
      <c r="G715" s="1589"/>
      <c r="H715" s="1589"/>
      <c r="I715" s="1589"/>
      <c r="J715" s="1589"/>
      <c r="K715" s="1589"/>
      <c r="L715"/>
    </row>
    <row r="716" spans="2:12" ht="18.75" thickBot="1">
      <c r="B716" s="1207"/>
      <c r="C716" s="1207"/>
      <c r="D716" s="1207"/>
      <c r="E716" s="1207"/>
      <c r="F716" s="791" t="s">
        <v>233</v>
      </c>
      <c r="G716" s="1207"/>
      <c r="H716" s="1207"/>
      <c r="I716" s="1207"/>
      <c r="J716" s="1207"/>
      <c r="K716" s="1207"/>
    </row>
    <row r="717" spans="2:12" ht="12.75">
      <c r="B717" s="1590" t="s">
        <v>234</v>
      </c>
      <c r="C717" s="1592" t="s">
        <v>22</v>
      </c>
      <c r="D717" s="1592" t="s">
        <v>235</v>
      </c>
      <c r="E717" s="1593" t="s">
        <v>236</v>
      </c>
      <c r="F717" s="1594"/>
      <c r="G717" s="1595"/>
      <c r="H717" s="1596" t="s">
        <v>237</v>
      </c>
      <c r="I717" s="1593" t="s">
        <v>238</v>
      </c>
      <c r="J717" s="1594"/>
      <c r="K717" s="1597"/>
    </row>
    <row r="718" spans="2:12">
      <c r="B718" s="1591"/>
      <c r="C718" s="1506"/>
      <c r="D718" s="1506"/>
      <c r="E718" s="1507" t="s">
        <v>275</v>
      </c>
      <c r="F718" s="1505" t="s">
        <v>276</v>
      </c>
      <c r="G718" s="1505" t="s">
        <v>277</v>
      </c>
      <c r="H718" s="1512"/>
      <c r="I718" s="1507" t="s">
        <v>242</v>
      </c>
      <c r="J718" s="1507" t="s">
        <v>24</v>
      </c>
      <c r="K718" s="1509" t="s">
        <v>322</v>
      </c>
    </row>
    <row r="719" spans="2:12" ht="17.25" customHeight="1">
      <c r="B719" s="1591"/>
      <c r="C719" s="1506"/>
      <c r="D719" s="1506"/>
      <c r="E719" s="1519"/>
      <c r="F719" s="1506"/>
      <c r="G719" s="1506"/>
      <c r="H719" s="1512"/>
      <c r="I719" s="1519"/>
      <c r="J719" s="1519"/>
      <c r="K719" s="1598"/>
    </row>
    <row r="720" spans="2:12" ht="12.75">
      <c r="B720" s="1133">
        <v>0</v>
      </c>
      <c r="C720" s="661">
        <v>1</v>
      </c>
      <c r="D720" s="661">
        <v>2</v>
      </c>
      <c r="E720" s="662">
        <v>3</v>
      </c>
      <c r="F720" s="662">
        <v>4</v>
      </c>
      <c r="G720" s="661">
        <v>5</v>
      </c>
      <c r="H720" s="661">
        <v>6</v>
      </c>
      <c r="I720" s="661">
        <v>7</v>
      </c>
      <c r="J720" s="661">
        <v>8</v>
      </c>
      <c r="K720" s="1134">
        <v>9</v>
      </c>
    </row>
    <row r="721" spans="2:11" ht="12.75">
      <c r="B721" s="1135"/>
      <c r="C721" s="664"/>
      <c r="D721" s="664"/>
      <c r="E721" s="664"/>
      <c r="F721" s="664"/>
      <c r="G721" s="664"/>
      <c r="H721" s="664"/>
      <c r="I721" s="664"/>
      <c r="J721" s="664"/>
      <c r="K721" s="1136"/>
    </row>
    <row r="722" spans="2:11" ht="14.25">
      <c r="B722" s="1137"/>
      <c r="C722" s="1572" t="s">
        <v>245</v>
      </c>
      <c r="D722" s="1572"/>
      <c r="E722" s="1572"/>
      <c r="F722" s="1572"/>
      <c r="G722" s="1572"/>
      <c r="H722" s="1572"/>
      <c r="I722" s="1572"/>
      <c r="J722" s="1572"/>
      <c r="K722" s="1586"/>
    </row>
    <row r="723" spans="2:11" ht="12.75">
      <c r="B723" s="1135"/>
      <c r="C723" s="664"/>
      <c r="D723" s="664"/>
      <c r="E723" s="664"/>
      <c r="F723" s="664"/>
      <c r="G723" s="664"/>
      <c r="H723" s="664"/>
      <c r="I723" s="664"/>
      <c r="J723" s="664"/>
      <c r="K723" s="1136"/>
    </row>
    <row r="724" spans="2:11" ht="12.75">
      <c r="B724" s="1288" t="s">
        <v>246</v>
      </c>
      <c r="C724" s="1171">
        <f>SUM(D724+H724)</f>
        <v>131487</v>
      </c>
      <c r="D724" s="1171">
        <v>4212</v>
      </c>
      <c r="E724" s="1171">
        <v>1884</v>
      </c>
      <c r="F724" s="1171">
        <v>1881</v>
      </c>
      <c r="G724" s="1171">
        <v>447</v>
      </c>
      <c r="H724" s="1171">
        <v>127275</v>
      </c>
      <c r="I724" s="1171">
        <v>20665</v>
      </c>
      <c r="J724" s="1171">
        <v>40603</v>
      </c>
      <c r="K724" s="1171">
        <v>66007</v>
      </c>
    </row>
    <row r="725" spans="2:11" ht="12.75">
      <c r="B725" s="1288" t="s">
        <v>247</v>
      </c>
      <c r="C725" s="1171">
        <f t="shared" ref="C725:C735" si="65">SUM(D725+H725)</f>
        <v>139761</v>
      </c>
      <c r="D725" s="1171">
        <v>4061</v>
      </c>
      <c r="E725" s="1171">
        <v>2090</v>
      </c>
      <c r="F725" s="1171">
        <v>1541</v>
      </c>
      <c r="G725" s="1171">
        <v>430</v>
      </c>
      <c r="H725" s="1171">
        <v>135700</v>
      </c>
      <c r="I725" s="1171">
        <v>22172</v>
      </c>
      <c r="J725" s="1171">
        <v>39787</v>
      </c>
      <c r="K725" s="1171">
        <v>73741</v>
      </c>
    </row>
    <row r="726" spans="2:11" ht="12.75">
      <c r="B726" s="1288" t="s">
        <v>248</v>
      </c>
      <c r="C726" s="1171">
        <f t="shared" si="65"/>
        <v>169682</v>
      </c>
      <c r="D726" s="1173">
        <v>5140</v>
      </c>
      <c r="E726" s="1173">
        <v>2472</v>
      </c>
      <c r="F726" s="1173">
        <v>2072</v>
      </c>
      <c r="G726" s="1174">
        <v>596</v>
      </c>
      <c r="H726" s="1171">
        <v>164542</v>
      </c>
      <c r="I726" s="1173">
        <v>28740</v>
      </c>
      <c r="J726" s="1173">
        <v>46840</v>
      </c>
      <c r="K726" s="1173">
        <v>88962</v>
      </c>
    </row>
    <row r="727" spans="2:11" ht="12.75">
      <c r="B727" s="1288" t="s">
        <v>249</v>
      </c>
      <c r="C727" s="1171">
        <f>SUM(D727+H727)</f>
        <v>0</v>
      </c>
      <c r="D727" s="1171"/>
      <c r="E727" s="1172"/>
      <c r="F727" s="1172"/>
      <c r="G727" s="1171"/>
      <c r="H727" s="1171"/>
      <c r="I727" s="1171"/>
      <c r="J727" s="1171"/>
      <c r="K727" s="1171"/>
    </row>
    <row r="728" spans="2:11" ht="12.75">
      <c r="B728" s="1288" t="s">
        <v>250</v>
      </c>
      <c r="C728" s="1171">
        <f>SUM(D728+H728)</f>
        <v>0</v>
      </c>
      <c r="D728" s="1000"/>
      <c r="E728" s="1176"/>
      <c r="F728" s="1166"/>
      <c r="G728" s="1166"/>
      <c r="H728" s="1000"/>
      <c r="I728" s="1176"/>
      <c r="J728" s="1176"/>
      <c r="K728" s="1166"/>
    </row>
    <row r="729" spans="2:11" ht="12.75">
      <c r="B729" s="1288" t="s">
        <v>251</v>
      </c>
      <c r="C729" s="1171">
        <f t="shared" si="65"/>
        <v>0</v>
      </c>
      <c r="D729" s="1171"/>
      <c r="E729" s="1172"/>
      <c r="F729" s="1172"/>
      <c r="G729" s="1171"/>
      <c r="H729" s="1171"/>
      <c r="I729" s="1171"/>
      <c r="J729" s="1171"/>
      <c r="K729" s="1171"/>
    </row>
    <row r="730" spans="2:11" ht="12.75">
      <c r="B730" s="1288" t="s">
        <v>252</v>
      </c>
      <c r="C730" s="1171">
        <f>SUM(D730+H730)</f>
        <v>0</v>
      </c>
      <c r="D730" s="865"/>
      <c r="E730" s="1173"/>
      <c r="F730" s="1174"/>
      <c r="G730" s="1174"/>
      <c r="H730" s="1171"/>
      <c r="I730" s="1173"/>
      <c r="J730" s="1173"/>
      <c r="K730" s="1173"/>
    </row>
    <row r="731" spans="2:11" ht="12.75">
      <c r="B731" s="1288" t="s">
        <v>253</v>
      </c>
      <c r="C731" s="1171">
        <f t="shared" si="65"/>
        <v>0</v>
      </c>
      <c r="D731" s="865"/>
      <c r="E731" s="1173"/>
      <c r="F731" s="1173"/>
      <c r="G731" s="1174"/>
      <c r="H731" s="1171"/>
      <c r="I731" s="1173"/>
      <c r="J731" s="1173"/>
      <c r="K731" s="1173"/>
    </row>
    <row r="732" spans="2:11" ht="12.75">
      <c r="B732" s="1288" t="s">
        <v>254</v>
      </c>
      <c r="C732" s="1171">
        <f t="shared" si="65"/>
        <v>0</v>
      </c>
      <c r="D732" s="1171"/>
      <c r="E732" s="1172"/>
      <c r="F732" s="1172"/>
      <c r="G732" s="1171"/>
      <c r="H732" s="1171"/>
      <c r="I732" s="1171"/>
      <c r="J732" s="1171"/>
      <c r="K732" s="1171"/>
    </row>
    <row r="733" spans="2:11" ht="12.75">
      <c r="B733" s="1289" t="s">
        <v>255</v>
      </c>
      <c r="C733" s="1171">
        <f>SUM(D733+H733)</f>
        <v>0</v>
      </c>
      <c r="D733" s="865"/>
      <c r="E733" s="1173"/>
      <c r="F733" s="1173"/>
      <c r="G733" s="1173"/>
      <c r="H733" s="1172"/>
      <c r="I733" s="1173"/>
      <c r="J733" s="1173"/>
      <c r="K733" s="1173"/>
    </row>
    <row r="734" spans="2:11" ht="12.75">
      <c r="B734" s="1290" t="s">
        <v>256</v>
      </c>
      <c r="C734" s="1171">
        <f>SUM(D734+H734)</f>
        <v>0</v>
      </c>
      <c r="D734" s="1173"/>
      <c r="E734" s="1173"/>
      <c r="F734" s="1173"/>
      <c r="G734" s="1173"/>
      <c r="H734" s="1173"/>
      <c r="I734" s="1173"/>
      <c r="J734" s="1173"/>
      <c r="K734" s="1173"/>
    </row>
    <row r="735" spans="2:11" ht="12.75">
      <c r="B735" s="1290" t="s">
        <v>257</v>
      </c>
      <c r="C735" s="1171">
        <f t="shared" si="65"/>
        <v>0</v>
      </c>
      <c r="D735" s="1173"/>
      <c r="E735" s="1173"/>
      <c r="F735" s="1173"/>
      <c r="G735" s="1173"/>
      <c r="H735" s="1173"/>
      <c r="I735" s="1173"/>
      <c r="J735" s="1173"/>
      <c r="K735" s="1173"/>
    </row>
    <row r="736" spans="2:11" ht="15">
      <c r="B736" s="1002"/>
      <c r="C736" s="1172"/>
      <c r="D736" s="1172"/>
      <c r="E736" s="1172"/>
      <c r="F736" s="1172"/>
      <c r="G736" s="1172"/>
      <c r="H736" s="1172"/>
      <c r="I736" s="1172"/>
      <c r="J736" s="1172"/>
      <c r="K736" s="1172"/>
    </row>
    <row r="737" spans="2:11" ht="12.75">
      <c r="B737" s="1003">
        <v>2021</v>
      </c>
      <c r="C737" s="1165">
        <f t="shared" ref="C737:K737" si="66">SUM(C724:C735)</f>
        <v>440930</v>
      </c>
      <c r="D737" s="1165">
        <f>SUM(D724:D735)</f>
        <v>13413</v>
      </c>
      <c r="E737" s="1165">
        <f t="shared" si="66"/>
        <v>6446</v>
      </c>
      <c r="F737" s="1165">
        <f t="shared" si="66"/>
        <v>5494</v>
      </c>
      <c r="G737" s="1165">
        <f>SUM(G724:G735)</f>
        <v>1473</v>
      </c>
      <c r="H737" s="1165">
        <f t="shared" si="66"/>
        <v>427517</v>
      </c>
      <c r="I737" s="1165">
        <f t="shared" si="66"/>
        <v>71577</v>
      </c>
      <c r="J737" s="1165">
        <f t="shared" si="66"/>
        <v>127230</v>
      </c>
      <c r="K737" s="1165">
        <f t="shared" si="66"/>
        <v>228710</v>
      </c>
    </row>
    <row r="738" spans="2:11" ht="12.75">
      <c r="B738" s="1164"/>
      <c r="C738" s="1141"/>
      <c r="D738" s="1141"/>
      <c r="E738" s="1141"/>
      <c r="F738" s="1141"/>
      <c r="G738" s="1141"/>
      <c r="H738" s="1141"/>
      <c r="I738" s="1141"/>
      <c r="J738" s="1141"/>
      <c r="K738" s="1141"/>
    </row>
    <row r="739" spans="2:11" ht="12.75">
      <c r="B739" s="106"/>
      <c r="C739" s="1503" t="s">
        <v>270</v>
      </c>
      <c r="D739" s="1503"/>
      <c r="E739" s="1503"/>
      <c r="F739" s="1503"/>
      <c r="G739" s="1503"/>
      <c r="H739" s="1503"/>
      <c r="I739" s="1503"/>
      <c r="J739" s="1503"/>
      <c r="K739" s="1503"/>
    </row>
    <row r="740" spans="2:11" ht="12.75">
      <c r="B740" s="664"/>
      <c r="C740" s="1141"/>
      <c r="D740" s="1141"/>
      <c r="E740" s="1141"/>
      <c r="F740" s="1141"/>
      <c r="G740" s="1141"/>
      <c r="H740" s="1141"/>
      <c r="I740" s="1141"/>
      <c r="J740" s="1141"/>
      <c r="K740" s="1141"/>
    </row>
    <row r="741" spans="2:11" ht="12.75">
      <c r="B741" s="1004" t="s">
        <v>246</v>
      </c>
      <c r="C741" s="1171">
        <f t="shared" ref="C741:C752" si="67">SUM(D741+H741)</f>
        <v>39741341</v>
      </c>
      <c r="D741" s="1171">
        <v>237362</v>
      </c>
      <c r="E741" s="1171">
        <v>66223</v>
      </c>
      <c r="F741" s="1171">
        <v>109472</v>
      </c>
      <c r="G741" s="1171">
        <v>61667</v>
      </c>
      <c r="H741" s="1171">
        <v>39503979</v>
      </c>
      <c r="I741" s="1171">
        <v>5747629</v>
      </c>
      <c r="J741" s="1171">
        <v>11340717</v>
      </c>
      <c r="K741" s="1171">
        <v>22415633</v>
      </c>
    </row>
    <row r="742" spans="2:11" ht="12.75">
      <c r="B742" s="1004" t="s">
        <v>247</v>
      </c>
      <c r="C742" s="1171">
        <f t="shared" si="67"/>
        <v>42585604</v>
      </c>
      <c r="D742" s="1171">
        <v>225646</v>
      </c>
      <c r="E742" s="1171">
        <v>74893</v>
      </c>
      <c r="F742" s="1171">
        <v>91386</v>
      </c>
      <c r="G742" s="1171">
        <v>59367</v>
      </c>
      <c r="H742" s="1171">
        <v>42359958</v>
      </c>
      <c r="I742" s="1171">
        <v>6173809</v>
      </c>
      <c r="J742" s="1171">
        <v>11233624</v>
      </c>
      <c r="K742" s="1171">
        <v>24952525</v>
      </c>
    </row>
    <row r="743" spans="2:11" ht="12.75">
      <c r="B743" s="1004" t="s">
        <v>248</v>
      </c>
      <c r="C743" s="1171">
        <f t="shared" si="67"/>
        <v>51669516</v>
      </c>
      <c r="D743" s="1173">
        <v>269170</v>
      </c>
      <c r="E743" s="1173">
        <v>75705</v>
      </c>
      <c r="F743" s="1173">
        <v>120949</v>
      </c>
      <c r="G743" s="1174">
        <v>72516</v>
      </c>
      <c r="H743" s="1171">
        <v>51400346</v>
      </c>
      <c r="I743" s="1173">
        <v>8040952</v>
      </c>
      <c r="J743" s="1173">
        <v>13263981</v>
      </c>
      <c r="K743" s="1173">
        <v>30095413</v>
      </c>
    </row>
    <row r="744" spans="2:11" ht="12.75">
      <c r="B744" s="1004" t="s">
        <v>249</v>
      </c>
      <c r="C744" s="1171">
        <f t="shared" si="67"/>
        <v>0</v>
      </c>
      <c r="D744" s="1171"/>
      <c r="E744" s="1172"/>
      <c r="F744" s="1172"/>
      <c r="G744" s="1171"/>
      <c r="H744" s="1171"/>
      <c r="I744" s="1171"/>
      <c r="J744" s="1171"/>
      <c r="K744" s="1171"/>
    </row>
    <row r="745" spans="2:11" ht="12.75">
      <c r="B745" s="1004" t="s">
        <v>250</v>
      </c>
      <c r="C745" s="1171">
        <f t="shared" si="67"/>
        <v>0</v>
      </c>
      <c r="D745" s="1176"/>
      <c r="E745" s="1176"/>
      <c r="F745" s="1176"/>
      <c r="G745" s="1176"/>
      <c r="H745" s="1176"/>
      <c r="I745" s="1176"/>
      <c r="J745" s="1176"/>
      <c r="K745" s="1166"/>
    </row>
    <row r="746" spans="2:11" ht="12.75">
      <c r="B746" s="1004" t="s">
        <v>251</v>
      </c>
      <c r="C746" s="1171">
        <f t="shared" si="67"/>
        <v>0</v>
      </c>
      <c r="D746" s="1171"/>
      <c r="E746" s="1172"/>
      <c r="F746" s="1172"/>
      <c r="G746" s="1171"/>
      <c r="H746" s="1171"/>
      <c r="I746" s="1171"/>
      <c r="J746" s="1171"/>
      <c r="K746" s="1171"/>
    </row>
    <row r="747" spans="2:11" ht="12.75">
      <c r="B747" s="1004" t="s">
        <v>252</v>
      </c>
      <c r="C747" s="1171">
        <f t="shared" si="67"/>
        <v>0</v>
      </c>
      <c r="D747" s="1173"/>
      <c r="E747" s="1173"/>
      <c r="F747" s="1173"/>
      <c r="G747" s="1174"/>
      <c r="H747" s="1171"/>
      <c r="I747" s="1173"/>
      <c r="J747" s="1173"/>
      <c r="K747" s="1173"/>
    </row>
    <row r="748" spans="2:11" ht="12.75">
      <c r="B748" s="1004" t="s">
        <v>253</v>
      </c>
      <c r="C748" s="1171">
        <f t="shared" si="67"/>
        <v>0</v>
      </c>
      <c r="D748" s="1173"/>
      <c r="E748" s="1173"/>
      <c r="F748" s="1173"/>
      <c r="G748" s="1174"/>
      <c r="H748" s="1171"/>
      <c r="I748" s="1173"/>
      <c r="J748" s="1173"/>
      <c r="K748" s="1173"/>
    </row>
    <row r="749" spans="2:11" ht="12.75">
      <c r="B749" s="1004" t="s">
        <v>254</v>
      </c>
      <c r="C749" s="1171">
        <f t="shared" si="67"/>
        <v>0</v>
      </c>
      <c r="D749" s="1173"/>
      <c r="E749" s="1173"/>
      <c r="F749" s="1173"/>
      <c r="G749" s="1174"/>
      <c r="H749" s="1171"/>
      <c r="I749" s="1173"/>
      <c r="J749" s="1173"/>
      <c r="K749" s="1173"/>
    </row>
    <row r="750" spans="2:11" ht="12.75">
      <c r="B750" s="1004" t="s">
        <v>255</v>
      </c>
      <c r="C750" s="1171">
        <f>SUM(D750+H750)</f>
        <v>0</v>
      </c>
      <c r="D750" s="1173"/>
      <c r="E750" s="1173"/>
      <c r="F750" s="1173"/>
      <c r="G750" s="1173"/>
      <c r="H750" s="1172"/>
      <c r="I750" s="1173"/>
      <c r="J750" s="1173"/>
      <c r="K750" s="1173"/>
    </row>
    <row r="751" spans="2:11" ht="12.75">
      <c r="B751" s="1004" t="s">
        <v>256</v>
      </c>
      <c r="C751" s="1171">
        <f>SUM(D751+H751)</f>
        <v>0</v>
      </c>
      <c r="D751" s="1173"/>
      <c r="E751" s="1173"/>
      <c r="F751" s="1173"/>
      <c r="G751" s="1173"/>
      <c r="H751" s="1172"/>
      <c r="I751" s="1173"/>
      <c r="J751" s="1173"/>
      <c r="K751" s="1173"/>
    </row>
    <row r="752" spans="2:11" ht="12.75">
      <c r="B752" s="1004" t="s">
        <v>257</v>
      </c>
      <c r="C752" s="1171">
        <f t="shared" si="67"/>
        <v>0</v>
      </c>
      <c r="D752" s="1173"/>
      <c r="E752" s="1173"/>
      <c r="F752" s="1173"/>
      <c r="G752" s="1173"/>
      <c r="H752" s="1173"/>
      <c r="I752" s="1173"/>
      <c r="J752" s="1173"/>
      <c r="K752" s="1173"/>
    </row>
    <row r="753" spans="2:11" ht="12.75">
      <c r="B753" s="1164"/>
      <c r="C753" s="1172"/>
      <c r="D753" s="1172"/>
      <c r="E753" s="1172"/>
      <c r="F753" s="1172"/>
      <c r="G753" s="1172"/>
      <c r="H753" s="1172"/>
      <c r="I753" s="1172"/>
      <c r="J753" s="1172"/>
      <c r="K753" s="1172"/>
    </row>
    <row r="754" spans="2:11" ht="12.75">
      <c r="B754" s="1003">
        <v>2021</v>
      </c>
      <c r="C754" s="1165">
        <f t="shared" ref="C754:K754" si="68">SUM(C741:C752)</f>
        <v>133996461</v>
      </c>
      <c r="D754" s="1165">
        <f t="shared" si="68"/>
        <v>732178</v>
      </c>
      <c r="E754" s="1165">
        <f t="shared" si="68"/>
        <v>216821</v>
      </c>
      <c r="F754" s="1165">
        <f t="shared" si="68"/>
        <v>321807</v>
      </c>
      <c r="G754" s="1165">
        <f t="shared" si="68"/>
        <v>193550</v>
      </c>
      <c r="H754" s="1165">
        <f t="shared" si="68"/>
        <v>133264283</v>
      </c>
      <c r="I754" s="1165">
        <f t="shared" si="68"/>
        <v>19962390</v>
      </c>
      <c r="J754" s="1165">
        <f t="shared" si="68"/>
        <v>35838322</v>
      </c>
      <c r="K754" s="1165">
        <f t="shared" si="68"/>
        <v>77463571</v>
      </c>
    </row>
    <row r="755" spans="2:11" ht="12.75">
      <c r="B755" s="671"/>
      <c r="C755" s="1142"/>
      <c r="D755" s="1142"/>
      <c r="E755" s="1142"/>
      <c r="F755" s="1142"/>
      <c r="G755" s="1142"/>
      <c r="H755" s="1142"/>
      <c r="I755" s="1142"/>
      <c r="J755" s="1142"/>
      <c r="K755" s="1142"/>
    </row>
    <row r="756" spans="2:11" ht="12.75" customHeight="1">
      <c r="B756" s="1583" t="s">
        <v>234</v>
      </c>
      <c r="C756" s="1505" t="s">
        <v>22</v>
      </c>
      <c r="D756" s="1505" t="s">
        <v>235</v>
      </c>
      <c r="E756" s="1516" t="s">
        <v>236</v>
      </c>
      <c r="F756" s="1517"/>
      <c r="G756" s="1518"/>
      <c r="H756" s="1511" t="s">
        <v>237</v>
      </c>
      <c r="I756" s="1513" t="s">
        <v>238</v>
      </c>
      <c r="J756" s="1514"/>
      <c r="K756" s="1514"/>
    </row>
    <row r="757" spans="2:11" ht="11.25" customHeight="1">
      <c r="B757" s="1584"/>
      <c r="C757" s="1506"/>
      <c r="D757" s="1506"/>
      <c r="E757" s="1507" t="s">
        <v>275</v>
      </c>
      <c r="F757" s="1505" t="s">
        <v>276</v>
      </c>
      <c r="G757" s="1505" t="s">
        <v>277</v>
      </c>
      <c r="H757" s="1512"/>
      <c r="I757" s="1507" t="s">
        <v>242</v>
      </c>
      <c r="J757" s="1507" t="s">
        <v>24</v>
      </c>
      <c r="K757" s="1505" t="s">
        <v>243</v>
      </c>
    </row>
    <row r="758" spans="2:11" ht="11.25" customHeight="1">
      <c r="B758" s="1584"/>
      <c r="C758" s="1506"/>
      <c r="D758" s="1506"/>
      <c r="E758" s="1519"/>
      <c r="F758" s="1506"/>
      <c r="G758" s="1506"/>
      <c r="H758" s="1512"/>
      <c r="I758" s="1508"/>
      <c r="J758" s="1508"/>
      <c r="K758" s="1582"/>
    </row>
    <row r="759" spans="2:11" ht="12.75">
      <c r="B759" s="661">
        <v>0</v>
      </c>
      <c r="C759" s="1143">
        <v>1</v>
      </c>
      <c r="D759" s="1143">
        <v>2</v>
      </c>
      <c r="E759" s="1144">
        <v>3</v>
      </c>
      <c r="F759" s="1144">
        <v>4</v>
      </c>
      <c r="G759" s="1143">
        <v>5</v>
      </c>
      <c r="H759" s="1143">
        <v>6</v>
      </c>
      <c r="I759" s="1143">
        <v>7</v>
      </c>
      <c r="J759" s="1143">
        <v>8</v>
      </c>
      <c r="K759" s="1143">
        <v>9</v>
      </c>
    </row>
    <row r="760" spans="2:11" ht="12.75">
      <c r="B760" s="664"/>
      <c r="C760" s="1141"/>
      <c r="D760" s="1141"/>
      <c r="E760" s="1141"/>
      <c r="F760" s="1141"/>
      <c r="G760" s="1141"/>
      <c r="H760" s="1141"/>
      <c r="I760" s="1141"/>
      <c r="J760" s="1141"/>
      <c r="K760" s="1141"/>
    </row>
    <row r="761" spans="2:11" ht="12.75">
      <c r="B761" s="106"/>
      <c r="C761" s="1503" t="s">
        <v>271</v>
      </c>
      <c r="D761" s="1503"/>
      <c r="E761" s="1503"/>
      <c r="F761" s="1503"/>
      <c r="G761" s="1503"/>
      <c r="H761" s="1503"/>
      <c r="I761" s="1503"/>
      <c r="J761" s="1503"/>
      <c r="K761" s="1503"/>
    </row>
    <row r="762" spans="2:11" ht="12.75">
      <c r="B762" s="106"/>
      <c r="C762" s="1145"/>
      <c r="D762" s="1145"/>
      <c r="E762" s="1145"/>
      <c r="F762" s="1145"/>
      <c r="G762" s="1145"/>
      <c r="H762" s="1145"/>
      <c r="I762" s="1145"/>
      <c r="J762" s="1145"/>
      <c r="K762" s="1145"/>
    </row>
    <row r="763" spans="2:11" ht="12.75">
      <c r="B763" s="1004" t="s">
        <v>246</v>
      </c>
      <c r="C763" s="1171">
        <f>SUM(D763+H763)</f>
        <v>78109600</v>
      </c>
      <c r="D763" s="1171">
        <v>415757</v>
      </c>
      <c r="E763" s="1171">
        <v>115249</v>
      </c>
      <c r="F763" s="1171">
        <v>192404</v>
      </c>
      <c r="G763" s="1171">
        <v>108104</v>
      </c>
      <c r="H763" s="1171">
        <v>77693843</v>
      </c>
      <c r="I763" s="1171">
        <v>11243403</v>
      </c>
      <c r="J763" s="1171">
        <v>23582450</v>
      </c>
      <c r="K763" s="1171">
        <v>42867990</v>
      </c>
    </row>
    <row r="764" spans="2:11" ht="12.75">
      <c r="B764" s="1004" t="s">
        <v>247</v>
      </c>
      <c r="C764" s="1171">
        <f t="shared" ref="C764:C774" si="69">SUM(D764+H764)</f>
        <v>84091107</v>
      </c>
      <c r="D764" s="1171">
        <v>393972</v>
      </c>
      <c r="E764" s="1171">
        <v>130879</v>
      </c>
      <c r="F764" s="1171">
        <v>159588</v>
      </c>
      <c r="G764" s="1171">
        <v>103505</v>
      </c>
      <c r="H764" s="1171">
        <v>83697135</v>
      </c>
      <c r="I764" s="1171">
        <v>12177076</v>
      </c>
      <c r="J764" s="1171">
        <v>23317616</v>
      </c>
      <c r="K764" s="1171">
        <v>48202443</v>
      </c>
    </row>
    <row r="765" spans="2:11" ht="12.75">
      <c r="B765" s="1004" t="s">
        <v>248</v>
      </c>
      <c r="C765" s="1171">
        <f t="shared" si="69"/>
        <v>102461148</v>
      </c>
      <c r="D765" s="1173">
        <v>472364</v>
      </c>
      <c r="E765" s="1173">
        <v>133618</v>
      </c>
      <c r="F765" s="1173">
        <v>212699</v>
      </c>
      <c r="G765" s="1174">
        <v>126047</v>
      </c>
      <c r="H765" s="1171">
        <v>101988784</v>
      </c>
      <c r="I765" s="1173">
        <v>15849028</v>
      </c>
      <c r="J765" s="1173">
        <v>27673719</v>
      </c>
      <c r="K765" s="1173">
        <v>58466037</v>
      </c>
    </row>
    <row r="766" spans="2:11" ht="12.75">
      <c r="B766" s="1004" t="s">
        <v>249</v>
      </c>
      <c r="C766" s="1171">
        <f t="shared" si="69"/>
        <v>0</v>
      </c>
      <c r="D766" s="1171"/>
      <c r="E766" s="1172"/>
      <c r="F766" s="1172"/>
      <c r="G766" s="1172"/>
      <c r="H766" s="1171"/>
      <c r="I766" s="1172"/>
      <c r="J766" s="1172"/>
      <c r="K766" s="1172"/>
    </row>
    <row r="767" spans="2:11" ht="12.75">
      <c r="B767" s="1004" t="s">
        <v>250</v>
      </c>
      <c r="C767" s="1171">
        <f t="shared" si="69"/>
        <v>0</v>
      </c>
      <c r="D767" s="1176"/>
      <c r="E767" s="1176"/>
      <c r="F767" s="1176"/>
      <c r="G767" s="1176"/>
      <c r="H767" s="1176"/>
      <c r="I767" s="1176"/>
      <c r="J767" s="1176"/>
      <c r="K767" s="1176"/>
    </row>
    <row r="768" spans="2:11" ht="12.75">
      <c r="B768" s="1004" t="s">
        <v>251</v>
      </c>
      <c r="C768" s="1171">
        <f t="shared" si="69"/>
        <v>0</v>
      </c>
      <c r="D768" s="1171"/>
      <c r="E768" s="1172"/>
      <c r="F768" s="1172"/>
      <c r="G768" s="1172"/>
      <c r="H768" s="1171"/>
      <c r="I768" s="1172"/>
      <c r="J768" s="1172"/>
      <c r="K768" s="1172"/>
    </row>
    <row r="769" spans="2:11" ht="12.75">
      <c r="B769" s="1004" t="s">
        <v>252</v>
      </c>
      <c r="C769" s="1171">
        <f>SUM(D769+H769)</f>
        <v>0</v>
      </c>
      <c r="D769" s="1173"/>
      <c r="E769" s="1173"/>
      <c r="F769" s="1173"/>
      <c r="G769" s="1174"/>
      <c r="H769" s="1171"/>
      <c r="I769" s="1173"/>
      <c r="J769" s="1173"/>
      <c r="K769" s="1173"/>
    </row>
    <row r="770" spans="2:11" ht="12.75">
      <c r="B770" s="1004" t="s">
        <v>253</v>
      </c>
      <c r="C770" s="1171">
        <f>SUM(D770+H770)</f>
        <v>0</v>
      </c>
      <c r="D770" s="1173"/>
      <c r="E770" s="1173"/>
      <c r="F770" s="1173"/>
      <c r="G770" s="1174"/>
      <c r="H770" s="1171"/>
      <c r="I770" s="1173"/>
      <c r="J770" s="1173"/>
      <c r="K770" s="1173"/>
    </row>
    <row r="771" spans="2:11" ht="12.75">
      <c r="B771" s="1004" t="s">
        <v>254</v>
      </c>
      <c r="C771" s="1171">
        <f t="shared" si="69"/>
        <v>0</v>
      </c>
      <c r="D771" s="1171"/>
      <c r="E771" s="1172"/>
      <c r="F771" s="1172"/>
      <c r="G771" s="1172"/>
      <c r="H771" s="1171"/>
      <c r="I771" s="1172"/>
      <c r="J771" s="1172"/>
      <c r="K771" s="1172"/>
    </row>
    <row r="772" spans="2:11" ht="12.75">
      <c r="B772" s="1004" t="s">
        <v>255</v>
      </c>
      <c r="C772" s="1171">
        <f t="shared" si="69"/>
        <v>0</v>
      </c>
      <c r="D772" s="1173"/>
      <c r="E772" s="1173"/>
      <c r="F772" s="1173"/>
      <c r="G772" s="1173"/>
      <c r="H772" s="1172"/>
      <c r="I772" s="1173"/>
      <c r="J772" s="1173"/>
      <c r="K772" s="1173"/>
    </row>
    <row r="773" spans="2:11" ht="12.75">
      <c r="B773" s="1004" t="s">
        <v>256</v>
      </c>
      <c r="C773" s="1171">
        <f t="shared" si="69"/>
        <v>0</v>
      </c>
      <c r="D773" s="1173"/>
      <c r="E773" s="1173"/>
      <c r="F773" s="1173"/>
      <c r="G773" s="1173"/>
      <c r="H773" s="1172"/>
      <c r="I773" s="1173"/>
      <c r="J773" s="1173"/>
      <c r="K773" s="1173"/>
    </row>
    <row r="774" spans="2:11" ht="12.75">
      <c r="B774" s="1004" t="s">
        <v>257</v>
      </c>
      <c r="C774" s="1171">
        <f t="shared" si="69"/>
        <v>0</v>
      </c>
      <c r="D774" s="1173"/>
      <c r="E774" s="1173"/>
      <c r="F774" s="1173"/>
      <c r="G774" s="1174"/>
      <c r="H774" s="1175"/>
      <c r="I774" s="1173"/>
      <c r="J774" s="1173"/>
      <c r="K774" s="1173"/>
    </row>
    <row r="775" spans="2:11" ht="12.75">
      <c r="B775" s="1004"/>
      <c r="C775" s="1170"/>
      <c r="D775" s="1167"/>
      <c r="E775" s="1168"/>
      <c r="F775" s="1168"/>
      <c r="G775" s="1168"/>
      <c r="H775" s="1167"/>
      <c r="I775" s="1168"/>
      <c r="J775" s="1168"/>
      <c r="K775" s="1168"/>
    </row>
    <row r="776" spans="2:11" ht="12.75">
      <c r="B776" s="1003">
        <v>2021</v>
      </c>
      <c r="C776" s="1169">
        <f t="shared" ref="C776:K776" si="70">SUM(C763:C774)</f>
        <v>264661855</v>
      </c>
      <c r="D776" s="1169">
        <f t="shared" si="70"/>
        <v>1282093</v>
      </c>
      <c r="E776" s="1169">
        <f t="shared" si="70"/>
        <v>379746</v>
      </c>
      <c r="F776" s="1169">
        <f t="shared" si="70"/>
        <v>564691</v>
      </c>
      <c r="G776" s="1169">
        <f t="shared" si="70"/>
        <v>337656</v>
      </c>
      <c r="H776" s="1169">
        <f t="shared" si="70"/>
        <v>263379762</v>
      </c>
      <c r="I776" s="1169">
        <f t="shared" si="70"/>
        <v>39269507</v>
      </c>
      <c r="J776" s="1169">
        <f t="shared" si="70"/>
        <v>74573785</v>
      </c>
      <c r="K776" s="1169">
        <f t="shared" si="70"/>
        <v>149536470</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7"/>
      <c r="C779" s="1164"/>
      <c r="D779" s="1164"/>
      <c r="E779" s="1236"/>
      <c r="F779" s="1237" t="s">
        <v>272</v>
      </c>
      <c r="G779" s="1237"/>
      <c r="H779" s="1237"/>
      <c r="I779" s="1237"/>
      <c r="J779" s="1238"/>
      <c r="K779" s="1239"/>
    </row>
    <row r="780" spans="2:11" ht="15.75">
      <c r="B780" s="525" t="s">
        <v>246</v>
      </c>
      <c r="C780" s="550">
        <f>C763/C724</f>
        <v>594.0480807988622</v>
      </c>
      <c r="D780" s="550">
        <f t="shared" ref="D780:K780" si="71">D763/D724</f>
        <v>98.707739791073124</v>
      </c>
      <c r="E780" s="550">
        <f t="shared" si="71"/>
        <v>61.172505307855623</v>
      </c>
      <c r="F780" s="550">
        <f t="shared" si="71"/>
        <v>102.28814460393407</v>
      </c>
      <c r="G780" s="550">
        <f t="shared" si="71"/>
        <v>241.84340044742729</v>
      </c>
      <c r="H780" s="550">
        <f t="shared" si="71"/>
        <v>610.44072284423487</v>
      </c>
      <c r="I780" s="550">
        <f t="shared" si="71"/>
        <v>544.07950641180742</v>
      </c>
      <c r="J780" s="550">
        <f t="shared" si="71"/>
        <v>580.80560549713073</v>
      </c>
      <c r="K780" s="1088">
        <f t="shared" si="71"/>
        <v>649.44611935097794</v>
      </c>
    </row>
    <row r="781" spans="2:11" ht="15.75">
      <c r="B781" s="521" t="s">
        <v>247</v>
      </c>
      <c r="C781" s="551">
        <f t="shared" ref="C781:G781" si="72">C764/C725</f>
        <v>601.67791443965052</v>
      </c>
      <c r="D781" s="551">
        <f t="shared" si="72"/>
        <v>97.013543462201426</v>
      </c>
      <c r="E781" s="551">
        <f t="shared" si="72"/>
        <v>62.621531100478471</v>
      </c>
      <c r="F781" s="551">
        <f t="shared" si="72"/>
        <v>103.56132381570409</v>
      </c>
      <c r="G781" s="551">
        <f t="shared" si="72"/>
        <v>240.7093023255814</v>
      </c>
      <c r="H781" s="551">
        <f>H764/H725</f>
        <v>616.78065585851141</v>
      </c>
      <c r="I781" s="551">
        <f t="shared" ref="I781:K781" si="73">I764/I725</f>
        <v>549.20963377232545</v>
      </c>
      <c r="J781" s="551">
        <f t="shared" si="73"/>
        <v>586.06117576092697</v>
      </c>
      <c r="K781" s="1089">
        <f t="shared" si="73"/>
        <v>653.67221762655777</v>
      </c>
    </row>
    <row r="782" spans="2:11" ht="15.75">
      <c r="B782" s="521" t="s">
        <v>248</v>
      </c>
      <c r="C782" s="551">
        <f t="shared" ref="C782:G782" si="74">C765/C726</f>
        <v>603.84217536332665</v>
      </c>
      <c r="D782" s="551">
        <f t="shared" si="74"/>
        <v>91.899610894941631</v>
      </c>
      <c r="E782" s="551">
        <f t="shared" si="74"/>
        <v>54.052588996763753</v>
      </c>
      <c r="F782" s="551">
        <f t="shared" si="74"/>
        <v>102.65395752895753</v>
      </c>
      <c r="G782" s="551">
        <f t="shared" si="74"/>
        <v>211.48825503355704</v>
      </c>
      <c r="H782" s="551">
        <f>H765/H726</f>
        <v>619.8343523234189</v>
      </c>
      <c r="I782" s="551">
        <f t="shared" ref="I782:K782" si="75">I765/I726</f>
        <v>551.46235212247734</v>
      </c>
      <c r="J782" s="551">
        <f t="shared" si="75"/>
        <v>590.81381298035865</v>
      </c>
      <c r="K782" s="1089">
        <f t="shared" si="75"/>
        <v>657.20236730289332</v>
      </c>
    </row>
    <row r="783" spans="2:11" ht="15.75">
      <c r="B783" s="521" t="s">
        <v>249</v>
      </c>
      <c r="C783" s="551" t="e">
        <f>C766/C727</f>
        <v>#DIV/0!</v>
      </c>
      <c r="D783" s="551" t="e">
        <f t="shared" ref="D783:G783" si="76">D766/D727</f>
        <v>#DIV/0!</v>
      </c>
      <c r="E783" s="551" t="e">
        <f t="shared" si="76"/>
        <v>#DIV/0!</v>
      </c>
      <c r="F783" s="551" t="e">
        <f t="shared" si="76"/>
        <v>#DIV/0!</v>
      </c>
      <c r="G783" s="551" t="e">
        <f t="shared" si="76"/>
        <v>#DIV/0!</v>
      </c>
      <c r="H783" s="551" t="e">
        <f>H766/H727</f>
        <v>#DIV/0!</v>
      </c>
      <c r="I783" s="551" t="e">
        <f>I766/I727</f>
        <v>#DIV/0!</v>
      </c>
      <c r="J783" s="551" t="e">
        <f t="shared" ref="J783:K783" si="77">J766/J727</f>
        <v>#DIV/0!</v>
      </c>
      <c r="K783" s="1089" t="e">
        <f t="shared" si="77"/>
        <v>#DIV/0!</v>
      </c>
    </row>
    <row r="784" spans="2:11" ht="15.75">
      <c r="B784" s="521" t="s">
        <v>250</v>
      </c>
      <c r="C784" s="551" t="e">
        <f>C767/C728</f>
        <v>#DIV/0!</v>
      </c>
      <c r="D784" s="551" t="e">
        <f t="shared" ref="D784:G784" si="78">D767/D728</f>
        <v>#DIV/0!</v>
      </c>
      <c r="E784" s="551" t="e">
        <f t="shared" si="78"/>
        <v>#DIV/0!</v>
      </c>
      <c r="F784" s="551" t="e">
        <f t="shared" si="78"/>
        <v>#DIV/0!</v>
      </c>
      <c r="G784" s="551" t="e">
        <f t="shared" si="78"/>
        <v>#DIV/0!</v>
      </c>
      <c r="H784" s="551" t="e">
        <f>H767/H728</f>
        <v>#DIV/0!</v>
      </c>
      <c r="I784" s="551" t="e">
        <f>I767/I728</f>
        <v>#DIV/0!</v>
      </c>
      <c r="J784" s="551" t="e">
        <f t="shared" ref="J784:K784" si="79">J767/J728</f>
        <v>#DIV/0!</v>
      </c>
      <c r="K784" s="1089" t="e">
        <f t="shared" si="79"/>
        <v>#DIV/0!</v>
      </c>
    </row>
    <row r="785" spans="2:11" ht="15.75">
      <c r="B785" s="521" t="s">
        <v>251</v>
      </c>
      <c r="C785" s="551" t="e">
        <f t="shared" ref="C785:K785" si="80">C768/C729</f>
        <v>#DIV/0!</v>
      </c>
      <c r="D785" s="551" t="e">
        <f t="shared" si="80"/>
        <v>#DIV/0!</v>
      </c>
      <c r="E785" s="551" t="e">
        <f t="shared" si="80"/>
        <v>#DIV/0!</v>
      </c>
      <c r="F785" s="551" t="e">
        <f t="shared" si="80"/>
        <v>#DIV/0!</v>
      </c>
      <c r="G785" s="551" t="e">
        <f t="shared" si="80"/>
        <v>#DIV/0!</v>
      </c>
      <c r="H785" s="551" t="e">
        <f t="shared" si="80"/>
        <v>#DIV/0!</v>
      </c>
      <c r="I785" s="551" t="e">
        <f t="shared" si="80"/>
        <v>#DIV/0!</v>
      </c>
      <c r="J785" s="551" t="e">
        <f t="shared" si="80"/>
        <v>#DIV/0!</v>
      </c>
      <c r="K785" s="1089" t="e">
        <f t="shared" si="80"/>
        <v>#DIV/0!</v>
      </c>
    </row>
    <row r="786" spans="2:11" ht="15.75">
      <c r="B786" s="521" t="s">
        <v>252</v>
      </c>
      <c r="C786" s="551" t="e">
        <f t="shared" ref="C786:K786" si="81">C769/C730</f>
        <v>#DIV/0!</v>
      </c>
      <c r="D786" s="551" t="e">
        <f t="shared" si="81"/>
        <v>#DIV/0!</v>
      </c>
      <c r="E786" s="551" t="e">
        <f t="shared" si="81"/>
        <v>#DIV/0!</v>
      </c>
      <c r="F786" s="551" t="e">
        <f t="shared" si="81"/>
        <v>#DIV/0!</v>
      </c>
      <c r="G786" s="551" t="e">
        <f t="shared" si="81"/>
        <v>#DIV/0!</v>
      </c>
      <c r="H786" s="551" t="e">
        <f t="shared" si="81"/>
        <v>#DIV/0!</v>
      </c>
      <c r="I786" s="551" t="e">
        <f t="shared" si="81"/>
        <v>#DIV/0!</v>
      </c>
      <c r="J786" s="551" t="e">
        <f t="shared" si="81"/>
        <v>#DIV/0!</v>
      </c>
      <c r="K786" s="1089" t="e">
        <f t="shared" si="81"/>
        <v>#DIV/0!</v>
      </c>
    </row>
    <row r="787" spans="2:11" ht="15.75">
      <c r="B787" s="521" t="s">
        <v>253</v>
      </c>
      <c r="C787" s="551" t="e">
        <f t="shared" ref="C787:K787" si="82">C770/C731</f>
        <v>#DIV/0!</v>
      </c>
      <c r="D787" s="551" t="e">
        <f t="shared" si="82"/>
        <v>#DIV/0!</v>
      </c>
      <c r="E787" s="551" t="e">
        <f t="shared" si="82"/>
        <v>#DIV/0!</v>
      </c>
      <c r="F787" s="551" t="e">
        <f t="shared" si="82"/>
        <v>#DIV/0!</v>
      </c>
      <c r="G787" s="551" t="e">
        <f t="shared" si="82"/>
        <v>#DIV/0!</v>
      </c>
      <c r="H787" s="551" t="e">
        <f t="shared" si="82"/>
        <v>#DIV/0!</v>
      </c>
      <c r="I787" s="551" t="e">
        <f t="shared" si="82"/>
        <v>#DIV/0!</v>
      </c>
      <c r="J787" s="551" t="e">
        <f t="shared" si="82"/>
        <v>#DIV/0!</v>
      </c>
      <c r="K787" s="1089" t="e">
        <f t="shared" si="82"/>
        <v>#DIV/0!</v>
      </c>
    </row>
    <row r="788" spans="2:11" ht="15.75">
      <c r="B788" s="521" t="s">
        <v>254</v>
      </c>
      <c r="C788" s="551" t="e">
        <f t="shared" ref="C788:K788" si="83">C771/C732</f>
        <v>#DIV/0!</v>
      </c>
      <c r="D788" s="551" t="e">
        <f t="shared" si="83"/>
        <v>#DIV/0!</v>
      </c>
      <c r="E788" s="551" t="e">
        <f t="shared" si="83"/>
        <v>#DIV/0!</v>
      </c>
      <c r="F788" s="551" t="e">
        <f t="shared" si="83"/>
        <v>#DIV/0!</v>
      </c>
      <c r="G788" s="551" t="e">
        <f t="shared" si="83"/>
        <v>#DIV/0!</v>
      </c>
      <c r="H788" s="551" t="e">
        <f t="shared" si="83"/>
        <v>#DIV/0!</v>
      </c>
      <c r="I788" s="551" t="e">
        <f t="shared" si="83"/>
        <v>#DIV/0!</v>
      </c>
      <c r="J788" s="551" t="e">
        <f t="shared" si="83"/>
        <v>#DIV/0!</v>
      </c>
      <c r="K788" s="1089" t="e">
        <f t="shared" si="83"/>
        <v>#DIV/0!</v>
      </c>
    </row>
    <row r="789" spans="2:11" ht="15.75">
      <c r="B789" s="521" t="s">
        <v>255</v>
      </c>
      <c r="C789" s="551" t="e">
        <f t="shared" ref="C789:K789" si="84">C772/C733</f>
        <v>#DIV/0!</v>
      </c>
      <c r="D789" s="551" t="e">
        <f t="shared" si="84"/>
        <v>#DIV/0!</v>
      </c>
      <c r="E789" s="551" t="e">
        <f t="shared" si="84"/>
        <v>#DIV/0!</v>
      </c>
      <c r="F789" s="551" t="e">
        <f t="shared" si="84"/>
        <v>#DIV/0!</v>
      </c>
      <c r="G789" s="551" t="e">
        <f t="shared" si="84"/>
        <v>#DIV/0!</v>
      </c>
      <c r="H789" s="551" t="e">
        <f t="shared" si="84"/>
        <v>#DIV/0!</v>
      </c>
      <c r="I789" s="551" t="e">
        <f t="shared" si="84"/>
        <v>#DIV/0!</v>
      </c>
      <c r="J789" s="551" t="e">
        <f t="shared" si="84"/>
        <v>#DIV/0!</v>
      </c>
      <c r="K789" s="1089" t="e">
        <f t="shared" si="84"/>
        <v>#DIV/0!</v>
      </c>
    </row>
    <row r="790" spans="2:11" ht="15.75">
      <c r="B790" s="521" t="s">
        <v>256</v>
      </c>
      <c r="C790" s="551" t="e">
        <f t="shared" ref="C790:K791" si="85">C773/C734</f>
        <v>#DIV/0!</v>
      </c>
      <c r="D790" s="551" t="e">
        <f t="shared" si="85"/>
        <v>#DIV/0!</v>
      </c>
      <c r="E790" s="551" t="e">
        <f t="shared" si="85"/>
        <v>#DIV/0!</v>
      </c>
      <c r="F790" s="551" t="e">
        <f t="shared" si="85"/>
        <v>#DIV/0!</v>
      </c>
      <c r="G790" s="551" t="e">
        <f t="shared" si="85"/>
        <v>#DIV/0!</v>
      </c>
      <c r="H790" s="551" t="e">
        <f t="shared" si="85"/>
        <v>#DIV/0!</v>
      </c>
      <c r="I790" s="551" t="e">
        <f t="shared" si="85"/>
        <v>#DIV/0!</v>
      </c>
      <c r="J790" s="551" t="e">
        <f t="shared" si="85"/>
        <v>#DIV/0!</v>
      </c>
      <c r="K790" s="1089" t="e">
        <f t="shared" si="85"/>
        <v>#DIV/0!</v>
      </c>
    </row>
    <row r="791" spans="2:11" ht="16.5" thickBot="1">
      <c r="B791" s="530" t="s">
        <v>257</v>
      </c>
      <c r="C791" s="552" t="e">
        <f t="shared" si="85"/>
        <v>#DIV/0!</v>
      </c>
      <c r="D791" s="552" t="e">
        <f>D774/D735</f>
        <v>#DIV/0!</v>
      </c>
      <c r="E791" s="552" t="e">
        <f t="shared" ref="E791:K791" si="86">E774/E735</f>
        <v>#DIV/0!</v>
      </c>
      <c r="F791" s="552" t="e">
        <f t="shared" si="86"/>
        <v>#DIV/0!</v>
      </c>
      <c r="G791" s="552" t="e">
        <f t="shared" si="86"/>
        <v>#DIV/0!</v>
      </c>
      <c r="H791" s="552" t="e">
        <f t="shared" si="86"/>
        <v>#DIV/0!</v>
      </c>
      <c r="I791" s="552" t="e">
        <f t="shared" si="86"/>
        <v>#DIV/0!</v>
      </c>
      <c r="J791" s="552" t="e">
        <f t="shared" si="86"/>
        <v>#DIV/0!</v>
      </c>
      <c r="K791" s="1132"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S50" sqref="S5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99" t="s">
        <v>420</v>
      </c>
      <c r="B1" s="1599"/>
      <c r="C1" s="1599"/>
      <c r="D1" s="1599"/>
      <c r="E1" s="1599"/>
      <c r="F1" s="1599"/>
      <c r="G1" s="1599"/>
      <c r="H1" s="1599"/>
      <c r="I1" s="1599"/>
      <c r="J1" s="1599"/>
      <c r="K1" s="1599"/>
      <c r="L1" s="1599"/>
      <c r="M1" s="1599"/>
      <c r="N1" s="1599"/>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12" t="s">
        <v>87</v>
      </c>
      <c r="B1" s="1412"/>
      <c r="C1" s="1412"/>
      <c r="D1" s="1412"/>
      <c r="E1" s="1412"/>
      <c r="F1" s="1412"/>
      <c r="G1" s="1412"/>
      <c r="H1" s="1412"/>
      <c r="I1" s="1412"/>
      <c r="J1" s="1412"/>
      <c r="K1" s="1412"/>
      <c r="L1" s="1412"/>
      <c r="M1" s="122"/>
    </row>
    <row r="2" spans="1:18" s="106" customFormat="1" ht="27" thickBot="1">
      <c r="A2" s="993"/>
      <c r="B2" s="994"/>
      <c r="C2" s="995"/>
      <c r="D2" s="995"/>
      <c r="E2" s="996" t="s">
        <v>8</v>
      </c>
      <c r="F2" s="1160"/>
      <c r="G2" s="995"/>
      <c r="H2" s="995"/>
      <c r="I2" s="995"/>
      <c r="J2" s="995"/>
      <c r="K2" s="995"/>
      <c r="L2" s="997"/>
      <c r="M2" s="5"/>
    </row>
    <row r="3" spans="1:18" s="106" customFormat="1" ht="39" customHeight="1" thickBot="1">
      <c r="A3" s="742"/>
      <c r="B3" s="1418" t="s">
        <v>98</v>
      </c>
      <c r="C3" s="1419"/>
      <c r="D3" s="1419"/>
      <c r="E3" s="1419"/>
      <c r="F3" s="1419"/>
      <c r="G3" s="1420"/>
      <c r="H3" s="1414" t="s">
        <v>71</v>
      </c>
      <c r="I3" s="1415"/>
      <c r="J3" s="1421" t="s">
        <v>287</v>
      </c>
      <c r="K3" s="1416" t="s">
        <v>72</v>
      </c>
      <c r="L3" s="1417"/>
      <c r="M3" s="5"/>
    </row>
    <row r="4" spans="1:18" s="106" customFormat="1" ht="31.5">
      <c r="A4" s="743" t="s">
        <v>73</v>
      </c>
      <c r="B4" s="990" t="s">
        <v>74</v>
      </c>
      <c r="C4" s="118" t="s">
        <v>75</v>
      </c>
      <c r="D4" s="118" t="s">
        <v>76</v>
      </c>
      <c r="E4" s="1161"/>
      <c r="F4" s="1162" t="s">
        <v>423</v>
      </c>
      <c r="G4" s="1163"/>
      <c r="H4" s="989" t="s">
        <v>77</v>
      </c>
      <c r="I4" s="613" t="s">
        <v>90</v>
      </c>
      <c r="J4" s="1422"/>
      <c r="K4" s="107" t="s">
        <v>70</v>
      </c>
      <c r="L4" s="612" t="s">
        <v>80</v>
      </c>
      <c r="M4" s="5"/>
      <c r="O4" s="5"/>
    </row>
    <row r="5" spans="1:18" s="106" customFormat="1" ht="21" customHeight="1" thickBot="1">
      <c r="A5" s="744"/>
      <c r="B5" s="1056" t="s">
        <v>511</v>
      </c>
      <c r="C5" s="1057" t="s">
        <v>511</v>
      </c>
      <c r="D5" s="1057" t="s">
        <v>511</v>
      </c>
      <c r="E5" s="943" t="s">
        <v>125</v>
      </c>
      <c r="F5" s="1158" t="s">
        <v>422</v>
      </c>
      <c r="G5" s="944" t="s">
        <v>78</v>
      </c>
      <c r="H5" s="1058" t="s">
        <v>511</v>
      </c>
      <c r="I5" s="741" t="s">
        <v>89</v>
      </c>
      <c r="J5" s="824"/>
      <c r="K5" s="1057" t="s">
        <v>511</v>
      </c>
      <c r="L5" s="931" t="s">
        <v>79</v>
      </c>
      <c r="M5" s="5"/>
    </row>
    <row r="6" spans="1:18" s="106" customFormat="1" ht="28.5" customHeight="1" thickBot="1">
      <c r="A6" s="64" t="s">
        <v>22</v>
      </c>
      <c r="B6" s="724">
        <v>7.0387468617763389</v>
      </c>
      <c r="C6" s="725">
        <v>13588.314404973627</v>
      </c>
      <c r="D6" s="725">
        <v>13860.0806930731</v>
      </c>
      <c r="E6" s="937">
        <v>0.65600206632824976</v>
      </c>
      <c r="F6" s="1159">
        <v>-5.350433772979632E-2</v>
      </c>
      <c r="G6" s="945">
        <v>21.664611891182073</v>
      </c>
      <c r="H6" s="726">
        <v>323.79333591631149</v>
      </c>
      <c r="I6" s="937">
        <v>-0.14872157023920132</v>
      </c>
      <c r="J6" s="726">
        <v>21.52418107217327</v>
      </c>
      <c r="K6" s="727">
        <v>100</v>
      </c>
      <c r="L6" s="932" t="s">
        <v>23</v>
      </c>
    </row>
    <row r="7" spans="1:18" s="106" customFormat="1" ht="25.5" customHeight="1">
      <c r="A7" s="812" t="s">
        <v>102</v>
      </c>
      <c r="B7" s="877">
        <v>6.9097657555905441</v>
      </c>
      <c r="C7" s="878">
        <v>12819.602515010285</v>
      </c>
      <c r="D7" s="878">
        <v>13075.994565310491</v>
      </c>
      <c r="E7" s="946">
        <v>1.2705904768508849</v>
      </c>
      <c r="F7" s="938">
        <v>-2.115833679636193</v>
      </c>
      <c r="G7" s="947">
        <v>19.428783602503476</v>
      </c>
      <c r="H7" s="728">
        <v>233.5</v>
      </c>
      <c r="I7" s="938">
        <v>-4.5913978494623624</v>
      </c>
      <c r="J7" s="729">
        <v>5.2631578947368416</v>
      </c>
      <c r="K7" s="729">
        <v>0.1106990645929042</v>
      </c>
      <c r="L7" s="933">
        <v>-1.7100760523124606E-2</v>
      </c>
    </row>
    <row r="8" spans="1:18" s="106" customFormat="1" ht="24" customHeight="1">
      <c r="A8" s="813" t="s">
        <v>103</v>
      </c>
      <c r="B8" s="879">
        <v>7.7085589058652726</v>
      </c>
      <c r="C8" s="730">
        <v>14462.587065413269</v>
      </c>
      <c r="D8" s="730">
        <v>14751.838806721535</v>
      </c>
      <c r="E8" s="948">
        <v>0.89586844956209144</v>
      </c>
      <c r="F8" s="940">
        <v>0.53313610245177656</v>
      </c>
      <c r="G8" s="731">
        <v>23.072450956556811</v>
      </c>
      <c r="H8" s="732">
        <v>352.36616176470579</v>
      </c>
      <c r="I8" s="939">
        <v>-0.58255256085438356</v>
      </c>
      <c r="J8" s="733">
        <v>23.997082421590079</v>
      </c>
      <c r="K8" s="733">
        <v>37.637681961587425</v>
      </c>
      <c r="L8" s="934">
        <v>0.75061664915048709</v>
      </c>
      <c r="R8" s="5"/>
    </row>
    <row r="9" spans="1:18" s="106" customFormat="1" ht="24" customHeight="1">
      <c r="A9" s="813" t="s">
        <v>104</v>
      </c>
      <c r="B9" s="879">
        <v>7.6907770702998084</v>
      </c>
      <c r="C9" s="730">
        <v>14429.22527260752</v>
      </c>
      <c r="D9" s="730">
        <v>14717.809778059671</v>
      </c>
      <c r="E9" s="948">
        <v>0.3843425282630285</v>
      </c>
      <c r="F9" s="940">
        <v>0.208384873262389</v>
      </c>
      <c r="G9" s="731">
        <v>25.715290248014178</v>
      </c>
      <c r="H9" s="734">
        <v>388.29972482113379</v>
      </c>
      <c r="I9" s="940">
        <v>0.11985023375968774</v>
      </c>
      <c r="J9" s="735">
        <v>20.570670205706701</v>
      </c>
      <c r="K9" s="735">
        <v>10.057010018265347</v>
      </c>
      <c r="L9" s="935">
        <v>-7.9534005411252551E-2</v>
      </c>
    </row>
    <row r="10" spans="1:18" s="106" customFormat="1" ht="24" customHeight="1">
      <c r="A10" s="813" t="s">
        <v>105</v>
      </c>
      <c r="B10" s="991" t="s">
        <v>99</v>
      </c>
      <c r="C10" s="800" t="s">
        <v>99</v>
      </c>
      <c r="D10" s="800" t="s">
        <v>99</v>
      </c>
      <c r="E10" s="941" t="s">
        <v>99</v>
      </c>
      <c r="F10" s="941" t="s">
        <v>99</v>
      </c>
      <c r="G10" s="992" t="s">
        <v>99</v>
      </c>
      <c r="H10" s="1301" t="s">
        <v>99</v>
      </c>
      <c r="I10" s="941" t="s">
        <v>99</v>
      </c>
      <c r="J10" s="736" t="s">
        <v>99</v>
      </c>
      <c r="K10" s="1240" t="s">
        <v>99</v>
      </c>
      <c r="L10" s="1411" t="s">
        <v>99</v>
      </c>
    </row>
    <row r="11" spans="1:18" s="106" customFormat="1" ht="24" customHeight="1">
      <c r="A11" s="813" t="s">
        <v>97</v>
      </c>
      <c r="B11" s="879">
        <v>5.709494810293898</v>
      </c>
      <c r="C11" s="730">
        <v>11723.808645367348</v>
      </c>
      <c r="D11" s="730">
        <v>11958.284818274695</v>
      </c>
      <c r="E11" s="948">
        <v>1.7648960286191901</v>
      </c>
      <c r="F11" s="940">
        <v>1.6233981762890555</v>
      </c>
      <c r="G11" s="731">
        <v>23.300720316782368</v>
      </c>
      <c r="H11" s="734">
        <v>288.97603426280301</v>
      </c>
      <c r="I11" s="940">
        <v>0.14446488122863224</v>
      </c>
      <c r="J11" s="735">
        <v>23.442069741282339</v>
      </c>
      <c r="K11" s="735">
        <v>30.370288371063264</v>
      </c>
      <c r="L11" s="935">
        <v>0.47185560049758379</v>
      </c>
    </row>
    <row r="12" spans="1:18" s="106" customFormat="1" ht="24" customHeight="1" thickBot="1">
      <c r="A12" s="814" t="s">
        <v>106</v>
      </c>
      <c r="B12" s="880">
        <v>7.1603733943292518</v>
      </c>
      <c r="C12" s="737">
        <v>13823.114660867281</v>
      </c>
      <c r="D12" s="737">
        <v>14099.576954084627</v>
      </c>
      <c r="E12" s="949">
        <v>-0.60110102186789893</v>
      </c>
      <c r="F12" s="942">
        <v>-1.0339903583346386</v>
      </c>
      <c r="G12" s="738">
        <v>13.335129397642495</v>
      </c>
      <c r="H12" s="739">
        <v>293.70078620339842</v>
      </c>
      <c r="I12" s="942">
        <v>-0.33178156961485805</v>
      </c>
      <c r="J12" s="740">
        <v>15.630498533724341</v>
      </c>
      <c r="K12" s="740">
        <v>21.824320584491062</v>
      </c>
      <c r="L12" s="936">
        <v>-1.112384870543579</v>
      </c>
    </row>
    <row r="13" spans="1:18" s="106" customFormat="1" ht="15">
      <c r="A13" s="875"/>
      <c r="B13" s="876"/>
    </row>
    <row r="14" spans="1:18" s="106" customFormat="1" ht="46.5" customHeight="1">
      <c r="A14" s="1413" t="s">
        <v>394</v>
      </c>
      <c r="B14" s="1413"/>
      <c r="C14" s="1413"/>
      <c r="D14" s="1413"/>
      <c r="E14" s="1413"/>
      <c r="F14" s="1413"/>
      <c r="G14" s="1413"/>
      <c r="H14" s="1413"/>
      <c r="I14" s="1413"/>
      <c r="J14" s="1413"/>
      <c r="K14" s="1413"/>
      <c r="L14" s="1413"/>
    </row>
    <row r="15" spans="1:18" s="106" customFormat="1" ht="33.75" customHeight="1">
      <c r="A15" s="1413" t="s">
        <v>467</v>
      </c>
      <c r="B15" s="1413"/>
      <c r="C15" s="1413"/>
      <c r="D15" s="1413"/>
      <c r="E15" s="1413"/>
      <c r="F15" s="1413"/>
      <c r="G15" s="1413"/>
      <c r="H15" s="1413"/>
      <c r="I15" s="1413"/>
      <c r="J15" s="1413"/>
      <c r="K15" s="1413"/>
      <c r="L15" s="1413"/>
    </row>
    <row r="16" spans="1:18" s="106" customFormat="1">
      <c r="A16" s="1413" t="s">
        <v>143</v>
      </c>
      <c r="B16" s="1413"/>
      <c r="C16" s="1413"/>
      <c r="D16" s="1413"/>
      <c r="E16" s="1413"/>
      <c r="F16" s="1413"/>
      <c r="G16" s="1413"/>
      <c r="H16" s="1413"/>
      <c r="I16" s="1413"/>
      <c r="J16" s="1413"/>
      <c r="K16" s="1413"/>
      <c r="L16" s="141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33" zoomScale="75" workbookViewId="0">
      <selection activeCell="AC165" sqref="AC165"/>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01" t="s">
        <v>404</v>
      </c>
      <c r="B2" s="1601"/>
      <c r="C2" s="1601"/>
      <c r="D2" s="1601"/>
      <c r="E2" s="1601"/>
      <c r="F2" s="1601"/>
      <c r="G2" s="1601"/>
      <c r="H2" s="1601"/>
      <c r="I2" s="1601"/>
      <c r="J2" s="1601"/>
      <c r="K2" s="1601"/>
      <c r="L2" s="1601"/>
      <c r="M2" s="1601"/>
    </row>
    <row r="3" spans="1:29" ht="12.75" hidden="1" customHeight="1">
      <c r="A3" s="1601"/>
      <c r="B3" s="1601"/>
      <c r="C3" s="1601"/>
      <c r="D3" s="1601"/>
      <c r="E3" s="1601"/>
      <c r="F3" s="1601"/>
      <c r="G3" s="1601"/>
      <c r="H3" s="1601"/>
      <c r="I3" s="1601"/>
      <c r="J3" s="1601"/>
      <c r="K3" s="1601"/>
      <c r="L3" s="1601"/>
      <c r="M3" s="1601"/>
    </row>
    <row r="4" spans="1:29" ht="12.75" hidden="1" customHeight="1">
      <c r="A4" s="1601"/>
      <c r="B4" s="1601"/>
      <c r="C4" s="1601"/>
      <c r="D4" s="1601"/>
      <c r="E4" s="1601"/>
      <c r="F4" s="1601"/>
      <c r="G4" s="1601"/>
      <c r="H4" s="1601"/>
      <c r="I4" s="1601"/>
      <c r="J4" s="1601"/>
      <c r="K4" s="1601"/>
      <c r="L4" s="1601"/>
      <c r="M4" s="1601"/>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00" t="s">
        <v>191</v>
      </c>
      <c r="R7" s="1600"/>
      <c r="S7" s="1600"/>
      <c r="T7" s="1055"/>
      <c r="U7" s="126">
        <v>2003</v>
      </c>
      <c r="V7" s="1600" t="s">
        <v>192</v>
      </c>
      <c r="W7" s="1602"/>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00" t="s">
        <v>191</v>
      </c>
      <c r="Q16" s="1600"/>
      <c r="R16" s="1600"/>
      <c r="S16" s="1600"/>
      <c r="T16" s="127"/>
      <c r="U16" s="126">
        <v>2004</v>
      </c>
      <c r="V16" s="1600" t="s">
        <v>192</v>
      </c>
      <c r="W16" s="1600"/>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00" t="s">
        <v>191</v>
      </c>
      <c r="Q25" s="1600"/>
      <c r="R25" s="1600"/>
      <c r="S25" s="1600"/>
      <c r="T25" s="127"/>
      <c r="U25" s="126">
        <v>2005</v>
      </c>
      <c r="V25" s="1600" t="s">
        <v>192</v>
      </c>
      <c r="W25" s="1600"/>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00" t="s">
        <v>191</v>
      </c>
      <c r="Q34" s="1600"/>
      <c r="R34" s="1600"/>
      <c r="S34" s="1600"/>
      <c r="T34" s="127"/>
      <c r="U34" s="126">
        <v>2006</v>
      </c>
      <c r="V34" s="1600" t="s">
        <v>192</v>
      </c>
      <c r="W34" s="1600"/>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00" t="s">
        <v>191</v>
      </c>
      <c r="Q43" s="1600"/>
      <c r="R43" s="1600"/>
      <c r="S43" s="1600"/>
      <c r="T43" s="127"/>
      <c r="U43" s="126">
        <v>2007</v>
      </c>
      <c r="V43" s="1600" t="s">
        <v>192</v>
      </c>
      <c r="W43" s="1600"/>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00" t="s">
        <v>191</v>
      </c>
      <c r="Q52" s="1600"/>
      <c r="R52" s="1600"/>
      <c r="S52" s="1600"/>
      <c r="T52" s="127"/>
      <c r="U52" s="126">
        <v>2008</v>
      </c>
      <c r="V52" s="1600" t="s">
        <v>192</v>
      </c>
      <c r="W52" s="1600"/>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00" t="s">
        <v>191</v>
      </c>
      <c r="Q61" s="1600"/>
      <c r="R61" s="1600"/>
      <c r="S61" s="1600"/>
      <c r="T61" s="127"/>
      <c r="U61" s="126">
        <v>2009</v>
      </c>
      <c r="V61" s="1600" t="s">
        <v>192</v>
      </c>
      <c r="W61" s="1600"/>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00" t="s">
        <v>191</v>
      </c>
      <c r="Q70" s="1600"/>
      <c r="R70" s="1600"/>
      <c r="S70" s="1600"/>
      <c r="T70" s="127"/>
      <c r="U70" s="126">
        <v>2010</v>
      </c>
      <c r="V70" s="1600" t="s">
        <v>192</v>
      </c>
      <c r="W70" s="1600"/>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00" t="s">
        <v>191</v>
      </c>
      <c r="Q79" s="1600"/>
      <c r="R79" s="1600"/>
      <c r="S79" s="1600"/>
      <c r="T79" s="127"/>
      <c r="U79" s="126">
        <v>2011</v>
      </c>
      <c r="V79" s="1600" t="s">
        <v>192</v>
      </c>
      <c r="W79" s="1600"/>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00" t="s">
        <v>191</v>
      </c>
      <c r="Q88" s="1600"/>
      <c r="R88" s="1600"/>
      <c r="S88" s="1600"/>
      <c r="T88" s="127"/>
      <c r="U88" s="126">
        <v>2012</v>
      </c>
      <c r="V88" s="1600" t="s">
        <v>192</v>
      </c>
      <c r="W88" s="1600"/>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00" t="s">
        <v>191</v>
      </c>
      <c r="Q97" s="1600"/>
      <c r="R97" s="1600"/>
      <c r="S97" s="1600"/>
      <c r="T97" s="127"/>
      <c r="U97" s="126">
        <v>2013</v>
      </c>
      <c r="V97" s="1600" t="s">
        <v>192</v>
      </c>
      <c r="W97" s="1600"/>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00" t="s">
        <v>191</v>
      </c>
      <c r="Q106" s="1600"/>
      <c r="R106" s="1600"/>
      <c r="S106" s="1600"/>
      <c r="T106" s="127"/>
      <c r="U106" s="126">
        <v>2014</v>
      </c>
      <c r="V106" s="1600" t="s">
        <v>192</v>
      </c>
      <c r="W106" s="1600"/>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00" t="s">
        <v>191</v>
      </c>
      <c r="Q116" s="1600"/>
      <c r="R116" s="1600"/>
      <c r="S116" s="1600"/>
      <c r="T116" s="127"/>
      <c r="U116" s="126">
        <v>2015</v>
      </c>
      <c r="V116" s="1600" t="s">
        <v>192</v>
      </c>
      <c r="W116" s="1600"/>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00" t="s">
        <v>191</v>
      </c>
      <c r="Q126" s="1600"/>
      <c r="R126" s="1600"/>
      <c r="S126" s="1600"/>
      <c r="T126" s="127"/>
      <c r="U126" s="126">
        <v>2016</v>
      </c>
      <c r="V126" s="1600" t="s">
        <v>192</v>
      </c>
      <c r="W126" s="1600"/>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00" t="s">
        <v>191</v>
      </c>
      <c r="Q136" s="1600"/>
      <c r="R136" s="1600"/>
      <c r="S136" s="1600"/>
      <c r="T136" s="127"/>
      <c r="U136" s="126">
        <v>2017</v>
      </c>
      <c r="V136" s="1600" t="s">
        <v>192</v>
      </c>
      <c r="W136" s="1600"/>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00" t="s">
        <v>191</v>
      </c>
      <c r="Q146" s="1600"/>
      <c r="R146" s="1600"/>
      <c r="S146" s="1600"/>
      <c r="T146" s="127"/>
      <c r="U146" s="126">
        <v>2018</v>
      </c>
      <c r="V146" s="1600" t="s">
        <v>192</v>
      </c>
      <c r="W146" s="1600"/>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00" t="s">
        <v>191</v>
      </c>
      <c r="Q156" s="1600"/>
      <c r="R156" s="1600"/>
      <c r="S156" s="1600"/>
      <c r="T156" s="127"/>
      <c r="U156" s="126">
        <v>2019</v>
      </c>
      <c r="V156" s="1600" t="s">
        <v>192</v>
      </c>
      <c r="W156" s="1600"/>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00" t="s">
        <v>191</v>
      </c>
      <c r="Q166" s="1600"/>
      <c r="R166" s="1600"/>
      <c r="S166" s="1600"/>
      <c r="T166" s="127"/>
      <c r="U166" s="126">
        <v>2020</v>
      </c>
      <c r="V166" s="1600" t="s">
        <v>192</v>
      </c>
      <c r="W166" s="1600"/>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00" t="s">
        <v>191</v>
      </c>
      <c r="Q176" s="1600"/>
      <c r="R176" s="1600"/>
      <c r="S176" s="1600"/>
      <c r="T176" s="127"/>
      <c r="U176" s="126">
        <v>2021</v>
      </c>
      <c r="V176" s="1600" t="s">
        <v>192</v>
      </c>
      <c r="W176" s="1600"/>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s="106"/>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s="106"/>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s="106"/>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s="106"/>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s="106"/>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s="106"/>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s="106"/>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0</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0</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0</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0</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0</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0</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0</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0</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0</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P359*0.533</f>
        <v>7.4240372464890898</v>
      </c>
      <c r="Q534" s="356">
        <f t="shared" ref="Q534:S534" si="263">Q359*0.533</f>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0</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P360*0.533</f>
        <v>7.3979412581751882</v>
      </c>
      <c r="Q535" s="356">
        <f t="shared" ref="Q535:S535" si="265">Q360*0.533</f>
        <v>0</v>
      </c>
      <c r="R535" s="356">
        <f t="shared" si="265"/>
        <v>0</v>
      </c>
      <c r="S535" s="356">
        <f t="shared" si="265"/>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6">C361*0.521</f>
        <v>0</v>
      </c>
      <c r="D536" s="405">
        <f t="shared" si="266"/>
        <v>0</v>
      </c>
      <c r="E536" s="394">
        <f t="shared" si="266"/>
        <v>0</v>
      </c>
      <c r="F536" s="394">
        <f t="shared" si="266"/>
        <v>0</v>
      </c>
      <c r="G536" s="394">
        <f t="shared" si="266"/>
        <v>0</v>
      </c>
      <c r="H536" s="394">
        <f t="shared" si="266"/>
        <v>0</v>
      </c>
      <c r="I536" s="394">
        <f t="shared" si="266"/>
        <v>0</v>
      </c>
      <c r="J536" s="394">
        <f t="shared" si="266"/>
        <v>0</v>
      </c>
      <c r="K536" s="394">
        <f t="shared" si="266"/>
        <v>0</v>
      </c>
      <c r="L536" s="394">
        <f t="shared" ref="L536" si="267">L361*0.533</f>
        <v>0</v>
      </c>
      <c r="M536" s="394">
        <f t="shared" ref="M536" si="268">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9">C362*0.487</f>
        <v>5.2598950046830932</v>
      </c>
      <c r="D537" s="405">
        <f t="shared" si="269"/>
        <v>5.4609439135774034</v>
      </c>
      <c r="E537" s="394">
        <f t="shared" si="269"/>
        <v>5.598361624068966</v>
      </c>
      <c r="F537" s="394">
        <f t="shared" si="269"/>
        <v>0</v>
      </c>
      <c r="G537" s="394">
        <f t="shared" si="269"/>
        <v>0</v>
      </c>
      <c r="H537" s="394">
        <f t="shared" si="269"/>
        <v>0</v>
      </c>
      <c r="I537" s="394">
        <f t="shared" si="269"/>
        <v>0</v>
      </c>
      <c r="J537" s="394">
        <f t="shared" si="269"/>
        <v>0</v>
      </c>
      <c r="K537" s="394">
        <f t="shared" si="269"/>
        <v>0</v>
      </c>
      <c r="L537" s="394">
        <f>L362*0.521</f>
        <v>0</v>
      </c>
      <c r="M537" s="394">
        <f t="shared" ref="M537" si="270">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71">C363*0.518</f>
        <v>7.0131489932586231</v>
      </c>
      <c r="D538" s="407">
        <f t="shared" si="271"/>
        <v>6.9633635370193518</v>
      </c>
      <c r="E538" s="406">
        <f t="shared" si="271"/>
        <v>7.1930867717099209</v>
      </c>
      <c r="F538" s="406">
        <f t="shared" si="271"/>
        <v>0</v>
      </c>
      <c r="G538" s="406">
        <f t="shared" si="271"/>
        <v>0</v>
      </c>
      <c r="H538" s="406">
        <f t="shared" si="271"/>
        <v>0</v>
      </c>
      <c r="I538" s="406">
        <f t="shared" si="271"/>
        <v>0</v>
      </c>
      <c r="J538" s="406">
        <f t="shared" si="271"/>
        <v>0</v>
      </c>
      <c r="K538" s="406">
        <f t="shared" si="271"/>
        <v>0</v>
      </c>
      <c r="L538" s="394">
        <f>L363*0.487</f>
        <v>0</v>
      </c>
      <c r="M538" s="406">
        <f t="shared" ref="M538" si="272">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U29" sqref="U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99" t="s">
        <v>397</v>
      </c>
      <c r="B4" s="1599"/>
      <c r="C4" s="1599"/>
      <c r="D4" s="1599"/>
      <c r="E4" s="1599"/>
      <c r="F4" s="1599"/>
      <c r="G4" s="1599"/>
      <c r="H4" s="1599"/>
      <c r="I4" s="1599"/>
      <c r="J4" s="1599"/>
      <c r="K4" s="1599"/>
      <c r="L4" s="1599"/>
      <c r="M4" s="1599"/>
      <c r="N4" s="1599"/>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3" t="s">
        <v>342</v>
      </c>
      <c r="B9" s="1204">
        <v>10065.14920330695</v>
      </c>
      <c r="C9" s="1205">
        <v>10080.396827870052</v>
      </c>
      <c r="D9" s="1205">
        <v>10168.392423032492</v>
      </c>
      <c r="E9" s="1205">
        <v>10383.660897394942</v>
      </c>
      <c r="F9" s="1205">
        <v>10601.02602540495</v>
      </c>
      <c r="G9" s="1205">
        <v>10681.538024962125</v>
      </c>
      <c r="H9" s="1205">
        <v>10293.315596828763</v>
      </c>
      <c r="I9" s="1205">
        <v>10595.183348072431</v>
      </c>
      <c r="J9" s="1205">
        <v>10984.585741483217</v>
      </c>
      <c r="K9" s="1205">
        <v>10966.946248088372</v>
      </c>
      <c r="L9" s="1205">
        <v>11097.939953548594</v>
      </c>
      <c r="M9" s="1206">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3" t="s">
        <v>342</v>
      </c>
      <c r="B16" s="1204">
        <v>13077.710337994744</v>
      </c>
      <c r="C16" s="1205">
        <v>12903.073525758837</v>
      </c>
      <c r="D16" s="1205">
        <v>12698.931145933877</v>
      </c>
      <c r="E16" s="1205">
        <v>12657.588856436963</v>
      </c>
      <c r="F16" s="1205">
        <v>12717.112689021023</v>
      </c>
      <c r="G16" s="1205">
        <v>12734.575070390658</v>
      </c>
      <c r="H16" s="1205">
        <v>12584.73701594032</v>
      </c>
      <c r="I16" s="1205">
        <v>12999.206672696655</v>
      </c>
      <c r="J16" s="1205">
        <v>13326.129323653522</v>
      </c>
      <c r="K16" s="1205">
        <v>13558.078274143218</v>
      </c>
      <c r="L16" s="1205">
        <v>13767.296305638371</v>
      </c>
      <c r="M16" s="1206">
        <v>13967.765524559227</v>
      </c>
    </row>
    <row r="17" spans="1:14"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4"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4"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4" ht="16.5" thickBot="1">
      <c r="A20" s="1018">
        <v>2021</v>
      </c>
      <c r="B20" s="1078">
        <v>13694</v>
      </c>
      <c r="C20" s="1079">
        <v>13743.79</v>
      </c>
      <c r="D20" s="1079">
        <v>13486.798000000001</v>
      </c>
      <c r="E20" s="1079">
        <v>13623</v>
      </c>
      <c r="F20" s="1079"/>
      <c r="G20" s="1079"/>
      <c r="H20" s="1079"/>
      <c r="I20" s="1079"/>
      <c r="J20" s="1080"/>
      <c r="K20" s="1079"/>
      <c r="L20" s="1079"/>
      <c r="M20" s="1081"/>
    </row>
    <row r="23" spans="1:14" ht="15.75">
      <c r="A23" s="1599" t="s">
        <v>398</v>
      </c>
      <c r="B23" s="1599"/>
      <c r="C23" s="1599"/>
      <c r="D23" s="1599"/>
      <c r="E23" s="1599"/>
      <c r="F23" s="1599"/>
      <c r="G23" s="1599"/>
      <c r="H23" s="1599"/>
      <c r="I23" s="1599"/>
      <c r="J23" s="1599"/>
      <c r="K23" s="1599"/>
      <c r="L23" s="1599"/>
      <c r="M23" s="1599"/>
      <c r="N23" s="1599"/>
    </row>
    <row r="24" spans="1:14" ht="13.5" thickBot="1"/>
    <row r="25" spans="1:14"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4" ht="16.5" thickBot="1">
      <c r="A26" s="1020" t="s">
        <v>346</v>
      </c>
      <c r="B26" s="1021"/>
      <c r="C26" s="1021"/>
      <c r="D26" s="1021"/>
      <c r="E26" s="1021"/>
      <c r="F26" s="1021"/>
      <c r="G26" s="1021"/>
      <c r="H26" s="1021"/>
      <c r="I26" s="1021"/>
      <c r="J26" s="1021"/>
      <c r="K26" s="1021"/>
      <c r="L26" s="1021"/>
      <c r="M26" s="1022"/>
    </row>
    <row r="27" spans="1:14"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4"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4"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4"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4" ht="16.5" thickBot="1">
      <c r="A31" s="1018">
        <v>2021</v>
      </c>
      <c r="B31" s="1078">
        <v>26085</v>
      </c>
      <c r="C31" s="1079">
        <v>23426.741999999998</v>
      </c>
      <c r="D31" s="1079">
        <v>31132.74</v>
      </c>
      <c r="E31" s="1079">
        <v>29199.13</v>
      </c>
      <c r="F31" s="1079"/>
      <c r="G31" s="1079"/>
      <c r="H31" s="1079"/>
      <c r="I31" s="1079"/>
      <c r="J31" s="1080"/>
      <c r="K31" s="1079"/>
      <c r="L31" s="1079"/>
      <c r="M31" s="1081"/>
    </row>
    <row r="32" spans="1:14" ht="16.5" thickBot="1">
      <c r="A32" s="1014" t="s">
        <v>349</v>
      </c>
      <c r="B32" s="1015"/>
      <c r="C32" s="1015"/>
      <c r="D32" s="1015"/>
      <c r="E32" s="1015"/>
      <c r="F32" s="1015"/>
      <c r="G32" s="1015"/>
      <c r="H32" s="1015"/>
      <c r="I32" s="1015"/>
      <c r="J32" s="1015"/>
      <c r="K32" s="1015"/>
      <c r="L32" s="1015"/>
      <c r="M32" s="1016"/>
    </row>
    <row r="33" spans="1:13" ht="15.75">
      <c r="A33" s="1203" t="s">
        <v>342</v>
      </c>
      <c r="B33" s="1204">
        <v>21663.966949699432</v>
      </c>
      <c r="C33" s="1205">
        <v>21525.397673001702</v>
      </c>
      <c r="D33" s="1205">
        <v>21115.733438107225</v>
      </c>
      <c r="E33" s="1205">
        <v>21302.128362253105</v>
      </c>
      <c r="F33" s="1205">
        <v>21200.291742224468</v>
      </c>
      <c r="G33" s="1205">
        <v>20822.118697379927</v>
      </c>
      <c r="H33" s="1205">
        <v>20206.889065246851</v>
      </c>
      <c r="I33" s="1205">
        <v>20948.119652057965</v>
      </c>
      <c r="J33" s="1205">
        <v>21116.098043152244</v>
      </c>
      <c r="K33" s="1205">
        <v>21873.281641223013</v>
      </c>
      <c r="L33" s="1205">
        <v>21354.087891290288</v>
      </c>
      <c r="M33" s="1206">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23" t="s">
        <v>86</v>
      </c>
      <c r="B1" s="1423"/>
      <c r="C1" s="1423"/>
      <c r="D1" s="1423"/>
      <c r="E1" s="1423"/>
      <c r="F1" s="1423"/>
      <c r="G1" s="1423"/>
      <c r="H1" s="1423"/>
      <c r="I1" s="1423"/>
      <c r="J1" s="1423"/>
      <c r="K1" s="117"/>
    </row>
    <row r="2" spans="1:11" ht="19.5" thickBot="1">
      <c r="A2" s="1437" t="s">
        <v>311</v>
      </c>
      <c r="B2" s="1438"/>
      <c r="C2" s="1438"/>
      <c r="D2" s="1438"/>
      <c r="E2" s="1438"/>
      <c r="F2" s="1438"/>
      <c r="G2" s="1438"/>
      <c r="H2" s="1438"/>
      <c r="I2" s="1438"/>
      <c r="J2" s="1439"/>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9" t="s">
        <v>511</v>
      </c>
      <c r="C5" s="1120" t="s">
        <v>511</v>
      </c>
      <c r="D5" s="1120" t="s">
        <v>511</v>
      </c>
      <c r="E5" s="756" t="s">
        <v>70</v>
      </c>
      <c r="F5" s="851" t="s">
        <v>511</v>
      </c>
      <c r="G5" s="757" t="s">
        <v>93</v>
      </c>
      <c r="H5" s="758" t="s">
        <v>89</v>
      </c>
      <c r="I5" s="851" t="s">
        <v>511</v>
      </c>
      <c r="J5" s="759" t="s">
        <v>79</v>
      </c>
    </row>
    <row r="6" spans="1:11" ht="16.5" thickBot="1">
      <c r="A6" s="1023" t="s">
        <v>306</v>
      </c>
      <c r="B6" s="1024"/>
      <c r="C6" s="1024"/>
      <c r="D6" s="1024"/>
      <c r="E6" s="1024"/>
      <c r="F6" s="1024"/>
      <c r="G6" s="1024"/>
      <c r="H6" s="1024"/>
      <c r="I6" s="760"/>
      <c r="J6" s="761"/>
    </row>
    <row r="7" spans="1:11" ht="15.75" thickBot="1">
      <c r="A7" s="1128" t="s">
        <v>22</v>
      </c>
      <c r="B7" s="1121">
        <v>7.1609673153168165</v>
      </c>
      <c r="C7" s="762">
        <v>13824.261226480341</v>
      </c>
      <c r="D7" s="763">
        <v>14100.746451009949</v>
      </c>
      <c r="E7" s="764">
        <v>7.9496134086875378E-2</v>
      </c>
      <c r="F7" s="765">
        <v>327.57669773635155</v>
      </c>
      <c r="G7" s="764">
        <v>1.3705208982164381E-2</v>
      </c>
      <c r="H7" s="764">
        <v>23.77420683971982</v>
      </c>
      <c r="I7" s="764">
        <v>100</v>
      </c>
      <c r="J7" s="766" t="s">
        <v>23</v>
      </c>
    </row>
    <row r="8" spans="1:11" ht="15">
      <c r="A8" s="1129" t="s">
        <v>102</v>
      </c>
      <c r="B8" s="1122">
        <v>6.6805596195035468</v>
      </c>
      <c r="C8" s="767">
        <v>12394.359219858157</v>
      </c>
      <c r="D8" s="768">
        <v>12642.24640425532</v>
      </c>
      <c r="E8" s="769">
        <v>14.870981071120918</v>
      </c>
      <c r="F8" s="770">
        <v>235.01250000000002</v>
      </c>
      <c r="G8" s="771">
        <v>9.3030556718292008</v>
      </c>
      <c r="H8" s="771">
        <v>-20</v>
      </c>
      <c r="I8" s="771">
        <v>8.8770528184642691E-2</v>
      </c>
      <c r="J8" s="772">
        <v>-4.8573243275321601E-2</v>
      </c>
    </row>
    <row r="9" spans="1:11" ht="15">
      <c r="A9" s="1130" t="s">
        <v>103</v>
      </c>
      <c r="B9" s="1123">
        <v>7.7673655441521712</v>
      </c>
      <c r="C9" s="773">
        <v>14572.918469328652</v>
      </c>
      <c r="D9" s="774">
        <v>14864.376838715225</v>
      </c>
      <c r="E9" s="775">
        <v>1.0452384815091507</v>
      </c>
      <c r="F9" s="776">
        <v>352.39347287248688</v>
      </c>
      <c r="G9" s="777">
        <v>-7.2585056880935125E-2</v>
      </c>
      <c r="H9" s="777">
        <v>26.251738525730179</v>
      </c>
      <c r="I9" s="777">
        <v>40.290723479804704</v>
      </c>
      <c r="J9" s="778">
        <v>0.79065480791897613</v>
      </c>
    </row>
    <row r="10" spans="1:11" ht="15">
      <c r="A10" s="1130" t="s">
        <v>104</v>
      </c>
      <c r="B10" s="1123">
        <v>7.7012706194009901</v>
      </c>
      <c r="C10" s="773">
        <v>14448.912981990599</v>
      </c>
      <c r="D10" s="774">
        <v>14737.891241630412</v>
      </c>
      <c r="E10" s="775">
        <v>0.40110819859533631</v>
      </c>
      <c r="F10" s="776">
        <v>396.05056179775283</v>
      </c>
      <c r="G10" s="777">
        <v>0.28972478490650255</v>
      </c>
      <c r="H10" s="777">
        <v>16.213275299238301</v>
      </c>
      <c r="I10" s="777">
        <v>11.850865512649801</v>
      </c>
      <c r="J10" s="778">
        <v>-0.77102708452091839</v>
      </c>
    </row>
    <row r="11" spans="1:11" ht="15">
      <c r="A11" s="1130" t="s">
        <v>105</v>
      </c>
      <c r="B11" s="1124" t="s">
        <v>99</v>
      </c>
      <c r="C11" s="773" t="s">
        <v>99</v>
      </c>
      <c r="D11" s="774" t="s">
        <v>99</v>
      </c>
      <c r="E11" s="775" t="s">
        <v>99</v>
      </c>
      <c r="F11" s="776" t="s">
        <v>99</v>
      </c>
      <c r="G11" s="777" t="s">
        <v>99</v>
      </c>
      <c r="H11" s="777" t="s">
        <v>99</v>
      </c>
      <c r="I11" s="777" t="s">
        <v>99</v>
      </c>
      <c r="J11" s="778" t="s">
        <v>99</v>
      </c>
    </row>
    <row r="12" spans="1:11" ht="15">
      <c r="A12" s="1130" t="s">
        <v>97</v>
      </c>
      <c r="B12" s="1123">
        <v>5.8241319098563489</v>
      </c>
      <c r="C12" s="773">
        <v>11959.203100321045</v>
      </c>
      <c r="D12" s="774">
        <v>12198.387162327466</v>
      </c>
      <c r="E12" s="775">
        <v>1.4676824125768106</v>
      </c>
      <c r="F12" s="776">
        <v>285.53812980358668</v>
      </c>
      <c r="G12" s="777">
        <v>0.61301607182659479</v>
      </c>
      <c r="H12" s="777">
        <v>33.828571428571429</v>
      </c>
      <c r="I12" s="777">
        <v>25.987572126054147</v>
      </c>
      <c r="J12" s="778">
        <v>1.9524121205603961</v>
      </c>
    </row>
    <row r="13" spans="1:11" ht="15.75" thickBot="1">
      <c r="A13" s="1131" t="s">
        <v>106</v>
      </c>
      <c r="B13" s="1125">
        <v>7.18573798339514</v>
      </c>
      <c r="C13" s="779">
        <v>13872.081049025366</v>
      </c>
      <c r="D13" s="780">
        <v>14149.522670005874</v>
      </c>
      <c r="E13" s="781">
        <v>-2.1641189245984407</v>
      </c>
      <c r="F13" s="782">
        <v>294.95063678043812</v>
      </c>
      <c r="G13" s="783">
        <v>5.1451896442607149E-2</v>
      </c>
      <c r="H13" s="783">
        <v>13.73117033603708</v>
      </c>
      <c r="I13" s="783">
        <v>21.782068353306702</v>
      </c>
      <c r="J13" s="784">
        <v>-1.9234666006831347</v>
      </c>
    </row>
    <row r="14" spans="1:11" ht="16.5" thickBot="1">
      <c r="A14" s="1023" t="s">
        <v>303</v>
      </c>
      <c r="B14" s="1024"/>
      <c r="C14" s="1024"/>
      <c r="D14" s="1024"/>
      <c r="E14" s="1024"/>
      <c r="F14" s="1024"/>
      <c r="G14" s="1024"/>
      <c r="H14" s="1024"/>
      <c r="I14" s="760"/>
      <c r="J14" s="761"/>
    </row>
    <row r="15" spans="1:11" ht="15.75" thickBot="1">
      <c r="A15" s="1128" t="s">
        <v>22</v>
      </c>
      <c r="B15" s="1126">
        <v>7.0249904968400765</v>
      </c>
      <c r="C15" s="785">
        <v>13561.757715907483</v>
      </c>
      <c r="D15" s="786">
        <v>13832.992870225633</v>
      </c>
      <c r="E15" s="764">
        <v>1.1768247462060171</v>
      </c>
      <c r="F15" s="764">
        <v>320.07143398610236</v>
      </c>
      <c r="G15" s="764">
        <v>-0.36303412380432803</v>
      </c>
      <c r="H15" s="764">
        <v>21.488871834228704</v>
      </c>
      <c r="I15" s="764">
        <v>100</v>
      </c>
      <c r="J15" s="766" t="s">
        <v>23</v>
      </c>
    </row>
    <row r="16" spans="1:11" ht="15">
      <c r="A16" s="1129" t="s">
        <v>102</v>
      </c>
      <c r="B16" s="1122">
        <v>7.064212821505377</v>
      </c>
      <c r="C16" s="767">
        <v>13106.14623655914</v>
      </c>
      <c r="D16" s="768">
        <v>13368.269161290322</v>
      </c>
      <c r="E16" s="769">
        <v>-8.1305886622930306</v>
      </c>
      <c r="F16" s="770">
        <v>232.5</v>
      </c>
      <c r="G16" s="771">
        <v>-16.303347866085357</v>
      </c>
      <c r="H16" s="771">
        <v>33.333333333333329</v>
      </c>
      <c r="I16" s="787">
        <v>0.15161086544535693</v>
      </c>
      <c r="J16" s="772">
        <v>1.3468117939600982E-2</v>
      </c>
    </row>
    <row r="17" spans="1:10" ht="15">
      <c r="A17" s="1130" t="s">
        <v>103</v>
      </c>
      <c r="B17" s="1123">
        <v>7.6904963517321656</v>
      </c>
      <c r="C17" s="773">
        <v>14428.698596120385</v>
      </c>
      <c r="D17" s="774">
        <v>14717.272568042792</v>
      </c>
      <c r="E17" s="775">
        <v>0.74619979355997035</v>
      </c>
      <c r="F17" s="776">
        <v>351.67975376196995</v>
      </c>
      <c r="G17" s="777">
        <v>-1.0550788603730932</v>
      </c>
      <c r="H17" s="777">
        <v>23.323492197385072</v>
      </c>
      <c r="I17" s="777">
        <v>36.942514213518635</v>
      </c>
      <c r="J17" s="778">
        <v>0.54957484283559666</v>
      </c>
    </row>
    <row r="18" spans="1:10" ht="15">
      <c r="A18" s="1130" t="s">
        <v>104</v>
      </c>
      <c r="B18" s="1123">
        <v>7.7100723720392157</v>
      </c>
      <c r="C18" s="773">
        <v>14465.426589191775</v>
      </c>
      <c r="D18" s="774">
        <v>14754.735120975611</v>
      </c>
      <c r="E18" s="775">
        <v>0.42666725055714527</v>
      </c>
      <c r="F18" s="776">
        <v>374.0900729927007</v>
      </c>
      <c r="G18" s="777">
        <v>-0.25260308579727581</v>
      </c>
      <c r="H18" s="777">
        <v>29.489603024574667</v>
      </c>
      <c r="I18" s="777">
        <v>8.6544535691724569</v>
      </c>
      <c r="J18" s="778">
        <v>0.5347298546674697</v>
      </c>
    </row>
    <row r="19" spans="1:10" ht="15">
      <c r="A19" s="1130" t="s">
        <v>105</v>
      </c>
      <c r="B19" s="1124" t="s">
        <v>99</v>
      </c>
      <c r="C19" s="773" t="s">
        <v>99</v>
      </c>
      <c r="D19" s="774" t="s">
        <v>99</v>
      </c>
      <c r="E19" s="775" t="s">
        <v>99</v>
      </c>
      <c r="F19" s="776" t="s">
        <v>99</v>
      </c>
      <c r="G19" s="777" t="s">
        <v>99</v>
      </c>
      <c r="H19" s="777" t="s">
        <v>99</v>
      </c>
      <c r="I19" s="777" t="s">
        <v>99</v>
      </c>
      <c r="J19" s="778" t="s">
        <v>99</v>
      </c>
    </row>
    <row r="20" spans="1:10" ht="15">
      <c r="A20" s="1130" t="s">
        <v>97</v>
      </c>
      <c r="B20" s="1123">
        <v>5.7414164557375358</v>
      </c>
      <c r="C20" s="773">
        <v>11789.356171945659</v>
      </c>
      <c r="D20" s="774">
        <v>12025.143295384572</v>
      </c>
      <c r="E20" s="775">
        <v>1.7011351804969019</v>
      </c>
      <c r="F20" s="776">
        <v>289.63383757961793</v>
      </c>
      <c r="G20" s="777">
        <v>-7.9873387877388707E-2</v>
      </c>
      <c r="H20" s="777">
        <v>18.378887841658813</v>
      </c>
      <c r="I20" s="777">
        <v>31.737207833228048</v>
      </c>
      <c r="J20" s="778">
        <v>-0.83378218979574825</v>
      </c>
    </row>
    <row r="21" spans="1:10" ht="15.75" thickBot="1">
      <c r="A21" s="1131" t="s">
        <v>106</v>
      </c>
      <c r="B21" s="1125">
        <v>7.1926408961071742</v>
      </c>
      <c r="C21" s="779">
        <v>13885.407135342033</v>
      </c>
      <c r="D21" s="780">
        <v>14163.115278048874</v>
      </c>
      <c r="E21" s="781">
        <v>1.1613367693218601</v>
      </c>
      <c r="F21" s="782">
        <v>290.93821548821552</v>
      </c>
      <c r="G21" s="783">
        <v>-0.52818372506075617</v>
      </c>
      <c r="H21" s="783">
        <v>20.242914979757085</v>
      </c>
      <c r="I21" s="783">
        <v>22.514213518635504</v>
      </c>
      <c r="J21" s="784">
        <v>-0.23329223731230897</v>
      </c>
    </row>
    <row r="22" spans="1:10" ht="16.5" thickBot="1">
      <c r="A22" s="1023" t="s">
        <v>307</v>
      </c>
      <c r="B22" s="1024"/>
      <c r="C22" s="1024"/>
      <c r="D22" s="1024"/>
      <c r="E22" s="1024"/>
      <c r="F22" s="1024"/>
      <c r="G22" s="1024"/>
      <c r="H22" s="1024"/>
      <c r="I22" s="760"/>
      <c r="J22" s="761"/>
    </row>
    <row r="23" spans="1:10" ht="15.75" thickBot="1">
      <c r="A23" s="1128" t="s">
        <v>22</v>
      </c>
      <c r="B23" s="1126">
        <v>6.1368523319580932</v>
      </c>
      <c r="C23" s="785">
        <v>11847.205274050373</v>
      </c>
      <c r="D23" s="786">
        <v>12084.14937953138</v>
      </c>
      <c r="E23" s="764">
        <v>-0.52083663912991618</v>
      </c>
      <c r="F23" s="764">
        <v>319.89947643979059</v>
      </c>
      <c r="G23" s="764">
        <v>-1.5645051913583199E-2</v>
      </c>
      <c r="H23" s="764">
        <v>7.1028037383177578</v>
      </c>
      <c r="I23" s="764">
        <v>100</v>
      </c>
      <c r="J23" s="766" t="s">
        <v>23</v>
      </c>
    </row>
    <row r="24" spans="1:10" ht="15">
      <c r="A24" s="1129" t="s">
        <v>102</v>
      </c>
      <c r="B24" s="1127" t="s">
        <v>99</v>
      </c>
      <c r="C24" s="767" t="s">
        <v>99</v>
      </c>
      <c r="D24" s="768" t="s">
        <v>99</v>
      </c>
      <c r="E24" s="769" t="s">
        <v>99</v>
      </c>
      <c r="F24" s="770" t="s">
        <v>99</v>
      </c>
      <c r="G24" s="771" t="s">
        <v>99</v>
      </c>
      <c r="H24" s="787" t="s">
        <v>99</v>
      </c>
      <c r="I24" s="787" t="s">
        <v>99</v>
      </c>
      <c r="J24" s="794" t="s">
        <v>99</v>
      </c>
    </row>
    <row r="25" spans="1:10" ht="15">
      <c r="A25" s="1130" t="s">
        <v>103</v>
      </c>
      <c r="B25" s="1124">
        <v>7.0669198167272693</v>
      </c>
      <c r="C25" s="773">
        <v>13258.76138222752</v>
      </c>
      <c r="D25" s="774">
        <v>13523.936609872071</v>
      </c>
      <c r="E25" s="775">
        <v>-1.2410650975339339</v>
      </c>
      <c r="F25" s="776">
        <v>360.53510204081635</v>
      </c>
      <c r="G25" s="777">
        <v>-1.5181190543618652</v>
      </c>
      <c r="H25" s="777">
        <v>3.3755274261603372</v>
      </c>
      <c r="I25" s="980">
        <v>21.37870855148342</v>
      </c>
      <c r="J25" s="981">
        <v>-0.77082415879695176</v>
      </c>
    </row>
    <row r="26" spans="1:10" ht="15">
      <c r="A26" s="1130" t="s">
        <v>104</v>
      </c>
      <c r="B26" s="1123">
        <v>7.334561390249676</v>
      </c>
      <c r="C26" s="773">
        <v>13760.903171200142</v>
      </c>
      <c r="D26" s="774">
        <v>14036.121234624145</v>
      </c>
      <c r="E26" s="775">
        <v>-0.62623022772987258</v>
      </c>
      <c r="F26" s="776">
        <v>411.57656250000002</v>
      </c>
      <c r="G26" s="777">
        <v>4.7987242189624251</v>
      </c>
      <c r="H26" s="777">
        <v>8.4745762711864394</v>
      </c>
      <c r="I26" s="777">
        <v>5.5846422338568935</v>
      </c>
      <c r="J26" s="778">
        <v>7.0623542268108075E-2</v>
      </c>
    </row>
    <row r="27" spans="1:10" ht="15">
      <c r="A27" s="1130" t="s">
        <v>105</v>
      </c>
      <c r="B27" s="1124" t="s">
        <v>99</v>
      </c>
      <c r="C27" s="773" t="s">
        <v>99</v>
      </c>
      <c r="D27" s="774" t="s">
        <v>99</v>
      </c>
      <c r="E27" s="775" t="s">
        <v>99</v>
      </c>
      <c r="F27" s="776" t="s">
        <v>99</v>
      </c>
      <c r="G27" s="777" t="s">
        <v>99</v>
      </c>
      <c r="H27" s="777" t="s">
        <v>99</v>
      </c>
      <c r="I27" s="777" t="s">
        <v>99</v>
      </c>
      <c r="J27" s="778" t="s">
        <v>99</v>
      </c>
    </row>
    <row r="28" spans="1:10" ht="15">
      <c r="A28" s="1130" t="s">
        <v>97</v>
      </c>
      <c r="B28" s="1124">
        <v>5.1821804120320847</v>
      </c>
      <c r="C28" s="773">
        <v>10641.02754010695</v>
      </c>
      <c r="D28" s="774">
        <v>10853.848090909089</v>
      </c>
      <c r="E28" s="775">
        <v>1.4409529972630442</v>
      </c>
      <c r="F28" s="776">
        <v>299.22464454976307</v>
      </c>
      <c r="G28" s="777">
        <v>0.36064315709836736</v>
      </c>
      <c r="H28" s="777">
        <v>10.471204188481675</v>
      </c>
      <c r="I28" s="777">
        <v>55.235602094240846</v>
      </c>
      <c r="J28" s="778">
        <v>1.6842002250819661</v>
      </c>
    </row>
    <row r="29" spans="1:10" ht="15.75" thickBot="1">
      <c r="A29" s="1131" t="s">
        <v>106</v>
      </c>
      <c r="B29" s="1125">
        <v>6.5791626286245677</v>
      </c>
      <c r="C29" s="779">
        <v>12701.086155645882</v>
      </c>
      <c r="D29" s="780">
        <v>12955.107878758799</v>
      </c>
      <c r="E29" s="781">
        <v>-2.1614013494014666</v>
      </c>
      <c r="F29" s="782">
        <v>306.48823529411766</v>
      </c>
      <c r="G29" s="783">
        <v>5.3328895309417784E-2</v>
      </c>
      <c r="H29" s="783">
        <v>1.4925373134328357</v>
      </c>
      <c r="I29" s="783">
        <v>17.801047120418847</v>
      </c>
      <c r="J29" s="784">
        <v>-0.98399960855311619</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25" t="s">
        <v>60</v>
      </c>
      <c r="C33" s="1426"/>
      <c r="D33" s="1426"/>
      <c r="E33" s="1426"/>
      <c r="F33" s="1426"/>
      <c r="G33" s="1426"/>
      <c r="H33" s="1427"/>
    </row>
    <row r="34" spans="1:8" ht="15.75">
      <c r="A34" s="607" t="s">
        <v>63</v>
      </c>
      <c r="B34" s="1431" t="s">
        <v>64</v>
      </c>
      <c r="C34" s="1432"/>
      <c r="D34" s="1432"/>
      <c r="E34" s="1432"/>
      <c r="F34" s="1432"/>
      <c r="G34" s="1432"/>
      <c r="H34" s="1433"/>
    </row>
    <row r="35" spans="1:8" ht="15.75">
      <c r="A35" s="604" t="s">
        <v>65</v>
      </c>
      <c r="B35" s="1428" t="s">
        <v>66</v>
      </c>
      <c r="C35" s="1429"/>
      <c r="D35" s="1429"/>
      <c r="E35" s="1429"/>
      <c r="F35" s="1429"/>
      <c r="G35" s="1429"/>
      <c r="H35" s="1430"/>
    </row>
    <row r="36" spans="1:8" ht="16.5" thickBot="1">
      <c r="A36" s="605" t="s">
        <v>67</v>
      </c>
      <c r="B36" s="1434" t="s">
        <v>62</v>
      </c>
      <c r="C36" s="1435"/>
      <c r="D36" s="1435"/>
      <c r="E36" s="1435"/>
      <c r="F36" s="1435"/>
      <c r="G36" s="1435"/>
      <c r="H36" s="1436"/>
    </row>
    <row r="37" spans="1:8">
      <c r="A37" s="1424"/>
      <c r="B37" s="142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1" sqref="E1"/>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07" t="s">
        <v>399</v>
      </c>
      <c r="B1" s="707"/>
      <c r="C1" s="708"/>
      <c r="D1" s="708"/>
      <c r="E1" s="801" t="s">
        <v>512</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42" t="s">
        <v>10</v>
      </c>
      <c r="I4" s="1443"/>
      <c r="J4" s="951" t="s">
        <v>11</v>
      </c>
      <c r="K4" s="922" t="s">
        <v>12</v>
      </c>
      <c r="L4" s="923"/>
    </row>
    <row r="5" spans="1:12" ht="15.75">
      <c r="A5" s="29" t="s">
        <v>13</v>
      </c>
      <c r="B5" s="30" t="s">
        <v>14</v>
      </c>
      <c r="C5" s="924" t="s">
        <v>40</v>
      </c>
      <c r="D5" s="924"/>
      <c r="E5" s="925" t="s">
        <v>41</v>
      </c>
      <c r="F5" s="926"/>
      <c r="G5" s="952"/>
      <c r="H5" s="1440" t="s">
        <v>15</v>
      </c>
      <c r="I5" s="1441"/>
      <c r="J5" s="953" t="s">
        <v>16</v>
      </c>
      <c r="K5" s="927" t="s">
        <v>17</v>
      </c>
      <c r="L5" s="928"/>
    </row>
    <row r="6" spans="1:12" ht="32.25" customHeight="1" thickBot="1">
      <c r="A6" s="31" t="s">
        <v>18</v>
      </c>
      <c r="B6" s="32" t="s">
        <v>19</v>
      </c>
      <c r="C6" s="851" t="s">
        <v>511</v>
      </c>
      <c r="D6" s="1603" t="s">
        <v>496</v>
      </c>
      <c r="E6" s="918" t="s">
        <v>511</v>
      </c>
      <c r="F6" s="1139" t="s">
        <v>496</v>
      </c>
      <c r="G6" s="950" t="s">
        <v>20</v>
      </c>
      <c r="H6" s="66" t="s">
        <v>511</v>
      </c>
      <c r="I6" s="862" t="s">
        <v>20</v>
      </c>
      <c r="J6" s="954" t="s">
        <v>20</v>
      </c>
      <c r="K6" s="919" t="s">
        <v>511</v>
      </c>
      <c r="L6" s="955" t="s">
        <v>21</v>
      </c>
    </row>
    <row r="7" spans="1:12" ht="15" thickBot="1">
      <c r="A7" s="33" t="s">
        <v>22</v>
      </c>
      <c r="B7" s="34" t="s">
        <v>23</v>
      </c>
      <c r="C7" s="67">
        <v>13588.314404973627</v>
      </c>
      <c r="D7" s="67">
        <v>13499.755728445756</v>
      </c>
      <c r="E7" s="68">
        <v>13860.0806930731</v>
      </c>
      <c r="F7" s="1140">
        <v>13769.750843014672</v>
      </c>
      <c r="G7" s="956">
        <v>0.65600206632824976</v>
      </c>
      <c r="H7" s="69">
        <v>323.79333591631149</v>
      </c>
      <c r="I7" s="69">
        <v>-0.14872157023920132</v>
      </c>
      <c r="J7" s="70">
        <v>21.52418107217327</v>
      </c>
      <c r="K7" s="69">
        <v>100</v>
      </c>
      <c r="L7" s="957" t="s">
        <v>23</v>
      </c>
    </row>
    <row r="8" spans="1:12" ht="15" thickBot="1">
      <c r="A8" s="35"/>
      <c r="B8" s="36"/>
      <c r="C8" s="71"/>
      <c r="D8" s="71"/>
      <c r="E8" s="71"/>
      <c r="F8" s="71"/>
      <c r="G8" s="958"/>
      <c r="H8" s="70"/>
      <c r="I8" s="70"/>
      <c r="J8" s="70"/>
      <c r="K8" s="70"/>
      <c r="L8" s="959"/>
    </row>
    <row r="9" spans="1:12" ht="15">
      <c r="A9" s="37" t="s">
        <v>107</v>
      </c>
      <c r="B9" s="38" t="s">
        <v>23</v>
      </c>
      <c r="C9" s="72">
        <v>12819.602515010285</v>
      </c>
      <c r="D9" s="72">
        <v>12658.761496942863</v>
      </c>
      <c r="E9" s="73">
        <v>13075.994565310491</v>
      </c>
      <c r="F9" s="73">
        <v>12911.93672688172</v>
      </c>
      <c r="G9" s="960">
        <v>1.2705904768508849</v>
      </c>
      <c r="H9" s="74">
        <v>233.5</v>
      </c>
      <c r="I9" s="74">
        <v>-4.5913978494623624</v>
      </c>
      <c r="J9" s="74">
        <v>5.2631578947368416</v>
      </c>
      <c r="K9" s="74">
        <v>0.1106990645929042</v>
      </c>
      <c r="L9" s="961">
        <v>-1.7100760523124606E-2</v>
      </c>
    </row>
    <row r="10" spans="1:12" ht="15">
      <c r="A10" s="46" t="s">
        <v>108</v>
      </c>
      <c r="B10" s="75" t="s">
        <v>23</v>
      </c>
      <c r="C10" s="76">
        <v>14462.587065413269</v>
      </c>
      <c r="D10" s="76">
        <v>14334.171743259363</v>
      </c>
      <c r="E10" s="77">
        <v>14751.838806721535</v>
      </c>
      <c r="F10" s="77">
        <v>14620.855178124551</v>
      </c>
      <c r="G10" s="962">
        <v>0.89586844956209144</v>
      </c>
      <c r="H10" s="78">
        <v>352.36616176470579</v>
      </c>
      <c r="I10" s="78">
        <v>-0.58255256085438356</v>
      </c>
      <c r="J10" s="78">
        <v>23.997082421590079</v>
      </c>
      <c r="K10" s="78">
        <v>37.637681961587425</v>
      </c>
      <c r="L10" s="963">
        <v>0.75061664915048709</v>
      </c>
    </row>
    <row r="11" spans="1:12" ht="15">
      <c r="A11" s="39" t="s">
        <v>109</v>
      </c>
      <c r="B11" s="40" t="s">
        <v>23</v>
      </c>
      <c r="C11" s="79">
        <v>14429.22527260752</v>
      </c>
      <c r="D11" s="79">
        <v>14373.979954637844</v>
      </c>
      <c r="E11" s="80">
        <v>14717.809778059671</v>
      </c>
      <c r="F11" s="80">
        <v>14661.459553730601</v>
      </c>
      <c r="G11" s="964">
        <v>0.3843425282630285</v>
      </c>
      <c r="H11" s="81">
        <v>388.29972482113379</v>
      </c>
      <c r="I11" s="81">
        <v>0.11985023375968774</v>
      </c>
      <c r="J11" s="81">
        <v>20.570670205706701</v>
      </c>
      <c r="K11" s="81">
        <v>10.057010018265347</v>
      </c>
      <c r="L11" s="965">
        <v>-7.9534005411252551E-2</v>
      </c>
    </row>
    <row r="12" spans="1:12" ht="15">
      <c r="A12" s="39" t="s">
        <v>110</v>
      </c>
      <c r="B12" s="40" t="s">
        <v>23</v>
      </c>
      <c r="C12" s="79" t="s">
        <v>99</v>
      </c>
      <c r="D12" s="79" t="s">
        <v>228</v>
      </c>
      <c r="E12" s="80" t="s">
        <v>99</v>
      </c>
      <c r="F12" s="80" t="s">
        <v>228</v>
      </c>
      <c r="G12" s="964" t="s">
        <v>99</v>
      </c>
      <c r="H12" s="81" t="s">
        <v>99</v>
      </c>
      <c r="I12" s="81" t="s">
        <v>99</v>
      </c>
      <c r="J12" s="81" t="s">
        <v>99</v>
      </c>
      <c r="K12" s="81" t="s">
        <v>99</v>
      </c>
      <c r="L12" s="965" t="s">
        <v>99</v>
      </c>
    </row>
    <row r="13" spans="1:12" ht="15">
      <c r="A13" s="39" t="s">
        <v>97</v>
      </c>
      <c r="B13" s="40" t="s">
        <v>23</v>
      </c>
      <c r="C13" s="79">
        <v>11723.808645367348</v>
      </c>
      <c r="D13" s="79">
        <v>11520.484079372791</v>
      </c>
      <c r="E13" s="80">
        <v>11958.284818274695</v>
      </c>
      <c r="F13" s="80">
        <v>11750.893760960247</v>
      </c>
      <c r="G13" s="964">
        <v>1.7648960286191901</v>
      </c>
      <c r="H13" s="81">
        <v>288.97603426280301</v>
      </c>
      <c r="I13" s="81">
        <v>0.14446488122863224</v>
      </c>
      <c r="J13" s="81">
        <v>23.442069741282339</v>
      </c>
      <c r="K13" s="81">
        <v>30.370288371063264</v>
      </c>
      <c r="L13" s="965">
        <v>0.47185560049758379</v>
      </c>
    </row>
    <row r="14" spans="1:12" ht="15.75" thickBot="1">
      <c r="A14" s="41" t="s">
        <v>111</v>
      </c>
      <c r="B14" s="42" t="s">
        <v>23</v>
      </c>
      <c r="C14" s="82">
        <v>13823.114660867281</v>
      </c>
      <c r="D14" s="82">
        <v>13906.70802491322</v>
      </c>
      <c r="E14" s="83">
        <v>14099.576954084627</v>
      </c>
      <c r="F14" s="83">
        <v>14184.842185411484</v>
      </c>
      <c r="G14" s="966">
        <v>-0.60110102186789893</v>
      </c>
      <c r="H14" s="84">
        <v>293.70078620339842</v>
      </c>
      <c r="I14" s="84">
        <v>-0.33178156961485805</v>
      </c>
      <c r="J14" s="84">
        <v>15.630498533724341</v>
      </c>
      <c r="K14" s="84">
        <v>21.824320584491062</v>
      </c>
      <c r="L14" s="967">
        <v>-1.112384870543579</v>
      </c>
    </row>
    <row r="15" spans="1:12" ht="15" thickBot="1">
      <c r="A15" s="35"/>
      <c r="B15" s="43"/>
      <c r="C15" s="71"/>
      <c r="D15" s="71"/>
      <c r="E15" s="71"/>
      <c r="F15" s="71"/>
      <c r="G15" s="958"/>
      <c r="H15" s="70"/>
      <c r="I15" s="70"/>
      <c r="J15" s="70"/>
      <c r="K15" s="70"/>
      <c r="L15" s="959"/>
    </row>
    <row r="16" spans="1:12" ht="14.25">
      <c r="A16" s="44" t="s">
        <v>112</v>
      </c>
      <c r="B16" s="45" t="s">
        <v>25</v>
      </c>
      <c r="C16" s="85" t="s">
        <v>228</v>
      </c>
      <c r="D16" s="85" t="s">
        <v>228</v>
      </c>
      <c r="E16" s="86" t="s">
        <v>228</v>
      </c>
      <c r="F16" s="86" t="s">
        <v>228</v>
      </c>
      <c r="G16" s="968" t="s">
        <v>99</v>
      </c>
      <c r="H16" s="87" t="s">
        <v>228</v>
      </c>
      <c r="I16" s="87" t="s">
        <v>99</v>
      </c>
      <c r="J16" s="88" t="s">
        <v>99</v>
      </c>
      <c r="K16" s="88">
        <v>5.5349532296452095E-3</v>
      </c>
      <c r="L16" s="969" t="s">
        <v>99</v>
      </c>
    </row>
    <row r="17" spans="1:12" ht="15">
      <c r="A17" s="46" t="s">
        <v>112</v>
      </c>
      <c r="B17" s="47" t="s">
        <v>26</v>
      </c>
      <c r="C17" s="79" t="s">
        <v>99</v>
      </c>
      <c r="D17" s="79" t="s">
        <v>228</v>
      </c>
      <c r="E17" s="80" t="s">
        <v>99</v>
      </c>
      <c r="F17" s="80" t="s">
        <v>228</v>
      </c>
      <c r="G17" s="964" t="s">
        <v>99</v>
      </c>
      <c r="H17" s="81" t="s">
        <v>99</v>
      </c>
      <c r="I17" s="81" t="s">
        <v>99</v>
      </c>
      <c r="J17" s="89" t="s">
        <v>99</v>
      </c>
      <c r="K17" s="1604" t="s">
        <v>99</v>
      </c>
      <c r="L17" s="970" t="s">
        <v>99</v>
      </c>
    </row>
    <row r="18" spans="1:12" ht="15">
      <c r="A18" s="46" t="s">
        <v>112</v>
      </c>
      <c r="B18" s="47" t="s">
        <v>27</v>
      </c>
      <c r="C18" s="79" t="s">
        <v>228</v>
      </c>
      <c r="D18" s="79" t="s">
        <v>228</v>
      </c>
      <c r="E18" s="80" t="s">
        <v>228</v>
      </c>
      <c r="F18" s="80" t="s">
        <v>228</v>
      </c>
      <c r="G18" s="964" t="s">
        <v>99</v>
      </c>
      <c r="H18" s="81" t="s">
        <v>228</v>
      </c>
      <c r="I18" s="81" t="s">
        <v>99</v>
      </c>
      <c r="J18" s="89" t="s">
        <v>99</v>
      </c>
      <c r="K18" s="89">
        <v>5.5349532296452095E-3</v>
      </c>
      <c r="L18" s="970" t="s">
        <v>99</v>
      </c>
    </row>
    <row r="19" spans="1:12" ht="14.25">
      <c r="A19" s="44" t="s">
        <v>112</v>
      </c>
      <c r="B19" s="48" t="s">
        <v>28</v>
      </c>
      <c r="C19" s="90">
        <v>13332.770991926183</v>
      </c>
      <c r="D19" s="90" t="s">
        <v>228</v>
      </c>
      <c r="E19" s="91">
        <v>13599.426411764707</v>
      </c>
      <c r="F19" s="91" t="s">
        <v>228</v>
      </c>
      <c r="G19" s="971" t="s">
        <v>99</v>
      </c>
      <c r="H19" s="92">
        <v>226.66666666666666</v>
      </c>
      <c r="I19" s="92" t="s">
        <v>99</v>
      </c>
      <c r="J19" s="93" t="s">
        <v>99</v>
      </c>
      <c r="K19" s="93">
        <v>1.660485968893563E-2</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1.1069906459290419E-2</v>
      </c>
      <c r="L20" s="970" t="s">
        <v>99</v>
      </c>
    </row>
    <row r="21" spans="1:12" ht="15">
      <c r="A21" s="46" t="s">
        <v>112</v>
      </c>
      <c r="B21" s="47" t="s">
        <v>30</v>
      </c>
      <c r="C21" s="79" t="s">
        <v>228</v>
      </c>
      <c r="D21" s="79" t="s">
        <v>228</v>
      </c>
      <c r="E21" s="80" t="s">
        <v>228</v>
      </c>
      <c r="F21" s="80" t="s">
        <v>228</v>
      </c>
      <c r="G21" s="964" t="s">
        <v>99</v>
      </c>
      <c r="H21" s="81" t="s">
        <v>228</v>
      </c>
      <c r="I21" s="81" t="s">
        <v>99</v>
      </c>
      <c r="J21" s="89" t="s">
        <v>99</v>
      </c>
      <c r="K21" s="89">
        <v>5.5349532296452095E-3</v>
      </c>
      <c r="L21" s="970" t="s">
        <v>99</v>
      </c>
    </row>
    <row r="22" spans="1:12" ht="14.25">
      <c r="A22" s="44" t="s">
        <v>112</v>
      </c>
      <c r="B22" s="48" t="s">
        <v>31</v>
      </c>
      <c r="C22" s="90">
        <v>12628.484715395591</v>
      </c>
      <c r="D22" s="90">
        <v>11480.588048552756</v>
      </c>
      <c r="E22" s="91">
        <v>12881.054409703504</v>
      </c>
      <c r="F22" s="91">
        <v>11710.19980952381</v>
      </c>
      <c r="G22" s="971">
        <v>9.9985877203175164</v>
      </c>
      <c r="H22" s="92">
        <v>231.875</v>
      </c>
      <c r="I22" s="92">
        <v>1.9230769230769231</v>
      </c>
      <c r="J22" s="93">
        <v>33.333333333333329</v>
      </c>
      <c r="K22" s="93">
        <v>8.8559251674323353E-2</v>
      </c>
      <c r="L22" s="972" t="s">
        <v>99</v>
      </c>
    </row>
    <row r="23" spans="1:12" ht="15">
      <c r="A23" s="46" t="s">
        <v>112</v>
      </c>
      <c r="B23" s="47" t="s">
        <v>32</v>
      </c>
      <c r="C23" s="79">
        <v>12740.106862745097</v>
      </c>
      <c r="D23" s="79" t="s">
        <v>228</v>
      </c>
      <c r="E23" s="80">
        <v>12994.909</v>
      </c>
      <c r="F23" s="80" t="s">
        <v>228</v>
      </c>
      <c r="G23" s="964" t="s">
        <v>99</v>
      </c>
      <c r="H23" s="81">
        <v>236</v>
      </c>
      <c r="I23" s="81" t="s">
        <v>99</v>
      </c>
      <c r="J23" s="89" t="s">
        <v>99</v>
      </c>
      <c r="K23" s="89">
        <v>8.3024298444678138E-2</v>
      </c>
      <c r="L23" s="970" t="s">
        <v>99</v>
      </c>
    </row>
    <row r="24" spans="1:12" ht="15.75" thickBot="1">
      <c r="A24" s="49" t="s">
        <v>112</v>
      </c>
      <c r="B24" s="50" t="s">
        <v>33</v>
      </c>
      <c r="C24" s="94" t="s">
        <v>228</v>
      </c>
      <c r="D24" s="94" t="s">
        <v>228</v>
      </c>
      <c r="E24" s="95" t="s">
        <v>228</v>
      </c>
      <c r="F24" s="95" t="s">
        <v>228</v>
      </c>
      <c r="G24" s="973" t="s">
        <v>99</v>
      </c>
      <c r="H24" s="89" t="s">
        <v>228</v>
      </c>
      <c r="I24" s="89" t="s">
        <v>99</v>
      </c>
      <c r="J24" s="89" t="s">
        <v>99</v>
      </c>
      <c r="K24" s="89">
        <v>5.5349532296452095E-3</v>
      </c>
      <c r="L24" s="970" t="s">
        <v>99</v>
      </c>
    </row>
    <row r="25" spans="1:12" ht="15" thickBot="1">
      <c r="A25" s="35"/>
      <c r="B25" s="43"/>
      <c r="C25" s="71"/>
      <c r="D25" s="71"/>
      <c r="E25" s="71"/>
      <c r="F25" s="71"/>
      <c r="G25" s="958"/>
      <c r="H25" s="70"/>
      <c r="I25" s="70"/>
      <c r="J25" s="70"/>
      <c r="K25" s="70"/>
      <c r="L25" s="959"/>
    </row>
    <row r="26" spans="1:12" ht="14.25">
      <c r="A26" s="44" t="s">
        <v>113</v>
      </c>
      <c r="B26" s="45" t="s">
        <v>25</v>
      </c>
      <c r="C26" s="85">
        <v>14817.427275620286</v>
      </c>
      <c r="D26" s="85">
        <v>14726.089454801546</v>
      </c>
      <c r="E26" s="86">
        <v>15113.775821132693</v>
      </c>
      <c r="F26" s="86">
        <v>15020.611243897578</v>
      </c>
      <c r="G26" s="968">
        <v>0.62024491362137357</v>
      </c>
      <c r="H26" s="87">
        <v>412.10951492537316</v>
      </c>
      <c r="I26" s="87">
        <v>-1.0454627365029501</v>
      </c>
      <c r="J26" s="88">
        <v>11.20331950207469</v>
      </c>
      <c r="K26" s="88">
        <v>2.9667349310898325</v>
      </c>
      <c r="L26" s="969">
        <v>-0.2753448429062666</v>
      </c>
    </row>
    <row r="27" spans="1:12" ht="15">
      <c r="A27" s="46" t="s">
        <v>113</v>
      </c>
      <c r="B27" s="47" t="s">
        <v>26</v>
      </c>
      <c r="C27" s="79">
        <v>14899.000980392157</v>
      </c>
      <c r="D27" s="79">
        <v>14750.191176470587</v>
      </c>
      <c r="E27" s="80">
        <v>15196.981</v>
      </c>
      <c r="F27" s="80">
        <v>15045.195</v>
      </c>
      <c r="G27" s="964">
        <v>1.0088669505446759</v>
      </c>
      <c r="H27" s="81">
        <v>403.4</v>
      </c>
      <c r="I27" s="81">
        <v>-0.81140890090976425</v>
      </c>
      <c r="J27" s="89">
        <v>15.282392026578073</v>
      </c>
      <c r="K27" s="89">
        <v>1.9206287706868879</v>
      </c>
      <c r="L27" s="970">
        <v>-0.10398951141441026</v>
      </c>
    </row>
    <row r="28" spans="1:12" ht="15">
      <c r="A28" s="46" t="s">
        <v>113</v>
      </c>
      <c r="B28" s="47" t="s">
        <v>27</v>
      </c>
      <c r="C28" s="79">
        <v>14676.299019607844</v>
      </c>
      <c r="D28" s="79">
        <v>14688.416666666666</v>
      </c>
      <c r="E28" s="80">
        <v>14969.825000000001</v>
      </c>
      <c r="F28" s="80">
        <v>14982.184999999999</v>
      </c>
      <c r="G28" s="964">
        <v>-8.2497980101025076E-2</v>
      </c>
      <c r="H28" s="81">
        <v>428.1</v>
      </c>
      <c r="I28" s="81">
        <v>-1.0630922116940065</v>
      </c>
      <c r="J28" s="89">
        <v>4.4198895027624303</v>
      </c>
      <c r="K28" s="89">
        <v>1.0461061604029445</v>
      </c>
      <c r="L28" s="970">
        <v>-0.17135533149185611</v>
      </c>
    </row>
    <row r="29" spans="1:12" ht="14.25">
      <c r="A29" s="44" t="s">
        <v>113</v>
      </c>
      <c r="B29" s="48" t="s">
        <v>28</v>
      </c>
      <c r="C29" s="90">
        <v>14773.791555673079</v>
      </c>
      <c r="D29" s="90">
        <v>14527.695379924435</v>
      </c>
      <c r="E29" s="91">
        <v>15069.26738678654</v>
      </c>
      <c r="F29" s="91">
        <v>14818.249287522924</v>
      </c>
      <c r="G29" s="971">
        <v>1.6939794600093219</v>
      </c>
      <c r="H29" s="92">
        <v>376.92880844645543</v>
      </c>
      <c r="I29" s="92">
        <v>-1.1227802434560636E-2</v>
      </c>
      <c r="J29" s="93">
        <v>20.618556701030926</v>
      </c>
      <c r="K29" s="93">
        <v>11.009021973764321</v>
      </c>
      <c r="L29" s="972">
        <v>-8.2657584989966892E-2</v>
      </c>
    </row>
    <row r="30" spans="1:12" ht="15">
      <c r="A30" s="46" t="s">
        <v>113</v>
      </c>
      <c r="B30" s="47" t="s">
        <v>29</v>
      </c>
      <c r="C30" s="79">
        <v>14753.303921568628</v>
      </c>
      <c r="D30" s="79">
        <v>14445.73725490196</v>
      </c>
      <c r="E30" s="80">
        <v>15048.37</v>
      </c>
      <c r="F30" s="80">
        <v>14734.652</v>
      </c>
      <c r="G30" s="964">
        <v>2.1291171315074204</v>
      </c>
      <c r="H30" s="81">
        <v>365.4</v>
      </c>
      <c r="I30" s="81">
        <v>-0.19120458891014627</v>
      </c>
      <c r="J30" s="89">
        <v>26.955602536997887</v>
      </c>
      <c r="K30" s="89">
        <v>6.6474788288038962</v>
      </c>
      <c r="L30" s="970">
        <v>0.28439279934267248</v>
      </c>
    </row>
    <row r="31" spans="1:12" ht="15">
      <c r="A31" s="46" t="s">
        <v>113</v>
      </c>
      <c r="B31" s="47" t="s">
        <v>30</v>
      </c>
      <c r="C31" s="79">
        <v>14802.706862745099</v>
      </c>
      <c r="D31" s="79">
        <v>14630.816666666668</v>
      </c>
      <c r="E31" s="80">
        <v>15098.761</v>
      </c>
      <c r="F31" s="80">
        <v>14923.433000000001</v>
      </c>
      <c r="G31" s="964">
        <v>1.1748503176179335</v>
      </c>
      <c r="H31" s="81">
        <v>394.5</v>
      </c>
      <c r="I31" s="81">
        <v>0.74055158324820669</v>
      </c>
      <c r="J31" s="89">
        <v>12.091038406827881</v>
      </c>
      <c r="K31" s="89">
        <v>4.3615431449604252</v>
      </c>
      <c r="L31" s="970">
        <v>-0.36705038433264026</v>
      </c>
    </row>
    <row r="32" spans="1:12" ht="14.25">
      <c r="A32" s="44" t="s">
        <v>113</v>
      </c>
      <c r="B32" s="48" t="s">
        <v>31</v>
      </c>
      <c r="C32" s="90">
        <v>14243.951018601043</v>
      </c>
      <c r="D32" s="90">
        <v>14156.72121846741</v>
      </c>
      <c r="E32" s="91">
        <v>14528.830038973065</v>
      </c>
      <c r="F32" s="91">
        <v>14439.855642836759</v>
      </c>
      <c r="G32" s="971">
        <v>0.61617233812474781</v>
      </c>
      <c r="H32" s="92">
        <v>333.44743859649117</v>
      </c>
      <c r="I32" s="92">
        <v>-0.29331365797147929</v>
      </c>
      <c r="J32" s="93">
        <v>27.497763197136894</v>
      </c>
      <c r="K32" s="93">
        <v>23.661925056733271</v>
      </c>
      <c r="L32" s="972">
        <v>1.1086190770467148</v>
      </c>
    </row>
    <row r="33" spans="1:12" ht="15">
      <c r="A33" s="46" t="s">
        <v>113</v>
      </c>
      <c r="B33" s="47" t="s">
        <v>32</v>
      </c>
      <c r="C33" s="79">
        <v>14268.764705882351</v>
      </c>
      <c r="D33" s="79">
        <v>14152.895098039215</v>
      </c>
      <c r="E33" s="80">
        <v>14554.14</v>
      </c>
      <c r="F33" s="80">
        <v>14435.953</v>
      </c>
      <c r="G33" s="964">
        <v>0.81869898024744114</v>
      </c>
      <c r="H33" s="81">
        <v>322.8</v>
      </c>
      <c r="I33" s="81">
        <v>-0.24721878862793922</v>
      </c>
      <c r="J33" s="89">
        <v>31.175390266299356</v>
      </c>
      <c r="K33" s="89">
        <v>15.813361377096363</v>
      </c>
      <c r="L33" s="970">
        <v>1.163465634848432</v>
      </c>
    </row>
    <row r="34" spans="1:12" ht="15.75" thickBot="1">
      <c r="A34" s="49" t="s">
        <v>113</v>
      </c>
      <c r="B34" s="50" t="s">
        <v>33</v>
      </c>
      <c r="C34" s="94">
        <v>14198.46862745098</v>
      </c>
      <c r="D34" s="94">
        <v>14163.196078431371</v>
      </c>
      <c r="E34" s="95">
        <v>14482.438</v>
      </c>
      <c r="F34" s="95">
        <v>14446.46</v>
      </c>
      <c r="G34" s="973">
        <v>0.24904371036226855</v>
      </c>
      <c r="H34" s="89">
        <v>354.9</v>
      </c>
      <c r="I34" s="89">
        <v>0.11283497884343505</v>
      </c>
      <c r="J34" s="89">
        <v>20.680851063829785</v>
      </c>
      <c r="K34" s="89">
        <v>7.8485636796369063</v>
      </c>
      <c r="L34" s="970">
        <v>-5.4846557801716322E-2</v>
      </c>
    </row>
    <row r="35" spans="1:12" ht="15.75" thickBot="1">
      <c r="A35" s="51"/>
      <c r="B35" s="52"/>
      <c r="C35" s="96"/>
      <c r="D35" s="96"/>
      <c r="E35" s="96"/>
      <c r="F35" s="96"/>
      <c r="G35" s="974"/>
      <c r="H35" s="97"/>
      <c r="I35" s="97"/>
      <c r="J35" s="97"/>
      <c r="K35" s="97"/>
      <c r="L35" s="975"/>
    </row>
    <row r="36" spans="1:12" ht="15">
      <c r="A36" s="46" t="s">
        <v>114</v>
      </c>
      <c r="B36" s="53" t="s">
        <v>30</v>
      </c>
      <c r="C36" s="98">
        <v>14663.267647058823</v>
      </c>
      <c r="D36" s="98">
        <v>14593.678431372549</v>
      </c>
      <c r="E36" s="99">
        <v>14956.532999999999</v>
      </c>
      <c r="F36" s="99">
        <v>14885.552</v>
      </c>
      <c r="G36" s="976">
        <v>0.47684492990249716</v>
      </c>
      <c r="H36" s="100">
        <v>409.2</v>
      </c>
      <c r="I36" s="100">
        <v>0.29411764705882076</v>
      </c>
      <c r="J36" s="100">
        <v>27.579737335834899</v>
      </c>
      <c r="K36" s="100">
        <v>3.7637681961587428</v>
      </c>
      <c r="L36" s="977">
        <v>0.17864678632488262</v>
      </c>
    </row>
    <row r="37" spans="1:12" ht="15.75" thickBot="1">
      <c r="A37" s="49" t="s">
        <v>114</v>
      </c>
      <c r="B37" s="50" t="s">
        <v>33</v>
      </c>
      <c r="C37" s="94">
        <v>14276.839215686274</v>
      </c>
      <c r="D37" s="94">
        <v>14243.811764705883</v>
      </c>
      <c r="E37" s="95">
        <v>14562.376</v>
      </c>
      <c r="F37" s="95">
        <v>14528.688</v>
      </c>
      <c r="G37" s="973">
        <v>0.23187227917620712</v>
      </c>
      <c r="H37" s="89">
        <v>375.8</v>
      </c>
      <c r="I37" s="89">
        <v>-0.26539278131634819</v>
      </c>
      <c r="J37" s="89">
        <v>16.735112936344969</v>
      </c>
      <c r="K37" s="89">
        <v>6.2932418221066033</v>
      </c>
      <c r="L37" s="970">
        <v>-0.25818079173613562</v>
      </c>
    </row>
    <row r="38" spans="1:12" ht="15.75" thickBot="1">
      <c r="A38" s="51"/>
      <c r="B38" s="52"/>
      <c r="C38" s="96"/>
      <c r="D38" s="96"/>
      <c r="E38" s="96"/>
      <c r="F38" s="96"/>
      <c r="G38" s="974"/>
      <c r="H38" s="97"/>
      <c r="I38" s="97"/>
      <c r="J38" s="97"/>
      <c r="K38" s="97"/>
      <c r="L38" s="975"/>
    </row>
    <row r="39" spans="1:12" ht="14.25">
      <c r="A39" s="44" t="s">
        <v>115</v>
      </c>
      <c r="B39" s="45" t="s">
        <v>25</v>
      </c>
      <c r="C39" s="85" t="s">
        <v>99</v>
      </c>
      <c r="D39" s="85" t="s">
        <v>99</v>
      </c>
      <c r="E39" s="86" t="s">
        <v>99</v>
      </c>
      <c r="F39" s="86" t="s">
        <v>99</v>
      </c>
      <c r="G39" s="968" t="s">
        <v>99</v>
      </c>
      <c r="H39" s="87" t="s">
        <v>99</v>
      </c>
      <c r="I39" s="87" t="s">
        <v>99</v>
      </c>
      <c r="J39" s="88" t="s">
        <v>99</v>
      </c>
      <c r="K39" s="88" t="s">
        <v>99</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99</v>
      </c>
      <c r="D42" s="79" t="s">
        <v>99</v>
      </c>
      <c r="E42" s="80" t="s">
        <v>99</v>
      </c>
      <c r="F42" s="80" t="s">
        <v>99</v>
      </c>
      <c r="G42" s="964" t="s">
        <v>99</v>
      </c>
      <c r="H42" s="81" t="s">
        <v>99</v>
      </c>
      <c r="I42" s="81" t="s">
        <v>99</v>
      </c>
      <c r="J42" s="89" t="s">
        <v>99</v>
      </c>
      <c r="K42" s="89" t="s">
        <v>99</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99</v>
      </c>
      <c r="D46" s="90" t="s">
        <v>99</v>
      </c>
      <c r="E46" s="91" t="s">
        <v>99</v>
      </c>
      <c r="F46" s="91" t="s">
        <v>99</v>
      </c>
      <c r="G46" s="971" t="s">
        <v>99</v>
      </c>
      <c r="H46" s="92" t="s">
        <v>99</v>
      </c>
      <c r="I46" s="92" t="s">
        <v>99</v>
      </c>
      <c r="J46" s="93" t="s">
        <v>99</v>
      </c>
      <c r="K46" s="93" t="s">
        <v>99</v>
      </c>
      <c r="L46" s="972" t="s">
        <v>99</v>
      </c>
    </row>
    <row r="47" spans="1:12" ht="15">
      <c r="A47" s="39" t="s">
        <v>115</v>
      </c>
      <c r="B47" s="47" t="s">
        <v>33</v>
      </c>
      <c r="C47" s="79" t="s">
        <v>99</v>
      </c>
      <c r="D47" s="79" t="s">
        <v>99</v>
      </c>
      <c r="E47" s="80" t="s">
        <v>99</v>
      </c>
      <c r="F47" s="80" t="s">
        <v>99</v>
      </c>
      <c r="G47" s="964" t="s">
        <v>99</v>
      </c>
      <c r="H47" s="81" t="s">
        <v>99</v>
      </c>
      <c r="I47" s="81" t="s">
        <v>99</v>
      </c>
      <c r="J47" s="89" t="s">
        <v>99</v>
      </c>
      <c r="K47" s="89" t="s">
        <v>99</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12649.945596244104</v>
      </c>
      <c r="D50" s="85">
        <v>12360.895300012728</v>
      </c>
      <c r="E50" s="86">
        <v>12902.944508168986</v>
      </c>
      <c r="F50" s="86">
        <v>12608.113206012982</v>
      </c>
      <c r="G50" s="968">
        <v>2.3384252452253937</v>
      </c>
      <c r="H50" s="87">
        <v>351.23887945670629</v>
      </c>
      <c r="I50" s="87">
        <v>-0.20810308676725647</v>
      </c>
      <c r="J50" s="88">
        <v>18.036072144288578</v>
      </c>
      <c r="K50" s="88">
        <v>3.2600874522610281</v>
      </c>
      <c r="L50" s="969">
        <v>-9.6339533680991352E-2</v>
      </c>
    </row>
    <row r="51" spans="1:12" ht="15">
      <c r="A51" s="46" t="s">
        <v>24</v>
      </c>
      <c r="B51" s="47" t="s">
        <v>29</v>
      </c>
      <c r="C51" s="79">
        <v>12614.623529411763</v>
      </c>
      <c r="D51" s="79">
        <v>12200.792156862746</v>
      </c>
      <c r="E51" s="80">
        <v>12866.915999999999</v>
      </c>
      <c r="F51" s="80">
        <v>12444.808000000001</v>
      </c>
      <c r="G51" s="964">
        <v>3.3918401955257025</v>
      </c>
      <c r="H51" s="81">
        <v>312</v>
      </c>
      <c r="I51" s="81">
        <v>-3.3157731639293426</v>
      </c>
      <c r="J51" s="89">
        <v>25.373134328358208</v>
      </c>
      <c r="K51" s="89">
        <v>0.46493607129019759</v>
      </c>
      <c r="L51" s="970">
        <v>1.4273530091569731E-2</v>
      </c>
    </row>
    <row r="52" spans="1:12" ht="15">
      <c r="A52" s="46" t="s">
        <v>24</v>
      </c>
      <c r="B52" s="47" t="s">
        <v>30</v>
      </c>
      <c r="C52" s="79">
        <v>12628.73137254902</v>
      </c>
      <c r="D52" s="79">
        <v>12403.419607843136</v>
      </c>
      <c r="E52" s="80">
        <v>12881.306</v>
      </c>
      <c r="F52" s="80">
        <v>12651.487999999999</v>
      </c>
      <c r="G52" s="964">
        <v>1.8165294074499467</v>
      </c>
      <c r="H52" s="81">
        <v>345</v>
      </c>
      <c r="I52" s="81">
        <v>-0.5190311418685154</v>
      </c>
      <c r="J52" s="89">
        <v>19.607843137254903</v>
      </c>
      <c r="K52" s="89">
        <v>1.350528588033431</v>
      </c>
      <c r="L52" s="970">
        <v>-2.1637955317614921E-2</v>
      </c>
    </row>
    <row r="53" spans="1:12" ht="15">
      <c r="A53" s="46" t="s">
        <v>24</v>
      </c>
      <c r="B53" s="47" t="s">
        <v>35</v>
      </c>
      <c r="C53" s="79">
        <v>12678.048039215686</v>
      </c>
      <c r="D53" s="79">
        <v>12366.339215686274</v>
      </c>
      <c r="E53" s="80">
        <v>12931.609</v>
      </c>
      <c r="F53" s="80">
        <v>12613.665999999999</v>
      </c>
      <c r="G53" s="964">
        <v>2.5206232668599369</v>
      </c>
      <c r="H53" s="81">
        <v>369.7</v>
      </c>
      <c r="I53" s="81">
        <v>1.2322015334063527</v>
      </c>
      <c r="J53" s="89">
        <v>14.473684210526317</v>
      </c>
      <c r="K53" s="89">
        <v>1.4446227929373996</v>
      </c>
      <c r="L53" s="970">
        <v>-8.8975108454945717E-2</v>
      </c>
    </row>
    <row r="54" spans="1:12" ht="14.25">
      <c r="A54" s="44" t="s">
        <v>24</v>
      </c>
      <c r="B54" s="48" t="s">
        <v>31</v>
      </c>
      <c r="C54" s="90">
        <v>12005.762958327583</v>
      </c>
      <c r="D54" s="90">
        <v>11883.807816477942</v>
      </c>
      <c r="E54" s="91">
        <v>12245.878217494135</v>
      </c>
      <c r="F54" s="91">
        <v>12121.4839728075</v>
      </c>
      <c r="G54" s="971">
        <v>1.0262295026392179</v>
      </c>
      <c r="H54" s="92">
        <v>302.23804060017653</v>
      </c>
      <c r="I54" s="92">
        <v>-0.38522237738205761</v>
      </c>
      <c r="J54" s="93">
        <v>25.516986706056127</v>
      </c>
      <c r="K54" s="93">
        <v>18.813306027564067</v>
      </c>
      <c r="L54" s="972">
        <v>0.59846779523743621</v>
      </c>
    </row>
    <row r="55" spans="1:12" ht="15">
      <c r="A55" s="46" t="s">
        <v>24</v>
      </c>
      <c r="B55" s="47" t="s">
        <v>32</v>
      </c>
      <c r="C55" s="79">
        <v>11497.183333333334</v>
      </c>
      <c r="D55" s="79">
        <v>11494.846078431372</v>
      </c>
      <c r="E55" s="80">
        <v>11727.127</v>
      </c>
      <c r="F55" s="80">
        <v>11724.743</v>
      </c>
      <c r="G55" s="964">
        <v>2.0333068281326205E-2</v>
      </c>
      <c r="H55" s="81">
        <v>269.39999999999998</v>
      </c>
      <c r="I55" s="81">
        <v>-1.2825210699890071</v>
      </c>
      <c r="J55" s="89">
        <v>24.462061155152888</v>
      </c>
      <c r="K55" s="89">
        <v>6.0829135993800856</v>
      </c>
      <c r="L55" s="970">
        <v>0.14358488477727427</v>
      </c>
    </row>
    <row r="56" spans="1:12" ht="15">
      <c r="A56" s="46" t="s">
        <v>24</v>
      </c>
      <c r="B56" s="47" t="s">
        <v>33</v>
      </c>
      <c r="C56" s="79">
        <v>12167.533333333333</v>
      </c>
      <c r="D56" s="79">
        <v>11968.086274509804</v>
      </c>
      <c r="E56" s="80">
        <v>12410.884</v>
      </c>
      <c r="F56" s="80">
        <v>12207.448</v>
      </c>
      <c r="G56" s="964">
        <v>1.6664908177368414</v>
      </c>
      <c r="H56" s="81">
        <v>309.3</v>
      </c>
      <c r="I56" s="81">
        <v>1.0124101894186881</v>
      </c>
      <c r="J56" s="89">
        <v>30.039525691699602</v>
      </c>
      <c r="K56" s="89">
        <v>9.10499806276637</v>
      </c>
      <c r="L56" s="970">
        <v>0.59622023267287361</v>
      </c>
    </row>
    <row r="57" spans="1:12" ht="15">
      <c r="A57" s="46" t="s">
        <v>24</v>
      </c>
      <c r="B57" s="47" t="s">
        <v>36</v>
      </c>
      <c r="C57" s="79">
        <v>12312.584313725489</v>
      </c>
      <c r="D57" s="79">
        <v>12199.741176470588</v>
      </c>
      <c r="E57" s="80">
        <v>12558.835999999999</v>
      </c>
      <c r="F57" s="80">
        <v>12443.736000000001</v>
      </c>
      <c r="G57" s="964">
        <v>0.9249633711290447</v>
      </c>
      <c r="H57" s="81">
        <v>339.6</v>
      </c>
      <c r="I57" s="81">
        <v>-1.6222479721900249</v>
      </c>
      <c r="J57" s="89">
        <v>16.964285714285715</v>
      </c>
      <c r="K57" s="89">
        <v>3.6253943654176122</v>
      </c>
      <c r="L57" s="970">
        <v>-0.14133732221271034</v>
      </c>
    </row>
    <row r="58" spans="1:12" ht="14.25">
      <c r="A58" s="44" t="s">
        <v>24</v>
      </c>
      <c r="B58" s="48" t="s">
        <v>37</v>
      </c>
      <c r="C58" s="90">
        <v>10354.101968373439</v>
      </c>
      <c r="D58" s="90">
        <v>9957.5885752472095</v>
      </c>
      <c r="E58" s="91">
        <v>10561.184007740909</v>
      </c>
      <c r="F58" s="91">
        <v>10156.740346752154</v>
      </c>
      <c r="G58" s="971">
        <v>3.9820222549854218</v>
      </c>
      <c r="H58" s="92">
        <v>234.43942628418944</v>
      </c>
      <c r="I58" s="92">
        <v>1.6994204482371564</v>
      </c>
      <c r="J58" s="93">
        <v>21.082390953150242</v>
      </c>
      <c r="K58" s="93">
        <v>8.2968948912381677</v>
      </c>
      <c r="L58" s="972">
        <v>-3.027266105886639E-2</v>
      </c>
    </row>
    <row r="59" spans="1:12" ht="15">
      <c r="A59" s="46" t="s">
        <v>24</v>
      </c>
      <c r="B59" s="47" t="s">
        <v>101</v>
      </c>
      <c r="C59" s="101">
        <v>9679.7029411764706</v>
      </c>
      <c r="D59" s="101">
        <v>9366.5323529411762</v>
      </c>
      <c r="E59" s="102">
        <v>9873.2970000000005</v>
      </c>
      <c r="F59" s="102">
        <v>9553.8629999999994</v>
      </c>
      <c r="G59" s="978">
        <v>3.3435061817403198</v>
      </c>
      <c r="H59" s="103">
        <v>216.8</v>
      </c>
      <c r="I59" s="103">
        <v>1.1194029850746294</v>
      </c>
      <c r="J59" s="104">
        <v>6.7961165048543686</v>
      </c>
      <c r="K59" s="104">
        <v>4.2619139868268112</v>
      </c>
      <c r="L59" s="979">
        <v>-0.58775306099722879</v>
      </c>
    </row>
    <row r="60" spans="1:12" ht="15">
      <c r="A60" s="46" t="s">
        <v>24</v>
      </c>
      <c r="B60" s="47" t="s">
        <v>38</v>
      </c>
      <c r="C60" s="79">
        <v>10768.191176470589</v>
      </c>
      <c r="D60" s="79">
        <v>10553.672549019608</v>
      </c>
      <c r="E60" s="80">
        <v>10983.555</v>
      </c>
      <c r="F60" s="80">
        <v>10764.745999999999</v>
      </c>
      <c r="G60" s="964">
        <v>2.0326443373582723</v>
      </c>
      <c r="H60" s="81">
        <v>241.7</v>
      </c>
      <c r="I60" s="81">
        <v>-0.65762433210029703</v>
      </c>
      <c r="J60" s="89">
        <v>32.839506172839506</v>
      </c>
      <c r="K60" s="89">
        <v>2.9778048375491228</v>
      </c>
      <c r="L60" s="970">
        <v>0.25365067060219326</v>
      </c>
    </row>
    <row r="61" spans="1:12" ht="15.75" thickBot="1">
      <c r="A61" s="46" t="s">
        <v>24</v>
      </c>
      <c r="B61" s="47" t="s">
        <v>39</v>
      </c>
      <c r="C61" s="79">
        <v>11432.797058823529</v>
      </c>
      <c r="D61" s="79">
        <v>10968.844117647059</v>
      </c>
      <c r="E61" s="80">
        <v>11661.453</v>
      </c>
      <c r="F61" s="80">
        <v>11188.221</v>
      </c>
      <c r="G61" s="964">
        <v>4.2297341105435793</v>
      </c>
      <c r="H61" s="81">
        <v>285.10000000000002</v>
      </c>
      <c r="I61" s="81">
        <v>-1.0413051023950017</v>
      </c>
      <c r="J61" s="89">
        <v>70.535714285714292</v>
      </c>
      <c r="K61" s="89">
        <v>1.057176066862235</v>
      </c>
      <c r="L61" s="970">
        <v>0.30382972933617058</v>
      </c>
    </row>
    <row r="62" spans="1:12" ht="15.75" thickBot="1">
      <c r="A62" s="51"/>
      <c r="B62" s="52"/>
      <c r="C62" s="96"/>
      <c r="D62" s="96"/>
      <c r="E62" s="96"/>
      <c r="F62" s="96"/>
      <c r="G62" s="974"/>
      <c r="H62" s="97"/>
      <c r="I62" s="97"/>
      <c r="J62" s="97"/>
      <c r="K62" s="97"/>
      <c r="L62" s="975"/>
    </row>
    <row r="63" spans="1:12" ht="14.25">
      <c r="A63" s="44" t="s">
        <v>116</v>
      </c>
      <c r="B63" s="48" t="s">
        <v>25</v>
      </c>
      <c r="C63" s="90">
        <v>14809.516314972301</v>
      </c>
      <c r="D63" s="90">
        <v>14658.17539064061</v>
      </c>
      <c r="E63" s="91">
        <v>15105.706641271747</v>
      </c>
      <c r="F63" s="91">
        <v>14951.338898453423</v>
      </c>
      <c r="G63" s="971">
        <v>1.0324676864510882</v>
      </c>
      <c r="H63" s="92">
        <v>339.32697201017811</v>
      </c>
      <c r="I63" s="92">
        <v>8.301054910702374E-2</v>
      </c>
      <c r="J63" s="93">
        <v>59.756097560975604</v>
      </c>
      <c r="K63" s="93">
        <v>2.1752366192505672</v>
      </c>
      <c r="L63" s="972">
        <v>0.52056519932724732</v>
      </c>
    </row>
    <row r="64" spans="1:12" ht="15">
      <c r="A64" s="46" t="s">
        <v>116</v>
      </c>
      <c r="B64" s="47" t="s">
        <v>26</v>
      </c>
      <c r="C64" s="79">
        <v>14762.324509803921</v>
      </c>
      <c r="D64" s="79">
        <v>14386.321568627451</v>
      </c>
      <c r="E64" s="80">
        <v>15057.571</v>
      </c>
      <c r="F64" s="80">
        <v>14674.048000000001</v>
      </c>
      <c r="G64" s="964">
        <v>2.6136141847157597</v>
      </c>
      <c r="H64" s="81">
        <v>323.39999999999998</v>
      </c>
      <c r="I64" s="81">
        <v>0.55970149253729928</v>
      </c>
      <c r="J64" s="89">
        <v>78.94736842105263</v>
      </c>
      <c r="K64" s="89">
        <v>0.37637681961587421</v>
      </c>
      <c r="L64" s="970">
        <v>0.12077716938381661</v>
      </c>
    </row>
    <row r="65" spans="1:12" ht="15">
      <c r="A65" s="46" t="s">
        <v>116</v>
      </c>
      <c r="B65" s="47" t="s">
        <v>27</v>
      </c>
      <c r="C65" s="79">
        <v>14886.557843137256</v>
      </c>
      <c r="D65" s="79">
        <v>14788.841176470589</v>
      </c>
      <c r="E65" s="80">
        <v>15184.289000000001</v>
      </c>
      <c r="F65" s="80">
        <v>15084.618</v>
      </c>
      <c r="G65" s="964">
        <v>0.66074593337398579</v>
      </c>
      <c r="H65" s="81">
        <v>336.1</v>
      </c>
      <c r="I65" s="81">
        <v>0.96124962451187912</v>
      </c>
      <c r="J65" s="89">
        <v>92.241379310344826</v>
      </c>
      <c r="K65" s="89">
        <v>1.2342945702108816</v>
      </c>
      <c r="L65" s="970">
        <v>0.4540430063446006</v>
      </c>
    </row>
    <row r="66" spans="1:12" ht="15">
      <c r="A66" s="46" t="s">
        <v>116</v>
      </c>
      <c r="B66" s="47" t="s">
        <v>34</v>
      </c>
      <c r="C66" s="79">
        <v>14679.406862745098</v>
      </c>
      <c r="D66" s="79">
        <v>14605.235294117647</v>
      </c>
      <c r="E66" s="80">
        <v>14972.995000000001</v>
      </c>
      <c r="F66" s="80">
        <v>14897.34</v>
      </c>
      <c r="G66" s="964">
        <v>0.50784233963916148</v>
      </c>
      <c r="H66" s="81">
        <v>357</v>
      </c>
      <c r="I66" s="81">
        <v>0.84745762711864403</v>
      </c>
      <c r="J66" s="89">
        <v>10.869565217391305</v>
      </c>
      <c r="K66" s="89">
        <v>0.56456522942381138</v>
      </c>
      <c r="L66" s="970">
        <v>-5.4254976401170163E-2</v>
      </c>
    </row>
    <row r="67" spans="1:12" ht="14.25">
      <c r="A67" s="44" t="s">
        <v>116</v>
      </c>
      <c r="B67" s="48" t="s">
        <v>28</v>
      </c>
      <c r="C67" s="90">
        <v>14299.903914226592</v>
      </c>
      <c r="D67" s="90">
        <v>14322.781992501197</v>
      </c>
      <c r="E67" s="91">
        <v>14585.901992511124</v>
      </c>
      <c r="F67" s="91">
        <v>14609.237632351222</v>
      </c>
      <c r="G67" s="971">
        <v>-0.15973208477643039</v>
      </c>
      <c r="H67" s="92">
        <v>310.53860465116276</v>
      </c>
      <c r="I67" s="92">
        <v>-0.30318343981142121</v>
      </c>
      <c r="J67" s="93">
        <v>9.5342066957787477</v>
      </c>
      <c r="K67" s="93">
        <v>8.3301046106160399</v>
      </c>
      <c r="L67" s="972">
        <v>-0.91184063724835696</v>
      </c>
    </row>
    <row r="68" spans="1:12" ht="15">
      <c r="A68" s="46" t="s">
        <v>116</v>
      </c>
      <c r="B68" s="47" t="s">
        <v>29</v>
      </c>
      <c r="C68" s="79">
        <v>14078.161764705883</v>
      </c>
      <c r="D68" s="79">
        <v>13812.947058823529</v>
      </c>
      <c r="E68" s="80">
        <v>14359.725</v>
      </c>
      <c r="F68" s="80">
        <v>14089.206</v>
      </c>
      <c r="G68" s="964">
        <v>1.9200443232925988</v>
      </c>
      <c r="H68" s="81">
        <v>283.8</v>
      </c>
      <c r="I68" s="81">
        <v>0.28268551236749517</v>
      </c>
      <c r="J68" s="89">
        <v>20.606060606060606</v>
      </c>
      <c r="K68" s="89">
        <v>1.1014556926993968</v>
      </c>
      <c r="L68" s="970">
        <v>-8.3848938345374435E-3</v>
      </c>
    </row>
    <row r="69" spans="1:12" ht="15">
      <c r="A69" s="46" t="s">
        <v>116</v>
      </c>
      <c r="B69" s="47" t="s">
        <v>30</v>
      </c>
      <c r="C69" s="79">
        <v>14390.804901960782</v>
      </c>
      <c r="D69" s="79">
        <v>14483.294117647058</v>
      </c>
      <c r="E69" s="80">
        <v>14678.620999999999</v>
      </c>
      <c r="F69" s="80">
        <v>14772.96</v>
      </c>
      <c r="G69" s="964">
        <v>-0.63859240125201688</v>
      </c>
      <c r="H69" s="81">
        <v>306.2</v>
      </c>
      <c r="I69" s="81">
        <v>0.26195153896529516</v>
      </c>
      <c r="J69" s="89">
        <v>10.266159695817491</v>
      </c>
      <c r="K69" s="89">
        <v>4.8154093097913329</v>
      </c>
      <c r="L69" s="970">
        <v>-0.49164658581638943</v>
      </c>
    </row>
    <row r="70" spans="1:12" ht="15">
      <c r="A70" s="46" t="s">
        <v>116</v>
      </c>
      <c r="B70" s="47" t="s">
        <v>35</v>
      </c>
      <c r="C70" s="79">
        <v>14219.014705882353</v>
      </c>
      <c r="D70" s="79">
        <v>14216.748039215687</v>
      </c>
      <c r="E70" s="80">
        <v>14503.395</v>
      </c>
      <c r="F70" s="80">
        <v>14501.083000000001</v>
      </c>
      <c r="G70" s="964">
        <v>1.5943636761474284E-2</v>
      </c>
      <c r="H70" s="81">
        <v>331.4</v>
      </c>
      <c r="I70" s="81">
        <v>-0.80814127506735867</v>
      </c>
      <c r="J70" s="89">
        <v>3.8095238095238098</v>
      </c>
      <c r="K70" s="89">
        <v>2.4132396081253114</v>
      </c>
      <c r="L70" s="970">
        <v>-0.41180915759743009</v>
      </c>
    </row>
    <row r="71" spans="1:12" ht="14.25">
      <c r="A71" s="44" t="s">
        <v>116</v>
      </c>
      <c r="B71" s="48" t="s">
        <v>31</v>
      </c>
      <c r="C71" s="90">
        <v>13187.206768889368</v>
      </c>
      <c r="D71" s="90">
        <v>13418.855156902478</v>
      </c>
      <c r="E71" s="91">
        <v>13450.950904267154</v>
      </c>
      <c r="F71" s="91">
        <v>13687.232260040528</v>
      </c>
      <c r="G71" s="971">
        <v>-1.7262902483447287</v>
      </c>
      <c r="H71" s="92">
        <v>272.54088019559902</v>
      </c>
      <c r="I71" s="92">
        <v>-1.1394036789771145</v>
      </c>
      <c r="J71" s="93">
        <v>14.24581005586592</v>
      </c>
      <c r="K71" s="93">
        <v>11.318979354624453</v>
      </c>
      <c r="L71" s="972">
        <v>-0.72110943262246963</v>
      </c>
    </row>
    <row r="72" spans="1:12" ht="15">
      <c r="A72" s="46" t="s">
        <v>116</v>
      </c>
      <c r="B72" s="47" t="s">
        <v>32</v>
      </c>
      <c r="C72" s="79">
        <v>12832.061764705883</v>
      </c>
      <c r="D72" s="79">
        <v>12685.130392156863</v>
      </c>
      <c r="E72" s="80">
        <v>13088.703</v>
      </c>
      <c r="F72" s="80">
        <v>12938.833000000001</v>
      </c>
      <c r="G72" s="964">
        <v>1.1582961152678837</v>
      </c>
      <c r="H72" s="81">
        <v>244.5</v>
      </c>
      <c r="I72" s="81">
        <v>0.78318219291014257</v>
      </c>
      <c r="J72" s="89">
        <v>62.973760932944614</v>
      </c>
      <c r="K72" s="89">
        <v>3.094038855371672</v>
      </c>
      <c r="L72" s="970">
        <v>0.78691569669809969</v>
      </c>
    </row>
    <row r="73" spans="1:12" ht="15">
      <c r="A73" s="46" t="s">
        <v>116</v>
      </c>
      <c r="B73" s="47" t="s">
        <v>33</v>
      </c>
      <c r="C73" s="79">
        <v>13316.799019607843</v>
      </c>
      <c r="D73" s="79">
        <v>13699.520588235295</v>
      </c>
      <c r="E73" s="80">
        <v>13583.135</v>
      </c>
      <c r="F73" s="80">
        <v>13973.511</v>
      </c>
      <c r="G73" s="964">
        <v>-2.7936858531832134</v>
      </c>
      <c r="H73" s="81">
        <v>277.10000000000002</v>
      </c>
      <c r="I73" s="81">
        <v>0.80029101491453092</v>
      </c>
      <c r="J73" s="81">
        <v>5.6074766355140184</v>
      </c>
      <c r="K73" s="81">
        <v>6.2544971494990875</v>
      </c>
      <c r="L73" s="965">
        <v>-0.94265089650884892</v>
      </c>
    </row>
    <row r="74" spans="1:12" ht="15.75" thickBot="1">
      <c r="A74" s="56" t="s">
        <v>116</v>
      </c>
      <c r="B74" s="57" t="s">
        <v>36</v>
      </c>
      <c r="C74" s="82">
        <v>13261.27843137255</v>
      </c>
      <c r="D74" s="82">
        <v>13233.654901960783</v>
      </c>
      <c r="E74" s="83">
        <v>13526.504000000001</v>
      </c>
      <c r="F74" s="83">
        <v>13498.328</v>
      </c>
      <c r="G74" s="966">
        <v>0.20873696357060889</v>
      </c>
      <c r="H74" s="84">
        <v>302.10000000000002</v>
      </c>
      <c r="I74" s="84">
        <v>-1.9155844155844082</v>
      </c>
      <c r="J74" s="84">
        <v>-5.5702917771883289</v>
      </c>
      <c r="K74" s="84">
        <v>1.9704433497536946</v>
      </c>
      <c r="L74" s="967">
        <v>-0.56537423281171839</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ht="12.75" customHeight="1">
      <c r="A78" s="27"/>
      <c r="B78" s="28"/>
      <c r="C78" s="3" t="s">
        <v>9</v>
      </c>
      <c r="D78" s="3" t="s">
        <v>9</v>
      </c>
      <c r="E78" s="3"/>
      <c r="F78" s="3"/>
      <c r="G78" s="921"/>
      <c r="H78" s="1442" t="s">
        <v>10</v>
      </c>
      <c r="I78" s="1443"/>
      <c r="J78" s="951" t="s">
        <v>11</v>
      </c>
      <c r="K78" s="922" t="s">
        <v>12</v>
      </c>
      <c r="L78" s="923"/>
    </row>
    <row r="79" spans="1:12" ht="15.75" customHeight="1">
      <c r="A79" s="29" t="s">
        <v>13</v>
      </c>
      <c r="B79" s="30" t="s">
        <v>14</v>
      </c>
      <c r="C79" s="924" t="s">
        <v>40</v>
      </c>
      <c r="D79" s="924" t="s">
        <v>40</v>
      </c>
      <c r="E79" s="925" t="s">
        <v>41</v>
      </c>
      <c r="F79" s="926"/>
      <c r="G79" s="952"/>
      <c r="H79" s="1440" t="s">
        <v>15</v>
      </c>
      <c r="I79" s="1441"/>
      <c r="J79" s="953" t="s">
        <v>16</v>
      </c>
      <c r="K79" s="927" t="s">
        <v>17</v>
      </c>
      <c r="L79" s="928"/>
    </row>
    <row r="80" spans="1:12" ht="26.25" thickBot="1">
      <c r="A80" s="31" t="s">
        <v>18</v>
      </c>
      <c r="B80" s="32" t="s">
        <v>19</v>
      </c>
      <c r="C80" s="851" t="s">
        <v>511</v>
      </c>
      <c r="D80" s="1603" t="s">
        <v>496</v>
      </c>
      <c r="E80" s="918" t="s">
        <v>511</v>
      </c>
      <c r="F80" s="1139" t="s">
        <v>496</v>
      </c>
      <c r="G80" s="950" t="s">
        <v>20</v>
      </c>
      <c r="H80" s="66" t="s">
        <v>511</v>
      </c>
      <c r="I80" s="862" t="s">
        <v>20</v>
      </c>
      <c r="J80" s="954" t="s">
        <v>20</v>
      </c>
      <c r="K80" s="919" t="s">
        <v>511</v>
      </c>
      <c r="L80" s="955" t="s">
        <v>21</v>
      </c>
    </row>
    <row r="81" spans="1:12" ht="15" thickBot="1">
      <c r="A81" s="33" t="s">
        <v>22</v>
      </c>
      <c r="B81" s="34" t="s">
        <v>23</v>
      </c>
      <c r="C81" s="67">
        <v>13824.261226480341</v>
      </c>
      <c r="D81" s="67">
        <v>13813.280202728585</v>
      </c>
      <c r="E81" s="68">
        <v>14100.746451009949</v>
      </c>
      <c r="F81" s="1140">
        <v>14089.545806783157</v>
      </c>
      <c r="G81" s="956">
        <v>7.9496134086875378E-2</v>
      </c>
      <c r="H81" s="69">
        <v>327.57669773635155</v>
      </c>
      <c r="I81" s="69">
        <v>1.3705208982164381E-2</v>
      </c>
      <c r="J81" s="70">
        <v>23.77420683971982</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12394.359219858157</v>
      </c>
      <c r="D83" s="72" t="s">
        <v>228</v>
      </c>
      <c r="E83" s="73">
        <v>12642.24640425532</v>
      </c>
      <c r="F83" s="73">
        <v>11005.604972093024</v>
      </c>
      <c r="G83" s="960">
        <v>14.870981071120918</v>
      </c>
      <c r="H83" s="74">
        <v>235.01250000000002</v>
      </c>
      <c r="I83" s="74">
        <v>9.3030556718292008</v>
      </c>
      <c r="J83" s="74">
        <v>-20</v>
      </c>
      <c r="K83" s="74">
        <v>8.8770528184642691E-2</v>
      </c>
      <c r="L83" s="961">
        <v>-4.8573243275321601E-2</v>
      </c>
    </row>
    <row r="84" spans="1:12" ht="15">
      <c r="A84" s="46" t="s">
        <v>108</v>
      </c>
      <c r="B84" s="75" t="s">
        <v>23</v>
      </c>
      <c r="C84" s="76">
        <v>14572.918469328652</v>
      </c>
      <c r="D84" s="76">
        <v>14422.172373808029</v>
      </c>
      <c r="E84" s="77">
        <v>14864.376838715225</v>
      </c>
      <c r="F84" s="77">
        <v>14710.615821284189</v>
      </c>
      <c r="G84" s="962">
        <v>1.0452384815091507</v>
      </c>
      <c r="H84" s="78">
        <v>352.39347287248688</v>
      </c>
      <c r="I84" s="78">
        <v>-7.2585056880935125E-2</v>
      </c>
      <c r="J84" s="78">
        <v>26.251738525730179</v>
      </c>
      <c r="K84" s="78">
        <v>40.290723479804704</v>
      </c>
      <c r="L84" s="963">
        <v>0.79065480791897613</v>
      </c>
    </row>
    <row r="85" spans="1:12" ht="15">
      <c r="A85" s="39" t="s">
        <v>109</v>
      </c>
      <c r="B85" s="40" t="s">
        <v>23</v>
      </c>
      <c r="C85" s="79">
        <v>14448.912981990599</v>
      </c>
      <c r="D85" s="79">
        <v>14391.188744062834</v>
      </c>
      <c r="E85" s="80">
        <v>14737.891241630412</v>
      </c>
      <c r="F85" s="80">
        <v>14679.012518944091</v>
      </c>
      <c r="G85" s="964">
        <v>0.40110819859533631</v>
      </c>
      <c r="H85" s="81">
        <v>396.05056179775283</v>
      </c>
      <c r="I85" s="81">
        <v>0.28972478490650255</v>
      </c>
      <c r="J85" s="81">
        <v>16.213275299238301</v>
      </c>
      <c r="K85" s="81">
        <v>11.850865512649801</v>
      </c>
      <c r="L85" s="965">
        <v>-0.77102708452091839</v>
      </c>
    </row>
    <row r="86" spans="1:12" ht="15">
      <c r="A86" s="39" t="s">
        <v>110</v>
      </c>
      <c r="B86" s="40" t="s">
        <v>23</v>
      </c>
      <c r="C86" s="79" t="s">
        <v>99</v>
      </c>
      <c r="D86" s="79" t="s">
        <v>99</v>
      </c>
      <c r="E86" s="80" t="s">
        <v>99</v>
      </c>
      <c r="F86" s="80" t="s">
        <v>99</v>
      </c>
      <c r="G86" s="964" t="s">
        <v>99</v>
      </c>
      <c r="H86" s="81" t="s">
        <v>99</v>
      </c>
      <c r="I86" s="81" t="s">
        <v>99</v>
      </c>
      <c r="J86" s="81" t="s">
        <v>99</v>
      </c>
      <c r="K86" s="81" t="s">
        <v>99</v>
      </c>
      <c r="L86" s="965" t="s">
        <v>99</v>
      </c>
    </row>
    <row r="87" spans="1:12" ht="15">
      <c r="A87" s="39" t="s">
        <v>97</v>
      </c>
      <c r="B87" s="40" t="s">
        <v>23</v>
      </c>
      <c r="C87" s="79">
        <v>11959.203100321045</v>
      </c>
      <c r="D87" s="79">
        <v>11786.218839308696</v>
      </c>
      <c r="E87" s="80">
        <v>12198.387162327466</v>
      </c>
      <c r="F87" s="80">
        <v>12021.943216094871</v>
      </c>
      <c r="G87" s="964">
        <v>1.4676824125768106</v>
      </c>
      <c r="H87" s="81">
        <v>285.53812980358668</v>
      </c>
      <c r="I87" s="81">
        <v>0.61301607182659479</v>
      </c>
      <c r="J87" s="81">
        <v>33.828571428571429</v>
      </c>
      <c r="K87" s="81">
        <v>25.987572126054147</v>
      </c>
      <c r="L87" s="965">
        <v>1.9524121205603961</v>
      </c>
    </row>
    <row r="88" spans="1:12" ht="15.75" thickBot="1">
      <c r="A88" s="41" t="s">
        <v>111</v>
      </c>
      <c r="B88" s="42" t="s">
        <v>23</v>
      </c>
      <c r="C88" s="82">
        <v>13872.081049025366</v>
      </c>
      <c r="D88" s="82">
        <v>14178.929955497853</v>
      </c>
      <c r="E88" s="83">
        <v>14149.522670005874</v>
      </c>
      <c r="F88" s="83">
        <v>14462.50855460781</v>
      </c>
      <c r="G88" s="966">
        <v>-2.1641189245984407</v>
      </c>
      <c r="H88" s="84">
        <v>294.95063678043812</v>
      </c>
      <c r="I88" s="84">
        <v>5.1451896442607149E-2</v>
      </c>
      <c r="J88" s="84">
        <v>13.73117033603708</v>
      </c>
      <c r="K88" s="84">
        <v>21.782068353306702</v>
      </c>
      <c r="L88" s="967">
        <v>-1.9234666006831347</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228</v>
      </c>
      <c r="D93" s="90" t="s">
        <v>228</v>
      </c>
      <c r="E93" s="91" t="s">
        <v>228</v>
      </c>
      <c r="F93" s="91" t="s">
        <v>228</v>
      </c>
      <c r="G93" s="971" t="s">
        <v>99</v>
      </c>
      <c r="H93" s="92" t="s">
        <v>228</v>
      </c>
      <c r="I93" s="92" t="s">
        <v>228</v>
      </c>
      <c r="J93" s="93" t="s">
        <v>228</v>
      </c>
      <c r="K93" s="93">
        <v>1.1096316023080336E-2</v>
      </c>
      <c r="L93" s="972" t="s">
        <v>99</v>
      </c>
    </row>
    <row r="94" spans="1:12" ht="15">
      <c r="A94" s="46" t="s">
        <v>112</v>
      </c>
      <c r="B94" s="47" t="s">
        <v>29</v>
      </c>
      <c r="C94" s="79" t="s">
        <v>99</v>
      </c>
      <c r="D94" s="79" t="s">
        <v>228</v>
      </c>
      <c r="E94" s="80" t="s">
        <v>99</v>
      </c>
      <c r="F94" s="80" t="s">
        <v>228</v>
      </c>
      <c r="G94" s="964" t="s">
        <v>99</v>
      </c>
      <c r="H94" s="81" t="s">
        <v>99</v>
      </c>
      <c r="I94" s="81" t="s">
        <v>99</v>
      </c>
      <c r="J94" s="89" t="s">
        <v>99</v>
      </c>
      <c r="K94" s="1604" t="s">
        <v>99</v>
      </c>
      <c r="L94" s="970" t="s">
        <v>99</v>
      </c>
    </row>
    <row r="95" spans="1:12" ht="15">
      <c r="A95" s="46" t="s">
        <v>112</v>
      </c>
      <c r="B95" s="47" t="s">
        <v>30</v>
      </c>
      <c r="C95" s="79" t="s">
        <v>228</v>
      </c>
      <c r="D95" s="79" t="s">
        <v>99</v>
      </c>
      <c r="E95" s="80" t="s">
        <v>228</v>
      </c>
      <c r="F95" s="1605" t="s">
        <v>99</v>
      </c>
      <c r="G95" s="964" t="s">
        <v>99</v>
      </c>
      <c r="H95" s="81" t="s">
        <v>228</v>
      </c>
      <c r="I95" s="81" t="s">
        <v>99</v>
      </c>
      <c r="J95" s="89" t="s">
        <v>99</v>
      </c>
      <c r="K95" s="89">
        <v>1.1096316023080336E-2</v>
      </c>
      <c r="L95" s="970" t="s">
        <v>99</v>
      </c>
    </row>
    <row r="96" spans="1:12" ht="14.25">
      <c r="A96" s="44" t="s">
        <v>112</v>
      </c>
      <c r="B96" s="48" t="s">
        <v>31</v>
      </c>
      <c r="C96" s="90">
        <v>12145.040196078431</v>
      </c>
      <c r="D96" s="90" t="s">
        <v>228</v>
      </c>
      <c r="E96" s="91">
        <v>12387.941000000001</v>
      </c>
      <c r="F96" s="91" t="s">
        <v>228</v>
      </c>
      <c r="G96" s="971" t="s">
        <v>99</v>
      </c>
      <c r="H96" s="92">
        <v>234.3</v>
      </c>
      <c r="I96" s="92" t="s">
        <v>228</v>
      </c>
      <c r="J96" s="93" t="s">
        <v>228</v>
      </c>
      <c r="K96" s="93">
        <v>7.7674212161562353E-2</v>
      </c>
      <c r="L96" s="972" t="s">
        <v>99</v>
      </c>
    </row>
    <row r="97" spans="1:12" ht="15">
      <c r="A97" s="46" t="s">
        <v>112</v>
      </c>
      <c r="B97" s="47" t="s">
        <v>32</v>
      </c>
      <c r="C97" s="79">
        <v>12145.040196078431</v>
      </c>
      <c r="D97" s="79" t="s">
        <v>228</v>
      </c>
      <c r="E97" s="80">
        <v>12387.941000000001</v>
      </c>
      <c r="F97" s="80" t="s">
        <v>228</v>
      </c>
      <c r="G97" s="964" t="s">
        <v>99</v>
      </c>
      <c r="H97" s="81">
        <v>234.3</v>
      </c>
      <c r="I97" s="81" t="s">
        <v>228</v>
      </c>
      <c r="J97" s="89" t="s">
        <v>228</v>
      </c>
      <c r="K97" s="89">
        <v>7.7674212161562353E-2</v>
      </c>
      <c r="L97" s="970" t="s">
        <v>99</v>
      </c>
    </row>
    <row r="98" spans="1:12" ht="15.75" thickBot="1">
      <c r="A98" s="49" t="s">
        <v>112</v>
      </c>
      <c r="B98" s="50" t="s">
        <v>33</v>
      </c>
      <c r="C98" s="94" t="s">
        <v>99</v>
      </c>
      <c r="D98" s="94" t="s">
        <v>99</v>
      </c>
      <c r="E98" s="95" t="s">
        <v>99</v>
      </c>
      <c r="F98" s="95" t="s">
        <v>99</v>
      </c>
      <c r="G98" s="973" t="s">
        <v>99</v>
      </c>
      <c r="H98" s="89" t="s">
        <v>99</v>
      </c>
      <c r="I98" s="89" t="s">
        <v>99</v>
      </c>
      <c r="J98" s="89" t="s">
        <v>99</v>
      </c>
      <c r="K98" s="89" t="s">
        <v>99</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14763.018910564222</v>
      </c>
      <c r="D100" s="85">
        <v>14747.561737012724</v>
      </c>
      <c r="E100" s="86">
        <v>15058.279288775508</v>
      </c>
      <c r="F100" s="86">
        <v>15042.512971752978</v>
      </c>
      <c r="G100" s="968">
        <v>0.10481172296235217</v>
      </c>
      <c r="H100" s="87">
        <v>419.23957219251332</v>
      </c>
      <c r="I100" s="87">
        <v>2.7577852436648125</v>
      </c>
      <c r="J100" s="88">
        <v>5.6497175141242941</v>
      </c>
      <c r="K100" s="88">
        <v>2.0750110963160231</v>
      </c>
      <c r="L100" s="969">
        <v>-0.35597365852534457</v>
      </c>
    </row>
    <row r="101" spans="1:12" ht="15">
      <c r="A101" s="46" t="s">
        <v>113</v>
      </c>
      <c r="B101" s="47" t="s">
        <v>26</v>
      </c>
      <c r="C101" s="79">
        <v>14761.920588235294</v>
      </c>
      <c r="D101" s="79">
        <v>14674.991176470588</v>
      </c>
      <c r="E101" s="80">
        <v>15057.159</v>
      </c>
      <c r="F101" s="80">
        <v>14968.491</v>
      </c>
      <c r="G101" s="964">
        <v>0.59236432049162246</v>
      </c>
      <c r="H101" s="81">
        <v>413.4</v>
      </c>
      <c r="I101" s="81">
        <v>3.8171772978402783</v>
      </c>
      <c r="J101" s="89">
        <v>0.98039215686274506</v>
      </c>
      <c r="K101" s="89">
        <v>1.1429205503772748</v>
      </c>
      <c r="L101" s="970">
        <v>-0.25798591851436092</v>
      </c>
    </row>
    <row r="102" spans="1:12" ht="15">
      <c r="A102" s="46" t="s">
        <v>113</v>
      </c>
      <c r="B102" s="47" t="s">
        <v>27</v>
      </c>
      <c r="C102" s="79">
        <v>14764.324509803922</v>
      </c>
      <c r="D102" s="79">
        <v>14840.84705882353</v>
      </c>
      <c r="E102" s="80">
        <v>15059.611000000001</v>
      </c>
      <c r="F102" s="80">
        <v>15137.664000000001</v>
      </c>
      <c r="G102" s="964">
        <v>-0.51562116849733142</v>
      </c>
      <c r="H102" s="81">
        <v>426.4</v>
      </c>
      <c r="I102" s="81">
        <v>1.2105388084500275</v>
      </c>
      <c r="J102" s="89">
        <v>12</v>
      </c>
      <c r="K102" s="89">
        <v>0.9320905459387484</v>
      </c>
      <c r="L102" s="970">
        <v>-9.7987740010983759E-2</v>
      </c>
    </row>
    <row r="103" spans="1:12" ht="14.25">
      <c r="A103" s="44" t="s">
        <v>113</v>
      </c>
      <c r="B103" s="48" t="s">
        <v>28</v>
      </c>
      <c r="C103" s="90">
        <v>14905.55323458471</v>
      </c>
      <c r="D103" s="90">
        <v>14573.132882261038</v>
      </c>
      <c r="E103" s="91">
        <v>15203.664299276405</v>
      </c>
      <c r="F103" s="91">
        <v>14864.595539906259</v>
      </c>
      <c r="G103" s="971">
        <v>2.2810493461451036</v>
      </c>
      <c r="H103" s="92">
        <v>382.3643523316062</v>
      </c>
      <c r="I103" s="92">
        <v>0.70542176083444785</v>
      </c>
      <c r="J103" s="93">
        <v>20.927318295739347</v>
      </c>
      <c r="K103" s="93">
        <v>10.707944962272526</v>
      </c>
      <c r="L103" s="972">
        <v>-0.25208800023262512</v>
      </c>
    </row>
    <row r="104" spans="1:12" ht="15">
      <c r="A104" s="46" t="s">
        <v>113</v>
      </c>
      <c r="B104" s="47" t="s">
        <v>29</v>
      </c>
      <c r="C104" s="79">
        <v>14878.906862745098</v>
      </c>
      <c r="D104" s="79">
        <v>14548.521568627451</v>
      </c>
      <c r="E104" s="80">
        <v>15176.485000000001</v>
      </c>
      <c r="F104" s="80">
        <v>14839.492</v>
      </c>
      <c r="G104" s="964">
        <v>2.2709200557539324</v>
      </c>
      <c r="H104" s="81">
        <v>369.7</v>
      </c>
      <c r="I104" s="81">
        <v>1.1491108071135399</v>
      </c>
      <c r="J104" s="89">
        <v>37.788018433179722</v>
      </c>
      <c r="K104" s="89">
        <v>6.6355969818020419</v>
      </c>
      <c r="L104" s="970">
        <v>0.67487730043959182</v>
      </c>
    </row>
    <row r="105" spans="1:12" ht="15">
      <c r="A105" s="46" t="s">
        <v>113</v>
      </c>
      <c r="B105" s="47" t="s">
        <v>30</v>
      </c>
      <c r="C105" s="79">
        <v>14945.38137254902</v>
      </c>
      <c r="D105" s="79">
        <v>14600.175490196078</v>
      </c>
      <c r="E105" s="80">
        <v>15244.289000000001</v>
      </c>
      <c r="F105" s="80">
        <v>14892.179</v>
      </c>
      <c r="G105" s="964">
        <v>2.3643954319915212</v>
      </c>
      <c r="H105" s="81">
        <v>403</v>
      </c>
      <c r="I105" s="81">
        <v>1.6137165910236957</v>
      </c>
      <c r="J105" s="89">
        <v>0.82417582417582425</v>
      </c>
      <c r="K105" s="89">
        <v>4.0723479804704841</v>
      </c>
      <c r="L105" s="970">
        <v>-0.92696530067221605</v>
      </c>
    </row>
    <row r="106" spans="1:12" ht="14.25">
      <c r="A106" s="44" t="s">
        <v>113</v>
      </c>
      <c r="B106" s="48" t="s">
        <v>31</v>
      </c>
      <c r="C106" s="90">
        <v>14407.524185884924</v>
      </c>
      <c r="D106" s="90">
        <v>14313.823992819664</v>
      </c>
      <c r="E106" s="91">
        <v>14695.674669602622</v>
      </c>
      <c r="F106" s="91">
        <v>14600.100472676057</v>
      </c>
      <c r="G106" s="971">
        <v>0.65461328232248572</v>
      </c>
      <c r="H106" s="92">
        <v>335.68426784993949</v>
      </c>
      <c r="I106" s="92">
        <v>-0.13782223420913994</v>
      </c>
      <c r="J106" s="93">
        <v>30.405049973698056</v>
      </c>
      <c r="K106" s="93">
        <v>27.507767421216155</v>
      </c>
      <c r="L106" s="972">
        <v>1.3987164666769445</v>
      </c>
    </row>
    <row r="107" spans="1:12" ht="15">
      <c r="A107" s="46" t="s">
        <v>113</v>
      </c>
      <c r="B107" s="47" t="s">
        <v>32</v>
      </c>
      <c r="C107" s="79">
        <v>14474.755882352942</v>
      </c>
      <c r="D107" s="79">
        <v>14358.750980392157</v>
      </c>
      <c r="E107" s="80">
        <v>14764.251</v>
      </c>
      <c r="F107" s="80">
        <v>14645.925999999999</v>
      </c>
      <c r="G107" s="964">
        <v>0.80790384984876162</v>
      </c>
      <c r="H107" s="81">
        <v>323.89999999999998</v>
      </c>
      <c r="I107" s="81">
        <v>-0.30778701138811942</v>
      </c>
      <c r="J107" s="89">
        <v>34.541249036237467</v>
      </c>
      <c r="K107" s="89">
        <v>19.36307146027519</v>
      </c>
      <c r="L107" s="970">
        <v>1.5495843019178217</v>
      </c>
    </row>
    <row r="108" spans="1:12" ht="15.75" thickBot="1">
      <c r="A108" s="49" t="s">
        <v>113</v>
      </c>
      <c r="B108" s="50" t="s">
        <v>33</v>
      </c>
      <c r="C108" s="94">
        <v>14265.170588235294</v>
      </c>
      <c r="D108" s="94">
        <v>14226.831372549019</v>
      </c>
      <c r="E108" s="95">
        <v>14550.474</v>
      </c>
      <c r="F108" s="95">
        <v>14511.368</v>
      </c>
      <c r="G108" s="973">
        <v>0.26948527526832594</v>
      </c>
      <c r="H108" s="89">
        <v>363.7</v>
      </c>
      <c r="I108" s="89">
        <v>0.94365806272550012</v>
      </c>
      <c r="J108" s="89">
        <v>21.523178807947019</v>
      </c>
      <c r="K108" s="89">
        <v>8.1446959609409681</v>
      </c>
      <c r="L108" s="970">
        <v>-0.15086783524087544</v>
      </c>
    </row>
    <row r="109" spans="1:12" ht="15.75" thickBot="1">
      <c r="A109" s="51"/>
      <c r="B109" s="52"/>
      <c r="C109" s="96"/>
      <c r="D109" s="96"/>
      <c r="E109" s="96"/>
      <c r="F109" s="96"/>
      <c r="G109" s="974"/>
      <c r="H109" s="97"/>
      <c r="I109" s="97"/>
      <c r="J109" s="97"/>
      <c r="K109" s="97"/>
      <c r="L109" s="975"/>
    </row>
    <row r="110" spans="1:12" ht="15">
      <c r="A110" s="46" t="s">
        <v>114</v>
      </c>
      <c r="B110" s="53" t="s">
        <v>30</v>
      </c>
      <c r="C110" s="98">
        <v>14664.559803921569</v>
      </c>
      <c r="D110" s="98">
        <v>14556.925490196078</v>
      </c>
      <c r="E110" s="99">
        <v>14957.851000000001</v>
      </c>
      <c r="F110" s="99">
        <v>14848.064</v>
      </c>
      <c r="G110" s="976">
        <v>0.73940279352244342</v>
      </c>
      <c r="H110" s="100">
        <v>416.2</v>
      </c>
      <c r="I110" s="100">
        <v>2.4032684450844964E-2</v>
      </c>
      <c r="J110" s="100">
        <v>22.468354430379748</v>
      </c>
      <c r="K110" s="100">
        <v>4.2942743009320905</v>
      </c>
      <c r="L110" s="977">
        <v>-4.5788877202781464E-2</v>
      </c>
    </row>
    <row r="111" spans="1:12" ht="15.75" thickBot="1">
      <c r="A111" s="49" t="s">
        <v>114</v>
      </c>
      <c r="B111" s="50" t="s">
        <v>33</v>
      </c>
      <c r="C111" s="94">
        <v>14316.270588235293</v>
      </c>
      <c r="D111" s="94">
        <v>14297.030392156863</v>
      </c>
      <c r="E111" s="95">
        <v>14602.596</v>
      </c>
      <c r="F111" s="95">
        <v>14582.971</v>
      </c>
      <c r="G111" s="973">
        <v>0.13457477217776817</v>
      </c>
      <c r="H111" s="89">
        <v>384.6</v>
      </c>
      <c r="I111" s="89">
        <v>0.20844189682126404</v>
      </c>
      <c r="J111" s="89">
        <v>12.935323383084576</v>
      </c>
      <c r="K111" s="89">
        <v>7.5565912117177101</v>
      </c>
      <c r="L111" s="970">
        <v>-0.72523820731813604</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12915.331643791853</v>
      </c>
      <c r="D124" s="85">
        <v>12762.913270689263</v>
      </c>
      <c r="E124" s="86">
        <v>13173.638276667691</v>
      </c>
      <c r="F124" s="86">
        <v>13018.171536103049</v>
      </c>
      <c r="G124" s="968">
        <v>1.1942286989650464</v>
      </c>
      <c r="H124" s="87">
        <v>355.53224043715852</v>
      </c>
      <c r="I124" s="87">
        <v>-1.5789790008065928E-2</v>
      </c>
      <c r="J124" s="88">
        <v>18.064516129032256</v>
      </c>
      <c r="K124" s="88">
        <v>2.0306258322237021</v>
      </c>
      <c r="L124" s="969">
        <v>-9.8202625405744204E-2</v>
      </c>
    </row>
    <row r="125" spans="1:12" ht="15">
      <c r="A125" s="46" t="s">
        <v>24</v>
      </c>
      <c r="B125" s="47" t="s">
        <v>29</v>
      </c>
      <c r="C125" s="79">
        <v>13052.521568627451</v>
      </c>
      <c r="D125" s="79">
        <v>12947.042156862744</v>
      </c>
      <c r="E125" s="80">
        <v>13313.572</v>
      </c>
      <c r="F125" s="80">
        <v>13205.983</v>
      </c>
      <c r="G125" s="964">
        <v>0.81469891336373779</v>
      </c>
      <c r="H125" s="81">
        <v>330.7</v>
      </c>
      <c r="I125" s="81">
        <v>0.85391887770662145</v>
      </c>
      <c r="J125" s="89">
        <v>0</v>
      </c>
      <c r="K125" s="89">
        <v>0.15534842432312471</v>
      </c>
      <c r="L125" s="970">
        <v>-3.6932855720825303E-2</v>
      </c>
    </row>
    <row r="126" spans="1:12" ht="15">
      <c r="A126" s="46" t="s">
        <v>24</v>
      </c>
      <c r="B126" s="47" t="s">
        <v>30</v>
      </c>
      <c r="C126" s="79">
        <v>12908.509803921568</v>
      </c>
      <c r="D126" s="79">
        <v>12702.167647058823</v>
      </c>
      <c r="E126" s="80">
        <v>13166.68</v>
      </c>
      <c r="F126" s="80">
        <v>12956.210999999999</v>
      </c>
      <c r="G126" s="964">
        <v>1.624464127668197</v>
      </c>
      <c r="H126" s="81">
        <v>355.8</v>
      </c>
      <c r="I126" s="81">
        <v>2.3295944779982811</v>
      </c>
      <c r="J126" s="89">
        <v>20.454545454545457</v>
      </c>
      <c r="K126" s="89">
        <v>1.1762094984465157</v>
      </c>
      <c r="L126" s="970">
        <v>-3.2415690401170094E-2</v>
      </c>
    </row>
    <row r="127" spans="1:12" ht="15">
      <c r="A127" s="46" t="s">
        <v>24</v>
      </c>
      <c r="B127" s="47" t="s">
        <v>35</v>
      </c>
      <c r="C127" s="79">
        <v>12898.697058823529</v>
      </c>
      <c r="D127" s="79">
        <v>12813.774509803921</v>
      </c>
      <c r="E127" s="80">
        <v>13156.671</v>
      </c>
      <c r="F127" s="80">
        <v>13070.05</v>
      </c>
      <c r="G127" s="964">
        <v>0.66274421291426588</v>
      </c>
      <c r="H127" s="81">
        <v>360.6</v>
      </c>
      <c r="I127" s="81">
        <v>-4.095744680851058</v>
      </c>
      <c r="J127" s="89">
        <v>18.867924528301888</v>
      </c>
      <c r="K127" s="89">
        <v>0.69906790945406128</v>
      </c>
      <c r="L127" s="970">
        <v>-2.8854079283749501E-2</v>
      </c>
    </row>
    <row r="128" spans="1:12" ht="14.25">
      <c r="A128" s="44" t="s">
        <v>24</v>
      </c>
      <c r="B128" s="48" t="s">
        <v>31</v>
      </c>
      <c r="C128" s="90">
        <v>12250.450659924987</v>
      </c>
      <c r="D128" s="90">
        <v>12183.941871812291</v>
      </c>
      <c r="E128" s="91">
        <v>12495.459673123487</v>
      </c>
      <c r="F128" s="91">
        <v>12427.620709248537</v>
      </c>
      <c r="G128" s="971">
        <v>0.54587250015174027</v>
      </c>
      <c r="H128" s="92">
        <v>299.95167597765362</v>
      </c>
      <c r="I128" s="92">
        <v>0.52666482473392273</v>
      </c>
      <c r="J128" s="93">
        <v>38.223938223938227</v>
      </c>
      <c r="K128" s="93">
        <v>15.889924545051043</v>
      </c>
      <c r="L128" s="972">
        <v>1.6611098217987426</v>
      </c>
    </row>
    <row r="129" spans="1:12" ht="15">
      <c r="A129" s="46" t="s">
        <v>24</v>
      </c>
      <c r="B129" s="47" t="s">
        <v>32</v>
      </c>
      <c r="C129" s="79">
        <v>11897.76862745098</v>
      </c>
      <c r="D129" s="79">
        <v>11954.977450980392</v>
      </c>
      <c r="E129" s="80">
        <v>12135.724</v>
      </c>
      <c r="F129" s="80">
        <v>12194.076999999999</v>
      </c>
      <c r="G129" s="964">
        <v>-0.47853560380174043</v>
      </c>
      <c r="H129" s="81">
        <v>264.39999999999998</v>
      </c>
      <c r="I129" s="81">
        <v>-1.7465626161278502</v>
      </c>
      <c r="J129" s="89">
        <v>22.865013774104685</v>
      </c>
      <c r="K129" s="89">
        <v>4.9489569462938299</v>
      </c>
      <c r="L129" s="970">
        <v>-3.6621957702873686E-2</v>
      </c>
    </row>
    <row r="130" spans="1:12" ht="15">
      <c r="A130" s="46" t="s">
        <v>24</v>
      </c>
      <c r="B130" s="47" t="s">
        <v>33</v>
      </c>
      <c r="C130" s="79">
        <v>12356.167647058823</v>
      </c>
      <c r="D130" s="79">
        <v>12184.965686274511</v>
      </c>
      <c r="E130" s="80">
        <v>12603.290999999999</v>
      </c>
      <c r="F130" s="80">
        <v>12428.665000000001</v>
      </c>
      <c r="G130" s="964">
        <v>1.4050262035383394</v>
      </c>
      <c r="H130" s="81">
        <v>310.60000000000002</v>
      </c>
      <c r="I130" s="81">
        <v>0.5829015544041487</v>
      </c>
      <c r="J130" s="89">
        <v>46.434782608695649</v>
      </c>
      <c r="K130" s="89">
        <v>9.3430980914336441</v>
      </c>
      <c r="L130" s="970">
        <v>1.4458312324856983</v>
      </c>
    </row>
    <row r="131" spans="1:12" ht="15">
      <c r="A131" s="46" t="s">
        <v>24</v>
      </c>
      <c r="B131" s="47" t="s">
        <v>36</v>
      </c>
      <c r="C131" s="79">
        <v>12528.828431372549</v>
      </c>
      <c r="D131" s="79">
        <v>12838.639215686275</v>
      </c>
      <c r="E131" s="80">
        <v>12779.405000000001</v>
      </c>
      <c r="F131" s="80">
        <v>13095.412</v>
      </c>
      <c r="G131" s="964">
        <v>-2.4131123175047842</v>
      </c>
      <c r="H131" s="81">
        <v>347.8</v>
      </c>
      <c r="I131" s="81">
        <v>0.60746311831068067</v>
      </c>
      <c r="J131" s="89">
        <v>46.938775510204081</v>
      </c>
      <c r="K131" s="89">
        <v>1.5978695073235687</v>
      </c>
      <c r="L131" s="970">
        <v>0.25190054701591857</v>
      </c>
    </row>
    <row r="132" spans="1:12" ht="14.25">
      <c r="A132" s="44" t="s">
        <v>24</v>
      </c>
      <c r="B132" s="48" t="s">
        <v>37</v>
      </c>
      <c r="C132" s="90">
        <v>10883.556314360581</v>
      </c>
      <c r="D132" s="90">
        <v>10451.298367394982</v>
      </c>
      <c r="E132" s="91">
        <v>11101.227440647794</v>
      </c>
      <c r="F132" s="91">
        <v>10660.324334742882</v>
      </c>
      <c r="G132" s="971">
        <v>4.1359258129508527</v>
      </c>
      <c r="H132" s="92">
        <v>239.52833562585971</v>
      </c>
      <c r="I132" s="92">
        <v>1.1232155606039131</v>
      </c>
      <c r="J132" s="93">
        <v>30.05366726296959</v>
      </c>
      <c r="K132" s="93">
        <v>8.0670217487794051</v>
      </c>
      <c r="L132" s="972">
        <v>0.38950492416740179</v>
      </c>
    </row>
    <row r="133" spans="1:12" ht="15">
      <c r="A133" s="46" t="s">
        <v>24</v>
      </c>
      <c r="B133" s="47" t="s">
        <v>101</v>
      </c>
      <c r="C133" s="101">
        <v>10080.415686274509</v>
      </c>
      <c r="D133" s="101">
        <v>9748.6068627450968</v>
      </c>
      <c r="E133" s="102">
        <v>10282.023999999999</v>
      </c>
      <c r="F133" s="102">
        <v>9943.5789999999997</v>
      </c>
      <c r="G133" s="978">
        <v>3.4036537548502372</v>
      </c>
      <c r="H133" s="103">
        <v>218.7</v>
      </c>
      <c r="I133" s="103">
        <v>1.3908205841446455</v>
      </c>
      <c r="J133" s="104">
        <v>7.4829931972789119</v>
      </c>
      <c r="K133" s="104">
        <v>3.5064358632933867</v>
      </c>
      <c r="L133" s="979">
        <v>-0.53147101762956339</v>
      </c>
    </row>
    <row r="134" spans="1:12" ht="15">
      <c r="A134" s="46" t="s">
        <v>24</v>
      </c>
      <c r="B134" s="47" t="s">
        <v>38</v>
      </c>
      <c r="C134" s="79">
        <v>11195.60588235294</v>
      </c>
      <c r="D134" s="79">
        <v>11055.562745098039</v>
      </c>
      <c r="E134" s="80">
        <v>11419.518</v>
      </c>
      <c r="F134" s="80">
        <v>11276.674000000001</v>
      </c>
      <c r="G134" s="964">
        <v>1.2667210207548709</v>
      </c>
      <c r="H134" s="81">
        <v>240.1</v>
      </c>
      <c r="I134" s="81">
        <v>-2.5963488843813409</v>
      </c>
      <c r="J134" s="89">
        <v>46.938775510204081</v>
      </c>
      <c r="K134" s="89">
        <v>3.1957390146471374</v>
      </c>
      <c r="L134" s="970">
        <v>0.50380109403183715</v>
      </c>
    </row>
    <row r="135" spans="1:12" ht="15.75" thickBot="1">
      <c r="A135" s="46" t="s">
        <v>24</v>
      </c>
      <c r="B135" s="47" t="s">
        <v>39</v>
      </c>
      <c r="C135" s="79">
        <v>11829.206862745097</v>
      </c>
      <c r="D135" s="79">
        <v>11194.705882352941</v>
      </c>
      <c r="E135" s="80">
        <v>12065.790999999999</v>
      </c>
      <c r="F135" s="80">
        <v>11418.6</v>
      </c>
      <c r="G135" s="964">
        <v>5.6678664634893847</v>
      </c>
      <c r="H135" s="81">
        <v>291.7</v>
      </c>
      <c r="I135" s="81">
        <v>-2.6693360026693362</v>
      </c>
      <c r="J135" s="89">
        <v>78.260869565217391</v>
      </c>
      <c r="K135" s="89">
        <v>1.3648468708388815</v>
      </c>
      <c r="L135" s="970">
        <v>0.41717484776512781</v>
      </c>
    </row>
    <row r="136" spans="1:12" ht="15.75" thickBot="1">
      <c r="A136" s="51"/>
      <c r="B136" s="52"/>
      <c r="C136" s="96"/>
      <c r="D136" s="96"/>
      <c r="E136" s="96"/>
      <c r="F136" s="96"/>
      <c r="G136" s="974"/>
      <c r="H136" s="97"/>
      <c r="I136" s="97"/>
      <c r="J136" s="97"/>
      <c r="K136" s="97"/>
      <c r="L136" s="975"/>
    </row>
    <row r="137" spans="1:12" ht="14.25">
      <c r="A137" s="44" t="s">
        <v>116</v>
      </c>
      <c r="B137" s="48" t="s">
        <v>25</v>
      </c>
      <c r="C137" s="90">
        <v>14776.46023911414</v>
      </c>
      <c r="D137" s="90">
        <v>14715.766008632538</v>
      </c>
      <c r="E137" s="91">
        <v>15071.989443896422</v>
      </c>
      <c r="F137" s="91">
        <v>15010.081328805189</v>
      </c>
      <c r="G137" s="971">
        <v>0.41244356865960657</v>
      </c>
      <c r="H137" s="92">
        <v>337.89270833333336</v>
      </c>
      <c r="I137" s="92">
        <v>0.14479420082245462</v>
      </c>
      <c r="J137" s="93">
        <v>100</v>
      </c>
      <c r="K137" s="93">
        <v>2.1304926764314249</v>
      </c>
      <c r="L137" s="972">
        <v>0.81199247041576772</v>
      </c>
    </row>
    <row r="138" spans="1:12" ht="15">
      <c r="A138" s="46" t="s">
        <v>116</v>
      </c>
      <c r="B138" s="47" t="s">
        <v>26</v>
      </c>
      <c r="C138" s="79">
        <v>14735.220588235294</v>
      </c>
      <c r="D138" s="79">
        <v>14712.092156862745</v>
      </c>
      <c r="E138" s="80">
        <v>15029.924999999999</v>
      </c>
      <c r="F138" s="80">
        <v>15006.334000000001</v>
      </c>
      <c r="G138" s="964">
        <v>0.15720695007853702</v>
      </c>
      <c r="H138" s="81">
        <v>322</v>
      </c>
      <c r="I138" s="81">
        <v>-1.0144482016600096</v>
      </c>
      <c r="J138" s="89">
        <v>110.5263157894737</v>
      </c>
      <c r="K138" s="89">
        <v>0.44385264092321353</v>
      </c>
      <c r="L138" s="970">
        <v>0.1828994751492814</v>
      </c>
    </row>
    <row r="139" spans="1:12" ht="15">
      <c r="A139" s="46" t="s">
        <v>116</v>
      </c>
      <c r="B139" s="47" t="s">
        <v>27</v>
      </c>
      <c r="C139" s="79">
        <v>14906.014705882353</v>
      </c>
      <c r="D139" s="79">
        <v>14939.988235294119</v>
      </c>
      <c r="E139" s="80">
        <v>15204.135</v>
      </c>
      <c r="F139" s="80">
        <v>15238.788</v>
      </c>
      <c r="G139" s="964">
        <v>-0.22739997432866871</v>
      </c>
      <c r="H139" s="81">
        <v>335.4</v>
      </c>
      <c r="I139" s="81">
        <v>1.9143117593436505</v>
      </c>
      <c r="J139" s="89">
        <v>103.57142857142858</v>
      </c>
      <c r="K139" s="89">
        <v>1.2649800266311584</v>
      </c>
      <c r="L139" s="970">
        <v>0.49585490645535835</v>
      </c>
    </row>
    <row r="140" spans="1:12" ht="15">
      <c r="A140" s="46" t="s">
        <v>116</v>
      </c>
      <c r="B140" s="47" t="s">
        <v>34</v>
      </c>
      <c r="C140" s="79">
        <v>14455.02156862745</v>
      </c>
      <c r="D140" s="79">
        <v>14187.525490196078</v>
      </c>
      <c r="E140" s="80">
        <v>14744.121999999999</v>
      </c>
      <c r="F140" s="80">
        <v>14471.276</v>
      </c>
      <c r="G140" s="964">
        <v>1.8854315265633765</v>
      </c>
      <c r="H140" s="81">
        <v>362.1</v>
      </c>
      <c r="I140" s="81">
        <v>-2.2672064777327874</v>
      </c>
      <c r="J140" s="89">
        <v>80.952380952380949</v>
      </c>
      <c r="K140" s="89">
        <v>0.42166000887705285</v>
      </c>
      <c r="L140" s="970">
        <v>0.13323808881112786</v>
      </c>
    </row>
    <row r="141" spans="1:12" ht="14.25">
      <c r="A141" s="44" t="s">
        <v>116</v>
      </c>
      <c r="B141" s="48" t="s">
        <v>28</v>
      </c>
      <c r="C141" s="90">
        <v>14331.522813924612</v>
      </c>
      <c r="D141" s="90">
        <v>14577.557434055652</v>
      </c>
      <c r="E141" s="91">
        <v>14618.153270203104</v>
      </c>
      <c r="F141" s="91">
        <v>14869.108582736766</v>
      </c>
      <c r="G141" s="971">
        <v>-1.6877629962634404</v>
      </c>
      <c r="H141" s="92">
        <v>314.1185733512786</v>
      </c>
      <c r="I141" s="92">
        <v>0.12484673508150969</v>
      </c>
      <c r="J141" s="93">
        <v>6.2947067238912728</v>
      </c>
      <c r="K141" s="93">
        <v>8.244562805148691</v>
      </c>
      <c r="L141" s="972">
        <v>-1.3557668199028132</v>
      </c>
    </row>
    <row r="142" spans="1:12" ht="15">
      <c r="A142" s="46" t="s">
        <v>116</v>
      </c>
      <c r="B142" s="47" t="s">
        <v>29</v>
      </c>
      <c r="C142" s="79">
        <v>14163.023529411765</v>
      </c>
      <c r="D142" s="79">
        <v>14139.900980392156</v>
      </c>
      <c r="E142" s="80">
        <v>14446.284</v>
      </c>
      <c r="F142" s="80">
        <v>14422.699000000001</v>
      </c>
      <c r="G142" s="964">
        <v>0.16352695150886201</v>
      </c>
      <c r="H142" s="81">
        <v>283</v>
      </c>
      <c r="I142" s="81">
        <v>-1.7702186740715105</v>
      </c>
      <c r="J142" s="89">
        <v>11.627906976744185</v>
      </c>
      <c r="K142" s="89">
        <v>1.0652463382157125</v>
      </c>
      <c r="L142" s="970">
        <v>-0.1159100963399804</v>
      </c>
    </row>
    <row r="143" spans="1:12" ht="15">
      <c r="A143" s="46" t="s">
        <v>116</v>
      </c>
      <c r="B143" s="47" t="s">
        <v>30</v>
      </c>
      <c r="C143" s="79">
        <v>14492.701960784314</v>
      </c>
      <c r="D143" s="79">
        <v>14752.245098039217</v>
      </c>
      <c r="E143" s="80">
        <v>14782.556</v>
      </c>
      <c r="F143" s="80">
        <v>15047.29</v>
      </c>
      <c r="G143" s="964">
        <v>-1.7593466996382763</v>
      </c>
      <c r="H143" s="81">
        <v>311.3</v>
      </c>
      <c r="I143" s="81">
        <v>0.71174377224198915</v>
      </c>
      <c r="J143" s="89">
        <v>4.8351648351648358</v>
      </c>
      <c r="K143" s="89">
        <v>5.2929427430093217</v>
      </c>
      <c r="L143" s="970">
        <v>-0.95619885841905283</v>
      </c>
    </row>
    <row r="144" spans="1:12" ht="15">
      <c r="A144" s="46" t="s">
        <v>116</v>
      </c>
      <c r="B144" s="47" t="s">
        <v>35</v>
      </c>
      <c r="C144" s="79">
        <v>13996.36274509804</v>
      </c>
      <c r="D144" s="79">
        <v>14322.830392156862</v>
      </c>
      <c r="E144" s="80">
        <v>14276.29</v>
      </c>
      <c r="F144" s="80">
        <v>14609.287</v>
      </c>
      <c r="G144" s="964">
        <v>-2.2793514837513928</v>
      </c>
      <c r="H144" s="81">
        <v>339.6</v>
      </c>
      <c r="I144" s="81">
        <v>-0.41055718475072644</v>
      </c>
      <c r="J144" s="89">
        <v>7.59493670886076</v>
      </c>
      <c r="K144" s="89">
        <v>1.8863737239236573</v>
      </c>
      <c r="L144" s="970">
        <v>-0.28365786514377866</v>
      </c>
    </row>
    <row r="145" spans="1:12" ht="14.25">
      <c r="A145" s="44" t="s">
        <v>116</v>
      </c>
      <c r="B145" s="48" t="s">
        <v>31</v>
      </c>
      <c r="C145" s="90">
        <v>13281.098429528551</v>
      </c>
      <c r="D145" s="90">
        <v>13771.279097563336</v>
      </c>
      <c r="E145" s="91">
        <v>13546.720398119121</v>
      </c>
      <c r="F145" s="91">
        <v>14046.704679514603</v>
      </c>
      <c r="G145" s="971">
        <v>-3.5594418249900825</v>
      </c>
      <c r="H145" s="92">
        <v>273.07645914396886</v>
      </c>
      <c r="I145" s="92">
        <v>-1.1289372622484215</v>
      </c>
      <c r="J145" s="93">
        <v>10.41890440386681</v>
      </c>
      <c r="K145" s="93">
        <v>11.407012871726586</v>
      </c>
      <c r="L145" s="972">
        <v>-1.3796922511960901</v>
      </c>
    </row>
    <row r="146" spans="1:12" ht="15">
      <c r="A146" s="46" t="s">
        <v>116</v>
      </c>
      <c r="B146" s="47" t="s">
        <v>32</v>
      </c>
      <c r="C146" s="79">
        <v>12847.064705882352</v>
      </c>
      <c r="D146" s="79">
        <v>12984.797058823529</v>
      </c>
      <c r="E146" s="80">
        <v>13104.005999999999</v>
      </c>
      <c r="F146" s="80">
        <v>13244.493</v>
      </c>
      <c r="G146" s="964">
        <v>-1.0607201045747918</v>
      </c>
      <c r="H146" s="81">
        <v>244.5</v>
      </c>
      <c r="I146" s="81">
        <v>-1.3715207745058513</v>
      </c>
      <c r="J146" s="89">
        <v>70.786516853932582</v>
      </c>
      <c r="K146" s="89">
        <v>3.3732800710164228</v>
      </c>
      <c r="L146" s="970">
        <v>0.92856093902905812</v>
      </c>
    </row>
    <row r="147" spans="1:12" ht="15">
      <c r="A147" s="46" t="s">
        <v>116</v>
      </c>
      <c r="B147" s="47" t="s">
        <v>33</v>
      </c>
      <c r="C147" s="79">
        <v>13472.83725490196</v>
      </c>
      <c r="D147" s="79">
        <v>14023.099019607842</v>
      </c>
      <c r="E147" s="80">
        <v>13742.294</v>
      </c>
      <c r="F147" s="80">
        <v>14303.561</v>
      </c>
      <c r="G147" s="964">
        <v>-3.9239669058635109</v>
      </c>
      <c r="H147" s="81">
        <v>280.7</v>
      </c>
      <c r="I147" s="81">
        <v>0.86237872799136794</v>
      </c>
      <c r="J147" s="81">
        <v>-5.6886227544910177</v>
      </c>
      <c r="K147" s="81">
        <v>6.9906790945406128</v>
      </c>
      <c r="L147" s="965">
        <v>-2.1838848389850023</v>
      </c>
    </row>
    <row r="148" spans="1:12" ht="15.75" thickBot="1">
      <c r="A148" s="56" t="s">
        <v>116</v>
      </c>
      <c r="B148" s="57" t="s">
        <v>36</v>
      </c>
      <c r="C148" s="82">
        <v>13225.629411764705</v>
      </c>
      <c r="D148" s="82">
        <v>13324.628431372548</v>
      </c>
      <c r="E148" s="83">
        <v>13490.142</v>
      </c>
      <c r="F148" s="83">
        <v>13591.120999999999</v>
      </c>
      <c r="G148" s="966">
        <v>-0.74297771317023342</v>
      </c>
      <c r="H148" s="84">
        <v>314.39999999999998</v>
      </c>
      <c r="I148" s="84">
        <v>-1.4111006585136407</v>
      </c>
      <c r="J148" s="84">
        <v>10.588235294117647</v>
      </c>
      <c r="K148" s="84">
        <v>1.0430537061695517</v>
      </c>
      <c r="L148" s="967">
        <v>-0.12436835124014478</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ht="12.75" customHeight="1">
      <c r="A152" s="27"/>
      <c r="B152" s="28"/>
      <c r="C152" s="3" t="s">
        <v>9</v>
      </c>
      <c r="D152" s="3" t="s">
        <v>9</v>
      </c>
      <c r="E152" s="3"/>
      <c r="F152" s="3"/>
      <c r="G152" s="921"/>
      <c r="H152" s="1442" t="s">
        <v>10</v>
      </c>
      <c r="I152" s="1443"/>
      <c r="J152" s="951" t="s">
        <v>11</v>
      </c>
      <c r="K152" s="922" t="s">
        <v>12</v>
      </c>
      <c r="L152" s="923"/>
    </row>
    <row r="153" spans="1:12" ht="15.75" customHeight="1">
      <c r="A153" s="29" t="s">
        <v>13</v>
      </c>
      <c r="B153" s="30" t="s">
        <v>14</v>
      </c>
      <c r="C153" s="924" t="s">
        <v>40</v>
      </c>
      <c r="D153" s="924" t="s">
        <v>40</v>
      </c>
      <c r="E153" s="925" t="s">
        <v>41</v>
      </c>
      <c r="F153" s="926"/>
      <c r="G153" s="952"/>
      <c r="H153" s="1440" t="s">
        <v>15</v>
      </c>
      <c r="I153" s="1441"/>
      <c r="J153" s="953" t="s">
        <v>16</v>
      </c>
      <c r="K153" s="927" t="s">
        <v>17</v>
      </c>
      <c r="L153" s="928"/>
    </row>
    <row r="154" spans="1:12" ht="26.25" thickBot="1">
      <c r="A154" s="31" t="s">
        <v>18</v>
      </c>
      <c r="B154" s="32" t="s">
        <v>19</v>
      </c>
      <c r="C154" s="851" t="s">
        <v>511</v>
      </c>
      <c r="D154" s="1603" t="s">
        <v>496</v>
      </c>
      <c r="E154" s="918" t="s">
        <v>511</v>
      </c>
      <c r="F154" s="1139" t="s">
        <v>496</v>
      </c>
      <c r="G154" s="950" t="s">
        <v>20</v>
      </c>
      <c r="H154" s="66" t="s">
        <v>511</v>
      </c>
      <c r="I154" s="862" t="s">
        <v>20</v>
      </c>
      <c r="J154" s="954" t="s">
        <v>20</v>
      </c>
      <c r="K154" s="919" t="s">
        <v>511</v>
      </c>
      <c r="L154" s="955" t="s">
        <v>21</v>
      </c>
    </row>
    <row r="155" spans="1:12" ht="15" thickBot="1">
      <c r="A155" s="33" t="s">
        <v>22</v>
      </c>
      <c r="B155" s="34" t="s">
        <v>23</v>
      </c>
      <c r="C155" s="67">
        <v>13561.757715907483</v>
      </c>
      <c r="D155" s="67">
        <v>13404.015939347839</v>
      </c>
      <c r="E155" s="68">
        <v>13832.992870225633</v>
      </c>
      <c r="F155" s="1140">
        <v>13672.096258134796</v>
      </c>
      <c r="G155" s="956">
        <v>1.1768247462060171</v>
      </c>
      <c r="H155" s="69">
        <v>320.07143398610236</v>
      </c>
      <c r="I155" s="69">
        <v>-0.36303412380432803</v>
      </c>
      <c r="J155" s="70">
        <v>21.488871834228704</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13106.14623655914</v>
      </c>
      <c r="D157" s="72">
        <v>14266.060972549019</v>
      </c>
      <c r="E157" s="73">
        <v>13368.269161290322</v>
      </c>
      <c r="F157" s="73">
        <v>14551.382192000001</v>
      </c>
      <c r="G157" s="960">
        <v>-8.1305886622930306</v>
      </c>
      <c r="H157" s="74">
        <v>232.5</v>
      </c>
      <c r="I157" s="74">
        <v>-16.303347866085357</v>
      </c>
      <c r="J157" s="74">
        <v>33.333333333333329</v>
      </c>
      <c r="K157" s="74">
        <v>0.15161086544535693</v>
      </c>
      <c r="L157" s="961">
        <v>1.3468117939600982E-2</v>
      </c>
    </row>
    <row r="158" spans="1:12" ht="15">
      <c r="A158" s="46" t="s">
        <v>108</v>
      </c>
      <c r="B158" s="75" t="s">
        <v>23</v>
      </c>
      <c r="C158" s="76">
        <v>14428.698596120385</v>
      </c>
      <c r="D158" s="76">
        <v>14321.829136668552</v>
      </c>
      <c r="E158" s="77">
        <v>14717.272568042792</v>
      </c>
      <c r="F158" s="77">
        <v>14608.265719401923</v>
      </c>
      <c r="G158" s="962">
        <v>0.74619979355997035</v>
      </c>
      <c r="H158" s="78">
        <v>351.67975376196995</v>
      </c>
      <c r="I158" s="78">
        <v>-1.0550788603730932</v>
      </c>
      <c r="J158" s="78">
        <v>23.323492197385072</v>
      </c>
      <c r="K158" s="78">
        <v>36.942514213518635</v>
      </c>
      <c r="L158" s="963">
        <v>0.54957484283559666</v>
      </c>
    </row>
    <row r="159" spans="1:12" ht="15">
      <c r="A159" s="39" t="s">
        <v>109</v>
      </c>
      <c r="B159" s="40" t="s">
        <v>23</v>
      </c>
      <c r="C159" s="79">
        <v>14465.426589191775</v>
      </c>
      <c r="D159" s="79">
        <v>14403.969568263776</v>
      </c>
      <c r="E159" s="80">
        <v>14754.735120975611</v>
      </c>
      <c r="F159" s="80">
        <v>14692.048959629052</v>
      </c>
      <c r="G159" s="964">
        <v>0.42666725055714527</v>
      </c>
      <c r="H159" s="81">
        <v>374.0900729927007</v>
      </c>
      <c r="I159" s="81">
        <v>-0.25260308579727581</v>
      </c>
      <c r="J159" s="81">
        <v>29.489603024574667</v>
      </c>
      <c r="K159" s="81">
        <v>8.6544535691724569</v>
      </c>
      <c r="L159" s="965">
        <v>0.5347298546674697</v>
      </c>
    </row>
    <row r="160" spans="1:12" ht="15">
      <c r="A160" s="39" t="s">
        <v>110</v>
      </c>
      <c r="B160" s="40" t="s">
        <v>23</v>
      </c>
      <c r="C160" s="79" t="s">
        <v>99</v>
      </c>
      <c r="D160" s="79" t="s">
        <v>228</v>
      </c>
      <c r="E160" s="80" t="s">
        <v>99</v>
      </c>
      <c r="F160" s="80" t="s">
        <v>228</v>
      </c>
      <c r="G160" s="964" t="s">
        <v>99</v>
      </c>
      <c r="H160" s="81" t="s">
        <v>99</v>
      </c>
      <c r="I160" s="81" t="s">
        <v>99</v>
      </c>
      <c r="J160" s="81" t="s">
        <v>99</v>
      </c>
      <c r="K160" s="81" t="s">
        <v>99</v>
      </c>
      <c r="L160" s="965" t="s">
        <v>99</v>
      </c>
    </row>
    <row r="161" spans="1:12" ht="15">
      <c r="A161" s="39" t="s">
        <v>97</v>
      </c>
      <c r="B161" s="40" t="s">
        <v>23</v>
      </c>
      <c r="C161" s="79">
        <v>11789.356171945659</v>
      </c>
      <c r="D161" s="79">
        <v>11592.157895801431</v>
      </c>
      <c r="E161" s="80">
        <v>12025.143295384572</v>
      </c>
      <c r="F161" s="80">
        <v>11824.00105371746</v>
      </c>
      <c r="G161" s="964">
        <v>1.7011351804969019</v>
      </c>
      <c r="H161" s="81">
        <v>289.63383757961793</v>
      </c>
      <c r="I161" s="81">
        <v>-7.9873387877388707E-2</v>
      </c>
      <c r="J161" s="81">
        <v>18.378887841658813</v>
      </c>
      <c r="K161" s="81">
        <v>31.737207833228048</v>
      </c>
      <c r="L161" s="965">
        <v>-0.83378218979574825</v>
      </c>
    </row>
    <row r="162" spans="1:12" ht="15.75" thickBot="1">
      <c r="A162" s="41" t="s">
        <v>111</v>
      </c>
      <c r="B162" s="42" t="s">
        <v>23</v>
      </c>
      <c r="C162" s="82">
        <v>13885.407135342033</v>
      </c>
      <c r="D162" s="82">
        <v>13726.002026846401</v>
      </c>
      <c r="E162" s="83">
        <v>14163.115278048874</v>
      </c>
      <c r="F162" s="83">
        <v>14000.52206738333</v>
      </c>
      <c r="G162" s="966">
        <v>1.1613367693218601</v>
      </c>
      <c r="H162" s="84">
        <v>290.93821548821552</v>
      </c>
      <c r="I162" s="84">
        <v>-0.52818372506075617</v>
      </c>
      <c r="J162" s="84">
        <v>20.242914979757085</v>
      </c>
      <c r="K162" s="84">
        <v>22.514213518635504</v>
      </c>
      <c r="L162" s="967">
        <v>-0.23329223731230897</v>
      </c>
    </row>
    <row r="163" spans="1:12" ht="15" thickBot="1">
      <c r="A163" s="35"/>
      <c r="B163" s="43"/>
      <c r="C163" s="71"/>
      <c r="D163" s="71"/>
      <c r="E163" s="71"/>
      <c r="F163" s="71"/>
      <c r="G163" s="958"/>
      <c r="H163" s="70"/>
      <c r="I163" s="70"/>
      <c r="J163" s="70"/>
      <c r="K163" s="70"/>
      <c r="L163" s="959"/>
    </row>
    <row r="164" spans="1:12" ht="14.25">
      <c r="A164" s="44" t="s">
        <v>112</v>
      </c>
      <c r="B164" s="45" t="s">
        <v>25</v>
      </c>
      <c r="C164" s="85" t="s">
        <v>228</v>
      </c>
      <c r="D164" s="85" t="s">
        <v>228</v>
      </c>
      <c r="E164" s="86" t="s">
        <v>228</v>
      </c>
      <c r="F164" s="86" t="s">
        <v>228</v>
      </c>
      <c r="G164" s="968" t="s">
        <v>99</v>
      </c>
      <c r="H164" s="87" t="s">
        <v>228</v>
      </c>
      <c r="I164" s="87" t="s">
        <v>99</v>
      </c>
      <c r="J164" s="88" t="s">
        <v>99</v>
      </c>
      <c r="K164" s="88">
        <v>1.2634238787113077E-2</v>
      </c>
      <c r="L164" s="969" t="s">
        <v>99</v>
      </c>
    </row>
    <row r="165" spans="1:12" ht="15">
      <c r="A165" s="46" t="s">
        <v>112</v>
      </c>
      <c r="B165" s="47" t="s">
        <v>26</v>
      </c>
      <c r="C165" s="79" t="s">
        <v>99</v>
      </c>
      <c r="D165" s="79" t="s">
        <v>228</v>
      </c>
      <c r="E165" s="80" t="s">
        <v>99</v>
      </c>
      <c r="F165" s="80" t="s">
        <v>228</v>
      </c>
      <c r="G165" s="964" t="s">
        <v>99</v>
      </c>
      <c r="H165" s="81" t="s">
        <v>99</v>
      </c>
      <c r="I165" s="81" t="s">
        <v>99</v>
      </c>
      <c r="J165" s="89" t="s">
        <v>99</v>
      </c>
      <c r="K165" s="89" t="s">
        <v>99</v>
      </c>
      <c r="L165" s="970" t="s">
        <v>99</v>
      </c>
    </row>
    <row r="166" spans="1:12" ht="15">
      <c r="A166" s="46" t="s">
        <v>112</v>
      </c>
      <c r="B166" s="47" t="s">
        <v>27</v>
      </c>
      <c r="C166" s="79" t="s">
        <v>228</v>
      </c>
      <c r="D166" s="79" t="s">
        <v>228</v>
      </c>
      <c r="E166" s="80" t="s">
        <v>228</v>
      </c>
      <c r="F166" s="80" t="s">
        <v>228</v>
      </c>
      <c r="G166" s="964" t="s">
        <v>99</v>
      </c>
      <c r="H166" s="81" t="s">
        <v>99</v>
      </c>
      <c r="I166" s="81" t="s">
        <v>99</v>
      </c>
      <c r="J166" s="89" t="s">
        <v>99</v>
      </c>
      <c r="K166" s="89">
        <v>1.2634238787113077E-2</v>
      </c>
      <c r="L166" s="970" t="s">
        <v>99</v>
      </c>
    </row>
    <row r="167" spans="1:12" ht="14.25">
      <c r="A167" s="44" t="s">
        <v>112</v>
      </c>
      <c r="B167" s="48" t="s">
        <v>28</v>
      </c>
      <c r="C167" s="90" t="s">
        <v>228</v>
      </c>
      <c r="D167" s="90" t="s">
        <v>228</v>
      </c>
      <c r="E167" s="91" t="s">
        <v>228</v>
      </c>
      <c r="F167" s="91" t="s">
        <v>228</v>
      </c>
      <c r="G167" s="971" t="s">
        <v>99</v>
      </c>
      <c r="H167" s="92" t="s">
        <v>99</v>
      </c>
      <c r="I167" s="92" t="s">
        <v>99</v>
      </c>
      <c r="J167" s="93" t="s">
        <v>99</v>
      </c>
      <c r="K167" s="93">
        <v>2.5268477574226154E-2</v>
      </c>
      <c r="L167" s="972" t="s">
        <v>99</v>
      </c>
    </row>
    <row r="168" spans="1:12" ht="15">
      <c r="A168" s="46" t="s">
        <v>112</v>
      </c>
      <c r="B168" s="47" t="s">
        <v>29</v>
      </c>
      <c r="C168" s="79" t="s">
        <v>228</v>
      </c>
      <c r="D168" s="79" t="s">
        <v>228</v>
      </c>
      <c r="E168" s="80" t="s">
        <v>228</v>
      </c>
      <c r="F168" s="80" t="s">
        <v>228</v>
      </c>
      <c r="G168" s="964" t="s">
        <v>99</v>
      </c>
      <c r="H168" s="81" t="s">
        <v>99</v>
      </c>
      <c r="I168" s="81" t="s">
        <v>99</v>
      </c>
      <c r="J168" s="89" t="s">
        <v>99</v>
      </c>
      <c r="K168" s="89">
        <v>2.5268477574226154E-2</v>
      </c>
      <c r="L168" s="970" t="s">
        <v>99</v>
      </c>
    </row>
    <row r="169" spans="1:12" ht="15">
      <c r="A169" s="46" t="s">
        <v>112</v>
      </c>
      <c r="B169" s="47" t="s">
        <v>30</v>
      </c>
      <c r="C169" s="79" t="s">
        <v>99</v>
      </c>
      <c r="D169" s="79" t="s">
        <v>228</v>
      </c>
      <c r="E169" s="80" t="s">
        <v>99</v>
      </c>
      <c r="F169" s="80" t="s">
        <v>228</v>
      </c>
      <c r="G169" s="964" t="s">
        <v>99</v>
      </c>
      <c r="H169" s="81" t="s">
        <v>99</v>
      </c>
      <c r="I169" s="81" t="s">
        <v>99</v>
      </c>
      <c r="J169" s="89" t="s">
        <v>99</v>
      </c>
      <c r="K169" s="89" t="s">
        <v>99</v>
      </c>
      <c r="L169" s="970" t="s">
        <v>99</v>
      </c>
    </row>
    <row r="170" spans="1:12" ht="14.25">
      <c r="A170" s="44" t="s">
        <v>112</v>
      </c>
      <c r="B170" s="48" t="s">
        <v>31</v>
      </c>
      <c r="C170" s="90">
        <v>13011.503362697735</v>
      </c>
      <c r="D170" s="90">
        <v>12846.330598555211</v>
      </c>
      <c r="E170" s="91">
        <v>13271.73342995169</v>
      </c>
      <c r="F170" s="91">
        <v>13103.257210526315</v>
      </c>
      <c r="G170" s="971">
        <v>1.2857583173291558</v>
      </c>
      <c r="H170" s="92">
        <v>230</v>
      </c>
      <c r="I170" s="92">
        <v>-9.2105263157894779</v>
      </c>
      <c r="J170" s="93">
        <v>200</v>
      </c>
      <c r="K170" s="93">
        <v>0.11370814908401769</v>
      </c>
      <c r="L170" s="972" t="s">
        <v>99</v>
      </c>
    </row>
    <row r="171" spans="1:12" ht="15">
      <c r="A171" s="46" t="s">
        <v>112</v>
      </c>
      <c r="B171" s="47" t="s">
        <v>32</v>
      </c>
      <c r="C171" s="79">
        <v>13253.743137254902</v>
      </c>
      <c r="D171" s="79" t="s">
        <v>228</v>
      </c>
      <c r="E171" s="80">
        <v>13518.817999999999</v>
      </c>
      <c r="F171" s="80" t="s">
        <v>228</v>
      </c>
      <c r="G171" s="964" t="s">
        <v>99</v>
      </c>
      <c r="H171" s="81" t="s">
        <v>228</v>
      </c>
      <c r="I171" s="81" t="s">
        <v>99</v>
      </c>
      <c r="J171" s="89" t="s">
        <v>99</v>
      </c>
      <c r="K171" s="89">
        <v>0.10107391029690461</v>
      </c>
      <c r="L171" s="970" t="s">
        <v>99</v>
      </c>
    </row>
    <row r="172" spans="1:12" ht="15.75" thickBot="1">
      <c r="A172" s="49" t="s">
        <v>112</v>
      </c>
      <c r="B172" s="50" t="s">
        <v>33</v>
      </c>
      <c r="C172" s="94" t="s">
        <v>228</v>
      </c>
      <c r="D172" s="94" t="s">
        <v>228</v>
      </c>
      <c r="E172" s="95" t="s">
        <v>228</v>
      </c>
      <c r="F172" s="95" t="s">
        <v>228</v>
      </c>
      <c r="G172" s="973" t="s">
        <v>99</v>
      </c>
      <c r="H172" s="89" t="s">
        <v>99</v>
      </c>
      <c r="I172" s="89" t="s">
        <v>99</v>
      </c>
      <c r="J172" s="89" t="s">
        <v>99</v>
      </c>
      <c r="K172" s="89">
        <v>1.2634238787113077E-2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14926.526813831102</v>
      </c>
      <c r="D174" s="85">
        <v>14811.983692860405</v>
      </c>
      <c r="E174" s="86">
        <v>15225.057350107725</v>
      </c>
      <c r="F174" s="86">
        <v>15108.223366717613</v>
      </c>
      <c r="G174" s="968">
        <v>0.77331384739445364</v>
      </c>
      <c r="H174" s="87">
        <v>408.70440251572325</v>
      </c>
      <c r="I174" s="87">
        <v>-3.3688900680843563</v>
      </c>
      <c r="J174" s="88">
        <v>20.912547528517113</v>
      </c>
      <c r="K174" s="88">
        <v>4.017687934301958</v>
      </c>
      <c r="L174" s="969">
        <v>-1.9150131699577244E-2</v>
      </c>
    </row>
    <row r="175" spans="1:12" ht="15">
      <c r="A175" s="46" t="s">
        <v>113</v>
      </c>
      <c r="B175" s="47" t="s">
        <v>26</v>
      </c>
      <c r="C175" s="79">
        <v>15057.371568627452</v>
      </c>
      <c r="D175" s="79">
        <v>14929.172549019608</v>
      </c>
      <c r="E175" s="80">
        <v>15358.519</v>
      </c>
      <c r="F175" s="80">
        <v>15227.755999999999</v>
      </c>
      <c r="G175" s="964">
        <v>0.85871483625033684</v>
      </c>
      <c r="H175" s="81">
        <v>399.6</v>
      </c>
      <c r="I175" s="81">
        <v>-3.1037827352085245</v>
      </c>
      <c r="J175" s="89">
        <v>30.232558139534881</v>
      </c>
      <c r="K175" s="89">
        <v>2.8300694883133288</v>
      </c>
      <c r="L175" s="970">
        <v>0.19000809153665932</v>
      </c>
    </row>
    <row r="176" spans="1:12" ht="15">
      <c r="A176" s="46" t="s">
        <v>113</v>
      </c>
      <c r="B176" s="47" t="s">
        <v>27</v>
      </c>
      <c r="C176" s="79">
        <v>14637.090196078432</v>
      </c>
      <c r="D176" s="79">
        <v>14605.725490196079</v>
      </c>
      <c r="E176" s="80">
        <v>14929.832</v>
      </c>
      <c r="F176" s="80">
        <v>14897.84</v>
      </c>
      <c r="G176" s="964">
        <v>0.21474253985812836</v>
      </c>
      <c r="H176" s="81">
        <v>430.4</v>
      </c>
      <c r="I176" s="81">
        <v>-2.8223075186272295</v>
      </c>
      <c r="J176" s="89">
        <v>3.296703296703297</v>
      </c>
      <c r="K176" s="89">
        <v>1.1876184459886292</v>
      </c>
      <c r="L176" s="970">
        <v>-0.20915822323623656</v>
      </c>
    </row>
    <row r="177" spans="1:12" ht="14.25">
      <c r="A177" s="44" t="s">
        <v>113</v>
      </c>
      <c r="B177" s="48" t="s">
        <v>28</v>
      </c>
      <c r="C177" s="90">
        <v>14716.027467962258</v>
      </c>
      <c r="D177" s="90">
        <v>14561.687006739885</v>
      </c>
      <c r="E177" s="91">
        <v>15010.348017321503</v>
      </c>
      <c r="F177" s="91">
        <v>14852.920746874683</v>
      </c>
      <c r="G177" s="971">
        <v>1.05990783314417</v>
      </c>
      <c r="H177" s="92">
        <v>371.03688610240334</v>
      </c>
      <c r="I177" s="92">
        <v>-0.7931550078623778</v>
      </c>
      <c r="J177" s="93">
        <v>21.910828025477709</v>
      </c>
      <c r="K177" s="93">
        <v>12.090966519267214</v>
      </c>
      <c r="L177" s="972">
        <v>4.1849097931834223E-2</v>
      </c>
    </row>
    <row r="178" spans="1:12" ht="15">
      <c r="A178" s="46" t="s">
        <v>113</v>
      </c>
      <c r="B178" s="47" t="s">
        <v>29</v>
      </c>
      <c r="C178" s="79">
        <v>14709.143137254901</v>
      </c>
      <c r="D178" s="79">
        <v>14446.934313725489</v>
      </c>
      <c r="E178" s="80">
        <v>15003.325999999999</v>
      </c>
      <c r="F178" s="80">
        <v>14735.873</v>
      </c>
      <c r="G178" s="964">
        <v>1.8149789971724073</v>
      </c>
      <c r="H178" s="81">
        <v>360.5</v>
      </c>
      <c r="I178" s="81">
        <v>-1.2869660460021874</v>
      </c>
      <c r="J178" s="89">
        <v>19.658119658119659</v>
      </c>
      <c r="K178" s="89">
        <v>7.0751737207833232</v>
      </c>
      <c r="L178" s="970">
        <v>-0.10824914951598608</v>
      </c>
    </row>
    <row r="179" spans="1:12" ht="15">
      <c r="A179" s="46" t="s">
        <v>113</v>
      </c>
      <c r="B179" s="47" t="s">
        <v>30</v>
      </c>
      <c r="C179" s="79">
        <v>14725.099019607844</v>
      </c>
      <c r="D179" s="79">
        <v>14721.556862745098</v>
      </c>
      <c r="E179" s="80">
        <v>15019.601000000001</v>
      </c>
      <c r="F179" s="80">
        <v>15015.987999999999</v>
      </c>
      <c r="G179" s="964">
        <v>2.4061020826609568E-2</v>
      </c>
      <c r="H179" s="81">
        <v>385.9</v>
      </c>
      <c r="I179" s="81">
        <v>-0.28423772609819709</v>
      </c>
      <c r="J179" s="89">
        <v>25.236593059936908</v>
      </c>
      <c r="K179" s="89">
        <v>5.0157927984838917</v>
      </c>
      <c r="L179" s="970">
        <v>0.15009824744782119</v>
      </c>
    </row>
    <row r="180" spans="1:12" ht="14.25">
      <c r="A180" s="44" t="s">
        <v>113</v>
      </c>
      <c r="B180" s="48" t="s">
        <v>31</v>
      </c>
      <c r="C180" s="90">
        <v>14121.810533530841</v>
      </c>
      <c r="D180" s="90">
        <v>14036.524349726187</v>
      </c>
      <c r="E180" s="91">
        <v>14404.246744201459</v>
      </c>
      <c r="F180" s="91">
        <v>14317.254836720711</v>
      </c>
      <c r="G180" s="971">
        <v>0.60760186553103668</v>
      </c>
      <c r="H180" s="92">
        <v>329.44893875075809</v>
      </c>
      <c r="I180" s="92">
        <v>-0.46446179145015831</v>
      </c>
      <c r="J180" s="93">
        <v>24.640967498110356</v>
      </c>
      <c r="K180" s="93">
        <v>20.833859759949462</v>
      </c>
      <c r="L180" s="972">
        <v>0.5268758766033379</v>
      </c>
    </row>
    <row r="181" spans="1:12" ht="15">
      <c r="A181" s="46" t="s">
        <v>113</v>
      </c>
      <c r="B181" s="47" t="s">
        <v>32</v>
      </c>
      <c r="C181" s="79">
        <v>14069.457843137254</v>
      </c>
      <c r="D181" s="79">
        <v>13952.029411764704</v>
      </c>
      <c r="E181" s="80">
        <v>14350.847</v>
      </c>
      <c r="F181" s="80">
        <v>14231.07</v>
      </c>
      <c r="G181" s="964">
        <v>0.84165842765161047</v>
      </c>
      <c r="H181" s="81">
        <v>320.2</v>
      </c>
      <c r="I181" s="81">
        <v>0.18773466833540861</v>
      </c>
      <c r="J181" s="89">
        <v>27.388535031847134</v>
      </c>
      <c r="K181" s="89">
        <v>12.634238787113075</v>
      </c>
      <c r="L181" s="970">
        <v>0.58512136577769525</v>
      </c>
    </row>
    <row r="182" spans="1:12" ht="15.75" thickBot="1">
      <c r="A182" s="49" t="s">
        <v>113</v>
      </c>
      <c r="B182" s="50" t="s">
        <v>33</v>
      </c>
      <c r="C182" s="94">
        <v>14196.946078431372</v>
      </c>
      <c r="D182" s="94">
        <v>14149.892156862745</v>
      </c>
      <c r="E182" s="95">
        <v>14480.885</v>
      </c>
      <c r="F182" s="95">
        <v>14432.89</v>
      </c>
      <c r="G182" s="973">
        <v>0.33253908260924042</v>
      </c>
      <c r="H182" s="89">
        <v>343.7</v>
      </c>
      <c r="I182" s="89">
        <v>-1.1219792865362583</v>
      </c>
      <c r="J182" s="89">
        <v>20.631970260223049</v>
      </c>
      <c r="K182" s="89">
        <v>8.1996209728363869</v>
      </c>
      <c r="L182" s="970">
        <v>-5.8245489174357346E-2</v>
      </c>
    </row>
    <row r="183" spans="1:12" ht="15.75" thickBot="1">
      <c r="A183" s="51"/>
      <c r="B183" s="52"/>
      <c r="C183" s="96"/>
      <c r="D183" s="96"/>
      <c r="E183" s="96"/>
      <c r="F183" s="96"/>
      <c r="G183" s="974"/>
      <c r="H183" s="97"/>
      <c r="I183" s="97"/>
      <c r="J183" s="97"/>
      <c r="K183" s="97"/>
      <c r="L183" s="975"/>
    </row>
    <row r="184" spans="1:12" ht="15">
      <c r="A184" s="46" t="s">
        <v>114</v>
      </c>
      <c r="B184" s="53" t="s">
        <v>30</v>
      </c>
      <c r="C184" s="98">
        <v>14747.540196078431</v>
      </c>
      <c r="D184" s="98">
        <v>14728.745098039215</v>
      </c>
      <c r="E184" s="99">
        <v>15042.491</v>
      </c>
      <c r="F184" s="99">
        <v>15023.32</v>
      </c>
      <c r="G184" s="976">
        <v>0.12760827832995822</v>
      </c>
      <c r="H184" s="100">
        <v>397</v>
      </c>
      <c r="I184" s="100">
        <v>1.069246435845211</v>
      </c>
      <c r="J184" s="100">
        <v>37.172774869109951</v>
      </c>
      <c r="K184" s="100">
        <v>3.3101705622236257</v>
      </c>
      <c r="L184" s="977">
        <v>0.37847447626813802</v>
      </c>
    </row>
    <row r="185" spans="1:12" ht="15.75" thickBot="1">
      <c r="A185" s="49" t="s">
        <v>114</v>
      </c>
      <c r="B185" s="50" t="s">
        <v>33</v>
      </c>
      <c r="C185" s="94">
        <v>14272.687254901961</v>
      </c>
      <c r="D185" s="94">
        <v>14206.466666666665</v>
      </c>
      <c r="E185" s="95">
        <v>14558.141</v>
      </c>
      <c r="F185" s="95">
        <v>14490.596</v>
      </c>
      <c r="G185" s="973">
        <v>0.46612989555433104</v>
      </c>
      <c r="H185" s="89">
        <v>359.9</v>
      </c>
      <c r="I185" s="89">
        <v>-1.397260273972609</v>
      </c>
      <c r="J185" s="89">
        <v>25.147928994082839</v>
      </c>
      <c r="K185" s="89">
        <v>5.3442830069488316</v>
      </c>
      <c r="L185" s="970">
        <v>0.15625537839933035</v>
      </c>
    </row>
    <row r="186" spans="1:12" ht="15.75" thickBot="1">
      <c r="A186" s="51"/>
      <c r="B186" s="52"/>
      <c r="C186" s="96"/>
      <c r="D186" s="96"/>
      <c r="E186" s="96"/>
      <c r="F186" s="96"/>
      <c r="G186" s="974"/>
      <c r="H186" s="97"/>
      <c r="I186" s="97"/>
      <c r="J186" s="97"/>
      <c r="K186" s="97"/>
      <c r="L186" s="975"/>
    </row>
    <row r="187" spans="1:12" ht="14.25">
      <c r="A187" s="44" t="s">
        <v>115</v>
      </c>
      <c r="B187" s="45" t="s">
        <v>25</v>
      </c>
      <c r="C187" s="85" t="s">
        <v>99</v>
      </c>
      <c r="D187" s="85" t="s">
        <v>99</v>
      </c>
      <c r="E187" s="86" t="s">
        <v>99</v>
      </c>
      <c r="F187" s="86" t="s">
        <v>99</v>
      </c>
      <c r="G187" s="968" t="s">
        <v>99</v>
      </c>
      <c r="H187" s="87" t="s">
        <v>99</v>
      </c>
      <c r="I187" s="87" t="s">
        <v>99</v>
      </c>
      <c r="J187" s="88" t="s">
        <v>99</v>
      </c>
      <c r="K187" s="88" t="s">
        <v>99</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99</v>
      </c>
      <c r="D190" s="79" t="s">
        <v>99</v>
      </c>
      <c r="E190" s="80" t="s">
        <v>99</v>
      </c>
      <c r="F190" s="80" t="s">
        <v>99</v>
      </c>
      <c r="G190" s="964" t="s">
        <v>99</v>
      </c>
      <c r="H190" s="81" t="s">
        <v>99</v>
      </c>
      <c r="I190" s="81" t="s">
        <v>99</v>
      </c>
      <c r="J190" s="89" t="s">
        <v>99</v>
      </c>
      <c r="K190" s="89" t="s">
        <v>99</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99</v>
      </c>
      <c r="D194" s="90" t="s">
        <v>228</v>
      </c>
      <c r="E194" s="91" t="s">
        <v>99</v>
      </c>
      <c r="F194" s="91" t="s">
        <v>228</v>
      </c>
      <c r="G194" s="971" t="s">
        <v>99</v>
      </c>
      <c r="H194" s="92" t="s">
        <v>99</v>
      </c>
      <c r="I194" s="92" t="s">
        <v>99</v>
      </c>
      <c r="J194" s="93" t="s">
        <v>99</v>
      </c>
      <c r="K194" s="93" t="s">
        <v>99</v>
      </c>
      <c r="L194" s="972" t="s">
        <v>99</v>
      </c>
    </row>
    <row r="195" spans="1:12" ht="15">
      <c r="A195" s="39" t="s">
        <v>115</v>
      </c>
      <c r="B195" s="47" t="s">
        <v>33</v>
      </c>
      <c r="C195" s="79" t="s">
        <v>99</v>
      </c>
      <c r="D195" s="79" t="s">
        <v>228</v>
      </c>
      <c r="E195" s="80" t="s">
        <v>99</v>
      </c>
      <c r="F195" s="80" t="s">
        <v>228</v>
      </c>
      <c r="G195" s="964" t="s">
        <v>99</v>
      </c>
      <c r="H195" s="81" t="s">
        <v>99</v>
      </c>
      <c r="I195" s="81" t="s">
        <v>99</v>
      </c>
      <c r="J195" s="89" t="s">
        <v>99</v>
      </c>
      <c r="K195" s="89" t="s">
        <v>99</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12568.572065490582</v>
      </c>
      <c r="D198" s="85">
        <v>12256.279657907691</v>
      </c>
      <c r="E198" s="86">
        <v>12819.943506800393</v>
      </c>
      <c r="F198" s="86">
        <v>12501.405251065846</v>
      </c>
      <c r="G198" s="968">
        <v>2.5480195972959878</v>
      </c>
      <c r="H198" s="87">
        <v>350.02553191489363</v>
      </c>
      <c r="I198" s="87">
        <v>-0.85286459606224696</v>
      </c>
      <c r="J198" s="88">
        <v>25.752508361204011</v>
      </c>
      <c r="K198" s="88">
        <v>4.7504737839545168</v>
      </c>
      <c r="L198" s="969">
        <v>0.16106472792995863</v>
      </c>
    </row>
    <row r="199" spans="1:12" ht="15">
      <c r="A199" s="46" t="s">
        <v>24</v>
      </c>
      <c r="B199" s="47" t="s">
        <v>29</v>
      </c>
      <c r="C199" s="79">
        <v>12520.672549019608</v>
      </c>
      <c r="D199" s="79">
        <v>12043.093137254902</v>
      </c>
      <c r="E199" s="80">
        <v>12771.085999999999</v>
      </c>
      <c r="F199" s="80">
        <v>12283.955</v>
      </c>
      <c r="G199" s="964">
        <v>3.9655876303682271</v>
      </c>
      <c r="H199" s="81">
        <v>308.3</v>
      </c>
      <c r="I199" s="81">
        <v>-5.167640725930486</v>
      </c>
      <c r="J199" s="89">
        <v>55.555555555555557</v>
      </c>
      <c r="K199" s="89">
        <v>0.8843967150979154</v>
      </c>
      <c r="L199" s="970">
        <v>0.19368297756913566</v>
      </c>
    </row>
    <row r="200" spans="1:12" ht="15">
      <c r="A200" s="46" t="s">
        <v>24</v>
      </c>
      <c r="B200" s="47" t="s">
        <v>30</v>
      </c>
      <c r="C200" s="79">
        <v>12485.093137254902</v>
      </c>
      <c r="D200" s="79">
        <v>12379.197058823531</v>
      </c>
      <c r="E200" s="80">
        <v>12734.795</v>
      </c>
      <c r="F200" s="80">
        <v>12626.781000000001</v>
      </c>
      <c r="G200" s="964">
        <v>0.85543575991378329</v>
      </c>
      <c r="H200" s="81">
        <v>337.1</v>
      </c>
      <c r="I200" s="81">
        <v>-3.1600114909508759</v>
      </c>
      <c r="J200" s="89">
        <v>27.27272727272727</v>
      </c>
      <c r="K200" s="89">
        <v>1.5919140871762476</v>
      </c>
      <c r="L200" s="970">
        <v>7.2343864612932185E-2</v>
      </c>
    </row>
    <row r="201" spans="1:12" ht="15">
      <c r="A201" s="46" t="s">
        <v>24</v>
      </c>
      <c r="B201" s="47" t="s">
        <v>35</v>
      </c>
      <c r="C201" s="79">
        <v>12636.371568627452</v>
      </c>
      <c r="D201" s="79">
        <v>12236.499019607842</v>
      </c>
      <c r="E201" s="80">
        <v>12889.099</v>
      </c>
      <c r="F201" s="80">
        <v>12481.228999999999</v>
      </c>
      <c r="G201" s="964">
        <v>3.2678672909534856</v>
      </c>
      <c r="H201" s="81">
        <v>375.3</v>
      </c>
      <c r="I201" s="81">
        <v>3.0194894317869885</v>
      </c>
      <c r="J201" s="89">
        <v>16.129032258064516</v>
      </c>
      <c r="K201" s="89">
        <v>2.2741629816803539</v>
      </c>
      <c r="L201" s="970">
        <v>-0.10496211425210999</v>
      </c>
    </row>
    <row r="202" spans="1:12" ht="14.25">
      <c r="A202" s="44" t="s">
        <v>24</v>
      </c>
      <c r="B202" s="48" t="s">
        <v>31</v>
      </c>
      <c r="C202" s="90">
        <v>12182.093619103465</v>
      </c>
      <c r="D202" s="90">
        <v>12017.979277487526</v>
      </c>
      <c r="E202" s="91">
        <v>12425.735491485535</v>
      </c>
      <c r="F202" s="91">
        <v>12258.338863037277</v>
      </c>
      <c r="G202" s="971">
        <v>1.3655735113752709</v>
      </c>
      <c r="H202" s="92">
        <v>301.08148395721929</v>
      </c>
      <c r="I202" s="92">
        <v>-0.76264837474331437</v>
      </c>
      <c r="J202" s="93">
        <v>16.601714731098987</v>
      </c>
      <c r="K202" s="93">
        <v>18.90082122552116</v>
      </c>
      <c r="L202" s="972">
        <v>-0.79219489113271635</v>
      </c>
    </row>
    <row r="203" spans="1:12" ht="15">
      <c r="A203" s="46" t="s">
        <v>24</v>
      </c>
      <c r="B203" s="47" t="s">
        <v>32</v>
      </c>
      <c r="C203" s="79">
        <v>11630.500980392157</v>
      </c>
      <c r="D203" s="79">
        <v>11517.4</v>
      </c>
      <c r="E203" s="80">
        <v>11863.111000000001</v>
      </c>
      <c r="F203" s="80">
        <v>11747.748</v>
      </c>
      <c r="G203" s="964">
        <v>0.98200097584661505</v>
      </c>
      <c r="H203" s="81">
        <v>266.7</v>
      </c>
      <c r="I203" s="81">
        <v>-1.3318534961154358</v>
      </c>
      <c r="J203" s="89">
        <v>16.27296587926509</v>
      </c>
      <c r="K203" s="89">
        <v>5.5969677826910935</v>
      </c>
      <c r="L203" s="970">
        <v>-0.25107519505257514</v>
      </c>
    </row>
    <row r="204" spans="1:12" ht="15">
      <c r="A204" s="46" t="s">
        <v>24</v>
      </c>
      <c r="B204" s="47" t="s">
        <v>33</v>
      </c>
      <c r="C204" s="79">
        <v>12306.666666666666</v>
      </c>
      <c r="D204" s="79">
        <v>12145.193137254901</v>
      </c>
      <c r="E204" s="80">
        <v>12552.8</v>
      </c>
      <c r="F204" s="80">
        <v>12388.097</v>
      </c>
      <c r="G204" s="964">
        <v>1.3295262379685879</v>
      </c>
      <c r="H204" s="81">
        <v>301.60000000000002</v>
      </c>
      <c r="I204" s="81">
        <v>2.0297699594046006</v>
      </c>
      <c r="J204" s="89">
        <v>25.36082474226804</v>
      </c>
      <c r="K204" s="89">
        <v>7.681617182564751</v>
      </c>
      <c r="L204" s="970">
        <v>0.23725801142123615</v>
      </c>
    </row>
    <row r="205" spans="1:12" ht="15">
      <c r="A205" s="46" t="s">
        <v>24</v>
      </c>
      <c r="B205" s="47" t="s">
        <v>36</v>
      </c>
      <c r="C205" s="79">
        <v>12466.438235294117</v>
      </c>
      <c r="D205" s="79">
        <v>12251.067647058824</v>
      </c>
      <c r="E205" s="80">
        <v>12715.767</v>
      </c>
      <c r="F205" s="80">
        <v>12496.089</v>
      </c>
      <c r="G205" s="964">
        <v>1.7579740349160438</v>
      </c>
      <c r="H205" s="81">
        <v>334.6</v>
      </c>
      <c r="I205" s="81">
        <v>-2.3635833090166227</v>
      </c>
      <c r="J205" s="89">
        <v>6.7146282973621103</v>
      </c>
      <c r="K205" s="89">
        <v>5.6222362602653186</v>
      </c>
      <c r="L205" s="970">
        <v>-0.77837770750137381</v>
      </c>
    </row>
    <row r="206" spans="1:12" ht="14.25">
      <c r="A206" s="44" t="s">
        <v>24</v>
      </c>
      <c r="B206" s="48" t="s">
        <v>37</v>
      </c>
      <c r="C206" s="90">
        <v>9869.2965503722444</v>
      </c>
      <c r="D206" s="90">
        <v>9631.5584412832395</v>
      </c>
      <c r="E206" s="91">
        <v>10066.68248137969</v>
      </c>
      <c r="F206" s="91">
        <v>9824.1896101089042</v>
      </c>
      <c r="G206" s="971">
        <v>2.4683244205839174</v>
      </c>
      <c r="H206" s="92">
        <v>227.39484375000001</v>
      </c>
      <c r="I206" s="92">
        <v>2.089301169269759</v>
      </c>
      <c r="J206" s="93">
        <v>18.518518518518519</v>
      </c>
      <c r="K206" s="93">
        <v>8.0859128237523681</v>
      </c>
      <c r="L206" s="972">
        <v>-0.20265202659298787</v>
      </c>
    </row>
    <row r="207" spans="1:12" ht="15">
      <c r="A207" s="46" t="s">
        <v>24</v>
      </c>
      <c r="B207" s="47" t="s">
        <v>101</v>
      </c>
      <c r="C207" s="101">
        <v>9485.5509803921577</v>
      </c>
      <c r="D207" s="101">
        <v>9196.5784313725489</v>
      </c>
      <c r="E207" s="102">
        <v>9675.2620000000006</v>
      </c>
      <c r="F207" s="102">
        <v>9380.51</v>
      </c>
      <c r="G207" s="978">
        <v>3.1421745725978694</v>
      </c>
      <c r="H207" s="103">
        <v>213.9</v>
      </c>
      <c r="I207" s="103">
        <v>2.1978021978021949</v>
      </c>
      <c r="J207" s="104">
        <v>17.53846153846154</v>
      </c>
      <c r="K207" s="104">
        <v>4.8262792166771948</v>
      </c>
      <c r="L207" s="979">
        <v>-0.16220888769732511</v>
      </c>
    </row>
    <row r="208" spans="1:12" ht="15">
      <c r="A208" s="46" t="s">
        <v>24</v>
      </c>
      <c r="B208" s="47" t="s">
        <v>38</v>
      </c>
      <c r="C208" s="79">
        <v>10243.246078431373</v>
      </c>
      <c r="D208" s="79">
        <v>10075.96862745098</v>
      </c>
      <c r="E208" s="80">
        <v>10448.111000000001</v>
      </c>
      <c r="F208" s="80">
        <v>10277.487999999999</v>
      </c>
      <c r="G208" s="964">
        <v>1.6601624832838668</v>
      </c>
      <c r="H208" s="81">
        <v>241.3</v>
      </c>
      <c r="I208" s="81">
        <v>1.7284991568296892</v>
      </c>
      <c r="J208" s="89">
        <v>15.340909090909092</v>
      </c>
      <c r="K208" s="89">
        <v>2.5647504737839544</v>
      </c>
      <c r="L208" s="970">
        <v>-0.13670769966193985</v>
      </c>
    </row>
    <row r="209" spans="1:12" ht="15.75" thickBot="1">
      <c r="A209" s="46" t="s">
        <v>24</v>
      </c>
      <c r="B209" s="47" t="s">
        <v>39</v>
      </c>
      <c r="C209" s="79">
        <v>10748.248039215687</v>
      </c>
      <c r="D209" s="79">
        <v>10681.754901960783</v>
      </c>
      <c r="E209" s="80">
        <v>10963.213</v>
      </c>
      <c r="F209" s="80">
        <v>10895.39</v>
      </c>
      <c r="G209" s="964">
        <v>0.62249263220499973</v>
      </c>
      <c r="H209" s="81">
        <v>269.8</v>
      </c>
      <c r="I209" s="81">
        <v>0.11131725417440125</v>
      </c>
      <c r="J209" s="89">
        <v>41.025641025641022</v>
      </c>
      <c r="K209" s="89">
        <v>0.6948831332912192</v>
      </c>
      <c r="L209" s="970">
        <v>9.6264560766276763E-2</v>
      </c>
    </row>
    <row r="210" spans="1:12" ht="15.75" thickBot="1">
      <c r="A210" s="51"/>
      <c r="B210" s="52"/>
      <c r="C210" s="96"/>
      <c r="D210" s="96"/>
      <c r="E210" s="96"/>
      <c r="F210" s="96"/>
      <c r="G210" s="974"/>
      <c r="H210" s="97"/>
      <c r="I210" s="97"/>
      <c r="J210" s="97"/>
      <c r="K210" s="97"/>
      <c r="L210" s="975"/>
    </row>
    <row r="211" spans="1:12" ht="14.25">
      <c r="A211" s="44" t="s">
        <v>116</v>
      </c>
      <c r="B211" s="48" t="s">
        <v>25</v>
      </c>
      <c r="C211" s="90">
        <v>14971.394388685665</v>
      </c>
      <c r="D211" s="90">
        <v>14620.90665345555</v>
      </c>
      <c r="E211" s="91">
        <v>15270.822276459379</v>
      </c>
      <c r="F211" s="91">
        <v>14913.324786524661</v>
      </c>
      <c r="G211" s="971">
        <v>2.3971682710065068</v>
      </c>
      <c r="H211" s="92">
        <v>337.62573099415204</v>
      </c>
      <c r="I211" s="92">
        <v>-0.72406454032925105</v>
      </c>
      <c r="J211" s="93">
        <v>34.645669291338585</v>
      </c>
      <c r="K211" s="93">
        <v>2.160454832596336</v>
      </c>
      <c r="L211" s="972">
        <v>0.21110717334844642</v>
      </c>
    </row>
    <row r="212" spans="1:12" ht="15">
      <c r="A212" s="46" t="s">
        <v>116</v>
      </c>
      <c r="B212" s="47" t="s">
        <v>26</v>
      </c>
      <c r="C212" s="79">
        <v>15066.723529411765</v>
      </c>
      <c r="D212" s="79">
        <v>14053.000980392157</v>
      </c>
      <c r="E212" s="80">
        <v>15368.058000000001</v>
      </c>
      <c r="F212" s="80">
        <v>14334.061</v>
      </c>
      <c r="G212" s="964">
        <v>7.2135663438295765</v>
      </c>
      <c r="H212" s="81">
        <v>323.60000000000002</v>
      </c>
      <c r="I212" s="81">
        <v>1.7930166719094198</v>
      </c>
      <c r="J212" s="89">
        <v>31.578947368421051</v>
      </c>
      <c r="K212" s="89">
        <v>0.31585596967782692</v>
      </c>
      <c r="L212" s="970">
        <v>2.422128049900879E-2</v>
      </c>
    </row>
    <row r="213" spans="1:12" ht="15">
      <c r="A213" s="46" t="s">
        <v>116</v>
      </c>
      <c r="B213" s="47" t="s">
        <v>27</v>
      </c>
      <c r="C213" s="79">
        <v>14985.623529411763</v>
      </c>
      <c r="D213" s="79">
        <v>14621.885294117646</v>
      </c>
      <c r="E213" s="80">
        <v>15285.335999999999</v>
      </c>
      <c r="F213" s="80">
        <v>14914.323</v>
      </c>
      <c r="G213" s="964">
        <v>2.4876288383991616</v>
      </c>
      <c r="H213" s="81">
        <v>334</v>
      </c>
      <c r="I213" s="81">
        <v>-2.2248243559719034</v>
      </c>
      <c r="J213" s="89">
        <v>113.33333333333333</v>
      </c>
      <c r="K213" s="89">
        <v>1.2128869235628554</v>
      </c>
      <c r="L213" s="970">
        <v>0.5221731860340757</v>
      </c>
    </row>
    <row r="214" spans="1:12" ht="15">
      <c r="A214" s="46" t="s">
        <v>116</v>
      </c>
      <c r="B214" s="47" t="s">
        <v>34</v>
      </c>
      <c r="C214" s="79">
        <v>14901.576470588236</v>
      </c>
      <c r="D214" s="79">
        <v>14777.706862745099</v>
      </c>
      <c r="E214" s="80">
        <v>15199.608</v>
      </c>
      <c r="F214" s="80">
        <v>15073.261</v>
      </c>
      <c r="G214" s="964">
        <v>0.83821941383486787</v>
      </c>
      <c r="H214" s="81">
        <v>351.6</v>
      </c>
      <c r="I214" s="81">
        <v>1.7066820943014274</v>
      </c>
      <c r="J214" s="89">
        <v>-20.634920634920633</v>
      </c>
      <c r="K214" s="89">
        <v>0.63171193935565384</v>
      </c>
      <c r="L214" s="970">
        <v>-0.3352872931846379</v>
      </c>
    </row>
    <row r="215" spans="1:12" ht="14.25">
      <c r="A215" s="44" t="s">
        <v>116</v>
      </c>
      <c r="B215" s="48" t="s">
        <v>28</v>
      </c>
      <c r="C215" s="90">
        <v>14356.145620129524</v>
      </c>
      <c r="D215" s="90">
        <v>14120.059070361573</v>
      </c>
      <c r="E215" s="91">
        <v>14643.268532532114</v>
      </c>
      <c r="F215" s="91">
        <v>14402.460251768804</v>
      </c>
      <c r="G215" s="971">
        <v>1.6719940659703374</v>
      </c>
      <c r="H215" s="92">
        <v>306.72556497175145</v>
      </c>
      <c r="I215" s="92">
        <v>-0.5005025237503985</v>
      </c>
      <c r="J215" s="93">
        <v>18.791946308724832</v>
      </c>
      <c r="K215" s="93">
        <v>8.9450410612760578</v>
      </c>
      <c r="L215" s="972">
        <v>-0.20307866243844686</v>
      </c>
    </row>
    <row r="216" spans="1:12" ht="15">
      <c r="A216" s="46" t="s">
        <v>116</v>
      </c>
      <c r="B216" s="47" t="s">
        <v>29</v>
      </c>
      <c r="C216" s="79">
        <v>14023.828431372549</v>
      </c>
      <c r="D216" s="79">
        <v>13505.529411764704</v>
      </c>
      <c r="E216" s="80">
        <v>14304.305</v>
      </c>
      <c r="F216" s="80">
        <v>13775.64</v>
      </c>
      <c r="G216" s="964">
        <v>3.8376801368212359</v>
      </c>
      <c r="H216" s="81">
        <v>283.7</v>
      </c>
      <c r="I216" s="81">
        <v>2.0870816840590183</v>
      </c>
      <c r="J216" s="89">
        <v>31.944444444444443</v>
      </c>
      <c r="K216" s="89">
        <v>1.2002526847757422</v>
      </c>
      <c r="L216" s="970">
        <v>9.5110704729694628E-2</v>
      </c>
    </row>
    <row r="217" spans="1:12" ht="15">
      <c r="A217" s="46" t="s">
        <v>116</v>
      </c>
      <c r="B217" s="47" t="s">
        <v>30</v>
      </c>
      <c r="C217" s="79">
        <v>14411.863725490197</v>
      </c>
      <c r="D217" s="79">
        <v>14219.85294117647</v>
      </c>
      <c r="E217" s="80">
        <v>14700.101000000001</v>
      </c>
      <c r="F217" s="80">
        <v>14504.25</v>
      </c>
      <c r="G217" s="964">
        <v>1.3503007739110988</v>
      </c>
      <c r="H217" s="81">
        <v>299.10000000000002</v>
      </c>
      <c r="I217" s="81">
        <v>0.26818638954073459</v>
      </c>
      <c r="J217" s="89">
        <v>20.27027027027027</v>
      </c>
      <c r="K217" s="89">
        <v>4.4977890082122549</v>
      </c>
      <c r="L217" s="970">
        <v>-4.5572465310384835E-2</v>
      </c>
    </row>
    <row r="218" spans="1:12" ht="15">
      <c r="A218" s="46" t="s">
        <v>116</v>
      </c>
      <c r="B218" s="47" t="s">
        <v>35</v>
      </c>
      <c r="C218" s="79">
        <v>14392.244117647058</v>
      </c>
      <c r="D218" s="79">
        <v>14166.25294117647</v>
      </c>
      <c r="E218" s="80">
        <v>14680.089</v>
      </c>
      <c r="F218" s="80">
        <v>14449.578</v>
      </c>
      <c r="G218" s="964">
        <v>1.5952784226639729</v>
      </c>
      <c r="H218" s="81">
        <v>325.8</v>
      </c>
      <c r="I218" s="81">
        <v>-1.5114873035066505</v>
      </c>
      <c r="J218" s="89">
        <v>12.719298245614036</v>
      </c>
      <c r="K218" s="89">
        <v>3.2469993682880607</v>
      </c>
      <c r="L218" s="970">
        <v>-0.25261690185775665</v>
      </c>
    </row>
    <row r="219" spans="1:12" ht="14.25">
      <c r="A219" s="44" t="s">
        <v>116</v>
      </c>
      <c r="B219" s="48" t="s">
        <v>31</v>
      </c>
      <c r="C219" s="90">
        <v>13208.294515245849</v>
      </c>
      <c r="D219" s="90">
        <v>13188.361767363802</v>
      </c>
      <c r="E219" s="91">
        <v>13472.460405550766</v>
      </c>
      <c r="F219" s="91">
        <v>13452.129002711079</v>
      </c>
      <c r="G219" s="971">
        <v>0.1511389225868236</v>
      </c>
      <c r="H219" s="92">
        <v>269.71893687707643</v>
      </c>
      <c r="I219" s="92">
        <v>-0.88313194944094708</v>
      </c>
      <c r="J219" s="93">
        <v>18.972332015810274</v>
      </c>
      <c r="K219" s="93">
        <v>11.408717624763108</v>
      </c>
      <c r="L219" s="972">
        <v>-0.24132074822230898</v>
      </c>
    </row>
    <row r="220" spans="1:12" ht="15">
      <c r="A220" s="46" t="s">
        <v>116</v>
      </c>
      <c r="B220" s="47" t="s">
        <v>32</v>
      </c>
      <c r="C220" s="79">
        <v>12823.838235294117</v>
      </c>
      <c r="D220" s="79">
        <v>12343.753921568628</v>
      </c>
      <c r="E220" s="80">
        <v>13080.315000000001</v>
      </c>
      <c r="F220" s="80">
        <v>12590.629000000001</v>
      </c>
      <c r="G220" s="964">
        <v>3.8892894072250059</v>
      </c>
      <c r="H220" s="81">
        <v>242.8</v>
      </c>
      <c r="I220" s="81">
        <v>3.4071550255536627</v>
      </c>
      <c r="J220" s="89">
        <v>60</v>
      </c>
      <c r="K220" s="89">
        <v>3.0322173089071383</v>
      </c>
      <c r="L220" s="970">
        <v>0.7298381838112058</v>
      </c>
    </row>
    <row r="221" spans="1:12" ht="15">
      <c r="A221" s="46" t="s">
        <v>116</v>
      </c>
      <c r="B221" s="47" t="s">
        <v>33</v>
      </c>
      <c r="C221" s="79">
        <v>13313.321568627451</v>
      </c>
      <c r="D221" s="79">
        <v>13358.385294117646</v>
      </c>
      <c r="E221" s="80">
        <v>13579.588</v>
      </c>
      <c r="F221" s="80">
        <v>13625.553</v>
      </c>
      <c r="G221" s="964">
        <v>-0.3373441063272819</v>
      </c>
      <c r="H221" s="81">
        <v>269.39999999999998</v>
      </c>
      <c r="I221" s="81">
        <v>1.5071590052750568</v>
      </c>
      <c r="J221" s="81">
        <v>23.684210526315788</v>
      </c>
      <c r="K221" s="81">
        <v>5.3442830069488316</v>
      </c>
      <c r="L221" s="965">
        <v>9.4858601730106074E-2</v>
      </c>
    </row>
    <row r="222" spans="1:12" ht="15.75" thickBot="1">
      <c r="A222" s="56" t="s">
        <v>116</v>
      </c>
      <c r="B222" s="57" t="s">
        <v>36</v>
      </c>
      <c r="C222" s="82">
        <v>13354.617647058822</v>
      </c>
      <c r="D222" s="82">
        <v>13366.022549019608</v>
      </c>
      <c r="E222" s="83">
        <v>13621.71</v>
      </c>
      <c r="F222" s="83">
        <v>13633.343000000001</v>
      </c>
      <c r="G222" s="966">
        <v>-8.5327567860660661E-2</v>
      </c>
      <c r="H222" s="84">
        <v>297.2</v>
      </c>
      <c r="I222" s="84">
        <v>-1.4915478952601924</v>
      </c>
      <c r="J222" s="84">
        <v>-10.112359550561797</v>
      </c>
      <c r="K222" s="84">
        <v>3.0322173089071383</v>
      </c>
      <c r="L222" s="967">
        <v>-1.0660175337636213</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ht="12.75" customHeight="1">
      <c r="A227" s="27"/>
      <c r="B227" s="28"/>
      <c r="C227" s="3" t="s">
        <v>9</v>
      </c>
      <c r="D227" s="3" t="s">
        <v>9</v>
      </c>
      <c r="E227" s="3"/>
      <c r="F227" s="3"/>
      <c r="G227" s="921"/>
      <c r="H227" s="1442" t="s">
        <v>10</v>
      </c>
      <c r="I227" s="1443"/>
      <c r="J227" s="951" t="s">
        <v>11</v>
      </c>
      <c r="K227" s="922" t="s">
        <v>12</v>
      </c>
      <c r="L227" s="923"/>
    </row>
    <row r="228" spans="1:12" ht="15.75" customHeight="1">
      <c r="A228" s="29" t="s">
        <v>13</v>
      </c>
      <c r="B228" s="30" t="s">
        <v>14</v>
      </c>
      <c r="C228" s="924" t="s">
        <v>40</v>
      </c>
      <c r="D228" s="924" t="s">
        <v>40</v>
      </c>
      <c r="E228" s="925" t="s">
        <v>41</v>
      </c>
      <c r="F228" s="926"/>
      <c r="G228" s="952"/>
      <c r="H228" s="1440" t="s">
        <v>15</v>
      </c>
      <c r="I228" s="1441"/>
      <c r="J228" s="953" t="s">
        <v>16</v>
      </c>
      <c r="K228" s="927" t="s">
        <v>17</v>
      </c>
      <c r="L228" s="928"/>
    </row>
    <row r="229" spans="1:12" ht="26.25" thickBot="1">
      <c r="A229" s="31" t="s">
        <v>18</v>
      </c>
      <c r="B229" s="32" t="s">
        <v>19</v>
      </c>
      <c r="C229" s="851" t="s">
        <v>511</v>
      </c>
      <c r="D229" s="1603" t="s">
        <v>496</v>
      </c>
      <c r="E229" s="918" t="s">
        <v>511</v>
      </c>
      <c r="F229" s="1139" t="s">
        <v>496</v>
      </c>
      <c r="G229" s="950" t="s">
        <v>20</v>
      </c>
      <c r="H229" s="66" t="s">
        <v>511</v>
      </c>
      <c r="I229" s="862" t="s">
        <v>20</v>
      </c>
      <c r="J229" s="954" t="s">
        <v>20</v>
      </c>
      <c r="K229" s="919" t="s">
        <v>511</v>
      </c>
      <c r="L229" s="955" t="s">
        <v>21</v>
      </c>
    </row>
    <row r="230" spans="1:12" ht="15" thickBot="1">
      <c r="A230" s="33" t="s">
        <v>22</v>
      </c>
      <c r="B230" s="34" t="s">
        <v>23</v>
      </c>
      <c r="C230" s="67">
        <v>11847.205274050373</v>
      </c>
      <c r="D230" s="67">
        <v>11904.624974414997</v>
      </c>
      <c r="E230" s="68">
        <v>12084.14937953138</v>
      </c>
      <c r="F230" s="1140">
        <v>12147.417581001344</v>
      </c>
      <c r="G230" s="956">
        <v>-0.52083663912991618</v>
      </c>
      <c r="H230" s="69">
        <v>319.89947643979059</v>
      </c>
      <c r="I230" s="69">
        <v>-1.5645051913583199E-2</v>
      </c>
      <c r="J230" s="70">
        <v>7.1028037383177578</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99</v>
      </c>
      <c r="D232" s="72" t="s">
        <v>99</v>
      </c>
      <c r="E232" s="73" t="s">
        <v>99</v>
      </c>
      <c r="F232" s="73" t="s">
        <v>99</v>
      </c>
      <c r="G232" s="960" t="s">
        <v>99</v>
      </c>
      <c r="H232" s="74" t="s">
        <v>99</v>
      </c>
      <c r="I232" s="74" t="s">
        <v>99</v>
      </c>
      <c r="J232" s="74" t="s">
        <v>99</v>
      </c>
      <c r="K232" s="74" t="s">
        <v>99</v>
      </c>
      <c r="L232" s="961" t="s">
        <v>99</v>
      </c>
    </row>
    <row r="233" spans="1:12" ht="15">
      <c r="A233" s="46" t="s">
        <v>108</v>
      </c>
      <c r="B233" s="75" t="s">
        <v>23</v>
      </c>
      <c r="C233" s="76">
        <v>13258.76138222752</v>
      </c>
      <c r="D233" s="76">
        <v>13425.379076153282</v>
      </c>
      <c r="E233" s="77">
        <v>13523.936609872071</v>
      </c>
      <c r="F233" s="77">
        <v>13693.886657676348</v>
      </c>
      <c r="G233" s="962">
        <v>-1.2410650975339339</v>
      </c>
      <c r="H233" s="78">
        <v>360.53510204081635</v>
      </c>
      <c r="I233" s="78">
        <v>-1.5181190543618652</v>
      </c>
      <c r="J233" s="78">
        <v>3.3755274261603372</v>
      </c>
      <c r="K233" s="78">
        <v>21.37870855148342</v>
      </c>
      <c r="L233" s="963">
        <v>-0.77082415879695176</v>
      </c>
    </row>
    <row r="234" spans="1:12" ht="15">
      <c r="A234" s="39" t="s">
        <v>109</v>
      </c>
      <c r="B234" s="40" t="s">
        <v>23</v>
      </c>
      <c r="C234" s="79">
        <v>13760.903171200142</v>
      </c>
      <c r="D234" s="79">
        <v>13847.621160730152</v>
      </c>
      <c r="E234" s="80">
        <v>14036.121234624145</v>
      </c>
      <c r="F234" s="80">
        <v>14124.573583944755</v>
      </c>
      <c r="G234" s="964">
        <v>-0.62623022772987258</v>
      </c>
      <c r="H234" s="81">
        <v>411.57656250000002</v>
      </c>
      <c r="I234" s="81">
        <v>4.7987242189624251</v>
      </c>
      <c r="J234" s="81">
        <v>8.4745762711864394</v>
      </c>
      <c r="K234" s="81">
        <v>5.5846422338568935</v>
      </c>
      <c r="L234" s="965">
        <v>7.0623542268108075E-2</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10641.02754010695</v>
      </c>
      <c r="D236" s="79">
        <v>10489.873395012419</v>
      </c>
      <c r="E236" s="80">
        <v>10853.848090909089</v>
      </c>
      <c r="F236" s="80">
        <v>10699.670862912668</v>
      </c>
      <c r="G236" s="964">
        <v>1.4409529972630442</v>
      </c>
      <c r="H236" s="81">
        <v>299.22464454976307</v>
      </c>
      <c r="I236" s="81">
        <v>0.36064315709836736</v>
      </c>
      <c r="J236" s="81">
        <v>10.471204188481675</v>
      </c>
      <c r="K236" s="81">
        <v>55.235602094240846</v>
      </c>
      <c r="L236" s="965">
        <v>1.6842002250819661</v>
      </c>
    </row>
    <row r="237" spans="1:12" ht="15.75" thickBot="1">
      <c r="A237" s="41" t="s">
        <v>111</v>
      </c>
      <c r="B237" s="42" t="s">
        <v>23</v>
      </c>
      <c r="C237" s="82">
        <v>12701.086155645882</v>
      </c>
      <c r="D237" s="82">
        <v>12936.114973162626</v>
      </c>
      <c r="E237" s="83">
        <v>12955.107878758799</v>
      </c>
      <c r="F237" s="83">
        <v>13241.30563748579</v>
      </c>
      <c r="G237" s="966">
        <v>-2.1614013494014666</v>
      </c>
      <c r="H237" s="84">
        <v>306.48823529411766</v>
      </c>
      <c r="I237" s="84">
        <v>5.3328895309417784E-2</v>
      </c>
      <c r="J237" s="84">
        <v>1.4925373134328357</v>
      </c>
      <c r="K237" s="84">
        <v>17.801047120418847</v>
      </c>
      <c r="L237" s="967">
        <v>-0.98399960855311619</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99</v>
      </c>
      <c r="D245" s="90" t="s">
        <v>99</v>
      </c>
      <c r="E245" s="91" t="s">
        <v>99</v>
      </c>
      <c r="F245" s="91" t="s">
        <v>99</v>
      </c>
      <c r="G245" s="971" t="s">
        <v>99</v>
      </c>
      <c r="H245" s="92" t="s">
        <v>99</v>
      </c>
      <c r="I245" s="92" t="s">
        <v>99</v>
      </c>
      <c r="J245" s="93" t="s">
        <v>99</v>
      </c>
      <c r="K245" s="93" t="s">
        <v>99</v>
      </c>
      <c r="L245" s="972" t="s">
        <v>99</v>
      </c>
    </row>
    <row r="246" spans="1:12" ht="15">
      <c r="A246" s="46" t="s">
        <v>112</v>
      </c>
      <c r="B246" s="47" t="s">
        <v>32</v>
      </c>
      <c r="C246" s="79" t="s">
        <v>99</v>
      </c>
      <c r="D246" s="79" t="s">
        <v>99</v>
      </c>
      <c r="E246" s="80" t="s">
        <v>99</v>
      </c>
      <c r="F246" s="80" t="s">
        <v>99</v>
      </c>
      <c r="G246" s="964" t="s">
        <v>99</v>
      </c>
      <c r="H246" s="81" t="s">
        <v>99</v>
      </c>
      <c r="I246" s="81" t="s">
        <v>99</v>
      </c>
      <c r="J246" s="89" t="s">
        <v>99</v>
      </c>
      <c r="K246" s="89" t="s">
        <v>99</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14026.290385427914</v>
      </c>
      <c r="D249" s="85">
        <v>14083.824297735287</v>
      </c>
      <c r="E249" s="86">
        <v>14306.816193136472</v>
      </c>
      <c r="F249" s="86">
        <v>14365.500783689993</v>
      </c>
      <c r="G249" s="968">
        <v>-0.40851057987584505</v>
      </c>
      <c r="H249" s="87">
        <v>404.19032258064516</v>
      </c>
      <c r="I249" s="87">
        <v>-1.8172516894709352</v>
      </c>
      <c r="J249" s="88">
        <v>-26.190476190476193</v>
      </c>
      <c r="K249" s="88">
        <v>2.7050610820244327</v>
      </c>
      <c r="L249" s="969">
        <v>-1.2201725628353803</v>
      </c>
    </row>
    <row r="250" spans="1:12" ht="15">
      <c r="A250" s="46" t="s">
        <v>113</v>
      </c>
      <c r="B250" s="47" t="s">
        <v>26</v>
      </c>
      <c r="C250" s="79">
        <v>13843.645098039215</v>
      </c>
      <c r="D250" s="79">
        <v>13863.299019607843</v>
      </c>
      <c r="E250" s="80">
        <v>14120.518</v>
      </c>
      <c r="F250" s="80">
        <v>14140.565000000001</v>
      </c>
      <c r="G250" s="964">
        <v>-0.1417694413200638</v>
      </c>
      <c r="H250" s="81">
        <v>395</v>
      </c>
      <c r="I250" s="81">
        <v>-1.8877297565822211</v>
      </c>
      <c r="J250" s="89">
        <v>-25.925925925925924</v>
      </c>
      <c r="K250" s="89">
        <v>1.7452006980802792</v>
      </c>
      <c r="L250" s="970">
        <v>-0.77816378790102925</v>
      </c>
    </row>
    <row r="251" spans="1:12" ht="15">
      <c r="A251" s="46" t="s">
        <v>113</v>
      </c>
      <c r="B251" s="47" t="s">
        <v>27</v>
      </c>
      <c r="C251" s="79" t="s">
        <v>228</v>
      </c>
      <c r="D251" s="79" t="s">
        <v>228</v>
      </c>
      <c r="E251" s="80" t="s">
        <v>228</v>
      </c>
      <c r="F251" s="80" t="s">
        <v>228</v>
      </c>
      <c r="G251" s="1606" t="s">
        <v>99</v>
      </c>
      <c r="H251" s="81" t="s">
        <v>228</v>
      </c>
      <c r="I251" s="81" t="s">
        <v>99</v>
      </c>
      <c r="J251" s="89" t="s">
        <v>99</v>
      </c>
      <c r="K251" s="89">
        <v>0.95986038394415363</v>
      </c>
      <c r="L251" s="970" t="s">
        <v>99</v>
      </c>
    </row>
    <row r="252" spans="1:12" ht="14.25">
      <c r="A252" s="44" t="s">
        <v>113</v>
      </c>
      <c r="B252" s="48" t="s">
        <v>28</v>
      </c>
      <c r="C252" s="90">
        <v>13677.902751977985</v>
      </c>
      <c r="D252" s="90">
        <v>13581.319226861728</v>
      </c>
      <c r="E252" s="91">
        <v>13951.460807017545</v>
      </c>
      <c r="F252" s="91">
        <v>13852.945611398962</v>
      </c>
      <c r="G252" s="971">
        <v>0.71114980439625763</v>
      </c>
      <c r="H252" s="92">
        <v>382.82089552238807</v>
      </c>
      <c r="I252" s="92">
        <v>0.70700513566855794</v>
      </c>
      <c r="J252" s="93">
        <v>1.5151515151515151</v>
      </c>
      <c r="K252" s="93">
        <v>5.8464223385689351</v>
      </c>
      <c r="L252" s="972">
        <v>-0.3218019604964848</v>
      </c>
    </row>
    <row r="253" spans="1:12" ht="15">
      <c r="A253" s="46" t="s">
        <v>113</v>
      </c>
      <c r="B253" s="47" t="s">
        <v>29</v>
      </c>
      <c r="C253" s="79">
        <v>13563.77843137255</v>
      </c>
      <c r="D253" s="79">
        <v>13465.510784313725</v>
      </c>
      <c r="E253" s="80">
        <v>13835.054</v>
      </c>
      <c r="F253" s="80">
        <v>13734.821</v>
      </c>
      <c r="G253" s="964">
        <v>0.72977288892225223</v>
      </c>
      <c r="H253" s="81">
        <v>368.6</v>
      </c>
      <c r="I253" s="81">
        <v>-3.684348053305452</v>
      </c>
      <c r="J253" s="89">
        <v>-2.2727272727272729</v>
      </c>
      <c r="K253" s="89">
        <v>3.7521815008726005</v>
      </c>
      <c r="L253" s="970">
        <v>-0.35996803183768034</v>
      </c>
    </row>
    <row r="254" spans="1:12" ht="15">
      <c r="A254" s="46" t="s">
        <v>113</v>
      </c>
      <c r="B254" s="47" t="s">
        <v>30</v>
      </c>
      <c r="C254" s="79">
        <v>13862.481372549018</v>
      </c>
      <c r="D254" s="79">
        <v>13817.708823529412</v>
      </c>
      <c r="E254" s="80">
        <v>14139.731</v>
      </c>
      <c r="F254" s="80">
        <v>14094.063</v>
      </c>
      <c r="G254" s="964">
        <v>0.32402295917082014</v>
      </c>
      <c r="H254" s="81">
        <v>408.3</v>
      </c>
      <c r="I254" s="81">
        <v>8.8800000000000026</v>
      </c>
      <c r="J254" s="89">
        <v>9.0909090909090917</v>
      </c>
      <c r="K254" s="89">
        <v>2.0942408376963351</v>
      </c>
      <c r="L254" s="970">
        <v>3.8166071341194652E-2</v>
      </c>
    </row>
    <row r="255" spans="1:12" ht="14.25">
      <c r="A255" s="44" t="s">
        <v>113</v>
      </c>
      <c r="B255" s="48" t="s">
        <v>31</v>
      </c>
      <c r="C255" s="90">
        <v>12852.617522921431</v>
      </c>
      <c r="D255" s="90">
        <v>13080.695519090916</v>
      </c>
      <c r="E255" s="91">
        <v>13109.66987337986</v>
      </c>
      <c r="F255" s="91">
        <v>13342.309429472734</v>
      </c>
      <c r="G255" s="971">
        <v>-1.7436228512207992</v>
      </c>
      <c r="H255" s="92">
        <v>341.17142857142858</v>
      </c>
      <c r="I255" s="92">
        <v>-0.84236952638438978</v>
      </c>
      <c r="J255" s="93">
        <v>13.953488372093023</v>
      </c>
      <c r="K255" s="93">
        <v>12.827225130890053</v>
      </c>
      <c r="L255" s="972">
        <v>0.77115036453491292</v>
      </c>
    </row>
    <row r="256" spans="1:12" ht="15">
      <c r="A256" s="46" t="s">
        <v>113</v>
      </c>
      <c r="B256" s="47" t="s">
        <v>32</v>
      </c>
      <c r="C256" s="79">
        <v>12845.279411764704</v>
      </c>
      <c r="D256" s="79">
        <v>13035.243137254902</v>
      </c>
      <c r="E256" s="80">
        <v>13102.184999999999</v>
      </c>
      <c r="F256" s="80">
        <v>13295.948</v>
      </c>
      <c r="G256" s="964">
        <v>-1.4573086477173409</v>
      </c>
      <c r="H256" s="81">
        <v>330.1</v>
      </c>
      <c r="I256" s="81">
        <v>-2.5678866587957461</v>
      </c>
      <c r="J256" s="89">
        <v>16.666666666666664</v>
      </c>
      <c r="K256" s="89">
        <v>9.7731239092495628</v>
      </c>
      <c r="L256" s="970">
        <v>0.80116129242713363</v>
      </c>
    </row>
    <row r="257" spans="1:12" ht="15.75" thickBot="1">
      <c r="A257" s="49" t="s">
        <v>113</v>
      </c>
      <c r="B257" s="50" t="s">
        <v>33</v>
      </c>
      <c r="C257" s="94">
        <v>12873.200980392157</v>
      </c>
      <c r="D257" s="94">
        <v>13205.325490196079</v>
      </c>
      <c r="E257" s="95">
        <v>13130.665000000001</v>
      </c>
      <c r="F257" s="95">
        <v>13469.432000000001</v>
      </c>
      <c r="G257" s="973">
        <v>-2.515080071676369</v>
      </c>
      <c r="H257" s="89">
        <v>376.6</v>
      </c>
      <c r="I257" s="89">
        <v>4.7857540345019611</v>
      </c>
      <c r="J257" s="89">
        <v>6.0606060606060606</v>
      </c>
      <c r="K257" s="89">
        <v>3.0541012216404888</v>
      </c>
      <c r="L257" s="970">
        <v>-3.0010927892221151E-2</v>
      </c>
    </row>
    <row r="258" spans="1:12" ht="15.75" thickBot="1">
      <c r="A258" s="51"/>
      <c r="B258" s="52"/>
      <c r="C258" s="96"/>
      <c r="D258" s="96"/>
      <c r="E258" s="96"/>
      <c r="F258" s="96"/>
      <c r="G258" s="974"/>
      <c r="H258" s="97"/>
      <c r="I258" s="97"/>
      <c r="J258" s="97"/>
      <c r="K258" s="97"/>
      <c r="L258" s="975"/>
    </row>
    <row r="259" spans="1:12" ht="15">
      <c r="A259" s="46" t="s">
        <v>114</v>
      </c>
      <c r="B259" s="53" t="s">
        <v>30</v>
      </c>
      <c r="C259" s="98">
        <v>13980.370588235293</v>
      </c>
      <c r="D259" s="98">
        <v>14109.490196078432</v>
      </c>
      <c r="E259" s="99">
        <v>14259.977999999999</v>
      </c>
      <c r="F259" s="99">
        <v>14391.68</v>
      </c>
      <c r="G259" s="976">
        <v>-0.91512596166674864</v>
      </c>
      <c r="H259" s="100">
        <v>423.9</v>
      </c>
      <c r="I259" s="100">
        <v>0.6410256410256383</v>
      </c>
      <c r="J259" s="100">
        <v>19.230769230769234</v>
      </c>
      <c r="K259" s="100">
        <v>2.7050610820244327</v>
      </c>
      <c r="L259" s="977">
        <v>0.27515453996835815</v>
      </c>
    </row>
    <row r="260" spans="1:12" ht="15.75" thickBot="1">
      <c r="A260" s="49" t="s">
        <v>114</v>
      </c>
      <c r="B260" s="50" t="s">
        <v>33</v>
      </c>
      <c r="C260" s="94">
        <v>13542.433333333332</v>
      </c>
      <c r="D260" s="94">
        <v>13612.967647058824</v>
      </c>
      <c r="E260" s="95">
        <v>13813.281999999999</v>
      </c>
      <c r="F260" s="95">
        <v>13885.227000000001</v>
      </c>
      <c r="G260" s="973">
        <v>-0.51814061088091334</v>
      </c>
      <c r="H260" s="89">
        <v>400</v>
      </c>
      <c r="I260" s="89">
        <v>8.0205238995409101</v>
      </c>
      <c r="J260" s="89">
        <v>0</v>
      </c>
      <c r="K260" s="89">
        <v>2.8795811518324608</v>
      </c>
      <c r="L260" s="970">
        <v>-0.20453099770024918</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12007.787357646288</v>
      </c>
      <c r="D273" s="85">
        <v>11617.279976391896</v>
      </c>
      <c r="E273" s="86">
        <v>12247.943104799215</v>
      </c>
      <c r="F273" s="86">
        <v>11849.625575919734</v>
      </c>
      <c r="G273" s="968">
        <v>3.3614355688075372</v>
      </c>
      <c r="H273" s="87">
        <v>340.35999999999996</v>
      </c>
      <c r="I273" s="87">
        <v>2.4515542117901865</v>
      </c>
      <c r="J273" s="88">
        <v>-33.333333333333329</v>
      </c>
      <c r="K273" s="88">
        <v>2.6178010471204187</v>
      </c>
      <c r="L273" s="969">
        <v>-1.5878064295150951</v>
      </c>
    </row>
    <row r="274" spans="1:12" ht="15">
      <c r="A274" s="46" t="s">
        <v>24</v>
      </c>
      <c r="B274" s="47" t="s">
        <v>29</v>
      </c>
      <c r="C274" s="79" t="s">
        <v>99</v>
      </c>
      <c r="D274" s="79">
        <v>11734.89411764706</v>
      </c>
      <c r="E274" s="80" t="s">
        <v>99</v>
      </c>
      <c r="F274" s="80">
        <v>11969.592000000001</v>
      </c>
      <c r="G274" s="964" t="s">
        <v>99</v>
      </c>
      <c r="H274" s="81" t="s">
        <v>99</v>
      </c>
      <c r="I274" s="81" t="s">
        <v>99</v>
      </c>
      <c r="J274" s="89" t="s">
        <v>99</v>
      </c>
      <c r="K274" s="89">
        <v>0</v>
      </c>
      <c r="L274" s="970" t="s">
        <v>99</v>
      </c>
    </row>
    <row r="275" spans="1:12" ht="15">
      <c r="A275" s="46" t="s">
        <v>24</v>
      </c>
      <c r="B275" s="47" t="s">
        <v>30</v>
      </c>
      <c r="C275" s="79">
        <v>11513.774509803921</v>
      </c>
      <c r="D275" s="79">
        <v>10940.923529411764</v>
      </c>
      <c r="E275" s="80">
        <v>11744.05</v>
      </c>
      <c r="F275" s="80">
        <v>11159.742</v>
      </c>
      <c r="G275" s="964">
        <v>5.2358558110035078</v>
      </c>
      <c r="H275" s="81">
        <v>332.5</v>
      </c>
      <c r="I275" s="81">
        <v>-0.47889853337324834</v>
      </c>
      <c r="J275" s="89">
        <v>-29.411764705882355</v>
      </c>
      <c r="K275" s="89">
        <v>1.0471204188481675</v>
      </c>
      <c r="L275" s="970">
        <v>-0.54166462788080438</v>
      </c>
    </row>
    <row r="276" spans="1:12" ht="15">
      <c r="A276" s="46" t="s">
        <v>24</v>
      </c>
      <c r="B276" s="47" t="s">
        <v>35</v>
      </c>
      <c r="C276" s="79" t="s">
        <v>228</v>
      </c>
      <c r="D276" s="79" t="s">
        <v>228</v>
      </c>
      <c r="E276" s="80" t="s">
        <v>228</v>
      </c>
      <c r="F276" s="80" t="s">
        <v>228</v>
      </c>
      <c r="G276" s="1606" t="s">
        <v>99</v>
      </c>
      <c r="H276" s="81" t="s">
        <v>228</v>
      </c>
      <c r="I276" s="81" t="s">
        <v>99</v>
      </c>
      <c r="J276" s="89" t="s">
        <v>99</v>
      </c>
      <c r="K276" s="89">
        <v>1.5706806282722512</v>
      </c>
      <c r="L276" s="970" t="s">
        <v>99</v>
      </c>
    </row>
    <row r="277" spans="1:12" ht="14.25">
      <c r="A277" s="44" t="s">
        <v>24</v>
      </c>
      <c r="B277" s="48" t="s">
        <v>31</v>
      </c>
      <c r="C277" s="90">
        <v>10754.78455234297</v>
      </c>
      <c r="D277" s="90">
        <v>10706.732204835827</v>
      </c>
      <c r="E277" s="91">
        <v>10969.880243389829</v>
      </c>
      <c r="F277" s="91">
        <v>10920.866848932545</v>
      </c>
      <c r="G277" s="971">
        <v>0.44880498164919247</v>
      </c>
      <c r="H277" s="92">
        <v>313.13312101910833</v>
      </c>
      <c r="I277" s="92">
        <v>-1.1172746732899241</v>
      </c>
      <c r="J277" s="93">
        <v>21.079691516709513</v>
      </c>
      <c r="K277" s="93">
        <v>41.099476439790578</v>
      </c>
      <c r="L277" s="972">
        <v>4.744336252874696</v>
      </c>
    </row>
    <row r="278" spans="1:12" ht="15">
      <c r="A278" s="46" t="s">
        <v>24</v>
      </c>
      <c r="B278" s="47" t="s">
        <v>32</v>
      </c>
      <c r="C278" s="79">
        <v>10447.353921568627</v>
      </c>
      <c r="D278" s="79">
        <v>10322.057843137254</v>
      </c>
      <c r="E278" s="80">
        <v>10656.300999999999</v>
      </c>
      <c r="F278" s="80">
        <v>10528.499</v>
      </c>
      <c r="G278" s="964">
        <v>1.2138672378655275</v>
      </c>
      <c r="H278" s="81">
        <v>285.7</v>
      </c>
      <c r="I278" s="81">
        <v>-1.448775439806826</v>
      </c>
      <c r="J278" s="89">
        <v>51.079136690647488</v>
      </c>
      <c r="K278" s="89">
        <v>18.32460732984293</v>
      </c>
      <c r="L278" s="970">
        <v>5.3339531242354532</v>
      </c>
    </row>
    <row r="279" spans="1:12" ht="15">
      <c r="A279" s="46" t="s">
        <v>24</v>
      </c>
      <c r="B279" s="47" t="s">
        <v>33</v>
      </c>
      <c r="C279" s="79">
        <v>10997.904901960783</v>
      </c>
      <c r="D279" s="79">
        <v>11004.787254901961</v>
      </c>
      <c r="E279" s="80">
        <v>11217.862999999999</v>
      </c>
      <c r="F279" s="80">
        <v>11224.883</v>
      </c>
      <c r="G279" s="964">
        <v>-6.2539627361821379E-2</v>
      </c>
      <c r="H279" s="81">
        <v>328.1</v>
      </c>
      <c r="I279" s="81">
        <v>1.3906056860321383</v>
      </c>
      <c r="J279" s="89">
        <v>-4.8780487804878048</v>
      </c>
      <c r="K279" s="89">
        <v>17.015706806282722</v>
      </c>
      <c r="L279" s="970">
        <v>-2.143171698390173</v>
      </c>
    </row>
    <row r="280" spans="1:12" ht="15">
      <c r="A280" s="46" t="s">
        <v>24</v>
      </c>
      <c r="B280" s="47" t="s">
        <v>36</v>
      </c>
      <c r="C280" s="79">
        <v>10877.65</v>
      </c>
      <c r="D280" s="79">
        <v>10448.690196078433</v>
      </c>
      <c r="E280" s="80">
        <v>11095.203</v>
      </c>
      <c r="F280" s="80">
        <v>10657.664000000001</v>
      </c>
      <c r="G280" s="964">
        <v>4.1053930767567719</v>
      </c>
      <c r="H280" s="81">
        <v>356.2</v>
      </c>
      <c r="I280" s="81">
        <v>-3.1538879825992447</v>
      </c>
      <c r="J280" s="89">
        <v>46.666666666666664</v>
      </c>
      <c r="K280" s="89">
        <v>5.7591623036649215</v>
      </c>
      <c r="L280" s="970">
        <v>1.5535548270294077</v>
      </c>
    </row>
    <row r="281" spans="1:12" ht="14.25">
      <c r="A281" s="44" t="s">
        <v>24</v>
      </c>
      <c r="B281" s="48" t="s">
        <v>37</v>
      </c>
      <c r="C281" s="90">
        <v>9671.8135053579917</v>
      </c>
      <c r="D281" s="90">
        <v>9157.4707903100079</v>
      </c>
      <c r="E281" s="91">
        <v>9865.2497754651522</v>
      </c>
      <c r="F281" s="91">
        <v>9340.6202061162076</v>
      </c>
      <c r="G281" s="971">
        <v>5.6166459803752531</v>
      </c>
      <c r="H281" s="92">
        <v>240.24772727272727</v>
      </c>
      <c r="I281" s="92">
        <v>2.1086632265266672</v>
      </c>
      <c r="J281" s="93">
        <v>-5.0359712230215825</v>
      </c>
      <c r="K281" s="93">
        <v>11.518324607329843</v>
      </c>
      <c r="L281" s="972">
        <v>-1.4723295982776339</v>
      </c>
    </row>
    <row r="282" spans="1:12" ht="15">
      <c r="A282" s="46" t="s">
        <v>24</v>
      </c>
      <c r="B282" s="47" t="s">
        <v>101</v>
      </c>
      <c r="C282" s="101">
        <v>8944.6421568627447</v>
      </c>
      <c r="D282" s="101">
        <v>8818.8637254901951</v>
      </c>
      <c r="E282" s="102">
        <v>9123.5349999999999</v>
      </c>
      <c r="F282" s="102">
        <v>8995.241</v>
      </c>
      <c r="G282" s="978">
        <v>1.4262430545218285</v>
      </c>
      <c r="H282" s="103">
        <v>223.5</v>
      </c>
      <c r="I282" s="103">
        <v>-1.4984574702512143</v>
      </c>
      <c r="J282" s="104">
        <v>-29.411764705882355</v>
      </c>
      <c r="K282" s="104">
        <v>6.2827225130890048</v>
      </c>
      <c r="L282" s="979">
        <v>-3.2499877672848276</v>
      </c>
    </row>
    <row r="283" spans="1:12" ht="15">
      <c r="A283" s="46" t="s">
        <v>24</v>
      </c>
      <c r="B283" s="47" t="s">
        <v>38</v>
      </c>
      <c r="C283" s="79">
        <v>10445.255882352942</v>
      </c>
      <c r="D283" s="79">
        <v>10045.75</v>
      </c>
      <c r="E283" s="80">
        <v>10654.161</v>
      </c>
      <c r="F283" s="80">
        <v>10246.665000000001</v>
      </c>
      <c r="G283" s="964">
        <v>3.9768646676747914</v>
      </c>
      <c r="H283" s="81">
        <v>253</v>
      </c>
      <c r="I283" s="81">
        <v>-1.556420233463035</v>
      </c>
      <c r="J283" s="89">
        <v>42.424242424242422</v>
      </c>
      <c r="K283" s="89">
        <v>4.1012216404886557</v>
      </c>
      <c r="L283" s="970">
        <v>1.0171094909559457</v>
      </c>
    </row>
    <row r="284" spans="1:12" ht="15.75" thickBot="1">
      <c r="A284" s="46" t="s">
        <v>24</v>
      </c>
      <c r="B284" s="47" t="s">
        <v>39</v>
      </c>
      <c r="C284" s="79">
        <v>10343.115686274508</v>
      </c>
      <c r="D284" s="79" t="s">
        <v>228</v>
      </c>
      <c r="E284" s="80">
        <v>10549.977999999999</v>
      </c>
      <c r="F284" s="80" t="s">
        <v>228</v>
      </c>
      <c r="G284" s="1606" t="s">
        <v>99</v>
      </c>
      <c r="H284" s="81">
        <v>286.89999999999998</v>
      </c>
      <c r="I284" s="81" t="s">
        <v>99</v>
      </c>
      <c r="J284" s="89" t="s">
        <v>99</v>
      </c>
      <c r="K284" s="89">
        <v>1.1343804537521813</v>
      </c>
      <c r="L284" s="970" t="s">
        <v>99</v>
      </c>
    </row>
    <row r="285" spans="1:12" ht="15.75" thickBot="1">
      <c r="A285" s="51"/>
      <c r="B285" s="52"/>
      <c r="C285" s="96"/>
      <c r="D285" s="96"/>
      <c r="E285" s="96"/>
      <c r="F285" s="96"/>
      <c r="G285" s="974"/>
      <c r="H285" s="97"/>
      <c r="I285" s="97"/>
      <c r="J285" s="97"/>
      <c r="K285" s="97"/>
      <c r="L285" s="975"/>
    </row>
    <row r="286" spans="1:12" ht="14.25">
      <c r="A286" s="44" t="s">
        <v>116</v>
      </c>
      <c r="B286" s="48" t="s">
        <v>25</v>
      </c>
      <c r="C286" s="90">
        <v>14139.695948016415</v>
      </c>
      <c r="D286" s="90">
        <v>14625.513743019555</v>
      </c>
      <c r="E286" s="91">
        <v>14422.489866976744</v>
      </c>
      <c r="F286" s="91">
        <v>14918.024017879947</v>
      </c>
      <c r="G286" s="971">
        <v>-3.3217143926654193</v>
      </c>
      <c r="H286" s="92">
        <v>358.33000000000004</v>
      </c>
      <c r="I286" s="92">
        <v>5.2686771148663425</v>
      </c>
      <c r="J286" s="93">
        <v>30.434782608695656</v>
      </c>
      <c r="K286" s="93">
        <v>2.6178010471204187</v>
      </c>
      <c r="L286" s="972">
        <v>0.46826833684004487</v>
      </c>
    </row>
    <row r="287" spans="1:12" ht="15">
      <c r="A287" s="46" t="s">
        <v>116</v>
      </c>
      <c r="B287" s="47" t="s">
        <v>26</v>
      </c>
      <c r="C287" s="79">
        <v>12690.26568627451</v>
      </c>
      <c r="D287" s="79" t="s">
        <v>99</v>
      </c>
      <c r="E287" s="80">
        <v>12944.071</v>
      </c>
      <c r="F287" s="80" t="s">
        <v>99</v>
      </c>
      <c r="G287" s="964" t="s">
        <v>99</v>
      </c>
      <c r="H287" s="81">
        <v>340</v>
      </c>
      <c r="I287" s="81" t="s">
        <v>99</v>
      </c>
      <c r="J287" s="89" t="s">
        <v>99</v>
      </c>
      <c r="K287" s="89">
        <v>0.26178010471204188</v>
      </c>
      <c r="L287" s="970" t="s">
        <v>99</v>
      </c>
    </row>
    <row r="288" spans="1:12" ht="15">
      <c r="A288" s="46" t="s">
        <v>116</v>
      </c>
      <c r="B288" s="47" t="s">
        <v>27</v>
      </c>
      <c r="C288" s="79">
        <v>14045.338235294119</v>
      </c>
      <c r="D288" s="79" t="s">
        <v>228</v>
      </c>
      <c r="E288" s="80">
        <v>14326.245000000001</v>
      </c>
      <c r="F288" s="80" t="s">
        <v>228</v>
      </c>
      <c r="G288" s="964" t="s">
        <v>99</v>
      </c>
      <c r="H288" s="81">
        <v>358.5</v>
      </c>
      <c r="I288" s="81" t="s">
        <v>99</v>
      </c>
      <c r="J288" s="89" t="s">
        <v>99</v>
      </c>
      <c r="K288" s="89">
        <v>1.1343804537521813</v>
      </c>
      <c r="L288" s="970" t="s">
        <v>99</v>
      </c>
    </row>
    <row r="289" spans="1:12" ht="15">
      <c r="A289" s="46" t="s">
        <v>116</v>
      </c>
      <c r="B289" s="47" t="s">
        <v>34</v>
      </c>
      <c r="C289" s="79" t="s">
        <v>228</v>
      </c>
      <c r="D289" s="79" t="s">
        <v>228</v>
      </c>
      <c r="E289" s="80" t="s">
        <v>228</v>
      </c>
      <c r="F289" s="80" t="s">
        <v>228</v>
      </c>
      <c r="G289" s="964" t="s">
        <v>99</v>
      </c>
      <c r="H289" s="81" t="s">
        <v>228</v>
      </c>
      <c r="I289" s="81" t="s">
        <v>99</v>
      </c>
      <c r="J289" s="89" t="s">
        <v>99</v>
      </c>
      <c r="K289" s="89">
        <v>1.2216404886561953</v>
      </c>
      <c r="L289" s="970" t="s">
        <v>99</v>
      </c>
    </row>
    <row r="290" spans="1:12" ht="14.25">
      <c r="A290" s="44" t="s">
        <v>116</v>
      </c>
      <c r="B290" s="48" t="s">
        <v>28</v>
      </c>
      <c r="C290" s="90">
        <v>13134.335613138772</v>
      </c>
      <c r="D290" s="90">
        <v>13575.932285327926</v>
      </c>
      <c r="E290" s="91">
        <v>13397.022325401547</v>
      </c>
      <c r="F290" s="91">
        <v>13847.450931034486</v>
      </c>
      <c r="G290" s="971">
        <v>-3.2527907690465359</v>
      </c>
      <c r="H290" s="92">
        <v>311.31481481481484</v>
      </c>
      <c r="I290" s="92">
        <v>-1.3870585555202217</v>
      </c>
      <c r="J290" s="93">
        <v>-31.645569620253166</v>
      </c>
      <c r="K290" s="93">
        <v>4.7120418848167542</v>
      </c>
      <c r="L290" s="972">
        <v>-2.6711356852767034</v>
      </c>
    </row>
    <row r="291" spans="1:12" ht="15">
      <c r="A291" s="46" t="s">
        <v>116</v>
      </c>
      <c r="B291" s="47" t="s">
        <v>29</v>
      </c>
      <c r="C291" s="79">
        <v>13721.630392156863</v>
      </c>
      <c r="D291" s="79">
        <v>12786.366666666665</v>
      </c>
      <c r="E291" s="80">
        <v>13996.063</v>
      </c>
      <c r="F291" s="80">
        <v>13042.093999999999</v>
      </c>
      <c r="G291" s="964">
        <v>7.3145386009332629</v>
      </c>
      <c r="H291" s="81">
        <v>295</v>
      </c>
      <c r="I291" s="81">
        <v>8.6956521739130537</v>
      </c>
      <c r="J291" s="89">
        <v>14.285714285714285</v>
      </c>
      <c r="K291" s="89">
        <v>0.69808027923211169</v>
      </c>
      <c r="L291" s="970">
        <v>4.3874671755476102E-2</v>
      </c>
    </row>
    <row r="292" spans="1:12" ht="15">
      <c r="A292" s="46" t="s">
        <v>116</v>
      </c>
      <c r="B292" s="47" t="s">
        <v>30</v>
      </c>
      <c r="C292" s="79">
        <v>12868.353921568627</v>
      </c>
      <c r="D292" s="79">
        <v>13272.708823529412</v>
      </c>
      <c r="E292" s="80">
        <v>13125.721</v>
      </c>
      <c r="F292" s="80">
        <v>13538.163</v>
      </c>
      <c r="G292" s="964">
        <v>-3.0465137699996734</v>
      </c>
      <c r="H292" s="81">
        <v>308.39999999999998</v>
      </c>
      <c r="I292" s="81">
        <v>-2.590018951358195</v>
      </c>
      <c r="J292" s="89">
        <v>-2.6315789473684208</v>
      </c>
      <c r="K292" s="89">
        <v>3.2286212914485164</v>
      </c>
      <c r="L292" s="970">
        <v>-0.3227805777103625</v>
      </c>
    </row>
    <row r="293" spans="1:12" ht="15">
      <c r="A293" s="46" t="s">
        <v>116</v>
      </c>
      <c r="B293" s="47" t="s">
        <v>35</v>
      </c>
      <c r="C293" s="79" t="s">
        <v>228</v>
      </c>
      <c r="D293" s="79" t="s">
        <v>228</v>
      </c>
      <c r="E293" s="80" t="s">
        <v>228</v>
      </c>
      <c r="F293" s="80" t="s">
        <v>228</v>
      </c>
      <c r="G293" s="964" t="s">
        <v>99</v>
      </c>
      <c r="H293" s="81" t="s">
        <v>228</v>
      </c>
      <c r="I293" s="81" t="s">
        <v>99</v>
      </c>
      <c r="J293" s="89" t="s">
        <v>99</v>
      </c>
      <c r="K293" s="89">
        <v>0.78534031413612559</v>
      </c>
      <c r="L293" s="970" t="s">
        <v>99</v>
      </c>
    </row>
    <row r="294" spans="1:12" ht="14.25">
      <c r="A294" s="44" t="s">
        <v>116</v>
      </c>
      <c r="B294" s="48" t="s">
        <v>31</v>
      </c>
      <c r="C294" s="90">
        <v>12050.400267532641</v>
      </c>
      <c r="D294" s="90">
        <v>11962.956049075181</v>
      </c>
      <c r="E294" s="91">
        <v>12291.408272883295</v>
      </c>
      <c r="F294" s="91">
        <v>12260.542840972221</v>
      </c>
      <c r="G294" s="971">
        <v>0.25174604674050655</v>
      </c>
      <c r="H294" s="92">
        <v>291.35583333333329</v>
      </c>
      <c r="I294" s="92">
        <v>0.1452222731438898</v>
      </c>
      <c r="J294" s="93">
        <v>21.212121212121211</v>
      </c>
      <c r="K294" s="93">
        <v>10.471204188481675</v>
      </c>
      <c r="L294" s="972">
        <v>1.2188677398835441</v>
      </c>
    </row>
    <row r="295" spans="1:12" ht="15">
      <c r="A295" s="46" t="s">
        <v>116</v>
      </c>
      <c r="B295" s="47" t="s">
        <v>32</v>
      </c>
      <c r="C295" s="79" t="s">
        <v>228</v>
      </c>
      <c r="D295" s="79">
        <v>12375.575490196077</v>
      </c>
      <c r="E295" s="80" t="s">
        <v>228</v>
      </c>
      <c r="F295" s="80">
        <v>12623.087</v>
      </c>
      <c r="G295" s="964" t="s">
        <v>99</v>
      </c>
      <c r="H295" s="81" t="s">
        <v>228</v>
      </c>
      <c r="I295" s="81" t="s">
        <v>99</v>
      </c>
      <c r="J295" s="89" t="s">
        <v>99</v>
      </c>
      <c r="K295" s="89">
        <v>1.3089005235602094</v>
      </c>
      <c r="L295" s="970" t="s">
        <v>99</v>
      </c>
    </row>
    <row r="296" spans="1:12" ht="15">
      <c r="A296" s="46" t="s">
        <v>116</v>
      </c>
      <c r="B296" s="47" t="s">
        <v>33</v>
      </c>
      <c r="C296" s="79">
        <v>12096.709803921569</v>
      </c>
      <c r="D296" s="79">
        <v>12032.176470588234</v>
      </c>
      <c r="E296" s="80">
        <v>12338.644</v>
      </c>
      <c r="F296" s="80">
        <v>12272.82</v>
      </c>
      <c r="G296" s="964">
        <v>0.53633965135967543</v>
      </c>
      <c r="H296" s="81">
        <v>289.5</v>
      </c>
      <c r="I296" s="81">
        <v>-0.75419952005484703</v>
      </c>
      <c r="J296" s="81">
        <v>28.333333333333332</v>
      </c>
      <c r="K296" s="81">
        <v>6.7190226876090744</v>
      </c>
      <c r="L296" s="965">
        <v>1.111546052095056</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32" sqref="L32"/>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45" t="s">
        <v>457</v>
      </c>
      <c r="B1" s="1445"/>
      <c r="C1" s="1445"/>
      <c r="D1" s="1445"/>
      <c r="E1" s="1445"/>
      <c r="F1" s="1445"/>
      <c r="G1" s="1445"/>
      <c r="H1" s="1445"/>
    </row>
    <row r="2" spans="1:18" ht="40.5">
      <c r="A2" s="1138" t="s">
        <v>126</v>
      </c>
      <c r="B2" s="3" t="s">
        <v>9</v>
      </c>
      <c r="C2" s="3"/>
      <c r="D2" s="816" t="s">
        <v>127</v>
      </c>
      <c r="E2" s="1446" t="s">
        <v>128</v>
      </c>
      <c r="F2" s="1447"/>
      <c r="G2" s="1448"/>
      <c r="H2" s="817" t="s">
        <v>129</v>
      </c>
    </row>
    <row r="3" spans="1:18" ht="41.25" thickBot="1">
      <c r="A3" s="600"/>
      <c r="B3" s="1111" t="s">
        <v>513</v>
      </c>
      <c r="C3" s="1111" t="s">
        <v>496</v>
      </c>
      <c r="D3" s="1112" t="s">
        <v>70</v>
      </c>
      <c r="E3" s="862" t="s">
        <v>513</v>
      </c>
      <c r="F3" s="1113" t="s">
        <v>496</v>
      </c>
      <c r="G3" s="830" t="s">
        <v>130</v>
      </c>
      <c r="H3" s="831" t="s">
        <v>131</v>
      </c>
    </row>
    <row r="4" spans="1:18" ht="15.75">
      <c r="A4" s="636" t="s">
        <v>8</v>
      </c>
      <c r="B4" s="818"/>
      <c r="C4" s="818"/>
      <c r="D4" s="819"/>
      <c r="E4" s="820"/>
      <c r="F4" s="820"/>
      <c r="G4" s="821"/>
      <c r="H4" s="822"/>
    </row>
    <row r="5" spans="1:18" ht="15">
      <c r="A5" s="424" t="s">
        <v>282</v>
      </c>
      <c r="B5" s="115">
        <v>14063.420202381316</v>
      </c>
      <c r="C5" s="115">
        <v>13857.230588751703</v>
      </c>
      <c r="D5" s="795">
        <v>1.4879568634513631</v>
      </c>
      <c r="E5" s="832">
        <v>100</v>
      </c>
      <c r="F5" s="833">
        <v>100</v>
      </c>
      <c r="G5" s="624" t="s">
        <v>99</v>
      </c>
      <c r="H5" s="627">
        <v>1.7402903586052902</v>
      </c>
    </row>
    <row r="6" spans="1:18">
      <c r="A6" s="614" t="s">
        <v>132</v>
      </c>
      <c r="B6" s="79">
        <v>12283.187</v>
      </c>
      <c r="C6" s="79">
        <v>11862.858</v>
      </c>
      <c r="D6" s="796">
        <v>3.5432355339666017</v>
      </c>
      <c r="E6" s="834">
        <v>10.5939567643382</v>
      </c>
      <c r="F6" s="835">
        <v>13.933180295322</v>
      </c>
      <c r="G6" s="622">
        <v>-23.965982354401376</v>
      </c>
      <c r="H6" s="623">
        <v>-22.642769676054776</v>
      </c>
    </row>
    <row r="7" spans="1:18">
      <c r="A7" s="614" t="s">
        <v>133</v>
      </c>
      <c r="B7" s="79">
        <v>17629.888999999999</v>
      </c>
      <c r="C7" s="79">
        <v>17645.744999999999</v>
      </c>
      <c r="D7" s="796">
        <v>-8.9857356546860265E-2</v>
      </c>
      <c r="E7" s="834">
        <v>10.955270299112723</v>
      </c>
      <c r="F7" s="835">
        <v>13.21193696488398</v>
      </c>
      <c r="G7" s="622">
        <v>-17.080513415778885</v>
      </c>
      <c r="H7" s="623">
        <v>-15.63747358534868</v>
      </c>
    </row>
    <row r="8" spans="1:18" ht="13.5" thickBot="1">
      <c r="A8" s="615" t="s">
        <v>134</v>
      </c>
      <c r="B8" s="82">
        <v>13805.781999999999</v>
      </c>
      <c r="C8" s="82">
        <v>13551.614</v>
      </c>
      <c r="D8" s="797">
        <v>1.8755551921712033</v>
      </c>
      <c r="E8" s="836">
        <v>78.450772936549072</v>
      </c>
      <c r="F8" s="837">
        <v>72.854882739794007</v>
      </c>
      <c r="G8" s="625">
        <v>7.6808718733940644</v>
      </c>
      <c r="H8" s="628">
        <v>9.5548317046688496</v>
      </c>
    </row>
    <row r="9" spans="1:18" ht="15">
      <c r="A9" s="601" t="s">
        <v>283</v>
      </c>
      <c r="B9" s="116">
        <v>10973.728721742704</v>
      </c>
      <c r="C9" s="116">
        <v>10893.27808617922</v>
      </c>
      <c r="D9" s="798">
        <v>0.73853467181339305</v>
      </c>
      <c r="E9" s="838">
        <v>100</v>
      </c>
      <c r="F9" s="839">
        <v>100</v>
      </c>
      <c r="G9" s="626" t="s">
        <v>99</v>
      </c>
      <c r="H9" s="629">
        <v>12.35404068169324</v>
      </c>
    </row>
    <row r="10" spans="1:18">
      <c r="A10" s="614" t="s">
        <v>132</v>
      </c>
      <c r="B10" s="79" t="s">
        <v>228</v>
      </c>
      <c r="C10" s="79" t="s">
        <v>228</v>
      </c>
      <c r="D10" s="796" t="s">
        <v>99</v>
      </c>
      <c r="E10" s="834">
        <v>3.6502064862114181</v>
      </c>
      <c r="F10" s="835">
        <v>3.489829576690489</v>
      </c>
      <c r="G10" s="622" t="s">
        <v>99</v>
      </c>
      <c r="H10" s="623" t="s">
        <v>99</v>
      </c>
    </row>
    <row r="11" spans="1:18">
      <c r="A11" s="614" t="s">
        <v>133</v>
      </c>
      <c r="B11" s="79">
        <v>19066.174999999999</v>
      </c>
      <c r="C11" s="79" t="s">
        <v>228</v>
      </c>
      <c r="D11" s="796" t="s">
        <v>99</v>
      </c>
      <c r="E11" s="834">
        <v>1.9258998297222711</v>
      </c>
      <c r="F11" s="835">
        <v>3.0720175920835624</v>
      </c>
      <c r="G11" s="622" t="s">
        <v>99</v>
      </c>
      <c r="H11" s="623" t="s">
        <v>99</v>
      </c>
    </row>
    <row r="12" spans="1:18" ht="13.5" thickBot="1">
      <c r="A12" s="616" t="s">
        <v>134</v>
      </c>
      <c r="B12" s="79">
        <v>10877.81</v>
      </c>
      <c r="C12" s="79">
        <v>10727.05</v>
      </c>
      <c r="D12" s="796">
        <v>1.4054190108184472</v>
      </c>
      <c r="E12" s="834">
        <v>94.4238936840663</v>
      </c>
      <c r="F12" s="835">
        <v>93.438152831225949</v>
      </c>
      <c r="G12" s="622">
        <v>1.0549661171286853</v>
      </c>
      <c r="H12" s="623">
        <v>13.539337742110085</v>
      </c>
      <c r="P12"/>
      <c r="Q12"/>
      <c r="R12"/>
    </row>
    <row r="13" spans="1:18" ht="15.75">
      <c r="A13" s="636" t="s">
        <v>135</v>
      </c>
      <c r="B13" s="637"/>
      <c r="C13" s="637"/>
      <c r="D13" s="799"/>
      <c r="E13" s="840"/>
      <c r="F13" s="840"/>
      <c r="G13" s="638"/>
      <c r="H13" s="639"/>
      <c r="P13"/>
      <c r="Q13"/>
      <c r="R13"/>
    </row>
    <row r="14" spans="1:18" ht="15">
      <c r="A14" s="424" t="s">
        <v>282</v>
      </c>
      <c r="B14" s="115">
        <v>14250.804558016875</v>
      </c>
      <c r="C14" s="115">
        <v>14155.372477930858</v>
      </c>
      <c r="D14" s="795">
        <v>0.67417569007669464</v>
      </c>
      <c r="E14" s="832">
        <v>100</v>
      </c>
      <c r="F14" s="833">
        <v>100</v>
      </c>
      <c r="G14" s="624" t="s">
        <v>99</v>
      </c>
      <c r="H14" s="627">
        <v>33.069924616584359</v>
      </c>
      <c r="P14"/>
      <c r="Q14"/>
      <c r="R14"/>
    </row>
    <row r="15" spans="1:18">
      <c r="A15" s="614" t="s">
        <v>132</v>
      </c>
      <c r="B15" s="79" t="s">
        <v>228</v>
      </c>
      <c r="C15" s="79" t="s">
        <v>228</v>
      </c>
      <c r="D15" s="796">
        <v>-0.72809406830529277</v>
      </c>
      <c r="E15" s="834">
        <v>0.66807313642756672</v>
      </c>
      <c r="F15" s="835">
        <v>0.40551078762672216</v>
      </c>
      <c r="G15" s="622" t="s">
        <v>99</v>
      </c>
      <c r="H15" s="623" t="s">
        <v>99</v>
      </c>
    </row>
    <row r="16" spans="1:18">
      <c r="A16" s="614" t="s">
        <v>133</v>
      </c>
      <c r="B16" s="79" t="s">
        <v>228</v>
      </c>
      <c r="C16" s="79" t="s">
        <v>228</v>
      </c>
      <c r="D16" s="796">
        <v>1.9086666666662495E-2</v>
      </c>
      <c r="E16" s="834">
        <v>0.59774964838255973</v>
      </c>
      <c r="F16" s="835">
        <v>0.19755653756173644</v>
      </c>
      <c r="G16" s="622" t="s">
        <v>99</v>
      </c>
      <c r="H16" s="623" t="s">
        <v>99</v>
      </c>
    </row>
    <row r="17" spans="1:13" ht="13.5" thickBot="1">
      <c r="A17" s="615" t="s">
        <v>134</v>
      </c>
      <c r="B17" s="82">
        <v>14250.477999999999</v>
      </c>
      <c r="C17" s="82">
        <v>14155.445</v>
      </c>
      <c r="D17" s="797">
        <v>0.67135296700315283</v>
      </c>
      <c r="E17" s="836">
        <v>98.734177215189874</v>
      </c>
      <c r="F17" s="837">
        <v>99.396932674811538</v>
      </c>
      <c r="G17" s="625">
        <v>-0.66677657125491441</v>
      </c>
      <c r="H17" s="628">
        <v>32.182645535854384</v>
      </c>
    </row>
    <row r="18" spans="1:13" ht="15">
      <c r="A18" s="601" t="s">
        <v>283</v>
      </c>
      <c r="B18" s="116">
        <v>11458.141405230899</v>
      </c>
      <c r="C18" s="116">
        <v>11353.954</v>
      </c>
      <c r="D18" s="798">
        <v>0.91763103171722782</v>
      </c>
      <c r="E18" s="838">
        <v>100</v>
      </c>
      <c r="F18" s="839">
        <v>100</v>
      </c>
      <c r="G18" s="626" t="s">
        <v>99</v>
      </c>
      <c r="H18" s="629">
        <v>30.769701419481148</v>
      </c>
    </row>
    <row r="19" spans="1:13">
      <c r="A19" s="614" t="s">
        <v>132</v>
      </c>
      <c r="B19" s="79" t="s">
        <v>99</v>
      </c>
      <c r="C19" s="79" t="s">
        <v>99</v>
      </c>
      <c r="D19" s="796" t="s">
        <v>99</v>
      </c>
      <c r="E19" s="834">
        <v>0</v>
      </c>
      <c r="F19" s="835">
        <v>0</v>
      </c>
      <c r="G19" s="622" t="s">
        <v>99</v>
      </c>
      <c r="H19" s="623" t="s">
        <v>99</v>
      </c>
    </row>
    <row r="20" spans="1:13">
      <c r="A20" s="614" t="s">
        <v>133</v>
      </c>
      <c r="B20" s="79">
        <v>12800</v>
      </c>
      <c r="C20" s="79" t="s">
        <v>99</v>
      </c>
      <c r="D20" s="796" t="s">
        <v>99</v>
      </c>
      <c r="E20" s="834">
        <v>2.3394001777944138</v>
      </c>
      <c r="F20" s="835">
        <v>0</v>
      </c>
      <c r="G20" s="622" t="s">
        <v>99</v>
      </c>
      <c r="H20" s="623" t="s">
        <v>99</v>
      </c>
    </row>
    <row r="21" spans="1:13" ht="13.5" thickBot="1">
      <c r="A21" s="616" t="s">
        <v>134</v>
      </c>
      <c r="B21" s="79">
        <v>11425.998</v>
      </c>
      <c r="C21" s="79">
        <v>11353.954</v>
      </c>
      <c r="D21" s="796">
        <v>0.63452784818398833</v>
      </c>
      <c r="E21" s="834">
        <v>97.660599822205583</v>
      </c>
      <c r="F21" s="835">
        <v>100</v>
      </c>
      <c r="G21" s="622">
        <v>-2.3394001777944169</v>
      </c>
      <c r="H21" s="623">
        <v>27.710474791972583</v>
      </c>
    </row>
    <row r="22" spans="1:13" ht="15.75">
      <c r="A22" s="636" t="s">
        <v>136</v>
      </c>
      <c r="B22" s="637"/>
      <c r="C22" s="637"/>
      <c r="D22" s="799"/>
      <c r="E22" s="840"/>
      <c r="F22" s="840"/>
      <c r="G22" s="638"/>
      <c r="H22" s="639"/>
    </row>
    <row r="23" spans="1:13" ht="15">
      <c r="A23" s="424" t="s">
        <v>282</v>
      </c>
      <c r="B23" s="115">
        <v>14654.890972020425</v>
      </c>
      <c r="C23" s="115">
        <v>14608.317031073246</v>
      </c>
      <c r="D23" s="795">
        <v>0.31881797778698145</v>
      </c>
      <c r="E23" s="832">
        <v>100</v>
      </c>
      <c r="F23" s="833">
        <v>100</v>
      </c>
      <c r="G23" s="624" t="s">
        <v>99</v>
      </c>
      <c r="H23" s="627">
        <v>-13.764587957327976</v>
      </c>
    </row>
    <row r="24" spans="1:13">
      <c r="A24" s="614" t="s">
        <v>132</v>
      </c>
      <c r="B24" s="79">
        <v>12249.306</v>
      </c>
      <c r="C24" s="79">
        <v>11846.537</v>
      </c>
      <c r="D24" s="796">
        <v>3.3998880854379658</v>
      </c>
      <c r="E24" s="834">
        <v>28.13732408983353</v>
      </c>
      <c r="F24" s="835">
        <v>31.878714111835045</v>
      </c>
      <c r="G24" s="622">
        <v>-11.736326656326815</v>
      </c>
      <c r="H24" s="623">
        <v>-23.885457608085343</v>
      </c>
    </row>
    <row r="25" spans="1:13">
      <c r="A25" s="614" t="s">
        <v>133</v>
      </c>
      <c r="B25" s="79">
        <v>17687.039000000001</v>
      </c>
      <c r="C25" s="79">
        <v>17657.600999999999</v>
      </c>
      <c r="D25" s="796">
        <v>0.16671573901801226</v>
      </c>
      <c r="E25" s="834">
        <v>29.195898542903397</v>
      </c>
      <c r="F25" s="835">
        <v>30.357270709529605</v>
      </c>
      <c r="G25" s="622">
        <v>-3.8256804366198693</v>
      </c>
      <c r="H25" s="623">
        <v>-17.063679245283016</v>
      </c>
    </row>
    <row r="26" spans="1:13" ht="16.5" thickBot="1">
      <c r="A26" s="615" t="s">
        <v>134</v>
      </c>
      <c r="B26" s="82">
        <v>14166.465</v>
      </c>
      <c r="C26" s="82">
        <v>14488.468999999999</v>
      </c>
      <c r="D26" s="797">
        <v>-2.2224846531403628</v>
      </c>
      <c r="E26" s="836">
        <v>42.666777367263066</v>
      </c>
      <c r="F26" s="837">
        <v>37.764015178635354</v>
      </c>
      <c r="G26" s="625">
        <v>12.982629536176557</v>
      </c>
      <c r="H26" s="628">
        <v>-2.5689638828324903</v>
      </c>
      <c r="J26" s="112"/>
      <c r="K26" s="106"/>
      <c r="L26" s="106"/>
      <c r="M26" s="106"/>
    </row>
    <row r="27" spans="1:13" ht="15">
      <c r="A27" s="601" t="s">
        <v>283</v>
      </c>
      <c r="B27" s="116">
        <v>12013.234350340883</v>
      </c>
      <c r="C27" s="116">
        <v>12098.961837979576</v>
      </c>
      <c r="D27" s="798">
        <v>-0.70855242612293856</v>
      </c>
      <c r="E27" s="838">
        <v>100</v>
      </c>
      <c r="F27" s="839">
        <v>100</v>
      </c>
      <c r="G27" s="626" t="s">
        <v>99</v>
      </c>
      <c r="H27" s="629">
        <v>25.503726193762084</v>
      </c>
      <c r="J27" s="1444"/>
      <c r="K27" s="1444"/>
      <c r="L27" s="1444"/>
      <c r="M27" s="1444"/>
    </row>
    <row r="28" spans="1:13">
      <c r="A28" s="614" t="s">
        <v>132</v>
      </c>
      <c r="B28" s="79" t="s">
        <v>228</v>
      </c>
      <c r="C28" s="79" t="s">
        <v>228</v>
      </c>
      <c r="D28" s="796" t="s">
        <v>99</v>
      </c>
      <c r="E28" s="834">
        <v>2.463162524741588</v>
      </c>
      <c r="F28" s="835">
        <v>4.1126138559205083</v>
      </c>
      <c r="G28" s="622" t="s">
        <v>99</v>
      </c>
      <c r="H28" s="623" t="s">
        <v>99</v>
      </c>
    </row>
    <row r="29" spans="1:13">
      <c r="A29" s="614" t="s">
        <v>133</v>
      </c>
      <c r="B29" s="79" t="s">
        <v>228</v>
      </c>
      <c r="C29" s="79" t="s">
        <v>228</v>
      </c>
      <c r="D29" s="796" t="s">
        <v>99</v>
      </c>
      <c r="E29" s="834">
        <v>5.3221904552452166</v>
      </c>
      <c r="F29" s="835">
        <v>19.279602539332046</v>
      </c>
      <c r="G29" s="622" t="s">
        <v>99</v>
      </c>
      <c r="H29" s="623" t="s">
        <v>99</v>
      </c>
    </row>
    <row r="30" spans="1:13" ht="13.5" thickBot="1">
      <c r="A30" s="616" t="s">
        <v>134</v>
      </c>
      <c r="B30" s="79">
        <v>11376.862999999999</v>
      </c>
      <c r="C30" s="79">
        <v>10866.521000000001</v>
      </c>
      <c r="D30" s="796">
        <v>4.6964617286434054</v>
      </c>
      <c r="E30" s="834">
        <v>92.214647020013203</v>
      </c>
      <c r="F30" s="835">
        <v>76.607783604747453</v>
      </c>
      <c r="G30" s="622">
        <v>20.372425203930035</v>
      </c>
      <c r="H30" s="623">
        <v>51.071878940731409</v>
      </c>
    </row>
    <row r="31" spans="1:13" ht="15.75">
      <c r="A31" s="636" t="s">
        <v>137</v>
      </c>
      <c r="B31" s="637"/>
      <c r="C31" s="637"/>
      <c r="D31" s="799"/>
      <c r="E31" s="840"/>
      <c r="F31" s="840"/>
      <c r="G31" s="638"/>
      <c r="H31" s="639"/>
    </row>
    <row r="32" spans="1:13" ht="15">
      <c r="A32" s="424" t="s">
        <v>282</v>
      </c>
      <c r="B32" s="115">
        <v>12866.347</v>
      </c>
      <c r="C32" s="115">
        <v>12313.243</v>
      </c>
      <c r="D32" s="795">
        <v>4.4919441612579183</v>
      </c>
      <c r="E32" s="832">
        <v>100</v>
      </c>
      <c r="F32" s="833">
        <v>100</v>
      </c>
      <c r="G32" s="624" t="s">
        <v>99</v>
      </c>
      <c r="H32" s="627">
        <v>-8.0564064035138401</v>
      </c>
    </row>
    <row r="33" spans="1:8">
      <c r="A33" s="614" t="s">
        <v>132</v>
      </c>
      <c r="B33" s="79" t="s">
        <v>99</v>
      </c>
      <c r="C33" s="79" t="s">
        <v>99</v>
      </c>
      <c r="D33" s="796" t="s">
        <v>99</v>
      </c>
      <c r="E33" s="834">
        <v>0</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12866.347</v>
      </c>
      <c r="C35" s="82">
        <v>12313.243</v>
      </c>
      <c r="D35" s="797">
        <v>4.4919441612579183</v>
      </c>
      <c r="E35" s="836">
        <v>100</v>
      </c>
      <c r="F35" s="837">
        <v>100</v>
      </c>
      <c r="G35" s="625">
        <v>0</v>
      </c>
      <c r="H35" s="628">
        <v>-8.0564064035138401</v>
      </c>
    </row>
    <row r="36" spans="1:8" ht="15">
      <c r="A36" s="601" t="s">
        <v>283</v>
      </c>
      <c r="B36" s="116">
        <v>10013.454352758654</v>
      </c>
      <c r="C36" s="116">
        <v>10150.044299017591</v>
      </c>
      <c r="D36" s="798">
        <v>-1.3457078829907885</v>
      </c>
      <c r="E36" s="838">
        <v>100</v>
      </c>
      <c r="F36" s="839">
        <v>100</v>
      </c>
      <c r="G36" s="626" t="s">
        <v>99</v>
      </c>
      <c r="H36" s="629">
        <v>-5.7527987205848898</v>
      </c>
    </row>
    <row r="37" spans="1:8">
      <c r="A37" s="614" t="s">
        <v>132</v>
      </c>
      <c r="B37" s="79" t="s">
        <v>228</v>
      </c>
      <c r="C37" s="79" t="s">
        <v>228</v>
      </c>
      <c r="D37" s="796">
        <v>0.59778481012658313</v>
      </c>
      <c r="E37" s="834">
        <v>7.9559778919809947</v>
      </c>
      <c r="F37" s="835">
        <v>5.889878912497144</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10054.665999999999</v>
      </c>
      <c r="C39" s="82">
        <v>10191.978999999999</v>
      </c>
      <c r="D39" s="797">
        <v>-1.3472653348284971</v>
      </c>
      <c r="E39" s="836">
        <v>92.044022108019007</v>
      </c>
      <c r="F39" s="837">
        <v>94.110121087502847</v>
      </c>
      <c r="G39" s="625">
        <v>-2.195405717906576</v>
      </c>
      <c r="H39" s="628">
        <v>-7.8219071664400923</v>
      </c>
    </row>
    <row r="40" spans="1:8" ht="14.25" customHeight="1">
      <c r="A40" s="112" t="s">
        <v>284</v>
      </c>
      <c r="B40" s="106"/>
      <c r="C40" s="112"/>
      <c r="D40" s="106"/>
    </row>
    <row r="41" spans="1:8" ht="5.25" customHeight="1">
      <c r="A41" s="1449"/>
      <c r="B41" s="1449"/>
      <c r="C41" s="1449"/>
      <c r="D41" s="1449"/>
    </row>
    <row r="42" spans="1:8" ht="15">
      <c r="A42" s="113" t="s">
        <v>61</v>
      </c>
      <c r="B42" s="114"/>
    </row>
    <row r="43" spans="1:8" ht="15">
      <c r="A43" s="111" t="s">
        <v>95</v>
      </c>
      <c r="B43" s="1450" t="s">
        <v>62</v>
      </c>
      <c r="C43" s="1451"/>
      <c r="D43" s="1451"/>
      <c r="E43" s="1451"/>
      <c r="F43" s="1451"/>
      <c r="G43" s="1451"/>
      <c r="H43" s="1452"/>
    </row>
    <row r="44" spans="1:8" ht="15">
      <c r="A44" s="111" t="s">
        <v>63</v>
      </c>
      <c r="B44" s="1450" t="s">
        <v>64</v>
      </c>
      <c r="C44" s="1451"/>
      <c r="D44" s="1451"/>
      <c r="E44" s="1451"/>
      <c r="F44" s="1451"/>
      <c r="G44" s="1451"/>
      <c r="H44" s="1452"/>
    </row>
    <row r="45" spans="1:8" ht="15">
      <c r="A45" s="111" t="s">
        <v>65</v>
      </c>
      <c r="B45" s="1450" t="s">
        <v>66</v>
      </c>
      <c r="C45" s="1451"/>
      <c r="D45" s="1451"/>
      <c r="E45" s="1451"/>
      <c r="F45" s="1451"/>
      <c r="G45" s="1451"/>
      <c r="H45" s="1452"/>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8"/>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514</v>
      </c>
      <c r="B2" s="811"/>
      <c r="C2" s="811"/>
      <c r="D2" s="811"/>
      <c r="E2" s="811"/>
      <c r="F2" s="106"/>
      <c r="G2" s="106"/>
      <c r="H2" s="106"/>
    </row>
    <row r="3" spans="1:8" ht="30.75" customHeight="1">
      <c r="A3" s="1453" t="s">
        <v>138</v>
      </c>
      <c r="B3" s="1455" t="s">
        <v>139</v>
      </c>
      <c r="C3" s="1456"/>
      <c r="D3" s="1457" t="s">
        <v>288</v>
      </c>
      <c r="E3" s="1458"/>
    </row>
    <row r="4" spans="1:8" ht="16.5" thickBot="1">
      <c r="A4" s="1454"/>
      <c r="B4" s="847" t="s">
        <v>140</v>
      </c>
      <c r="C4" s="1060" t="s">
        <v>141</v>
      </c>
      <c r="D4" s="1059" t="s">
        <v>140</v>
      </c>
      <c r="E4" s="848" t="s">
        <v>141</v>
      </c>
      <c r="G4"/>
      <c r="H4"/>
    </row>
    <row r="5" spans="1:8" ht="17.25" customHeight="1" thickBot="1">
      <c r="A5" s="1607" t="s">
        <v>142</v>
      </c>
      <c r="B5" s="1608">
        <v>29543.734</v>
      </c>
      <c r="C5" s="1608">
        <v>26003.636999999999</v>
      </c>
      <c r="D5" s="1609">
        <v>7.3530643482110722</v>
      </c>
      <c r="E5" s="1610">
        <v>3.3541171393567472E-2</v>
      </c>
      <c r="G5"/>
      <c r="H5"/>
    </row>
    <row r="6" spans="1:8" ht="18" customHeight="1">
      <c r="A6" s="49" t="s">
        <v>306</v>
      </c>
      <c r="B6" s="1611">
        <v>29658.374</v>
      </c>
      <c r="C6" s="1611">
        <v>23329.311000000002</v>
      </c>
      <c r="D6" s="1612" t="s">
        <v>99</v>
      </c>
      <c r="E6" s="1613" t="s">
        <v>99</v>
      </c>
      <c r="G6"/>
      <c r="H6"/>
    </row>
    <row r="7" spans="1:8" ht="18" customHeight="1">
      <c r="A7" s="39" t="s">
        <v>303</v>
      </c>
      <c r="B7" s="1614">
        <v>29428.651999999998</v>
      </c>
      <c r="C7" s="1614">
        <v>26378.749</v>
      </c>
      <c r="D7" s="1615" t="s">
        <v>99</v>
      </c>
      <c r="E7" s="1616" t="s">
        <v>99</v>
      </c>
      <c r="G7"/>
      <c r="H7"/>
    </row>
    <row r="8" spans="1:8" ht="18" customHeight="1" thickBot="1">
      <c r="A8" s="41" t="s">
        <v>307</v>
      </c>
      <c r="B8" s="1617">
        <v>31625</v>
      </c>
      <c r="C8" s="1617">
        <v>27192.507000000001</v>
      </c>
      <c r="D8" s="1618" t="s">
        <v>99</v>
      </c>
      <c r="E8" s="1619" t="s">
        <v>99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63" t="s">
        <v>396</v>
      </c>
      <c r="B1" s="1463"/>
      <c r="C1" s="1463"/>
      <c r="D1" s="1463"/>
      <c r="E1" s="1463"/>
      <c r="F1" s="1463"/>
      <c r="G1" s="608"/>
      <c r="H1" s="608"/>
    </row>
    <row r="2" spans="1:8" ht="13.5" customHeight="1" thickBot="1"/>
    <row r="3" spans="1:8" ht="27" customHeight="1">
      <c r="A3" s="1459" t="s">
        <v>73</v>
      </c>
      <c r="B3" s="1459" t="s">
        <v>117</v>
      </c>
      <c r="C3" s="1464" t="s">
        <v>81</v>
      </c>
      <c r="D3" s="1465"/>
      <c r="E3" s="1466"/>
      <c r="F3" s="1461" t="s">
        <v>118</v>
      </c>
      <c r="G3" s="1462"/>
      <c r="H3" s="106"/>
    </row>
    <row r="4" spans="1:8" ht="32.25" customHeight="1" thickBot="1">
      <c r="A4" s="1460"/>
      <c r="B4" s="1460"/>
      <c r="C4" s="1065">
        <v>44332</v>
      </c>
      <c r="D4" s="1066">
        <v>44325</v>
      </c>
      <c r="E4" s="1067">
        <v>43961</v>
      </c>
      <c r="F4" s="841" t="s">
        <v>316</v>
      </c>
      <c r="G4" s="842" t="s">
        <v>119</v>
      </c>
      <c r="H4" s="106"/>
    </row>
    <row r="5" spans="1:8" ht="29.25" customHeight="1">
      <c r="A5" s="882" t="s">
        <v>123</v>
      </c>
      <c r="B5" s="987" t="s">
        <v>298</v>
      </c>
      <c r="C5" s="843">
        <v>684.22</v>
      </c>
      <c r="D5" s="1043">
        <v>692.66</v>
      </c>
      <c r="E5" s="1033">
        <v>502.488</v>
      </c>
      <c r="F5" s="1114">
        <v>-1.2184910345624032</v>
      </c>
      <c r="G5" s="1115">
        <v>36.166435815382663</v>
      </c>
      <c r="H5" s="106"/>
    </row>
    <row r="6" spans="1:8" ht="28.5" customHeight="1" thickBot="1">
      <c r="A6" s="883" t="s">
        <v>124</v>
      </c>
      <c r="B6" s="986" t="s">
        <v>298</v>
      </c>
      <c r="C6" s="1034">
        <v>944.48</v>
      </c>
      <c r="D6" s="1044">
        <v>954.86</v>
      </c>
      <c r="E6" s="1035">
        <v>845.86500000000001</v>
      </c>
      <c r="F6" s="1116">
        <v>-1.0870703558636863</v>
      </c>
      <c r="G6" s="1117">
        <v>11.658479781052533</v>
      </c>
      <c r="H6" s="106"/>
    </row>
    <row r="7" spans="1:8" ht="32.25" customHeight="1" thickBot="1">
      <c r="A7" s="884" t="s">
        <v>120</v>
      </c>
      <c r="B7" s="988" t="s">
        <v>121</v>
      </c>
      <c r="C7" s="1034" t="s">
        <v>424</v>
      </c>
      <c r="D7" s="1061" t="s">
        <v>424</v>
      </c>
      <c r="E7" s="1062" t="s">
        <v>424</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6"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70" t="s">
        <v>88</v>
      </c>
      <c r="C1" s="1470"/>
      <c r="D1" s="1470"/>
      <c r="E1" s="1470"/>
      <c r="F1" s="8"/>
      <c r="G1" s="7"/>
    </row>
    <row r="2" spans="2:17" ht="20.25" thickBot="1">
      <c r="B2" s="815"/>
      <c r="C2" s="7"/>
      <c r="D2" s="7"/>
      <c r="E2" s="7"/>
      <c r="F2" s="7"/>
      <c r="H2" s="61"/>
      <c r="I2" s="61"/>
      <c r="J2" s="61"/>
      <c r="K2" s="61"/>
      <c r="L2" s="61"/>
      <c r="M2" s="61"/>
      <c r="N2" s="61"/>
      <c r="O2" s="61"/>
      <c r="P2" s="61"/>
      <c r="Q2" s="61"/>
    </row>
    <row r="3" spans="2:17" ht="25.5" customHeight="1">
      <c r="B3" s="1147"/>
      <c r="C3" s="1025" t="s">
        <v>289</v>
      </c>
      <c r="D3" s="1026"/>
      <c r="E3" s="1027" t="s">
        <v>69</v>
      </c>
      <c r="F3" s="1468"/>
    </row>
    <row r="4" spans="2:17" ht="34.5" customHeight="1" thickBot="1">
      <c r="B4" s="1148" t="s">
        <v>43</v>
      </c>
      <c r="C4" s="1149">
        <v>43965</v>
      </c>
      <c r="D4" s="1149">
        <v>43958</v>
      </c>
      <c r="E4" s="1028" t="s">
        <v>285</v>
      </c>
      <c r="F4" s="1469"/>
      <c r="G4" s="618" t="s">
        <v>42</v>
      </c>
      <c r="H4" s="105"/>
      <c r="I4" s="105"/>
      <c r="J4" s="105"/>
      <c r="K4" s="105"/>
      <c r="L4" s="105"/>
      <c r="M4" s="105"/>
      <c r="N4" s="105"/>
      <c r="O4" s="105"/>
      <c r="P4" s="105"/>
      <c r="Q4" s="105"/>
    </row>
    <row r="5" spans="2:17" ht="29.25" customHeight="1">
      <c r="B5" s="1150" t="s">
        <v>290</v>
      </c>
      <c r="C5" s="1151"/>
      <c r="D5" s="1151"/>
      <c r="E5" s="1152"/>
      <c r="F5" s="10"/>
      <c r="G5" s="1467" t="s">
        <v>315</v>
      </c>
      <c r="H5" s="1467"/>
      <c r="I5" s="1467"/>
      <c r="J5" s="1467"/>
      <c r="K5" s="1467"/>
      <c r="L5" s="1467"/>
      <c r="M5" s="1467"/>
      <c r="N5" s="1467"/>
      <c r="O5" s="1467"/>
      <c r="P5" s="1467"/>
      <c r="Q5" s="1467"/>
    </row>
    <row r="6" spans="2:17" ht="18" customHeight="1">
      <c r="B6" s="602" t="s">
        <v>44</v>
      </c>
      <c r="C6" s="1029">
        <v>14.25</v>
      </c>
      <c r="D6" s="1029" t="s">
        <v>99</v>
      </c>
      <c r="E6" s="983" t="s">
        <v>99</v>
      </c>
      <c r="F6" s="10"/>
      <c r="G6" s="1467"/>
      <c r="H6" s="1467"/>
      <c r="I6" s="1467"/>
      <c r="J6" s="1467"/>
      <c r="K6" s="1467"/>
      <c r="L6" s="1467"/>
      <c r="M6" s="1467"/>
      <c r="N6" s="1467"/>
      <c r="O6" s="1467"/>
      <c r="P6" s="1467"/>
      <c r="Q6" s="1467"/>
    </row>
    <row r="7" spans="2:17" ht="15.75">
      <c r="B7" s="602" t="s">
        <v>45</v>
      </c>
      <c r="C7" s="603">
        <v>14.5</v>
      </c>
      <c r="D7" s="603" t="s">
        <v>99</v>
      </c>
      <c r="E7" s="983" t="s">
        <v>99</v>
      </c>
      <c r="F7" s="16"/>
      <c r="G7" s="15"/>
      <c r="H7" s="15"/>
      <c r="I7" s="6"/>
      <c r="J7" s="9"/>
      <c r="K7" s="9"/>
      <c r="L7" s="9"/>
      <c r="M7" s="9"/>
      <c r="N7" s="9"/>
    </row>
    <row r="8" spans="2:17" ht="15.75">
      <c r="B8" s="619" t="s">
        <v>46</v>
      </c>
      <c r="C8" s="609">
        <v>14.33</v>
      </c>
      <c r="D8" s="609" t="s">
        <v>228</v>
      </c>
      <c r="E8" s="917" t="s">
        <v>99</v>
      </c>
      <c r="F8" s="10"/>
      <c r="G8" s="17"/>
      <c r="H8" s="17"/>
      <c r="I8" s="18"/>
      <c r="J8" s="9"/>
      <c r="K8" s="9"/>
      <c r="L8" s="9"/>
      <c r="M8" s="9"/>
      <c r="N8" s="9"/>
    </row>
    <row r="9" spans="2:17" ht="15.75">
      <c r="B9" s="620" t="s">
        <v>230</v>
      </c>
      <c r="C9" s="610">
        <v>130</v>
      </c>
      <c r="D9" s="610" t="s">
        <v>99</v>
      </c>
      <c r="E9" s="984" t="s">
        <v>99</v>
      </c>
      <c r="F9" s="10"/>
      <c r="G9" s="19"/>
      <c r="H9" s="19"/>
      <c r="I9" s="20"/>
      <c r="J9" s="13"/>
      <c r="K9" s="12"/>
      <c r="L9" s="14"/>
    </row>
    <row r="10" spans="2:17" ht="15.75">
      <c r="B10" s="620" t="s">
        <v>231</v>
      </c>
      <c r="C10" s="610">
        <v>82</v>
      </c>
      <c r="D10" s="610" t="s">
        <v>99</v>
      </c>
      <c r="E10" s="984" t="s">
        <v>99</v>
      </c>
      <c r="F10" s="16"/>
      <c r="G10" s="19"/>
      <c r="H10" s="19"/>
      <c r="I10" s="20"/>
      <c r="J10" s="21"/>
      <c r="K10" s="11"/>
      <c r="L10" s="22"/>
    </row>
    <row r="11" spans="2:17" ht="16.5" thickBot="1">
      <c r="B11" s="621" t="s">
        <v>323</v>
      </c>
      <c r="C11" s="617">
        <v>3</v>
      </c>
      <c r="D11" s="617" t="s">
        <v>99</v>
      </c>
      <c r="E11" s="985" t="s">
        <v>99</v>
      </c>
      <c r="F11" s="10"/>
      <c r="G11" s="23"/>
      <c r="H11" s="23"/>
      <c r="I11" s="20"/>
      <c r="J11" s="13"/>
      <c r="K11" s="12"/>
      <c r="L11" s="14"/>
    </row>
    <row r="12" spans="2:17" ht="22.5" customHeight="1">
      <c r="B12" s="1150" t="s">
        <v>291</v>
      </c>
      <c r="C12" s="1153"/>
      <c r="D12" s="1153"/>
      <c r="E12" s="1154"/>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5" t="s">
        <v>292</v>
      </c>
      <c r="C19" s="1156"/>
      <c r="D19" s="1156"/>
      <c r="E19" s="1157"/>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I-III_2021</vt:lpstr>
      <vt:lpstr>Eksport I-III_2021</vt:lpstr>
      <vt:lpstr>Import I-III_2021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2021-05-21T06:49:03Z</dcterms:modified>
</cp:coreProperties>
</file>