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T89" i="1" l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S89" i="1"/>
  <c r="T90" i="1" l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U89" i="1" l="1"/>
  <c r="V89" i="1" s="1"/>
  <c r="U81" i="1"/>
  <c r="V81" i="1" s="1"/>
  <c r="U77" i="1"/>
  <c r="V77" i="1" s="1"/>
  <c r="U85" i="1"/>
  <c r="V85" i="1" s="1"/>
  <c r="U88" i="1"/>
  <c r="V88" i="1" s="1"/>
  <c r="U84" i="1"/>
  <c r="V84" i="1" s="1"/>
  <c r="U80" i="1"/>
  <c r="V80" i="1" s="1"/>
  <c r="U76" i="1"/>
  <c r="V76" i="1" s="1"/>
  <c r="U79" i="1"/>
  <c r="V79" i="1" s="1"/>
  <c r="U87" i="1"/>
  <c r="V87" i="1" s="1"/>
  <c r="U83" i="1"/>
  <c r="V83" i="1" s="1"/>
  <c r="U75" i="1"/>
  <c r="U86" i="1"/>
  <c r="V86" i="1" s="1"/>
  <c r="U82" i="1"/>
  <c r="V82" i="1" s="1"/>
  <c r="U78" i="1"/>
  <c r="V78" i="1" s="1"/>
  <c r="J296" i="1"/>
  <c r="V297" i="1" l="1"/>
  <c r="S297" i="1"/>
  <c r="P297" i="1"/>
  <c r="M297" i="1"/>
  <c r="J297" i="1"/>
  <c r="O205" i="1" l="1"/>
  <c r="S205" i="1" s="1"/>
  <c r="I203" i="1" l="1"/>
  <c r="M203" i="1" s="1"/>
  <c r="O202" i="1"/>
  <c r="S202" i="1" s="1"/>
  <c r="T251" i="1" l="1"/>
  <c r="T252" i="1"/>
  <c r="T253" i="1"/>
  <c r="T254" i="1"/>
  <c r="T255" i="1"/>
  <c r="T250" i="1"/>
  <c r="R251" i="1"/>
  <c r="R252" i="1"/>
  <c r="R253" i="1"/>
  <c r="R254" i="1"/>
  <c r="R255" i="1"/>
  <c r="R250" i="1"/>
  <c r="P251" i="1"/>
  <c r="P252" i="1"/>
  <c r="P253" i="1"/>
  <c r="P254" i="1"/>
  <c r="P255" i="1"/>
  <c r="P250" i="1"/>
  <c r="M251" i="1"/>
  <c r="M252" i="1"/>
  <c r="M253" i="1"/>
  <c r="M254" i="1"/>
  <c r="M255" i="1"/>
  <c r="M250" i="1"/>
  <c r="H251" i="1"/>
  <c r="H252" i="1"/>
  <c r="H253" i="1"/>
  <c r="H254" i="1"/>
  <c r="H255" i="1"/>
  <c r="F251" i="1"/>
  <c r="F252" i="1"/>
  <c r="F253" i="1"/>
  <c r="F254" i="1"/>
  <c r="F255" i="1"/>
  <c r="D251" i="1"/>
  <c r="D252" i="1"/>
  <c r="D253" i="1"/>
  <c r="D254" i="1"/>
  <c r="D255" i="1"/>
  <c r="A251" i="1"/>
  <c r="A252" i="1"/>
  <c r="A253" i="1"/>
  <c r="A254" i="1"/>
  <c r="A255" i="1"/>
  <c r="R256" i="1" l="1"/>
  <c r="T256" i="1"/>
  <c r="P256" i="1"/>
  <c r="G181" i="1"/>
  <c r="L73" i="1"/>
  <c r="M22" i="1"/>
  <c r="G199" i="1"/>
  <c r="G268" i="1"/>
  <c r="M247" i="1"/>
  <c r="A247" i="1"/>
  <c r="E9" i="1"/>
  <c r="P185" i="1"/>
  <c r="M185" i="1"/>
  <c r="J185" i="1"/>
  <c r="G185" i="1"/>
  <c r="P184" i="1"/>
  <c r="M184" i="1"/>
  <c r="J184" i="1"/>
  <c r="G184" i="1"/>
  <c r="P183" i="1"/>
  <c r="M183" i="1"/>
  <c r="J183" i="1"/>
  <c r="G183" i="1"/>
  <c r="Q117" i="1"/>
  <c r="N117" i="1"/>
  <c r="L117" i="1"/>
  <c r="L75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296" i="1"/>
  <c r="S296" i="1"/>
  <c r="P296" i="1"/>
  <c r="M296" i="1"/>
  <c r="V295" i="1"/>
  <c r="S295" i="1"/>
  <c r="P295" i="1"/>
  <c r="M295" i="1"/>
  <c r="J295" i="1"/>
  <c r="V294" i="1"/>
  <c r="S294" i="1"/>
  <c r="P294" i="1"/>
  <c r="M294" i="1"/>
  <c r="J294" i="1"/>
  <c r="V293" i="1"/>
  <c r="S293" i="1"/>
  <c r="P293" i="1"/>
  <c r="M293" i="1"/>
  <c r="J293" i="1"/>
  <c r="V292" i="1"/>
  <c r="S292" i="1"/>
  <c r="P292" i="1"/>
  <c r="M292" i="1"/>
  <c r="J292" i="1"/>
  <c r="S271" i="1"/>
  <c r="S272" i="1"/>
  <c r="S273" i="1"/>
  <c r="S274" i="1"/>
  <c r="S275" i="1"/>
  <c r="S270" i="1"/>
  <c r="P271" i="1"/>
  <c r="P272" i="1"/>
  <c r="P273" i="1"/>
  <c r="P274" i="1"/>
  <c r="P275" i="1"/>
  <c r="P270" i="1"/>
  <c r="M271" i="1"/>
  <c r="M272" i="1"/>
  <c r="M273" i="1"/>
  <c r="M274" i="1"/>
  <c r="M275" i="1"/>
  <c r="M270" i="1"/>
  <c r="J271" i="1"/>
  <c r="J272" i="1"/>
  <c r="J273" i="1"/>
  <c r="J274" i="1"/>
  <c r="J275" i="1"/>
  <c r="J270" i="1"/>
  <c r="G271" i="1"/>
  <c r="G272" i="1"/>
  <c r="G273" i="1"/>
  <c r="G274" i="1"/>
  <c r="G275" i="1"/>
  <c r="G270" i="1"/>
  <c r="C271" i="1"/>
  <c r="C272" i="1"/>
  <c r="C273" i="1"/>
  <c r="C274" i="1"/>
  <c r="C275" i="1"/>
  <c r="C270" i="1"/>
  <c r="H250" i="1"/>
  <c r="F250" i="1"/>
  <c r="D250" i="1"/>
  <c r="A250" i="1"/>
  <c r="Q203" i="1"/>
  <c r="U203" i="1" s="1"/>
  <c r="Q204" i="1"/>
  <c r="U204" i="1" s="1"/>
  <c r="Q205" i="1"/>
  <c r="U205" i="1" s="1"/>
  <c r="Q206" i="1"/>
  <c r="U206" i="1" s="1"/>
  <c r="Q207" i="1"/>
  <c r="U207" i="1" s="1"/>
  <c r="Q202" i="1"/>
  <c r="U202" i="1" s="1"/>
  <c r="O203" i="1"/>
  <c r="S203" i="1" s="1"/>
  <c r="O204" i="1"/>
  <c r="S204" i="1" s="1"/>
  <c r="O206" i="1"/>
  <c r="S206" i="1" s="1"/>
  <c r="O207" i="1"/>
  <c r="S207" i="1" s="1"/>
  <c r="C203" i="1"/>
  <c r="C204" i="1"/>
  <c r="C205" i="1"/>
  <c r="C206" i="1"/>
  <c r="C207" i="1"/>
  <c r="I204" i="1"/>
  <c r="M204" i="1" s="1"/>
  <c r="I205" i="1"/>
  <c r="M205" i="1" s="1"/>
  <c r="I206" i="1"/>
  <c r="M206" i="1" s="1"/>
  <c r="I207" i="1"/>
  <c r="M207" i="1" s="1"/>
  <c r="I202" i="1"/>
  <c r="M202" i="1" s="1"/>
  <c r="G203" i="1"/>
  <c r="K203" i="1" s="1"/>
  <c r="G204" i="1"/>
  <c r="K204" i="1" s="1"/>
  <c r="G205" i="1"/>
  <c r="K205" i="1" s="1"/>
  <c r="G206" i="1"/>
  <c r="K206" i="1" s="1"/>
  <c r="G207" i="1"/>
  <c r="K207" i="1" s="1"/>
  <c r="G202" i="1"/>
  <c r="K202" i="1" s="1"/>
  <c r="C202" i="1"/>
  <c r="G186" i="1" l="1"/>
  <c r="J186" i="1"/>
  <c r="M186" i="1"/>
  <c r="P186" i="1"/>
  <c r="M208" i="1"/>
  <c r="J298" i="1"/>
  <c r="V298" i="1"/>
  <c r="S298" i="1"/>
  <c r="V75" i="1"/>
  <c r="P298" i="1"/>
  <c r="M298" i="1"/>
  <c r="S276" i="1"/>
  <c r="F256" i="1"/>
  <c r="J276" i="1"/>
  <c r="P276" i="1"/>
  <c r="G276" i="1"/>
  <c r="M276" i="1"/>
  <c r="D256" i="1"/>
  <c r="H256" i="1"/>
  <c r="S90" i="1"/>
  <c r="R90" i="1"/>
  <c r="Q90" i="1"/>
  <c r="P90" i="1"/>
  <c r="O90" i="1"/>
  <c r="N90" i="1"/>
  <c r="L90" i="1"/>
  <c r="Q52" i="1"/>
  <c r="O52" i="1"/>
  <c r="Q27" i="1"/>
  <c r="O27" i="1"/>
  <c r="M27" i="1"/>
  <c r="K27" i="1"/>
  <c r="Q208" i="1"/>
  <c r="O208" i="1"/>
  <c r="I208" i="1"/>
  <c r="G208" i="1"/>
  <c r="U90" i="1" l="1"/>
  <c r="V90" i="1"/>
  <c r="S208" i="1"/>
  <c r="U208" i="1"/>
  <c r="K208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<sst xmlns="http://schemas.openxmlformats.org/spreadsheetml/2006/main" count="954" uniqueCount="175">
  <si>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</si>
  <si>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</si>
  <si>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</si>
  <si>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</si>
  <si>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</si>
  <si>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</si>
  <si>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</si>
  <si>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</si>
  <si>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</si>
  <si>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</si>
  <si>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</si>
  <si>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</si>
  <si>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</si>
  <si>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</si>
  <si>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</si>
  <si>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</si>
  <si>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</si>
  <si>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</si>
  <si>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</si>
  <si>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</si>
  <si>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</si>
  <si>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</si>
  <si>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</si>
  <si>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</si>
  <si>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</si>
  <si>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</si>
  <si>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</si>
  <si>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</si>
  <si>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</si>
  <si>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</si>
  <si>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</si>
  <si>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</si>
  <si>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</si>
  <si>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</si>
  <si>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</si>
  <si>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</si>
  <si>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</si>
  <si>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</si>
  <si>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</si>
  <si>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</si>
  <si>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</si>
  <si>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</si>
  <si>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</si>
  <si>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</si>
  <si>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</si>
  <si>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</si>
  <si>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</si>
  <si>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</si>
  <si>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</si>
  <si>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</si>
  <si>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</si>
  <si>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</si>
  <si>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</si>
  <si>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</si>
  <si>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</si>
  <si>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</si>
  <si>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</si>
  <si>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</si>
  <si>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</si>
  <si>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</si>
  <si>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</si>
  <si>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</si>
  <si>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</si>
  <si>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</si>
  <si>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</si>
  <si>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</si>
  <si>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</si>
  <si>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</si>
  <si>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</si>
  <si>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</si>
  <si>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</si>
  <si>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</si>
  <si>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</si>
  <si>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</si>
  <si>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</si>
  <si>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</si>
  <si>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</si>
  <si>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</si>
  <si>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</si>
  <si>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</si>
  <si>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</si>
  <si>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</si>
  <si>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</si>
  <si>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</si>
  <si>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</si>
  <si>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</si>
  <si>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</si>
  <si>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</si>
  <si>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</si>
  <si>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</si>
  <si>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</si>
  <si>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</si>
  <si>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</si>
  <si>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</si>
  <si>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</si>
  <si>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</si>
  <si>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</si>
  <si>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</si>
  <si>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</si>
  <si>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</si>
  <si>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</si>
  <si>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</si>
  <si>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</si>
  <si>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</si>
  <si>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</si>
  <si>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</si>
  <si>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</si>
  <si>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</si>
  <si>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</si>
  <si>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</si>
  <si>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</si>
  <si>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</si>
  <si>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</si>
  <si>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</si>
  <si>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</si>
  <si>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</si>
  <si>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</si>
  <si>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</si>
  <si>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</si>
  <si>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</si>
  <si>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</si>
  <si>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</si>
  <si>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</si>
  <si>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</si>
  <si>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</si>
  <si>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</si>
  <si>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</si>
  <si>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</si>
  <si>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</si>
  <si>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</si>
  <si>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</si>
  <si>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</si>
  <si>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</si>
  <si>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</si>
  <si>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</si>
  <si>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</si>
  <si>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</si>
  <si>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</si>
  <si>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</si>
  <si>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</si>
  <si>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</si>
  <si>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</si>
  <si>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</si>
  <si>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</si>
  <si>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</si>
  <si>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</si>
  <si>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</si>
  <si>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01.01.2022</t>
  </si>
  <si>
    <t>31.01.2022</t>
  </si>
  <si>
    <t>BIAŁORUŚ</t>
  </si>
  <si>
    <t>IRAK</t>
  </si>
  <si>
    <t>AFGANISTAN</t>
  </si>
  <si>
    <t>NIDERLANDY</t>
  </si>
  <si>
    <t>BUŁGARIA</t>
  </si>
  <si>
    <t>ŁOTWA</t>
  </si>
  <si>
    <t>SYRIA</t>
  </si>
  <si>
    <t>25.01.2022 - 31.01.2022</t>
  </si>
  <si>
    <t>18.01.2022 - 24.01.2022</t>
  </si>
  <si>
    <t>11.01.2022 - 17.01.2022</t>
  </si>
  <si>
    <t>04.01.2022 - 10.01.2022</t>
  </si>
  <si>
    <t>28.12.2021 - 03.01.2022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</si>
  <si>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</si>
  <si>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</si>
  <si>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</si>
  <si>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W ramach procedur dublińskich wnioskami IN objętych było 869 cudzoziemców. Z kolei Polska wystąpiła z takim wnioskiem do innych krajów europejskich (OUT) w przypadku 36 os.,  z czego 266 wniosków IN oraz 11 wniosków OUT zostało rozpatrzonych pozytywnie. 765 wniosków IN dotyczyło współpracy z Niemcami, a 48 - z Francją. Procedury OUT kierowane były głównie do Niemiec (9) i Bułgarii (8).</t>
  </si>
  <si>
    <t>Według stanu na 31 stycznia br. pod opieką Szefa Urzędu znajdowało się 6199 cudzoziemców, z czego 1077 zamieszkiwało w jednym z ośrodków dla cudzoziemców, a pozostałe 5122 osoby pobierały świadczenie pieniężne na samodzielne funkcjonowanie.</t>
  </si>
  <si>
    <t>Warszawa, 28 lutego 2022 r.</t>
  </si>
  <si>
    <t>Według danych na styczeń 2022 r. do wykazu cudzoziemców, których pobyt na terytorium RP jest niepożądany wpisano 618  osób, a do wykazu SIS 812 osób. Liczba alertów pobytowych wyniosła 939 tys.</t>
  </si>
  <si>
    <t>Od kilku lat odnotowuje się narastający napływ cudzoziemców spoza UE (głównie z Ukrainy) do Polski, skutkujący znacznym wzrostem liczby spraw o udzielenie zezwoleń pobytowych  i wydłużeniem czasu trwania postępowań prowadzonych przez wojewodów w tych sprawach, w szczególności dotyczących zezwoleń na pobyt czasowy. Zjawisko dotyczy wszystkich województw i jest obecnie największym wyzwaniem dla organów administracji państwowej. 
Najpopularniejszym typem zezwolenia jest pobyt czasowy. W 2014 r. zostało złożonych około 54 tys. wniosków o udzielenie zezwolenia na pobyt czasowy, w 2015 r. było to ponad 92 tys., a w kolejnych latach liczba ta sukcesywnie rosła przekraczając 260 tys. wniosków w 2020 r. Rok 2021 był pod tym względem rekordowy, ponieważ złożono już ponad 360 tys. wniosków. Organem przyjmującym najwięcej wniosków od lat jest Wojewoda Mazowiecki. 
W 2021 r. liczba osób ubiegających się o ochronę międzynarodową wyniosła 7,7 tys. osób. Głównymi czynnikami odpowiadającymi za trend wzrostowy były: emigracja polityczna ob. Białorusi, ewakuacja ob. Afganistanu współpracujących z Polską z Kabulu oraz wzrost nielegalnej migracji z terytorium Białorusi (głównie ob. Iraku) w II poł. roku.
Na podstawie wyłącznie danych za styczeń 2022 r. trudno prognozować rozwój zjawisk migracyjnych. Jednakże w konsekwencji agresji Rosji na Ukrainę należy się spodziewać masowego napływu obywateli ukraińskich do Polski i skokowego wzrostu postępowań tak w zakresie legalizacji pobytu, jak również w sprawach o udzielenie ochrony międzynarodowej w kolejnych miesiącach, co może wymagać podjęcia ekstraordynaryjnych działań organizacyjnych i legislacyjnych.</t>
  </si>
  <si>
    <t>W styczniu br. w ramach konsultacji wizowych wpłynęło ponad 35 tys. wniosków, w tym 27 tys. z innych państw członkowskich i 7 tys. od konsulów. Na podobnym poziomie kształtuje się liczba wydanych decyzji. Wydano ich ogółem prawie 34 tys., w tym blisko 27 tys. w sprawach prowadzonych na wniosek innych państw i około 6 tys. w sprawach prowadzonych na wniosek konsulów.</t>
  </si>
  <si>
    <t>W styczniu 2022 r. wydano 539 zezwoleń dotyczących Małego Ruchu Granicznego. Zdecydowaną większość zezwoleń wydała placówka we Lwowie 472.</t>
  </si>
  <si>
    <t>Najwięcej odwołań od decyzji wydanych w I instancji odnosiło się do decyzji dotyczących pobytu czasowego (1 387), zobowiązania do powrotu (128) oraz pobytu stałego (72). W sumie złożono 1 622 odwołania. 580 spraw zakończyło się utrzymaniem decyzji, 754 pozytywną decyzją, 93 uchyleniem decyzji i umorzeniem postępowania oraz 61 uchyleniem decyzji i przekazaniem sprawy do ponownego rozpoznania. W przypadku odwołań dotyczących postępowań o udzielenie zezwolenia na pobyt czasowy  w 734 sprawach zapadła decyzja pozytywna, w 514 sprawach utrzymano decyzję, a w 45 sprawach zdecydowano o uchyleniu decyzji i przekazaniu sprawy do ponownego rozpoznania.</t>
  </si>
  <si>
    <r>
      <t>Od kilku lat odnotowuje się narastający napływ cudzoziemców</t>
    </r>
    <r>
      <rPr>
        <sz val="11"/>
        <rFont val="Roboto"/>
        <charset val="238"/>
      </rPr>
      <t xml:space="preserve"> z państw trzecich</t>
    </r>
    <r>
      <rPr>
        <sz val="11"/>
        <color rgb="FF0070C0"/>
        <rFont val="Roboto"/>
        <charset val="238"/>
      </rPr>
      <t xml:space="preserve"> </t>
    </r>
    <r>
      <rPr>
        <sz val="11"/>
        <color theme="1"/>
        <rFont val="Roboto"/>
        <charset val="238"/>
      </rPr>
      <t>do Polski, w szczególności z Ukrainy, a trwający stan epidemii Covid-19 nie spowodował spadku liczby wnioskodawców ubiegających się o legalizację pobytu w Polsce. Do 31 stycznia 2022 r. cudzoziemcy złożyli 32 tys. wniosków w sprawach legalizacji pobytu.
Najwięcej osób zainteresowanych było zezwoleniem na pobyt czasowy (28,</t>
    </r>
    <r>
      <rPr>
        <sz val="11"/>
        <rFont val="Roboto"/>
        <charset val="238"/>
      </rPr>
      <t>9</t>
    </r>
    <r>
      <rPr>
        <sz val="11"/>
        <color theme="1"/>
        <rFont val="Roboto"/>
        <charset val="238"/>
      </rPr>
      <t xml:space="preserve"> tys.), zezwoleniem na pobyt stały (2,2 tys.) oraz </t>
    </r>
    <r>
      <rPr>
        <sz val="11"/>
        <rFont val="Roboto"/>
        <charset val="238"/>
      </rPr>
      <t>blisko 1 tys.</t>
    </r>
    <r>
      <rPr>
        <sz val="11"/>
        <color rgb="FF0070C0"/>
        <rFont val="Roboto"/>
        <charset val="238"/>
      </rPr>
      <t xml:space="preserve">  - </t>
    </r>
    <r>
      <rPr>
        <sz val="11"/>
        <color theme="1"/>
        <rFont val="Roboto"/>
        <charset val="238"/>
      </rPr>
      <t>zezwoleniem na pobyt rezydenta długoterminowego UE.
Lista głównych państw pochodzenia osób ubiegających się o legalizację pobytu w Polsce pozostała bez zmian. Najliczniejszym obywatelstwem pozostali obywatele Ukrainy (20 tys.), kolejne liczne grupy cudzoziemców przybyły z Białorusi (2,</t>
    </r>
    <r>
      <rPr>
        <sz val="11"/>
        <rFont val="Roboto"/>
        <charset val="238"/>
      </rPr>
      <t xml:space="preserve">9 </t>
    </r>
    <r>
      <rPr>
        <sz val="11"/>
        <color theme="1"/>
        <rFont val="Roboto"/>
        <charset val="238"/>
      </rPr>
      <t>tys.), Gruzji (2,</t>
    </r>
    <r>
      <rPr>
        <sz val="11"/>
        <color rgb="FF0070C0"/>
        <rFont val="Roboto"/>
        <charset val="238"/>
      </rPr>
      <t>4</t>
    </r>
    <r>
      <rPr>
        <sz val="11"/>
        <color theme="1"/>
        <rFont val="Roboto"/>
        <charset val="238"/>
      </rPr>
      <t xml:space="preserve"> tys.), Indii, Mołdawii i Rosji</t>
    </r>
    <r>
      <rPr>
        <sz val="11"/>
        <color rgb="FFFF0000"/>
        <rFont val="Roboto"/>
        <charset val="238"/>
      </rPr>
      <t xml:space="preserve"> </t>
    </r>
    <r>
      <rPr>
        <sz val="11"/>
        <rFont val="Roboto"/>
        <charset val="238"/>
      </rPr>
      <t>(po 0,7 tys.).</t>
    </r>
    <r>
      <rPr>
        <sz val="11"/>
        <color theme="1"/>
        <rFont val="Roboto"/>
        <charset val="238"/>
      </rPr>
      <t xml:space="preserve">
Zwyczajowo wnioskodawcy koncentrowali się w województwach z dużymi ośrodkami miejskimi. Najwięcej cudzoziemców złożyło swoje wnioski w Mazowieckim Urzędzie Wojewódzkim (7,</t>
    </r>
    <r>
      <rPr>
        <sz val="11"/>
        <rFont val="Roboto"/>
        <charset val="238"/>
      </rPr>
      <t xml:space="preserve">6 </t>
    </r>
    <r>
      <rPr>
        <sz val="11"/>
        <color theme="1"/>
        <rFont val="Roboto"/>
        <charset val="238"/>
      </rPr>
      <t>tys.), Łódzkim UW (3,8 tys.), Wielkopolskim UW (3,</t>
    </r>
    <r>
      <rPr>
        <sz val="11"/>
        <rFont val="Roboto"/>
        <charset val="238"/>
      </rPr>
      <t>6</t>
    </r>
    <r>
      <rPr>
        <sz val="11"/>
        <color theme="1"/>
        <rFont val="Roboto"/>
        <charset val="238"/>
      </rPr>
      <t xml:space="preserve"> tys.), Małopolskim UW (2,</t>
    </r>
    <r>
      <rPr>
        <sz val="11"/>
        <rFont val="Roboto"/>
        <charset val="238"/>
      </rPr>
      <t>9</t>
    </r>
    <r>
      <rPr>
        <sz val="11"/>
        <color theme="1"/>
        <rFont val="Roboto"/>
        <charset val="238"/>
      </rPr>
      <t xml:space="preserve"> tys.), Dolnośląskim </t>
    </r>
    <r>
      <rPr>
        <sz val="11"/>
        <rFont val="Roboto"/>
        <charset val="238"/>
      </rPr>
      <t>i Pomorskim</t>
    </r>
    <r>
      <rPr>
        <sz val="11"/>
        <color rgb="FF0070C0"/>
        <rFont val="Roboto"/>
        <charset val="238"/>
      </rPr>
      <t xml:space="preserve"> </t>
    </r>
    <r>
      <rPr>
        <sz val="11"/>
        <color theme="1"/>
        <rFont val="Roboto"/>
        <charset val="238"/>
      </rPr>
      <t>UW (</t>
    </r>
    <r>
      <rPr>
        <sz val="11"/>
        <rFont val="Roboto"/>
        <charset val="238"/>
      </rPr>
      <t>po</t>
    </r>
    <r>
      <rPr>
        <sz val="11"/>
        <color rgb="FF0070C0"/>
        <rFont val="Roboto"/>
        <charset val="238"/>
      </rPr>
      <t xml:space="preserve"> </t>
    </r>
    <r>
      <rPr>
        <sz val="11"/>
        <color theme="1"/>
        <rFont val="Roboto"/>
        <charset val="238"/>
      </rPr>
      <t>2,5 tys.)</t>
    </r>
    <r>
      <rPr>
        <sz val="11"/>
        <color rgb="FFFF0000"/>
        <rFont val="Roboto"/>
        <charset val="238"/>
      </rPr>
      <t>.</t>
    </r>
    <r>
      <rPr>
        <sz val="11"/>
        <color theme="1"/>
        <rFont val="Roboto"/>
        <charset val="238"/>
      </rPr>
      <t xml:space="preserve">
W tym samym czasie urzędy wojewódzkie wydały 23,4 tys. decyzji, z czego</t>
    </r>
    <r>
      <rPr>
        <sz val="11"/>
        <rFont val="Roboto"/>
        <charset val="238"/>
      </rPr>
      <t>79%</t>
    </r>
    <r>
      <rPr>
        <sz val="11"/>
        <color rgb="FF0070C0"/>
        <rFont val="Roboto"/>
        <charset val="238"/>
      </rPr>
      <t xml:space="preserve"> </t>
    </r>
    <r>
      <rPr>
        <sz val="11"/>
        <color theme="1"/>
        <rFont val="Roboto"/>
        <charset val="238"/>
      </rPr>
      <t xml:space="preserve">stanowiły zgody na pobyt, dalsze </t>
    </r>
    <r>
      <rPr>
        <sz val="11"/>
        <rFont val="Roboto"/>
        <charset val="238"/>
      </rPr>
      <t>16%</t>
    </r>
    <r>
      <rPr>
        <sz val="11"/>
        <color rgb="FF0070C0"/>
        <rFont val="Roboto"/>
        <charset val="238"/>
      </rPr>
      <t xml:space="preserve"> </t>
    </r>
    <r>
      <rPr>
        <sz val="11"/>
        <color theme="1"/>
        <rFont val="Roboto"/>
        <charset val="238"/>
      </rPr>
      <t>- odmowy, a</t>
    </r>
    <r>
      <rPr>
        <sz val="11"/>
        <rFont val="Roboto"/>
        <charset val="238"/>
      </rPr>
      <t xml:space="preserve"> 4%</t>
    </r>
    <r>
      <rPr>
        <sz val="11"/>
        <color rgb="FF0070C0"/>
        <rFont val="Roboto"/>
        <charset val="238"/>
      </rPr>
      <t xml:space="preserve"> </t>
    </r>
    <r>
      <rPr>
        <sz val="11"/>
        <color theme="1"/>
        <rFont val="Roboto"/>
        <charset val="238"/>
      </rPr>
      <t xml:space="preserve">- umorzenia postępowania. 
Jeśli chodzi o proporcje liczby wydanych decyzji do liczby zarejestrowanych wniosków najkorzystniej wypadają: Zachodniopomorski UW (wnioski: 1069, decyzje: 1632), Śląski UW (wnioski: 1647, decyzje: 2202), Dolnośląski UW (wnioski: 2503, decyzje: 3115). Z kolei </t>
    </r>
    <r>
      <rPr>
        <sz val="11"/>
        <rFont val="Roboto"/>
        <charset val="238"/>
      </rPr>
      <t>w tym zestawieniu niekorzystnie wypadają:</t>
    </r>
    <r>
      <rPr>
        <sz val="11"/>
        <color theme="1"/>
        <rFont val="Roboto"/>
        <charset val="238"/>
      </rPr>
      <t xml:space="preserve"> Lubuski</t>
    </r>
    <r>
      <rPr>
        <sz val="11"/>
        <color theme="1"/>
        <rFont val="Roboto"/>
        <charset val="238"/>
      </rPr>
      <t xml:space="preserve"> UW (wnioski: 2025, decyzje: 650), Łódzki</t>
    </r>
    <r>
      <rPr>
        <sz val="11"/>
        <color theme="1"/>
        <rFont val="Roboto"/>
        <charset val="238"/>
      </rPr>
      <t xml:space="preserve"> UW (wnioski: 3801, decyzje: 1779) i Kujawsko-Pomorski</t>
    </r>
    <r>
      <rPr>
        <sz val="11"/>
        <color theme="1"/>
        <rFont val="Roboto"/>
        <charset val="238"/>
      </rPr>
      <t xml:space="preserve"> UW (wnioski: 811, decyzje: 609).</t>
    </r>
  </si>
  <si>
    <r>
      <t xml:space="preserve">Od 1 do 31 stycznia 2022 r. cudzoziemcy złożyli 355 wniosków o udzielenie ochrony międzynarodowej na terytorium RP, które objęły 511 osob. </t>
    </r>
    <r>
      <rPr>
        <sz val="11"/>
        <rFont val="Roboto"/>
        <charset val="238"/>
      </rPr>
      <t xml:space="preserve">Najczęściej o ochronę ubiegali się: </t>
    </r>
    <r>
      <rPr>
        <sz val="11"/>
        <color theme="1"/>
        <rFont val="Roboto"/>
        <charset val="238"/>
      </rPr>
      <t>obywatele Białorusi (194), Iraku (105), Rosji (59), Ukrainy (28) i Afganistanu (26). Dominowały wnioski pierwsze - 393 osoby, wnioski kolejne objęły 118 osób. Obywatele Iraku najczęściej składali wnioski po zatrzymaniu przez Straż Graniczną w związku z nielegalnym przekroczeniem granicy państwowej z Białorusią.</t>
    </r>
  </si>
  <si>
    <r>
      <t xml:space="preserve">W styczniu 2022 r. Szef Urzędu wydał 654  decyzje  w sprawach o udzielenie ochrony międzynarodowej, z czego 131 decyzji przyznawało jedną z form ochrony: status uchodźcy nadano 21 cudzoziemcom, a ochronę uzupełniającą </t>
    </r>
    <r>
      <rPr>
        <sz val="11"/>
        <rFont val="Roboto"/>
        <charset val="238"/>
      </rPr>
      <t>udzielono</t>
    </r>
    <r>
      <rPr>
        <sz val="11"/>
        <color rgb="FFFF0000"/>
        <rFont val="Roboto"/>
        <charset val="238"/>
      </rPr>
      <t xml:space="preserve"> </t>
    </r>
    <r>
      <rPr>
        <sz val="11"/>
        <color theme="1"/>
        <rFont val="Roboto"/>
        <charset val="238"/>
      </rPr>
      <t>110 osobom. Status uchodźcy został nadany głównie obywatelom Białorusi (12 os.) i Rosji (4 os.). Ochronę uzupełniającą przyznano głównie Białorusinom (105 os.). Decyzję negatywną otrzymało 99 cudzoziemców (głównie Rosjan i Irakijczyków – po 34 osoby), a postępowania 424 osób (w tym 166 ob. Afganistanu i 149 ob. Iraku) zostały umorzone.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</si>
</sst>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sz val="11"/>
      <color rgb="FFFF0000"/>
      <name val="Roboto"/>
      <charset val="238"/>
    </font>
    <font>
      <sz val="11"/>
      <color rgb="FF0070C0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286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3" fontId="21" fillId="0" borderId="0" xfId="0" applyNumberFormat="1" applyFont="1" applyProtection="1"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0" fontId="27" fillId="0" borderId="40" xfId="0" applyFont="1" applyBorder="1" applyAlignment="1" applyProtection="1">
      <alignment horizontal="center" vertical="center" wrapText="1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1" fillId="0" borderId="0" xfId="0" applyFont="1" applyProtection="1">
      <protection locked="0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34" fillId="35" borderId="21" xfId="0" applyFont="1" applyFill="1" applyBorder="1" applyAlignment="1" applyProtection="1">
      <alignment horizontal="center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34" fillId="35" borderId="31" xfId="0" applyFont="1" applyFill="1" applyBorder="1" applyAlignment="1" applyProtection="1">
      <alignment horizontal="center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8" fillId="36" borderId="46" xfId="0" applyNumberFormat="1" applyFont="1" applyFill="1" applyBorder="1" applyAlignment="1" applyProtection="1">
      <alignment horizontal="center" vertical="center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tygodniowy'!$B$293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tygodniowy'!$J$292,'Meldunek tygodniowy'!$M$292,'Meldunek tygodniowy'!$P$292,'Meldunek tygodniowy'!$S$292,'Meldunek tygodniowy'!$V$292)</c:f>
              <c:strCache>
                <c:ptCount val="5"/>
                <c:pt idx="0">
                  <c:v>28.12.2021 - 03.01.2022</c:v>
                </c:pt>
                <c:pt idx="1">
                  <c:v>04.01.2022 - 10.01.2022</c:v>
                </c:pt>
                <c:pt idx="2">
                  <c:v>11.01.2022 - 17.01.2022</c:v>
                </c:pt>
                <c:pt idx="3">
                  <c:v>18.01.2022 - 24.01.2022</c:v>
                </c:pt>
                <c:pt idx="4">
                  <c:v>25.01.2022 - 31.01.2022</c:v>
                </c:pt>
              </c:strCache>
            </c:strRef>
          </c:cat>
          <c:val>
            <c:numRef>
              <c:f>('Meldunek tygodniowy'!$J$293,'Meldunek tygodniowy'!$M$293,'Meldunek tygodniowy'!$P$293,'Meldunek tygodniowy'!$S$293,'Meldunek tygodniowy'!$V$293)</c:f>
              <c:numCache>
                <c:formatCode>#,##0</c:formatCode>
                <c:ptCount val="5"/>
                <c:pt idx="0">
                  <c:v>1077</c:v>
                </c:pt>
                <c:pt idx="1">
                  <c:v>1090</c:v>
                </c:pt>
                <c:pt idx="2">
                  <c:v>1060</c:v>
                </c:pt>
                <c:pt idx="3">
                  <c:v>1038</c:v>
                </c:pt>
                <c:pt idx="4">
                  <c:v>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tygodniowy'!$B$294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tygodniowy'!$J$292,'Meldunek tygodniowy'!$M$292,'Meldunek tygodniowy'!$P$292,'Meldunek tygodniowy'!$S$292,'Meldunek tygodniowy'!$V$292)</c:f>
              <c:strCache>
                <c:ptCount val="5"/>
                <c:pt idx="0">
                  <c:v>28.12.2021 - 03.01.2022</c:v>
                </c:pt>
                <c:pt idx="1">
                  <c:v>04.01.2022 - 10.01.2022</c:v>
                </c:pt>
                <c:pt idx="2">
                  <c:v>11.01.2022 - 17.01.2022</c:v>
                </c:pt>
                <c:pt idx="3">
                  <c:v>18.01.2022 - 24.01.2022</c:v>
                </c:pt>
                <c:pt idx="4">
                  <c:v>25.01.2022 - 31.01.2022</c:v>
                </c:pt>
              </c:strCache>
            </c:strRef>
          </c:cat>
          <c:val>
            <c:numRef>
              <c:f>('Meldunek tygodniowy'!$J$294,'Meldunek tygodniowy'!$M$294,'Meldunek tygodniowy'!$P$294,'Meldunek tygodniowy'!$S$294,'Meldunek tygodniowy'!$V$294)</c:f>
              <c:numCache>
                <c:formatCode>#,##0</c:formatCode>
                <c:ptCount val="5"/>
                <c:pt idx="0">
                  <c:v>4915</c:v>
                </c:pt>
                <c:pt idx="1">
                  <c:v>4978</c:v>
                </c:pt>
                <c:pt idx="2">
                  <c:v>5046</c:v>
                </c:pt>
                <c:pt idx="3">
                  <c:v>5116</c:v>
                </c:pt>
                <c:pt idx="4">
                  <c:v>5122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tygodniowy'!$B$297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tygodniowy'!$J$292,'Meldunek tygodniowy'!$M$292,'Meldunek tygodniowy'!$P$292,'Meldunek tygodniowy'!$S$292,'Meldunek tygodniowy'!$V$292)</c:f>
              <c:strCache>
                <c:ptCount val="5"/>
                <c:pt idx="0">
                  <c:v>28.12.2021 - 03.01.2022</c:v>
                </c:pt>
                <c:pt idx="1">
                  <c:v>04.01.2022 - 10.01.2022</c:v>
                </c:pt>
                <c:pt idx="2">
                  <c:v>11.01.2022 - 17.01.2022</c:v>
                </c:pt>
                <c:pt idx="3">
                  <c:v>18.01.2022 - 24.01.2022</c:v>
                </c:pt>
                <c:pt idx="4">
                  <c:v>25.01.2022 - 31.01.2022</c:v>
                </c:pt>
              </c:strCache>
            </c:strRef>
          </c:cat>
          <c:val>
            <c:numRef>
              <c:f>('Meldunek tygodniowy'!$J$297,'Meldunek tygodniowy'!$M$297,'Meldunek tygodniowy'!$P$297,'Meldunek tygodniowy'!$S$297,'Meldunek tygodniowy'!$V$297)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82866712"/>
        <c:axId val="382867096"/>
        <c:axId val="0"/>
      </c:bar3DChart>
      <c:catAx>
        <c:axId val="3828667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82867096"/>
        <c:crosses val="autoZero"/>
        <c:auto val="1"/>
        <c:lblAlgn val="ctr"/>
        <c:lblOffset val="100"/>
        <c:noMultiLvlLbl val="0"/>
      </c:catAx>
      <c:valAx>
        <c:axId val="38286709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382866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tygodniowy'!$C$75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tygodniowy'!$L$75:$U$75</c:f>
              <c:numCache>
                <c:formatCode>#,##0</c:formatCode>
                <c:ptCount val="10"/>
                <c:pt idx="0">
                  <c:v>1387</c:v>
                </c:pt>
                <c:pt idx="2">
                  <c:v>514</c:v>
                </c:pt>
                <c:pt idx="3">
                  <c:v>734</c:v>
                </c:pt>
                <c:pt idx="4">
                  <c:v>45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tygodniowy'!$C$76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tygodniowy'!$L$76:$U$76</c:f>
              <c:numCache>
                <c:formatCode>#,##0</c:formatCode>
                <c:ptCount val="10"/>
                <c:pt idx="0">
                  <c:v>72</c:v>
                </c:pt>
                <c:pt idx="2">
                  <c:v>15</c:v>
                </c:pt>
                <c:pt idx="3">
                  <c:v>7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tygodniowy'!$C$77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tygodniowy'!$L$77:$U$77</c:f>
              <c:numCache>
                <c:formatCode>#,##0</c:formatCode>
                <c:ptCount val="10"/>
                <c:pt idx="0">
                  <c:v>27</c:v>
                </c:pt>
                <c:pt idx="2">
                  <c:v>11</c:v>
                </c:pt>
                <c:pt idx="3">
                  <c:v>13</c:v>
                </c:pt>
                <c:pt idx="4">
                  <c:v>7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tygodniowy'!$C$78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tygodniowy'!$L$78:$U$78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tygodniowy'!$C$79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tygodniowy'!$L$79:$U$79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tygodniowy'!$C$80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tygodniowy'!$L$80:$U$80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tygodniowy'!$C$81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tygodniowy'!$L$81:$U$81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tygodniowy'!$C$82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tygodniowy'!$L$82:$U$82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tygodniowy'!$C$83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tygodniowy'!$L$83:$U$83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tygodniowy'!$C$84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tygodniowy'!$L$84:$U$84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tygodniowy'!$C$85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tygodniowy'!$L$85:$U$85</c:f>
              <c:numCache>
                <c:formatCode>#,##0</c:formatCode>
                <c:ptCount val="10"/>
                <c:pt idx="0">
                  <c:v>128</c:v>
                </c:pt>
                <c:pt idx="2">
                  <c:v>40</c:v>
                </c:pt>
                <c:pt idx="3">
                  <c:v>0</c:v>
                </c:pt>
                <c:pt idx="4">
                  <c:v>3</c:v>
                </c:pt>
                <c:pt idx="5">
                  <c:v>47</c:v>
                </c:pt>
                <c:pt idx="6">
                  <c:v>17</c:v>
                </c:pt>
                <c:pt idx="7">
                  <c:v>0</c:v>
                </c:pt>
                <c:pt idx="8">
                  <c:v>15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tygodniowy'!$C$86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tygodniowy'!$L$86:$U$86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tygodniowy'!$C$87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tygodniowy'!$L$87:$U$87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tygodniowy'!$C$88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tygodniowy'!$L$88:$U$88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tygodniowy'!$C$89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tygodniowy'!$L$89:$U$89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80690056"/>
        <c:axId val="380694368"/>
        <c:axId val="0"/>
      </c:bar3DChart>
      <c:catAx>
        <c:axId val="38069005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0694368"/>
        <c:crosses val="autoZero"/>
        <c:auto val="1"/>
        <c:lblAlgn val="ctr"/>
        <c:lblOffset val="100"/>
        <c:noMultiLvlLbl val="0"/>
      </c:catAx>
      <c:valAx>
        <c:axId val="3806943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0690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tygodniowy'!$C$202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tygodniowy'!$G$200:$J$201,'Meldunek tygodniowy'!$K$200:$N$201,'Meldunek tygodniowy'!$O$200:$R$201)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tygodniowy'!$G$202:$R$202</c:f>
              <c:numCache>
                <c:formatCode>General</c:formatCode>
                <c:ptCount val="12"/>
                <c:pt idx="0">
                  <c:v>144</c:v>
                </c:pt>
                <c:pt idx="2">
                  <c:v>188</c:v>
                </c:pt>
                <c:pt idx="4">
                  <c:v>3</c:v>
                </c:pt>
                <c:pt idx="6">
                  <c:v>5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tygodniowy'!$C$203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tygodniowy'!$G$200:$J$201,'Meldunek tygodniowy'!$K$200:$N$201,'Meldunek tygodniowy'!$O$200:$R$201)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tygodniowy'!$G$203:$R$203</c:f>
              <c:numCache>
                <c:formatCode>General</c:formatCode>
                <c:ptCount val="12"/>
                <c:pt idx="0">
                  <c:v>56</c:v>
                </c:pt>
                <c:pt idx="2">
                  <c:v>76</c:v>
                </c:pt>
                <c:pt idx="4">
                  <c:v>24</c:v>
                </c:pt>
                <c:pt idx="6">
                  <c:v>24</c:v>
                </c:pt>
                <c:pt idx="8">
                  <c:v>1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tygodniowy'!$C$204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tygodniowy'!$G$200:$J$201,'Meldunek tygodniowy'!$K$200:$N$201,'Meldunek tygodniowy'!$O$200:$R$201)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tygodniowy'!$G$204:$R$204</c:f>
              <c:numCache>
                <c:formatCode>General</c:formatCode>
                <c:ptCount val="12"/>
                <c:pt idx="0">
                  <c:v>11</c:v>
                </c:pt>
                <c:pt idx="2">
                  <c:v>23</c:v>
                </c:pt>
                <c:pt idx="4">
                  <c:v>19</c:v>
                </c:pt>
                <c:pt idx="6">
                  <c:v>35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tygodniowy'!$C$205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tygodniowy'!$G$200:$J$201,'Meldunek tygodniowy'!$K$200:$N$201,'Meldunek tygodniowy'!$O$200:$R$201)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tygodniowy'!$G$205:$R$205</c:f>
              <c:numCache>
                <c:formatCode>General</c:formatCode>
                <c:ptCount val="12"/>
                <c:pt idx="0">
                  <c:v>6</c:v>
                </c:pt>
                <c:pt idx="2">
                  <c:v>13</c:v>
                </c:pt>
                <c:pt idx="4">
                  <c:v>9</c:v>
                </c:pt>
                <c:pt idx="6">
                  <c:v>13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tygodniowy'!$C$206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tygodniowy'!$G$206:$R$206</c:f>
              <c:numCache>
                <c:formatCode>General</c:formatCode>
                <c:ptCount val="12"/>
                <c:pt idx="0">
                  <c:v>12</c:v>
                </c:pt>
                <c:pt idx="2">
                  <c:v>24</c:v>
                </c:pt>
                <c:pt idx="4">
                  <c:v>0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tygodniowy'!$C$207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tygodniowy'!$G$200:$J$201,'Meldunek tygodniowy'!$K$200:$N$201,'Meldunek tygodniowy'!$O$200:$R$201)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tygodniowy'!$G$207:$R$207</c:f>
              <c:numCache>
                <c:formatCode>General</c:formatCode>
                <c:ptCount val="12"/>
                <c:pt idx="0">
                  <c:v>48</c:v>
                </c:pt>
                <c:pt idx="2">
                  <c:v>69</c:v>
                </c:pt>
                <c:pt idx="4">
                  <c:v>18</c:v>
                </c:pt>
                <c:pt idx="6">
                  <c:v>30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80696720"/>
        <c:axId val="380690448"/>
        <c:axId val="0"/>
      </c:bar3DChart>
      <c:catAx>
        <c:axId val="380696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80690448"/>
        <c:crosses val="autoZero"/>
        <c:auto val="1"/>
        <c:lblAlgn val="ctr"/>
        <c:lblOffset val="100"/>
        <c:noMultiLvlLbl val="0"/>
      </c:catAx>
      <c:valAx>
        <c:axId val="380690448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806967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01.01.2022 - 31.01.2022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28877</c:v>
                </c:pt>
                <c:pt idx="1">
                  <c:v>16722</c:v>
                </c:pt>
                <c:pt idx="2">
                  <c:v>3562</c:v>
                </c:pt>
                <c:pt idx="3">
                  <c:v>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01.01.2022 - 31.01.2022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2200</c:v>
                </c:pt>
                <c:pt idx="1">
                  <c:v>1352</c:v>
                </c:pt>
                <c:pt idx="2">
                  <c:v>144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01.01.2022 - 31.01.2022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956</c:v>
                </c:pt>
                <c:pt idx="1">
                  <c:v>589</c:v>
                </c:pt>
                <c:pt idx="2">
                  <c:v>95</c:v>
                </c:pt>
                <c:pt idx="3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692800"/>
        <c:axId val="380693584"/>
        <c:axId val="0"/>
      </c:bar3DChart>
      <c:catAx>
        <c:axId val="380692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0693584"/>
        <c:crosses val="autoZero"/>
        <c:auto val="1"/>
        <c:lblAlgn val="ctr"/>
        <c:lblOffset val="100"/>
        <c:noMultiLvlLbl val="0"/>
      </c:catAx>
      <c:valAx>
        <c:axId val="3806935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806928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tygodniowy'!$D$150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tygodniowy'!$H$149:$K$149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tygodniowy'!$H$150:$K$150</c:f>
              <c:numCache>
                <c:formatCode>#,##0</c:formatCode>
                <c:ptCount val="4"/>
                <c:pt idx="0">
                  <c:v>27185</c:v>
                </c:pt>
                <c:pt idx="3">
                  <c:v>26907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tygodniowy'!$D$151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tygodniowy'!$H$149:$K$149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tygodniowy'!$H$151:$K$151</c:f>
              <c:numCache>
                <c:formatCode>#,##0</c:formatCode>
                <c:ptCount val="4"/>
                <c:pt idx="0">
                  <c:v>1252</c:v>
                </c:pt>
                <c:pt idx="3">
                  <c:v>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tygodniowy'!$D$152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tygodniowy'!$H$149:$K$149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tygodniowy'!$H$152:$K$152</c:f>
              <c:numCache>
                <c:formatCode>#,##0</c:formatCode>
                <c:ptCount val="4"/>
                <c:pt idx="0">
                  <c:v>7173</c:v>
                </c:pt>
                <c:pt idx="3">
                  <c:v>5814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4385856"/>
        <c:axId val="384385464"/>
        <c:axId val="384135064"/>
      </c:bar3DChart>
      <c:catAx>
        <c:axId val="38438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4385464"/>
        <c:crosses val="autoZero"/>
        <c:auto val="1"/>
        <c:lblAlgn val="ctr"/>
        <c:lblOffset val="100"/>
        <c:noMultiLvlLbl val="0"/>
      </c:catAx>
      <c:valAx>
        <c:axId val="384385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4385856"/>
        <c:crosses val="autoZero"/>
        <c:crossBetween val="between"/>
      </c:valAx>
      <c:serAx>
        <c:axId val="384135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438546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304</xdr:row>
      <xdr:rowOff>65086</xdr:rowOff>
    </xdr:from>
    <xdr:to>
      <xdr:col>23</xdr:col>
      <xdr:colOff>9525</xdr:colOff>
      <xdr:row>318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91</xdr:row>
      <xdr:rowOff>69397</xdr:rowOff>
    </xdr:from>
    <xdr:to>
      <xdr:col>23</xdr:col>
      <xdr:colOff>1</xdr:colOff>
      <xdr:row>113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27215</xdr:colOff>
      <xdr:row>208</xdr:row>
      <xdr:rowOff>142193</xdr:rowOff>
    </xdr:from>
    <xdr:to>
      <xdr:col>23</xdr:col>
      <xdr:colOff>238126</xdr:colOff>
      <xdr:row>227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154</xdr:row>
      <xdr:rowOff>1</xdr:rowOff>
    </xdr:from>
    <xdr:to>
      <xdr:col>21</xdr:col>
      <xdr:colOff>238125</xdr:colOff>
      <xdr:row>169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24</xdr:col>
      <xdr:colOff>0</xdr:colOff>
      <xdr:row>229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10583</xdr:colOff>
      <xdr:row>233</xdr:row>
      <xdr:rowOff>31751</xdr:rowOff>
    </xdr:from>
    <xdr:to>
      <xdr:col>25</xdr:col>
      <xdr:colOff>21167</xdr:colOff>
      <xdr:row>238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257</xdr:row>
      <xdr:rowOff>0</xdr:rowOff>
    </xdr:from>
    <xdr:to>
      <xdr:col>25</xdr:col>
      <xdr:colOff>10584</xdr:colOff>
      <xdr:row>261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277</xdr:row>
      <xdr:rowOff>190499</xdr:rowOff>
    </xdr:from>
    <xdr:to>
      <xdr:col>25</xdr:col>
      <xdr:colOff>10584</xdr:colOff>
      <xdr:row>284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322</xdr:row>
      <xdr:rowOff>0</xdr:rowOff>
    </xdr:from>
    <xdr:to>
      <xdr:col>25</xdr:col>
      <xdr:colOff>10584</xdr:colOff>
      <xdr:row>325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56</xdr:row>
      <xdr:rowOff>190499</xdr:rowOff>
    </xdr:from>
    <xdr:to>
      <xdr:col>25</xdr:col>
      <xdr:colOff>10584</xdr:colOff>
      <xdr:row>66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12430124"/>
          <a:ext cx="8516409" cy="35538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25</xdr:col>
      <xdr:colOff>10584</xdr:colOff>
      <xdr:row>123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25</xdr:col>
      <xdr:colOff>10584</xdr:colOff>
      <xdr:row>144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171</xdr:row>
      <xdr:rowOff>0</xdr:rowOff>
    </xdr:from>
    <xdr:to>
      <xdr:col>25</xdr:col>
      <xdr:colOff>10584</xdr:colOff>
      <xdr:row>175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25</xdr:col>
      <xdr:colOff>10584</xdr:colOff>
      <xdr:row>191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329</xdr:row>
      <xdr:rowOff>190499</xdr:rowOff>
    </xdr:from>
    <xdr:to>
      <xdr:col>25</xdr:col>
      <xdr:colOff>10584</xdr:colOff>
      <xdr:row>346</xdr:row>
      <xdr:rowOff>21166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358"/>
  <sheetViews>
    <sheetView showGridLines="0" tabSelected="1" zoomScaleNormal="100" zoomScalePageLayoutView="70" workbookViewId="0">
      <selection activeCell="X274" sqref="X274"/>
    </sheetView>
  </sheetViews>
  <sheetFormatPr defaultColWidth="4.140625" defaultRowHeight="15" x14ac:dyDescent="0.25"/>
  <cols>
    <col min="1" max="18" width="5" style="3" customWidth="1"/>
    <col min="19" max="19" width="8.28515625" style="3" customWidth="1"/>
    <col min="20" max="20" width="5" style="3" customWidth="1"/>
    <col min="21" max="21" width="5.42578125" style="3" bestFit="1" customWidth="1"/>
    <col min="22" max="24" width="5" style="3" customWidth="1"/>
    <col min="25" max="25" width="3.85546875" style="6" customWidth="1"/>
    <col min="26" max="16384" width="4.140625" style="3"/>
  </cols>
  <sheetData>
    <row r="1" spans="1:29" x14ac:dyDescent="0.25">
      <c r="T1" s="46"/>
      <c r="U1" s="47"/>
      <c r="V1" s="47"/>
      <c r="W1" s="47"/>
      <c r="X1" s="47"/>
      <c r="Y1" s="47"/>
      <c r="Z1" s="47"/>
      <c r="AA1" s="47"/>
      <c r="AB1" s="47"/>
      <c r="AC1" s="47"/>
    </row>
    <row r="2" spans="1:29" x14ac:dyDescent="0.25">
      <c r="Q2" s="5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29" x14ac:dyDescent="0.25">
      <c r="T3" s="47"/>
      <c r="U3" s="47"/>
      <c r="V3" s="47"/>
      <c r="W3" s="47"/>
      <c r="X3" s="47"/>
      <c r="Y3" s="47"/>
      <c r="Z3" s="47"/>
      <c r="AA3" s="47"/>
      <c r="AB3" s="47"/>
      <c r="AC3" s="47"/>
    </row>
    <row r="4" spans="1:29" x14ac:dyDescent="0.25">
      <c r="T4" s="47"/>
      <c r="U4" s="47"/>
      <c r="V4" s="47"/>
      <c r="W4" s="47"/>
      <c r="X4" s="47"/>
      <c r="Y4" s="47"/>
      <c r="Z4" s="47"/>
      <c r="AA4" s="47"/>
      <c r="AB4" s="47"/>
      <c r="AC4" s="47"/>
    </row>
    <row r="5" spans="1:29" x14ac:dyDescent="0.25">
      <c r="E5" s="271" t="s">
        <v>66</v>
      </c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x14ac:dyDescent="0.25"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x14ac:dyDescent="0.25"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T7" s="47"/>
      <c r="U7" s="47"/>
      <c r="V7" s="47"/>
      <c r="W7" s="47"/>
      <c r="X7" s="47"/>
      <c r="Y7" s="47"/>
      <c r="Z7" s="47"/>
      <c r="AA7" s="47"/>
      <c r="AB7" s="47"/>
      <c r="AC7" s="47"/>
    </row>
    <row r="8" spans="1:29" x14ac:dyDescent="0.25"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T8" s="47"/>
      <c r="U8" s="47"/>
      <c r="V8" s="47"/>
      <c r="W8" s="47"/>
      <c r="X8" s="47"/>
      <c r="Y8" s="47"/>
      <c r="Z8" s="47"/>
      <c r="AA8" s="47"/>
      <c r="AB8" s="47"/>
      <c r="AC8" s="47"/>
    </row>
    <row r="9" spans="1:29" ht="19.5" x14ac:dyDescent="0.3">
      <c r="E9" s="272" t="str">
        <f>CONCATENATE("w okresie ",Arkusz18!A2," - ",Arkusz18!B2," r.")</f>
        <v>w okresie 01.01.2022 - 31.01.2022 r.</v>
      </c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T9" s="47"/>
      <c r="U9" s="47"/>
      <c r="V9" s="47"/>
      <c r="W9" s="47"/>
      <c r="X9" s="47"/>
      <c r="Y9" s="47"/>
      <c r="Z9" s="47"/>
      <c r="AA9" s="47"/>
      <c r="AB9" s="47"/>
      <c r="AC9" s="47"/>
    </row>
    <row r="10" spans="1:29" x14ac:dyDescent="0.25">
      <c r="T10" s="47"/>
      <c r="U10" s="47"/>
      <c r="V10" s="47"/>
      <c r="W10" s="47"/>
      <c r="X10" s="47"/>
      <c r="Y10" s="47"/>
      <c r="Z10" s="47"/>
      <c r="AA10" s="47"/>
      <c r="AB10" s="47"/>
      <c r="AC10" s="47"/>
    </row>
    <row r="11" spans="1:29" x14ac:dyDescent="0.25">
      <c r="T11" s="47"/>
      <c r="U11" s="47"/>
      <c r="V11" s="47"/>
      <c r="W11" s="47"/>
      <c r="X11" s="47"/>
      <c r="Y11" s="47"/>
      <c r="Z11" s="47"/>
      <c r="AA11" s="47"/>
      <c r="AB11" s="47"/>
      <c r="AC11" s="47"/>
    </row>
    <row r="12" spans="1:29" x14ac:dyDescent="0.25">
      <c r="T12" s="47"/>
      <c r="U12" s="47"/>
      <c r="V12" s="47"/>
      <c r="W12" s="47"/>
      <c r="X12" s="47"/>
      <c r="Y12" s="47"/>
      <c r="Z12" s="47"/>
      <c r="AA12" s="47"/>
      <c r="AB12" s="47"/>
      <c r="AC12" s="47"/>
    </row>
    <row r="13" spans="1:29" x14ac:dyDescent="0.25">
      <c r="T13" s="47"/>
      <c r="U13" s="47"/>
      <c r="V13" s="47"/>
      <c r="W13" s="47"/>
      <c r="X13" s="47"/>
      <c r="Y13" s="47"/>
      <c r="Z13" s="47"/>
      <c r="AA13" s="47"/>
      <c r="AB13" s="47"/>
      <c r="AC13" s="47"/>
    </row>
    <row r="14" spans="1:29" x14ac:dyDescent="0.25">
      <c r="T14" s="47"/>
      <c r="U14" s="47"/>
      <c r="V14" s="47"/>
      <c r="W14" s="47"/>
      <c r="X14" s="47"/>
      <c r="Y14" s="47"/>
      <c r="Z14" s="47"/>
      <c r="AA14" s="47"/>
      <c r="AB14" s="47"/>
      <c r="AC14" s="47"/>
    </row>
    <row r="15" spans="1:29" ht="18.75" x14ac:dyDescent="0.25">
      <c r="A15" s="8" t="s">
        <v>70</v>
      </c>
      <c r="T15" s="47"/>
      <c r="U15" s="47"/>
      <c r="V15" s="47"/>
      <c r="W15" s="47"/>
      <c r="X15" s="47"/>
      <c r="Y15" s="47"/>
      <c r="Z15" s="47"/>
      <c r="AA15" s="47"/>
      <c r="AB15" s="47"/>
      <c r="AC15" s="47"/>
    </row>
    <row r="16" spans="1:29" ht="18.75" x14ac:dyDescent="0.25">
      <c r="A16" s="8"/>
    </row>
    <row r="18" spans="1:26" x14ac:dyDescent="0.25">
      <c r="A18" s="97" t="s">
        <v>138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</row>
    <row r="19" spans="1:26" x14ac:dyDescent="0.25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</row>
    <row r="20" spans="1:26" x14ac:dyDescent="0.25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</row>
    <row r="21" spans="1:26" ht="15.75" thickBo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25">
      <c r="G22" s="132" t="s">
        <v>2</v>
      </c>
      <c r="H22" s="133"/>
      <c r="I22" s="133"/>
      <c r="J22" s="133"/>
      <c r="K22" s="133" t="s">
        <v>3</v>
      </c>
      <c r="L22" s="133"/>
      <c r="M22" s="186" t="str">
        <f>CONCATENATE("decyzje ",Arkusz18!A2," - ",Arkusz18!B2," r.")</f>
        <v>decyzje 01.01.2022 - 31.01.2022 r.</v>
      </c>
      <c r="N22" s="186"/>
      <c r="O22" s="186"/>
      <c r="P22" s="186"/>
      <c r="Q22" s="186"/>
      <c r="R22" s="187"/>
    </row>
    <row r="23" spans="1:26" ht="60" customHeight="1" x14ac:dyDescent="0.25">
      <c r="G23" s="281"/>
      <c r="H23" s="275"/>
      <c r="I23" s="275"/>
      <c r="J23" s="275"/>
      <c r="K23" s="275"/>
      <c r="L23" s="275"/>
      <c r="M23" s="273" t="s">
        <v>25</v>
      </c>
      <c r="N23" s="273"/>
      <c r="O23" s="273" t="s">
        <v>26</v>
      </c>
      <c r="P23" s="273"/>
      <c r="Q23" s="273" t="s">
        <v>27</v>
      </c>
      <c r="R23" s="274"/>
    </row>
    <row r="24" spans="1:26" x14ac:dyDescent="0.25">
      <c r="G24" s="279" t="s">
        <v>34</v>
      </c>
      <c r="H24" s="280"/>
      <c r="I24" s="280"/>
      <c r="J24" s="280"/>
      <c r="K24" s="116">
        <f>Arkusz9!B5</f>
        <v>28877</v>
      </c>
      <c r="L24" s="116"/>
      <c r="M24" s="211">
        <f>Arkusz9!B3</f>
        <v>16722</v>
      </c>
      <c r="N24" s="211"/>
      <c r="O24" s="211">
        <f>Arkusz9!B2</f>
        <v>3562</v>
      </c>
      <c r="P24" s="211"/>
      <c r="Q24" s="211">
        <f>Arkusz9!B4</f>
        <v>827</v>
      </c>
      <c r="R24" s="268"/>
    </row>
    <row r="25" spans="1:26" x14ac:dyDescent="0.25">
      <c r="G25" s="277" t="s">
        <v>35</v>
      </c>
      <c r="H25" s="278"/>
      <c r="I25" s="278"/>
      <c r="J25" s="278"/>
      <c r="K25" s="276">
        <f>Arkusz9!B13</f>
        <v>2200</v>
      </c>
      <c r="L25" s="276"/>
      <c r="M25" s="269">
        <f>Arkusz9!B11</f>
        <v>1352</v>
      </c>
      <c r="N25" s="269"/>
      <c r="O25" s="269">
        <f>Arkusz9!B10</f>
        <v>144</v>
      </c>
      <c r="P25" s="269"/>
      <c r="Q25" s="269">
        <f>Arkusz9!B12</f>
        <v>90</v>
      </c>
      <c r="R25" s="270"/>
    </row>
    <row r="26" spans="1:26" ht="15.75" thickBot="1" x14ac:dyDescent="0.3">
      <c r="G26" s="49" t="s">
        <v>24</v>
      </c>
      <c r="H26" s="50"/>
      <c r="I26" s="50"/>
      <c r="J26" s="50"/>
      <c r="K26" s="197">
        <f>Arkusz9!B9</f>
        <v>956</v>
      </c>
      <c r="L26" s="197"/>
      <c r="M26" s="69">
        <f>Arkusz9!B7</f>
        <v>589</v>
      </c>
      <c r="N26" s="69"/>
      <c r="O26" s="69">
        <f>Arkusz9!B6</f>
        <v>95</v>
      </c>
      <c r="P26" s="69"/>
      <c r="Q26" s="69">
        <f>Arkusz9!B8</f>
        <v>63</v>
      </c>
      <c r="R26" s="196"/>
    </row>
    <row r="27" spans="1:26" ht="15.75" thickBot="1" x14ac:dyDescent="0.3">
      <c r="G27" s="209" t="s">
        <v>72</v>
      </c>
      <c r="H27" s="210"/>
      <c r="I27" s="210"/>
      <c r="J27" s="210"/>
      <c r="K27" s="70">
        <f>SUM(K24:K26)</f>
        <v>32033</v>
      </c>
      <c r="L27" s="70"/>
      <c r="M27" s="70">
        <f>SUM(M24:M26)</f>
        <v>18663</v>
      </c>
      <c r="N27" s="70"/>
      <c r="O27" s="70">
        <f>SUM(O24:O26)</f>
        <v>3801</v>
      </c>
      <c r="P27" s="70"/>
      <c r="Q27" s="70">
        <f>SUM(Q24:Q26)</f>
        <v>980</v>
      </c>
      <c r="R27" s="259"/>
      <c r="S27" s="48"/>
    </row>
    <row r="31" spans="1:26" x14ac:dyDescent="0.25">
      <c r="V31" s="11"/>
      <c r="W31" s="11"/>
      <c r="Z31" s="11"/>
    </row>
    <row r="37" spans="7:26" x14ac:dyDescent="0.25">
      <c r="V37" s="24"/>
      <c r="W37" s="24"/>
      <c r="X37" s="24"/>
      <c r="Y37" s="26"/>
      <c r="Z37" s="24"/>
    </row>
    <row r="38" spans="7:26" x14ac:dyDescent="0.25">
      <c r="V38" s="24"/>
      <c r="W38" s="24"/>
      <c r="X38" s="24"/>
      <c r="Y38" s="26"/>
      <c r="Z38" s="24"/>
    </row>
    <row r="39" spans="7:26" x14ac:dyDescent="0.25">
      <c r="V39" s="24"/>
      <c r="W39" s="24"/>
      <c r="X39" s="24"/>
      <c r="Y39" s="26"/>
      <c r="Z39" s="24"/>
    </row>
    <row r="40" spans="7:26" x14ac:dyDescent="0.25">
      <c r="V40" s="24"/>
      <c r="W40" s="24"/>
      <c r="X40" s="24"/>
      <c r="Y40" s="26"/>
      <c r="Z40" s="24"/>
    </row>
    <row r="41" spans="7:26" x14ac:dyDescent="0.25">
      <c r="V41" s="24"/>
      <c r="W41" s="24"/>
      <c r="X41" s="24"/>
      <c r="Y41" s="26"/>
      <c r="Z41" s="24"/>
    </row>
    <row r="42" spans="7:26" x14ac:dyDescent="0.25">
      <c r="V42" s="24"/>
      <c r="W42" s="24"/>
      <c r="X42" s="24"/>
      <c r="Y42" s="26"/>
      <c r="Z42" s="24"/>
    </row>
    <row r="43" spans="7:26" x14ac:dyDescent="0.25">
      <c r="V43" s="24"/>
      <c r="W43" s="24"/>
      <c r="X43" s="24"/>
      <c r="Y43" s="26"/>
      <c r="Z43" s="24"/>
    </row>
    <row r="44" spans="7:26" x14ac:dyDescent="0.25">
      <c r="V44" s="24"/>
      <c r="W44" s="24"/>
      <c r="X44" s="24"/>
      <c r="Y44" s="26"/>
      <c r="Z44" s="24"/>
    </row>
    <row r="45" spans="7:26" ht="15.75" thickBot="1" x14ac:dyDescent="0.3">
      <c r="V45" s="24"/>
      <c r="W45" s="24"/>
      <c r="X45" s="24"/>
      <c r="Y45" s="26"/>
      <c r="Z45" s="24"/>
    </row>
    <row r="46" spans="7:26" ht="63.75" customHeight="1" x14ac:dyDescent="0.25">
      <c r="G46" s="63" t="s">
        <v>2</v>
      </c>
      <c r="H46" s="64"/>
      <c r="I46" s="64"/>
      <c r="J46" s="64"/>
      <c r="K46" s="64"/>
      <c r="L46" s="64"/>
      <c r="M46" s="64"/>
      <c r="N46" s="64"/>
      <c r="O46" s="67" t="s">
        <v>3</v>
      </c>
      <c r="P46" s="67"/>
      <c r="Q46" s="262" t="s">
        <v>77</v>
      </c>
      <c r="R46" s="263"/>
      <c r="U46" s="24"/>
      <c r="V46" s="24"/>
      <c r="W46" s="24"/>
      <c r="X46" s="24"/>
      <c r="Y46" s="26"/>
    </row>
    <row r="47" spans="7:26" x14ac:dyDescent="0.25">
      <c r="G47" s="65"/>
      <c r="H47" s="66"/>
      <c r="I47" s="66"/>
      <c r="J47" s="66"/>
      <c r="K47" s="66"/>
      <c r="L47" s="66"/>
      <c r="M47" s="66"/>
      <c r="N47" s="66"/>
      <c r="O47" s="68"/>
      <c r="P47" s="68"/>
      <c r="Q47" s="264"/>
      <c r="R47" s="265"/>
      <c r="U47" s="24"/>
      <c r="V47" s="24"/>
      <c r="W47" s="24"/>
      <c r="X47" s="24"/>
      <c r="Y47" s="26"/>
    </row>
    <row r="48" spans="7:26" x14ac:dyDescent="0.25">
      <c r="G48" s="53" t="s">
        <v>73</v>
      </c>
      <c r="H48" s="54"/>
      <c r="I48" s="54"/>
      <c r="J48" s="54"/>
      <c r="K48" s="54"/>
      <c r="L48" s="54"/>
      <c r="M48" s="54"/>
      <c r="N48" s="54"/>
      <c r="O48" s="61">
        <f>Arkusz10!A2</f>
        <v>382</v>
      </c>
      <c r="P48" s="61"/>
      <c r="Q48" s="78">
        <f>Arkusz10!A3</f>
        <v>391</v>
      </c>
      <c r="R48" s="79"/>
      <c r="U48" s="24"/>
      <c r="V48" s="24"/>
      <c r="W48" s="24"/>
      <c r="X48" s="24"/>
      <c r="Y48" s="26"/>
    </row>
    <row r="49" spans="1:26" x14ac:dyDescent="0.25">
      <c r="G49" s="57" t="s">
        <v>74</v>
      </c>
      <c r="H49" s="58"/>
      <c r="I49" s="58"/>
      <c r="J49" s="58"/>
      <c r="K49" s="58"/>
      <c r="L49" s="58"/>
      <c r="M49" s="58"/>
      <c r="N49" s="58"/>
      <c r="O49" s="62">
        <f>Arkusz10!A4</f>
        <v>46</v>
      </c>
      <c r="P49" s="62"/>
      <c r="Q49" s="266">
        <f>Arkusz10!A5</f>
        <v>36</v>
      </c>
      <c r="R49" s="267"/>
      <c r="U49" s="24"/>
      <c r="V49" s="24"/>
      <c r="W49" s="24"/>
      <c r="X49" s="24"/>
      <c r="Y49" s="26"/>
    </row>
    <row r="50" spans="1:26" x14ac:dyDescent="0.25">
      <c r="G50" s="53" t="s">
        <v>75</v>
      </c>
      <c r="H50" s="54"/>
      <c r="I50" s="54"/>
      <c r="J50" s="54"/>
      <c r="K50" s="54"/>
      <c r="L50" s="54"/>
      <c r="M50" s="54"/>
      <c r="N50" s="54"/>
      <c r="O50" s="61">
        <f>Arkusz10!A6</f>
        <v>0</v>
      </c>
      <c r="P50" s="61"/>
      <c r="Q50" s="78">
        <f>Arkusz10!A7</f>
        <v>1</v>
      </c>
      <c r="R50" s="79"/>
      <c r="U50" s="24"/>
      <c r="V50" s="24"/>
      <c r="W50" s="24"/>
      <c r="X50" s="24"/>
      <c r="Y50" s="26"/>
    </row>
    <row r="51" spans="1:26" ht="15.75" thickBot="1" x14ac:dyDescent="0.3">
      <c r="G51" s="55" t="s">
        <v>76</v>
      </c>
      <c r="H51" s="56"/>
      <c r="I51" s="56"/>
      <c r="J51" s="56"/>
      <c r="K51" s="56"/>
      <c r="L51" s="56"/>
      <c r="M51" s="56"/>
      <c r="N51" s="56"/>
      <c r="O51" s="51">
        <f>Arkusz10!A8</f>
        <v>4</v>
      </c>
      <c r="P51" s="51"/>
      <c r="Q51" s="80">
        <f>Arkusz10!A9</f>
        <v>4</v>
      </c>
      <c r="R51" s="81"/>
      <c r="U51" s="24"/>
      <c r="V51" s="24"/>
      <c r="W51" s="24"/>
      <c r="X51" s="24"/>
      <c r="Y51" s="26"/>
    </row>
    <row r="52" spans="1:26" ht="15.75" thickBot="1" x14ac:dyDescent="0.3">
      <c r="G52" s="59" t="s">
        <v>72</v>
      </c>
      <c r="H52" s="60"/>
      <c r="I52" s="60"/>
      <c r="J52" s="60"/>
      <c r="K52" s="60"/>
      <c r="L52" s="60"/>
      <c r="M52" s="60"/>
      <c r="N52" s="60"/>
      <c r="O52" s="52">
        <f>SUM(O48:O51)</f>
        <v>432</v>
      </c>
      <c r="P52" s="52"/>
      <c r="Q52" s="82">
        <f>SUM(Q48:Q51)</f>
        <v>432</v>
      </c>
      <c r="R52" s="83"/>
      <c r="U52" s="24"/>
      <c r="V52" s="24"/>
      <c r="W52" s="24"/>
      <c r="X52" s="24"/>
      <c r="Y52" s="26"/>
    </row>
    <row r="53" spans="1:26" x14ac:dyDescent="0.25">
      <c r="V53" s="24"/>
      <c r="W53" s="24"/>
      <c r="X53" s="24"/>
      <c r="Y53" s="26"/>
      <c r="Z53" s="24"/>
    </row>
    <row r="54" spans="1:26" x14ac:dyDescent="0.25">
      <c r="V54" s="24"/>
      <c r="W54" s="24"/>
      <c r="X54" s="24"/>
      <c r="Y54" s="26"/>
      <c r="Z54" s="24"/>
    </row>
    <row r="55" spans="1:26" x14ac:dyDescent="0.25">
      <c r="V55" s="24"/>
      <c r="W55" s="24"/>
      <c r="X55" s="24"/>
      <c r="Y55" s="26"/>
      <c r="Z55" s="24"/>
    </row>
    <row r="58" spans="1:26" ht="159" customHeight="1" x14ac:dyDescent="0.25">
      <c r="A58" s="94" t="s">
        <v>172</v>
      </c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</row>
    <row r="59" spans="1:26" x14ac:dyDescent="0.25">
      <c r="A59" s="230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</row>
    <row r="60" spans="1:26" x14ac:dyDescent="0.25">
      <c r="A60" s="230"/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</row>
    <row r="61" spans="1:26" x14ac:dyDescent="0.25">
      <c r="A61" s="230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</row>
    <row r="62" spans="1:26" x14ac:dyDescent="0.25">
      <c r="A62" s="230"/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</row>
    <row r="63" spans="1:26" x14ac:dyDescent="0.25">
      <c r="A63" s="230"/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</row>
    <row r="64" spans="1:26" x14ac:dyDescent="0.25">
      <c r="A64" s="230"/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</row>
    <row r="65" spans="1:26" x14ac:dyDescent="0.25">
      <c r="A65" s="230"/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</row>
    <row r="66" spans="1:26" x14ac:dyDescent="0.25">
      <c r="A66" s="230"/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</row>
    <row r="71" spans="1:26" ht="36" customHeight="1" x14ac:dyDescent="0.25">
      <c r="A71" s="97" t="s">
        <v>139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</row>
    <row r="72" spans="1:26" x14ac:dyDescent="0.25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</row>
    <row r="73" spans="1:26" ht="15.75" thickBot="1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84" t="str">
        <f>CONCATENATE(Arkusz18!C2," - ",Arkusz18!B2," r.")</f>
        <v>01.01.2022 - 31.01.2022 r.</v>
      </c>
      <c r="M73" s="84"/>
      <c r="N73" s="84"/>
      <c r="O73" s="84"/>
      <c r="P73" s="84"/>
      <c r="Q73" s="84"/>
      <c r="R73" s="84"/>
      <c r="S73" s="84"/>
      <c r="T73" s="84"/>
      <c r="U73" s="84"/>
      <c r="V73" s="84"/>
    </row>
    <row r="74" spans="1:26" ht="187.5" x14ac:dyDescent="0.25">
      <c r="C74" s="200" t="s">
        <v>2</v>
      </c>
      <c r="D74" s="201"/>
      <c r="E74" s="201"/>
      <c r="F74" s="201"/>
      <c r="G74" s="201"/>
      <c r="H74" s="201"/>
      <c r="I74" s="201"/>
      <c r="J74" s="201"/>
      <c r="K74" s="201"/>
      <c r="L74" s="260" t="s">
        <v>79</v>
      </c>
      <c r="M74" s="260"/>
      <c r="N74" s="27" t="s">
        <v>12</v>
      </c>
      <c r="O74" s="27" t="s">
        <v>94</v>
      </c>
      <c r="P74" s="27" t="s">
        <v>84</v>
      </c>
      <c r="Q74" s="27" t="s">
        <v>53</v>
      </c>
      <c r="R74" s="27" t="s">
        <v>39</v>
      </c>
      <c r="S74" s="27" t="s">
        <v>4</v>
      </c>
      <c r="T74" s="27" t="s">
        <v>42</v>
      </c>
      <c r="U74" s="27" t="s">
        <v>83</v>
      </c>
      <c r="V74" s="260" t="s">
        <v>78</v>
      </c>
      <c r="W74" s="261"/>
      <c r="Y74" s="3"/>
      <c r="Z74" s="6"/>
    </row>
    <row r="75" spans="1:26" x14ac:dyDescent="0.25">
      <c r="C75" s="202" t="s">
        <v>34</v>
      </c>
      <c r="D75" s="203"/>
      <c r="E75" s="203"/>
      <c r="F75" s="203"/>
      <c r="G75" s="203"/>
      <c r="H75" s="203"/>
      <c r="I75" s="203"/>
      <c r="J75" s="203"/>
      <c r="K75" s="203"/>
      <c r="L75" s="211">
        <f>Arkusz13!C2</f>
        <v>1387</v>
      </c>
      <c r="M75" s="211"/>
      <c r="N75" s="28">
        <f>Arkusz13!C18</f>
        <v>514</v>
      </c>
      <c r="O75" s="28">
        <f>Arkusz13!C34</f>
        <v>734</v>
      </c>
      <c r="P75" s="28">
        <f>Arkusz13!C50</f>
        <v>45</v>
      </c>
      <c r="Q75" s="28">
        <f>Arkusz13!C66</f>
        <v>42</v>
      </c>
      <c r="R75" s="28">
        <f>Arkusz13!C82</f>
        <v>0</v>
      </c>
      <c r="S75" s="28">
        <f>Arkusz13!C98</f>
        <v>0</v>
      </c>
      <c r="T75" s="28">
        <f>Arkusz13!C114</f>
        <v>0</v>
      </c>
      <c r="U75" s="28">
        <f>Arkusz13!C130-SUM(N75:T75)</f>
        <v>1738</v>
      </c>
      <c r="V75" s="116">
        <f t="shared" ref="V75:V89" si="0">SUM(N75:U75)</f>
        <v>3073</v>
      </c>
      <c r="W75" s="117"/>
      <c r="Y75" s="3"/>
      <c r="Z75" s="6"/>
    </row>
    <row r="76" spans="1:26" x14ac:dyDescent="0.25">
      <c r="C76" s="204" t="s">
        <v>35</v>
      </c>
      <c r="D76" s="205"/>
      <c r="E76" s="205"/>
      <c r="F76" s="205"/>
      <c r="G76" s="205"/>
      <c r="H76" s="205"/>
      <c r="I76" s="205"/>
      <c r="J76" s="205"/>
      <c r="K76" s="205"/>
      <c r="L76" s="211">
        <f>Arkusz13!C3</f>
        <v>72</v>
      </c>
      <c r="M76" s="211"/>
      <c r="N76" s="28">
        <f>Arkusz13!C19</f>
        <v>15</v>
      </c>
      <c r="O76" s="28">
        <f>Arkusz13!C35</f>
        <v>7</v>
      </c>
      <c r="P76" s="28">
        <f>Arkusz13!C51</f>
        <v>6</v>
      </c>
      <c r="Q76" s="28">
        <f>Arkusz13!C67</f>
        <v>2</v>
      </c>
      <c r="R76" s="28">
        <f>Arkusz13!C83</f>
        <v>0</v>
      </c>
      <c r="S76" s="28">
        <f>Arkusz13!C99</f>
        <v>0</v>
      </c>
      <c r="T76" s="28">
        <f>Arkusz13!C115</f>
        <v>0</v>
      </c>
      <c r="U76" s="28">
        <f>Arkusz13!C131-SUM(N76:T76)</f>
        <v>42</v>
      </c>
      <c r="V76" s="116">
        <f t="shared" si="0"/>
        <v>72</v>
      </c>
      <c r="W76" s="117"/>
      <c r="Y76" s="3"/>
      <c r="Z76" s="6"/>
    </row>
    <row r="77" spans="1:26" x14ac:dyDescent="0.25">
      <c r="C77" s="202" t="s">
        <v>36</v>
      </c>
      <c r="D77" s="203"/>
      <c r="E77" s="203"/>
      <c r="F77" s="203"/>
      <c r="G77" s="203"/>
      <c r="H77" s="203"/>
      <c r="I77" s="203"/>
      <c r="J77" s="203"/>
      <c r="K77" s="203"/>
      <c r="L77" s="211">
        <f>Arkusz13!C4</f>
        <v>27</v>
      </c>
      <c r="M77" s="211"/>
      <c r="N77" s="28">
        <f>Arkusz13!C20</f>
        <v>11</v>
      </c>
      <c r="O77" s="28">
        <f>Arkusz13!C36</f>
        <v>13</v>
      </c>
      <c r="P77" s="28">
        <f>Arkusz13!C52</f>
        <v>7</v>
      </c>
      <c r="Q77" s="28">
        <f>Arkusz13!C68</f>
        <v>2</v>
      </c>
      <c r="R77" s="28">
        <f>Arkusz13!C84</f>
        <v>0</v>
      </c>
      <c r="S77" s="28">
        <f>Arkusz13!C100</f>
        <v>0</v>
      </c>
      <c r="T77" s="28">
        <f>Arkusz13!C116</f>
        <v>0</v>
      </c>
      <c r="U77" s="28">
        <f>Arkusz13!C132-SUM(N77:T77)</f>
        <v>26</v>
      </c>
      <c r="V77" s="116">
        <f t="shared" si="0"/>
        <v>59</v>
      </c>
      <c r="W77" s="117"/>
      <c r="Y77" s="3"/>
      <c r="Z77" s="6"/>
    </row>
    <row r="78" spans="1:26" x14ac:dyDescent="0.25">
      <c r="C78" s="204" t="s">
        <v>37</v>
      </c>
      <c r="D78" s="205"/>
      <c r="E78" s="205"/>
      <c r="F78" s="205"/>
      <c r="G78" s="205"/>
      <c r="H78" s="205"/>
      <c r="I78" s="205"/>
      <c r="J78" s="205"/>
      <c r="K78" s="205"/>
      <c r="L78" s="211">
        <f>Arkusz13!C5</f>
        <v>1</v>
      </c>
      <c r="M78" s="211"/>
      <c r="N78" s="28">
        <f>Arkusz13!C21</f>
        <v>0</v>
      </c>
      <c r="O78" s="28">
        <f>Arkusz13!C37</f>
        <v>0</v>
      </c>
      <c r="P78" s="28">
        <f>Arkusz13!C53</f>
        <v>0</v>
      </c>
      <c r="Q78" s="28">
        <f>Arkusz13!C69</f>
        <v>0</v>
      </c>
      <c r="R78" s="28">
        <f>Arkusz13!C85</f>
        <v>0</v>
      </c>
      <c r="S78" s="28">
        <f>Arkusz13!C101</f>
        <v>0</v>
      </c>
      <c r="T78" s="28">
        <f>Arkusz13!C117</f>
        <v>0</v>
      </c>
      <c r="U78" s="28">
        <f>Arkusz13!C133-SUM(N78:T78)</f>
        <v>1</v>
      </c>
      <c r="V78" s="116">
        <f t="shared" si="0"/>
        <v>1</v>
      </c>
      <c r="W78" s="117"/>
      <c r="Y78" s="3"/>
      <c r="Z78" s="6"/>
    </row>
    <row r="79" spans="1:26" x14ac:dyDescent="0.25">
      <c r="C79" s="202" t="s">
        <v>38</v>
      </c>
      <c r="D79" s="203"/>
      <c r="E79" s="203"/>
      <c r="F79" s="203"/>
      <c r="G79" s="203"/>
      <c r="H79" s="203"/>
      <c r="I79" s="203"/>
      <c r="J79" s="203"/>
      <c r="K79" s="203"/>
      <c r="L79" s="211">
        <f>Arkusz13!C6</f>
        <v>0</v>
      </c>
      <c r="M79" s="211"/>
      <c r="N79" s="28">
        <f>Arkusz13!C22</f>
        <v>0</v>
      </c>
      <c r="O79" s="28">
        <f>Arkusz13!C38</f>
        <v>0</v>
      </c>
      <c r="P79" s="28">
        <f>Arkusz13!C54</f>
        <v>0</v>
      </c>
      <c r="Q79" s="28">
        <f>Arkusz13!C70</f>
        <v>0</v>
      </c>
      <c r="R79" s="28">
        <f>Arkusz13!C86</f>
        <v>0</v>
      </c>
      <c r="S79" s="28">
        <f>Arkusz13!C102</f>
        <v>0</v>
      </c>
      <c r="T79" s="28">
        <f>Arkusz13!C118</f>
        <v>0</v>
      </c>
      <c r="U79" s="28">
        <f>Arkusz13!C134-SUM(N79:T79)</f>
        <v>0</v>
      </c>
      <c r="V79" s="116">
        <f t="shared" si="0"/>
        <v>0</v>
      </c>
      <c r="W79" s="117"/>
      <c r="Y79" s="3"/>
      <c r="Z79" s="6"/>
    </row>
    <row r="80" spans="1:26" x14ac:dyDescent="0.25">
      <c r="C80" s="204" t="s">
        <v>46</v>
      </c>
      <c r="D80" s="205"/>
      <c r="E80" s="205"/>
      <c r="F80" s="205"/>
      <c r="G80" s="205"/>
      <c r="H80" s="205"/>
      <c r="I80" s="205"/>
      <c r="J80" s="205"/>
      <c r="K80" s="205"/>
      <c r="L80" s="211">
        <f>Arkusz13!C7</f>
        <v>1</v>
      </c>
      <c r="M80" s="211"/>
      <c r="N80" s="28">
        <f>Arkusz13!C23</f>
        <v>0</v>
      </c>
      <c r="O80" s="28">
        <f>Arkusz13!C39</f>
        <v>0</v>
      </c>
      <c r="P80" s="28">
        <f>Arkusz13!C55</f>
        <v>0</v>
      </c>
      <c r="Q80" s="28">
        <f>Arkusz13!C71</f>
        <v>0</v>
      </c>
      <c r="R80" s="28">
        <f>Arkusz13!C87</f>
        <v>0</v>
      </c>
      <c r="S80" s="28">
        <f>Arkusz13!C103</f>
        <v>0</v>
      </c>
      <c r="T80" s="28">
        <f>Arkusz13!C119</f>
        <v>0</v>
      </c>
      <c r="U80" s="28">
        <f>Arkusz13!C135-SUM(N80:T80)</f>
        <v>1</v>
      </c>
      <c r="V80" s="116">
        <f t="shared" si="0"/>
        <v>1</v>
      </c>
      <c r="W80" s="117"/>
      <c r="Y80" s="3"/>
      <c r="Z80" s="6"/>
    </row>
    <row r="81" spans="1:26" x14ac:dyDescent="0.25">
      <c r="C81" s="202" t="s">
        <v>47</v>
      </c>
      <c r="D81" s="203"/>
      <c r="E81" s="203"/>
      <c r="F81" s="203"/>
      <c r="G81" s="203"/>
      <c r="H81" s="203"/>
      <c r="I81" s="203"/>
      <c r="J81" s="203"/>
      <c r="K81" s="203"/>
      <c r="L81" s="211">
        <f>Arkusz13!C8</f>
        <v>0</v>
      </c>
      <c r="M81" s="211"/>
      <c r="N81" s="28">
        <f>Arkusz13!C24</f>
        <v>0</v>
      </c>
      <c r="O81" s="28">
        <f>Arkusz13!C40</f>
        <v>0</v>
      </c>
      <c r="P81" s="28">
        <f>Arkusz13!C56</f>
        <v>0</v>
      </c>
      <c r="Q81" s="28">
        <f>Arkusz13!C72</f>
        <v>0</v>
      </c>
      <c r="R81" s="28">
        <f>Arkusz13!C88</f>
        <v>0</v>
      </c>
      <c r="S81" s="28">
        <f>Arkusz13!C104</f>
        <v>0</v>
      </c>
      <c r="T81" s="28">
        <f>Arkusz13!C120</f>
        <v>0</v>
      </c>
      <c r="U81" s="28">
        <f>Arkusz13!C136-SUM(N81:T81)</f>
        <v>0</v>
      </c>
      <c r="V81" s="116">
        <f t="shared" si="0"/>
        <v>0</v>
      </c>
      <c r="W81" s="117"/>
      <c r="Y81" s="3"/>
      <c r="Z81" s="6"/>
    </row>
    <row r="82" spans="1:26" x14ac:dyDescent="0.25">
      <c r="C82" s="204" t="s">
        <v>4</v>
      </c>
      <c r="D82" s="205"/>
      <c r="E82" s="205"/>
      <c r="F82" s="205"/>
      <c r="G82" s="205"/>
      <c r="H82" s="205"/>
      <c r="I82" s="205"/>
      <c r="J82" s="205"/>
      <c r="K82" s="205"/>
      <c r="L82" s="211">
        <f>Arkusz13!C9</f>
        <v>0</v>
      </c>
      <c r="M82" s="211"/>
      <c r="N82" s="28">
        <f>Arkusz13!C25</f>
        <v>0</v>
      </c>
      <c r="O82" s="28">
        <f>Arkusz13!C41</f>
        <v>0</v>
      </c>
      <c r="P82" s="28">
        <f>Arkusz13!C57</f>
        <v>0</v>
      </c>
      <c r="Q82" s="28">
        <f>Arkusz13!C73</f>
        <v>0</v>
      </c>
      <c r="R82" s="28">
        <f>Arkusz13!C89</f>
        <v>0</v>
      </c>
      <c r="S82" s="28">
        <f>Arkusz13!C105</f>
        <v>0</v>
      </c>
      <c r="T82" s="28">
        <f>Arkusz13!C121</f>
        <v>0</v>
      </c>
      <c r="U82" s="28">
        <f>Arkusz13!C137-SUM(N82:T82)</f>
        <v>0</v>
      </c>
      <c r="V82" s="116">
        <f t="shared" si="0"/>
        <v>0</v>
      </c>
      <c r="W82" s="117"/>
      <c r="Y82" s="3"/>
      <c r="Z82" s="6"/>
    </row>
    <row r="83" spans="1:26" x14ac:dyDescent="0.25">
      <c r="C83" s="202" t="s">
        <v>39</v>
      </c>
      <c r="D83" s="203"/>
      <c r="E83" s="203"/>
      <c r="F83" s="203"/>
      <c r="G83" s="203"/>
      <c r="H83" s="203"/>
      <c r="I83" s="203"/>
      <c r="J83" s="203"/>
      <c r="K83" s="203"/>
      <c r="L83" s="211">
        <f>Arkusz13!C10</f>
        <v>3</v>
      </c>
      <c r="M83" s="211"/>
      <c r="N83" s="28">
        <f>Arkusz13!C26</f>
        <v>0</v>
      </c>
      <c r="O83" s="28">
        <f>Arkusz13!C42</f>
        <v>0</v>
      </c>
      <c r="P83" s="28">
        <f>Arkusz13!C58</f>
        <v>0</v>
      </c>
      <c r="Q83" s="28">
        <f>Arkusz13!C74</f>
        <v>0</v>
      </c>
      <c r="R83" s="28">
        <f>Arkusz13!C90</f>
        <v>0</v>
      </c>
      <c r="S83" s="28">
        <f>Arkusz13!C106</f>
        <v>0</v>
      </c>
      <c r="T83" s="28">
        <f>Arkusz13!C122</f>
        <v>0</v>
      </c>
      <c r="U83" s="28">
        <f>Arkusz13!C138-SUM(N83:T83)</f>
        <v>0</v>
      </c>
      <c r="V83" s="116">
        <f t="shared" si="0"/>
        <v>0</v>
      </c>
      <c r="W83" s="117"/>
      <c r="Y83" s="3"/>
      <c r="Z83" s="6"/>
    </row>
    <row r="84" spans="1:26" x14ac:dyDescent="0.25">
      <c r="C84" s="204" t="s">
        <v>40</v>
      </c>
      <c r="D84" s="205"/>
      <c r="E84" s="205"/>
      <c r="F84" s="205"/>
      <c r="G84" s="205"/>
      <c r="H84" s="205"/>
      <c r="I84" s="205"/>
      <c r="J84" s="205"/>
      <c r="K84" s="205"/>
      <c r="L84" s="211">
        <f>Arkusz13!C11</f>
        <v>1</v>
      </c>
      <c r="M84" s="211"/>
      <c r="N84" s="28">
        <f>Arkusz13!C27</f>
        <v>0</v>
      </c>
      <c r="O84" s="28">
        <f>Arkusz13!C43</f>
        <v>0</v>
      </c>
      <c r="P84" s="28">
        <f>Arkusz13!C59</f>
        <v>0</v>
      </c>
      <c r="Q84" s="28">
        <f>Arkusz13!C75</f>
        <v>0</v>
      </c>
      <c r="R84" s="28">
        <f>Arkusz13!C91</f>
        <v>0</v>
      </c>
      <c r="S84" s="28">
        <f>Arkusz13!C107</f>
        <v>0</v>
      </c>
      <c r="T84" s="28">
        <f>Arkusz13!C123</f>
        <v>0</v>
      </c>
      <c r="U84" s="28">
        <f>Arkusz13!C139-SUM(N84:T84)</f>
        <v>0</v>
      </c>
      <c r="V84" s="116">
        <f t="shared" si="0"/>
        <v>0</v>
      </c>
      <c r="W84" s="117"/>
      <c r="Y84" s="3"/>
      <c r="Z84" s="6"/>
    </row>
    <row r="85" spans="1:26" x14ac:dyDescent="0.25">
      <c r="C85" s="202" t="s">
        <v>41</v>
      </c>
      <c r="D85" s="203"/>
      <c r="E85" s="203"/>
      <c r="F85" s="203"/>
      <c r="G85" s="203"/>
      <c r="H85" s="203"/>
      <c r="I85" s="203"/>
      <c r="J85" s="203"/>
      <c r="K85" s="203"/>
      <c r="L85" s="211">
        <f>Arkusz13!C12</f>
        <v>128</v>
      </c>
      <c r="M85" s="211"/>
      <c r="N85" s="28">
        <f>Arkusz13!C28</f>
        <v>40</v>
      </c>
      <c r="O85" s="28">
        <f>Arkusz13!C44</f>
        <v>0</v>
      </c>
      <c r="P85" s="28">
        <f>Arkusz13!C60</f>
        <v>3</v>
      </c>
      <c r="Q85" s="28">
        <f>Arkusz13!C76</f>
        <v>47</v>
      </c>
      <c r="R85" s="28">
        <f>Arkusz13!C92</f>
        <v>17</v>
      </c>
      <c r="S85" s="28">
        <f>Arkusz13!C108</f>
        <v>0</v>
      </c>
      <c r="T85" s="28">
        <f>Arkusz13!C124</f>
        <v>15</v>
      </c>
      <c r="U85" s="28">
        <f>Arkusz13!C140-SUM(N85:T85)</f>
        <v>45</v>
      </c>
      <c r="V85" s="116">
        <f t="shared" si="0"/>
        <v>167</v>
      </c>
      <c r="W85" s="117"/>
      <c r="Y85" s="3"/>
      <c r="Z85" s="6"/>
    </row>
    <row r="86" spans="1:26" x14ac:dyDescent="0.25">
      <c r="C86" s="202" t="s">
        <v>11</v>
      </c>
      <c r="D86" s="203"/>
      <c r="E86" s="203"/>
      <c r="F86" s="203"/>
      <c r="G86" s="203"/>
      <c r="H86" s="203"/>
      <c r="I86" s="203"/>
      <c r="J86" s="203"/>
      <c r="K86" s="203"/>
      <c r="L86" s="211">
        <f>Arkusz13!C14</f>
        <v>0</v>
      </c>
      <c r="M86" s="211"/>
      <c r="N86" s="28">
        <f>Arkusz13!C30</f>
        <v>0</v>
      </c>
      <c r="O86" s="28">
        <f>Arkusz13!C46</f>
        <v>0</v>
      </c>
      <c r="P86" s="28">
        <f>Arkusz13!C62</f>
        <v>0</v>
      </c>
      <c r="Q86" s="28">
        <f>Arkusz13!C78</f>
        <v>0</v>
      </c>
      <c r="R86" s="28">
        <f>Arkusz13!C94</f>
        <v>0</v>
      </c>
      <c r="S86" s="28">
        <f>Arkusz13!C110</f>
        <v>0</v>
      </c>
      <c r="T86" s="28">
        <f>Arkusz13!C126</f>
        <v>0</v>
      </c>
      <c r="U86" s="28">
        <f>Arkusz13!C142-SUM(N86:T86)</f>
        <v>0</v>
      </c>
      <c r="V86" s="116">
        <f t="shared" si="0"/>
        <v>0</v>
      </c>
      <c r="W86" s="117"/>
      <c r="Y86" s="3"/>
      <c r="Z86" s="6"/>
    </row>
    <row r="87" spans="1:26" x14ac:dyDescent="0.25">
      <c r="C87" s="204" t="s">
        <v>43</v>
      </c>
      <c r="D87" s="205"/>
      <c r="E87" s="205"/>
      <c r="F87" s="205"/>
      <c r="G87" s="205"/>
      <c r="H87" s="205"/>
      <c r="I87" s="205"/>
      <c r="J87" s="205"/>
      <c r="K87" s="205"/>
      <c r="L87" s="211">
        <f>Arkusz13!C15</f>
        <v>2</v>
      </c>
      <c r="M87" s="211"/>
      <c r="N87" s="28">
        <f>Arkusz13!C31</f>
        <v>0</v>
      </c>
      <c r="O87" s="28">
        <f>Arkusz13!C47</f>
        <v>0</v>
      </c>
      <c r="P87" s="28">
        <f>Arkusz13!C63</f>
        <v>0</v>
      </c>
      <c r="Q87" s="28">
        <f>Arkusz13!C79</f>
        <v>0</v>
      </c>
      <c r="R87" s="28">
        <f>Arkusz13!C95</f>
        <v>0</v>
      </c>
      <c r="S87" s="28">
        <f>Arkusz13!C111</f>
        <v>0</v>
      </c>
      <c r="T87" s="28">
        <f>Arkusz13!C127</f>
        <v>0</v>
      </c>
      <c r="U87" s="28">
        <f>Arkusz13!C143-SUM(N87:T87)</f>
        <v>1</v>
      </c>
      <c r="V87" s="116">
        <f t="shared" si="0"/>
        <v>1</v>
      </c>
      <c r="W87" s="117"/>
      <c r="Y87" s="3"/>
      <c r="Z87" s="6"/>
    </row>
    <row r="88" spans="1:26" x14ac:dyDescent="0.25">
      <c r="C88" s="202" t="s">
        <v>44</v>
      </c>
      <c r="D88" s="203"/>
      <c r="E88" s="203"/>
      <c r="F88" s="203"/>
      <c r="G88" s="203"/>
      <c r="H88" s="203"/>
      <c r="I88" s="203"/>
      <c r="J88" s="203"/>
      <c r="K88" s="203"/>
      <c r="L88" s="211">
        <f>Arkusz13!C16</f>
        <v>0</v>
      </c>
      <c r="M88" s="211"/>
      <c r="N88" s="28">
        <f>Arkusz13!C32</f>
        <v>0</v>
      </c>
      <c r="O88" s="28">
        <f>Arkusz13!C48</f>
        <v>0</v>
      </c>
      <c r="P88" s="28">
        <f>Arkusz13!C64</f>
        <v>0</v>
      </c>
      <c r="Q88" s="28">
        <f>Arkusz13!C80</f>
        <v>0</v>
      </c>
      <c r="R88" s="28">
        <f>Arkusz13!C96</f>
        <v>0</v>
      </c>
      <c r="S88" s="28">
        <f>Arkusz13!C112</f>
        <v>0</v>
      </c>
      <c r="T88" s="28">
        <f>Arkusz13!C128</f>
        <v>0</v>
      </c>
      <c r="U88" s="28">
        <f>Arkusz13!C144-SUM(N88:T88)</f>
        <v>0</v>
      </c>
      <c r="V88" s="116">
        <f t="shared" si="0"/>
        <v>0</v>
      </c>
      <c r="W88" s="117"/>
      <c r="Y88" s="3"/>
      <c r="Z88" s="6"/>
    </row>
    <row r="89" spans="1:26" ht="15.75" thickBot="1" x14ac:dyDescent="0.3">
      <c r="C89" s="257" t="s">
        <v>45</v>
      </c>
      <c r="D89" s="258"/>
      <c r="E89" s="258"/>
      <c r="F89" s="258"/>
      <c r="G89" s="258"/>
      <c r="H89" s="258"/>
      <c r="I89" s="258"/>
      <c r="J89" s="258"/>
      <c r="K89" s="258"/>
      <c r="L89" s="211">
        <f>Arkusz13!C17</f>
        <v>0</v>
      </c>
      <c r="M89" s="211"/>
      <c r="N89" s="28">
        <f>Arkusz13!C33</f>
        <v>0</v>
      </c>
      <c r="O89" s="28">
        <f>Arkusz13!C49</f>
        <v>0</v>
      </c>
      <c r="P89" s="28">
        <f>Arkusz13!C65</f>
        <v>0</v>
      </c>
      <c r="Q89" s="28">
        <f>Arkusz13!C81</f>
        <v>0</v>
      </c>
      <c r="R89" s="28">
        <f>Arkusz13!C97</f>
        <v>0</v>
      </c>
      <c r="S89" s="28">
        <f>Arkusz13!C113</f>
        <v>0</v>
      </c>
      <c r="T89" s="28">
        <f>Arkusz13!C129</f>
        <v>0</v>
      </c>
      <c r="U89" s="28">
        <f>Arkusz13!C145-SUM(N89:T89)</f>
        <v>0</v>
      </c>
      <c r="V89" s="116">
        <f t="shared" si="0"/>
        <v>0</v>
      </c>
      <c r="W89" s="117"/>
      <c r="Y89" s="3"/>
      <c r="Z89" s="6"/>
    </row>
    <row r="90" spans="1:26" ht="15.75" thickBot="1" x14ac:dyDescent="0.3">
      <c r="C90" s="250" t="s">
        <v>1</v>
      </c>
      <c r="D90" s="251"/>
      <c r="E90" s="251"/>
      <c r="F90" s="251"/>
      <c r="G90" s="251"/>
      <c r="H90" s="251"/>
      <c r="I90" s="251"/>
      <c r="J90" s="251"/>
      <c r="K90" s="251"/>
      <c r="L90" s="224">
        <f>SUM(L75:L89)</f>
        <v>1622</v>
      </c>
      <c r="M90" s="224"/>
      <c r="N90" s="29">
        <f t="shared" ref="N90:V90" si="1">SUM(N75:N89)</f>
        <v>580</v>
      </c>
      <c r="O90" s="29">
        <f t="shared" si="1"/>
        <v>754</v>
      </c>
      <c r="P90" s="29">
        <f t="shared" si="1"/>
        <v>61</v>
      </c>
      <c r="Q90" s="29">
        <f t="shared" si="1"/>
        <v>93</v>
      </c>
      <c r="R90" s="29">
        <f t="shared" si="1"/>
        <v>17</v>
      </c>
      <c r="S90" s="29">
        <f t="shared" si="1"/>
        <v>0</v>
      </c>
      <c r="T90" s="29">
        <f t="shared" si="1"/>
        <v>15</v>
      </c>
      <c r="U90" s="29">
        <f t="shared" si="1"/>
        <v>1854</v>
      </c>
      <c r="V90" s="224">
        <f t="shared" si="1"/>
        <v>3374</v>
      </c>
      <c r="W90" s="285"/>
      <c r="Y90" s="3"/>
      <c r="Z90" s="6"/>
    </row>
    <row r="91" spans="1:26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</row>
    <row r="115" spans="1:25" ht="15.75" thickBot="1" x14ac:dyDescent="0.3"/>
    <row r="116" spans="1:25" ht="31.5" customHeight="1" x14ac:dyDescent="0.25">
      <c r="D116" s="222" t="s">
        <v>2</v>
      </c>
      <c r="E116" s="223"/>
      <c r="F116" s="223"/>
      <c r="G116" s="223"/>
      <c r="H116" s="223"/>
      <c r="I116" s="223"/>
      <c r="J116" s="223"/>
      <c r="K116" s="223"/>
      <c r="L116" s="223" t="s">
        <v>3</v>
      </c>
      <c r="M116" s="223"/>
      <c r="N116" s="91" t="s">
        <v>86</v>
      </c>
      <c r="O116" s="91"/>
      <c r="P116" s="91"/>
      <c r="Q116" s="282" t="s">
        <v>87</v>
      </c>
      <c r="R116" s="283"/>
      <c r="S116" s="284"/>
    </row>
    <row r="117" spans="1:25" ht="15.75" thickBot="1" x14ac:dyDescent="0.3">
      <c r="D117" s="207" t="s">
        <v>85</v>
      </c>
      <c r="E117" s="208"/>
      <c r="F117" s="208"/>
      <c r="G117" s="208"/>
      <c r="H117" s="208"/>
      <c r="I117" s="208"/>
      <c r="J117" s="208"/>
      <c r="K117" s="208"/>
      <c r="L117" s="206">
        <f>Arkusz14!B2</f>
        <v>0</v>
      </c>
      <c r="M117" s="206"/>
      <c r="N117" s="206">
        <f>Arkusz14!B3</f>
        <v>0</v>
      </c>
      <c r="O117" s="206"/>
      <c r="P117" s="206"/>
      <c r="Q117" s="252">
        <f>Arkusz14!B4</f>
        <v>0</v>
      </c>
      <c r="R117" s="253"/>
      <c r="S117" s="254"/>
    </row>
    <row r="118" spans="1:25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</row>
    <row r="119" spans="1:25" x14ac:dyDescent="0.25">
      <c r="A119" s="94" t="s">
        <v>171</v>
      </c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</row>
    <row r="120" spans="1:25" x14ac:dyDescent="0.25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</row>
    <row r="121" spans="1:25" x14ac:dyDescent="0.25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</row>
    <row r="122" spans="1:25" x14ac:dyDescent="0.25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</row>
    <row r="123" spans="1:25" x14ac:dyDescent="0.25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</row>
    <row r="124" spans="1:25" ht="24.75" customHeight="1" x14ac:dyDescent="0.25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</row>
    <row r="126" spans="1:25" x14ac:dyDescent="0.25">
      <c r="A126" s="97" t="s">
        <v>140</v>
      </c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</row>
    <row r="127" spans="1:25" ht="15.75" thickBot="1" x14ac:dyDescent="0.3"/>
    <row r="128" spans="1:25" x14ac:dyDescent="0.25">
      <c r="G128" s="200" t="s">
        <v>23</v>
      </c>
      <c r="H128" s="201"/>
      <c r="I128" s="201"/>
      <c r="J128" s="201"/>
      <c r="K128" s="133" t="s">
        <v>8</v>
      </c>
      <c r="L128" s="134"/>
    </row>
    <row r="129" spans="1:25" x14ac:dyDescent="0.25">
      <c r="G129" s="248" t="s">
        <v>13</v>
      </c>
      <c r="H129" s="249"/>
      <c r="I129" s="249"/>
      <c r="J129" s="249"/>
      <c r="K129" s="116">
        <v>618</v>
      </c>
      <c r="L129" s="117"/>
    </row>
    <row r="130" spans="1:25" x14ac:dyDescent="0.25">
      <c r="G130" s="255" t="s">
        <v>14</v>
      </c>
      <c r="H130" s="256"/>
      <c r="I130" s="256"/>
      <c r="J130" s="256"/>
      <c r="K130" s="116">
        <v>812</v>
      </c>
      <c r="L130" s="117"/>
    </row>
    <row r="131" spans="1:25" x14ac:dyDescent="0.25">
      <c r="G131" s="248" t="s">
        <v>15</v>
      </c>
      <c r="H131" s="249"/>
      <c r="I131" s="249"/>
      <c r="J131" s="249"/>
      <c r="K131" s="116">
        <v>106</v>
      </c>
      <c r="L131" s="117"/>
    </row>
    <row r="132" spans="1:25" x14ac:dyDescent="0.25">
      <c r="G132" s="255" t="s">
        <v>80</v>
      </c>
      <c r="H132" s="256"/>
      <c r="I132" s="256"/>
      <c r="J132" s="256"/>
      <c r="K132" s="116">
        <v>169</v>
      </c>
      <c r="L132" s="117"/>
    </row>
    <row r="133" spans="1:25" x14ac:dyDescent="0.25">
      <c r="G133" s="248" t="s">
        <v>81</v>
      </c>
      <c r="H133" s="249"/>
      <c r="I133" s="249"/>
      <c r="J133" s="249"/>
      <c r="K133" s="116">
        <v>0</v>
      </c>
      <c r="L133" s="117"/>
    </row>
    <row r="134" spans="1:25" x14ac:dyDescent="0.25">
      <c r="G134" s="198" t="s">
        <v>91</v>
      </c>
      <c r="H134" s="199"/>
      <c r="I134" s="199"/>
      <c r="J134" s="199"/>
      <c r="K134" s="116">
        <v>1</v>
      </c>
      <c r="L134" s="117"/>
    </row>
    <row r="135" spans="1:25" x14ac:dyDescent="0.25">
      <c r="G135" s="246" t="s">
        <v>16</v>
      </c>
      <c r="H135" s="247"/>
      <c r="I135" s="247"/>
      <c r="J135" s="247"/>
      <c r="K135" s="116">
        <v>38</v>
      </c>
      <c r="L135" s="117"/>
    </row>
    <row r="136" spans="1:25" x14ac:dyDescent="0.25">
      <c r="G136" s="198" t="s">
        <v>17</v>
      </c>
      <c r="H136" s="199"/>
      <c r="I136" s="199"/>
      <c r="J136" s="199"/>
      <c r="K136" s="116">
        <v>143</v>
      </c>
      <c r="L136" s="117"/>
    </row>
    <row r="137" spans="1:25" x14ac:dyDescent="0.25">
      <c r="G137" s="246" t="s">
        <v>18</v>
      </c>
      <c r="H137" s="247"/>
      <c r="I137" s="247"/>
      <c r="J137" s="247"/>
      <c r="K137" s="116">
        <v>199</v>
      </c>
      <c r="L137" s="117"/>
    </row>
    <row r="138" spans="1:25" x14ac:dyDescent="0.25">
      <c r="G138" s="198" t="s">
        <v>19</v>
      </c>
      <c r="H138" s="199"/>
      <c r="I138" s="199"/>
      <c r="J138" s="199"/>
      <c r="K138" s="116">
        <v>49</v>
      </c>
      <c r="L138" s="117"/>
    </row>
    <row r="139" spans="1:25" ht="15.75" thickBot="1" x14ac:dyDescent="0.3">
      <c r="G139" s="238" t="s">
        <v>82</v>
      </c>
      <c r="H139" s="239"/>
      <c r="I139" s="239"/>
      <c r="J139" s="239"/>
      <c r="K139" s="116">
        <v>939</v>
      </c>
      <c r="L139" s="117"/>
    </row>
    <row r="140" spans="1:25" ht="15.75" thickBot="1" x14ac:dyDescent="0.3">
      <c r="G140" s="244" t="s">
        <v>1</v>
      </c>
      <c r="H140" s="245"/>
      <c r="I140" s="245"/>
      <c r="J140" s="245"/>
      <c r="K140" s="85">
        <v>3074</v>
      </c>
      <c r="L140" s="86"/>
    </row>
    <row r="142" spans="1:25" x14ac:dyDescent="0.25">
      <c r="A142" s="94" t="s">
        <v>167</v>
      </c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</row>
    <row r="143" spans="1:25" x14ac:dyDescent="0.25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</row>
    <row r="144" spans="1:25" x14ac:dyDescent="0.25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</row>
    <row r="147" spans="1:13" x14ac:dyDescent="0.25">
      <c r="A147" s="10" t="s">
        <v>141</v>
      </c>
      <c r="B147" s="10"/>
      <c r="C147" s="10"/>
      <c r="D147" s="10"/>
      <c r="E147" s="10"/>
      <c r="F147" s="10"/>
    </row>
    <row r="148" spans="1:13" ht="15.75" thickBot="1" x14ac:dyDescent="0.3"/>
    <row r="149" spans="1:13" x14ac:dyDescent="0.25">
      <c r="D149" s="132" t="s">
        <v>28</v>
      </c>
      <c r="E149" s="133"/>
      <c r="F149" s="133"/>
      <c r="G149" s="133"/>
      <c r="H149" s="133" t="s">
        <v>3</v>
      </c>
      <c r="I149" s="133"/>
      <c r="J149" s="133"/>
      <c r="K149" s="133" t="s">
        <v>22</v>
      </c>
      <c r="L149" s="133"/>
      <c r="M149" s="134"/>
    </row>
    <row r="150" spans="1:13" x14ac:dyDescent="0.25">
      <c r="D150" s="135" t="s">
        <v>20</v>
      </c>
      <c r="E150" s="136"/>
      <c r="F150" s="136"/>
      <c r="G150" s="136"/>
      <c r="H150" s="116">
        <v>27185</v>
      </c>
      <c r="I150" s="116"/>
      <c r="J150" s="116"/>
      <c r="K150" s="116">
        <v>26907</v>
      </c>
      <c r="L150" s="116"/>
      <c r="M150" s="117"/>
    </row>
    <row r="151" spans="1:13" x14ac:dyDescent="0.25">
      <c r="D151" s="137" t="s">
        <v>137</v>
      </c>
      <c r="E151" s="138"/>
      <c r="F151" s="138"/>
      <c r="G151" s="138"/>
      <c r="H151" s="116">
        <v>1252</v>
      </c>
      <c r="I151" s="116"/>
      <c r="J151" s="116"/>
      <c r="K151" s="116">
        <v>1135</v>
      </c>
      <c r="L151" s="116"/>
      <c r="M151" s="117"/>
    </row>
    <row r="152" spans="1:13" ht="15.75" thickBot="1" x14ac:dyDescent="0.3">
      <c r="D152" s="242" t="s">
        <v>21</v>
      </c>
      <c r="E152" s="243"/>
      <c r="F152" s="243"/>
      <c r="G152" s="243"/>
      <c r="H152" s="116">
        <v>7173</v>
      </c>
      <c r="I152" s="116"/>
      <c r="J152" s="116"/>
      <c r="K152" s="116">
        <v>5814</v>
      </c>
      <c r="L152" s="116"/>
      <c r="M152" s="117"/>
    </row>
    <row r="153" spans="1:13" ht="15.75" thickBot="1" x14ac:dyDescent="0.3">
      <c r="D153" s="240" t="s">
        <v>1</v>
      </c>
      <c r="E153" s="241"/>
      <c r="F153" s="241"/>
      <c r="G153" s="241"/>
      <c r="H153" s="85">
        <v>35610</v>
      </c>
      <c r="I153" s="85"/>
      <c r="J153" s="85"/>
      <c r="K153" s="85">
        <v>33856</v>
      </c>
      <c r="L153" s="85"/>
      <c r="M153" s="86"/>
    </row>
    <row r="154" spans="1:13" x14ac:dyDescent="0.25">
      <c r="D154" s="32"/>
      <c r="E154" s="32"/>
      <c r="F154" s="32"/>
      <c r="G154" s="32"/>
      <c r="H154" s="33"/>
      <c r="I154" s="33"/>
      <c r="J154" s="33"/>
      <c r="K154" s="33"/>
      <c r="L154" s="33"/>
      <c r="M154" s="33"/>
    </row>
    <row r="155" spans="1:13" x14ac:dyDescent="0.25">
      <c r="D155" s="32"/>
      <c r="E155" s="32"/>
      <c r="F155" s="32"/>
      <c r="G155" s="32"/>
      <c r="H155" s="33"/>
      <c r="I155" s="33"/>
      <c r="J155" s="33"/>
      <c r="K155" s="33"/>
      <c r="L155" s="33"/>
      <c r="M155" s="33"/>
    </row>
    <row r="156" spans="1:13" x14ac:dyDescent="0.25">
      <c r="D156" s="32"/>
      <c r="E156" s="32"/>
      <c r="F156" s="32"/>
      <c r="G156" s="32"/>
      <c r="H156" s="33"/>
      <c r="I156" s="33"/>
      <c r="J156" s="33"/>
      <c r="K156" s="33"/>
      <c r="L156" s="33"/>
      <c r="M156" s="33"/>
    </row>
    <row r="157" spans="1:13" x14ac:dyDescent="0.25">
      <c r="D157" s="34"/>
      <c r="E157" s="34"/>
      <c r="F157" s="34"/>
      <c r="G157" s="34"/>
      <c r="H157" s="34"/>
      <c r="I157" s="34"/>
      <c r="J157" s="34"/>
      <c r="K157" s="34"/>
      <c r="L157" s="34"/>
      <c r="M157" s="34"/>
    </row>
    <row r="158" spans="1:13" x14ac:dyDescent="0.25">
      <c r="D158" s="34"/>
      <c r="E158" s="34"/>
      <c r="F158" s="34"/>
      <c r="G158" s="34"/>
      <c r="H158" s="34"/>
      <c r="I158" s="34"/>
      <c r="J158" s="34"/>
      <c r="K158" s="34"/>
      <c r="L158" s="34"/>
      <c r="M158" s="34"/>
    </row>
    <row r="159" spans="1:13" x14ac:dyDescent="0.25">
      <c r="D159" s="34"/>
      <c r="E159" s="34"/>
      <c r="F159" s="34"/>
      <c r="G159" s="34"/>
      <c r="H159" s="34"/>
      <c r="I159" s="34"/>
      <c r="J159" s="34"/>
      <c r="K159" s="34"/>
      <c r="L159" s="34"/>
      <c r="M159" s="34"/>
    </row>
    <row r="160" spans="1:13" x14ac:dyDescent="0.25">
      <c r="D160" s="34"/>
      <c r="E160" s="34"/>
      <c r="F160" s="34"/>
      <c r="G160" s="34"/>
      <c r="H160" s="34"/>
      <c r="I160" s="34"/>
      <c r="J160" s="34"/>
      <c r="K160" s="34"/>
      <c r="L160" s="34"/>
      <c r="M160" s="34"/>
    </row>
    <row r="161" spans="1:29" x14ac:dyDescent="0.25">
      <c r="D161" s="34"/>
      <c r="E161" s="34"/>
      <c r="F161" s="34"/>
      <c r="G161" s="34"/>
      <c r="H161" s="34"/>
      <c r="I161" s="34"/>
      <c r="J161" s="34"/>
      <c r="K161" s="34"/>
      <c r="L161" s="34"/>
      <c r="M161" s="34"/>
    </row>
    <row r="162" spans="1:29" x14ac:dyDescent="0.25">
      <c r="D162" s="34"/>
      <c r="E162" s="34"/>
      <c r="F162" s="34"/>
      <c r="G162" s="34"/>
      <c r="H162" s="34"/>
      <c r="I162" s="34"/>
      <c r="J162" s="34"/>
      <c r="K162" s="34"/>
      <c r="L162" s="34"/>
      <c r="M162" s="34"/>
    </row>
    <row r="163" spans="1:29" x14ac:dyDescent="0.25">
      <c r="D163" s="34"/>
      <c r="E163" s="34"/>
      <c r="F163" s="34"/>
      <c r="G163" s="34"/>
      <c r="H163" s="34"/>
      <c r="I163" s="34"/>
      <c r="J163" s="34"/>
      <c r="K163" s="34"/>
      <c r="L163" s="34"/>
      <c r="M163" s="34"/>
    </row>
    <row r="164" spans="1:29" x14ac:dyDescent="0.25">
      <c r="D164" s="34"/>
      <c r="E164" s="34"/>
      <c r="F164" s="34"/>
      <c r="G164" s="34"/>
      <c r="H164" s="34"/>
      <c r="I164" s="34"/>
      <c r="J164" s="34"/>
      <c r="K164" s="34"/>
      <c r="L164" s="34"/>
      <c r="M164" s="34"/>
    </row>
    <row r="165" spans="1:29" x14ac:dyDescent="0.25">
      <c r="D165" s="34"/>
      <c r="E165" s="34"/>
      <c r="F165" s="34"/>
      <c r="G165" s="34"/>
      <c r="H165" s="34"/>
      <c r="I165" s="34"/>
      <c r="J165" s="34"/>
      <c r="K165" s="34"/>
      <c r="L165" s="34"/>
      <c r="M165" s="34"/>
    </row>
    <row r="166" spans="1:29" x14ac:dyDescent="0.25"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AC166" s="25"/>
    </row>
    <row r="167" spans="1:29" x14ac:dyDescent="0.25">
      <c r="D167" s="34"/>
      <c r="E167" s="34"/>
      <c r="F167" s="34"/>
      <c r="G167" s="34"/>
      <c r="H167" s="34"/>
      <c r="I167" s="34"/>
      <c r="J167" s="34"/>
      <c r="K167" s="34"/>
      <c r="L167" s="34"/>
      <c r="M167" s="34"/>
    </row>
    <row r="168" spans="1:29" x14ac:dyDescent="0.25">
      <c r="D168" s="34"/>
      <c r="E168" s="34"/>
      <c r="F168" s="34"/>
      <c r="G168" s="34"/>
      <c r="H168" s="34"/>
      <c r="I168" s="34"/>
      <c r="J168" s="34"/>
      <c r="K168" s="34"/>
      <c r="L168" s="34"/>
      <c r="M168" s="34"/>
    </row>
    <row r="169" spans="1:29" x14ac:dyDescent="0.25">
      <c r="D169" s="34"/>
      <c r="E169" s="34"/>
      <c r="F169" s="34"/>
      <c r="G169" s="34"/>
      <c r="H169" s="34"/>
      <c r="I169" s="34"/>
      <c r="J169" s="34"/>
      <c r="K169" s="34"/>
      <c r="L169" s="34"/>
      <c r="M169" s="34"/>
    </row>
    <row r="172" spans="1:29" x14ac:dyDescent="0.25">
      <c r="A172" s="94" t="s">
        <v>169</v>
      </c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</row>
    <row r="173" spans="1:29" x14ac:dyDescent="0.25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</row>
    <row r="174" spans="1:29" x14ac:dyDescent="0.25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</row>
    <row r="175" spans="1:29" x14ac:dyDescent="0.25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</row>
    <row r="178" spans="1:25" x14ac:dyDescent="0.25">
      <c r="A178" s="10" t="s">
        <v>142</v>
      </c>
      <c r="B178" s="10"/>
      <c r="C178" s="10"/>
      <c r="D178" s="10"/>
      <c r="E178" s="10"/>
      <c r="F178" s="10"/>
      <c r="G178" s="10"/>
      <c r="H178" s="10"/>
      <c r="I178" s="10"/>
      <c r="J178" s="10"/>
    </row>
    <row r="180" spans="1:25" ht="15.75" thickBot="1" x14ac:dyDescent="0.3"/>
    <row r="181" spans="1:25" x14ac:dyDescent="0.25">
      <c r="D181" s="214" t="s">
        <v>49</v>
      </c>
      <c r="E181" s="215"/>
      <c r="F181" s="215"/>
      <c r="G181" s="143" t="str">
        <f>CONCATENATE(Arkusz18!C2," - ",Arkusz18!B2," r.")</f>
        <v>01.01.2022 - 31.01.2022 r.</v>
      </c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4"/>
    </row>
    <row r="182" spans="1:25" ht="32.25" customHeight="1" x14ac:dyDescent="0.25">
      <c r="D182" s="216"/>
      <c r="E182" s="217"/>
      <c r="F182" s="217"/>
      <c r="G182" s="118" t="s">
        <v>65</v>
      </c>
      <c r="H182" s="118"/>
      <c r="I182" s="118"/>
      <c r="J182" s="118" t="s">
        <v>90</v>
      </c>
      <c r="K182" s="118"/>
      <c r="L182" s="118"/>
      <c r="M182" s="118" t="s">
        <v>64</v>
      </c>
      <c r="N182" s="118"/>
      <c r="O182" s="118"/>
      <c r="P182" s="118" t="s">
        <v>89</v>
      </c>
      <c r="Q182" s="118"/>
      <c r="R182" s="119"/>
    </row>
    <row r="183" spans="1:25" x14ac:dyDescent="0.25">
      <c r="D183" s="145" t="s">
        <v>88</v>
      </c>
      <c r="E183" s="146"/>
      <c r="F183" s="146"/>
      <c r="G183" s="147">
        <f>Arkusz17!A2</f>
        <v>0</v>
      </c>
      <c r="H183" s="147"/>
      <c r="I183" s="147"/>
      <c r="J183" s="147">
        <f>Arkusz17!A3</f>
        <v>0</v>
      </c>
      <c r="K183" s="147"/>
      <c r="L183" s="147"/>
      <c r="M183" s="147">
        <f>Arkusz17!A4</f>
        <v>0</v>
      </c>
      <c r="N183" s="147"/>
      <c r="O183" s="147"/>
      <c r="P183" s="147">
        <f>Arkusz17!A5</f>
        <v>0</v>
      </c>
      <c r="Q183" s="147"/>
      <c r="R183" s="147"/>
    </row>
    <row r="184" spans="1:25" x14ac:dyDescent="0.25">
      <c r="D184" s="122" t="s">
        <v>51</v>
      </c>
      <c r="E184" s="123"/>
      <c r="F184" s="123"/>
      <c r="G184" s="124">
        <f>Arkusz17!A6</f>
        <v>472</v>
      </c>
      <c r="H184" s="124"/>
      <c r="I184" s="124"/>
      <c r="J184" s="124">
        <f>Arkusz17!A7</f>
        <v>0</v>
      </c>
      <c r="K184" s="124"/>
      <c r="L184" s="124"/>
      <c r="M184" s="124">
        <f>Arkusz17!A8</f>
        <v>0</v>
      </c>
      <c r="N184" s="124"/>
      <c r="O184" s="124"/>
      <c r="P184" s="124">
        <f>Arkusz17!A9</f>
        <v>0</v>
      </c>
      <c r="Q184" s="124"/>
      <c r="R184" s="124"/>
    </row>
    <row r="185" spans="1:25" ht="15.75" thickBot="1" x14ac:dyDescent="0.3">
      <c r="D185" s="228" t="s">
        <v>52</v>
      </c>
      <c r="E185" s="229"/>
      <c r="F185" s="229"/>
      <c r="G185" s="125">
        <f>Arkusz17!A10</f>
        <v>67</v>
      </c>
      <c r="H185" s="125"/>
      <c r="I185" s="125"/>
      <c r="J185" s="125">
        <f>Arkusz17!A11</f>
        <v>1</v>
      </c>
      <c r="K185" s="125"/>
      <c r="L185" s="125"/>
      <c r="M185" s="125">
        <f>Arkusz17!A12</f>
        <v>0</v>
      </c>
      <c r="N185" s="125"/>
      <c r="O185" s="125"/>
      <c r="P185" s="125">
        <f>Arkusz17!A13</f>
        <v>0</v>
      </c>
      <c r="Q185" s="125"/>
      <c r="R185" s="125"/>
    </row>
    <row r="186" spans="1:25" ht="15.75" thickBot="1" x14ac:dyDescent="0.3">
      <c r="D186" s="126" t="s">
        <v>50</v>
      </c>
      <c r="E186" s="127"/>
      <c r="F186" s="127"/>
      <c r="G186" s="120">
        <f>SUM(G183:I185)</f>
        <v>539</v>
      </c>
      <c r="H186" s="120"/>
      <c r="I186" s="120"/>
      <c r="J186" s="120">
        <f t="shared" ref="J186" si="2">SUM(J183:L185)</f>
        <v>1</v>
      </c>
      <c r="K186" s="120"/>
      <c r="L186" s="120"/>
      <c r="M186" s="120">
        <f t="shared" ref="M186" si="3">SUM(M183:O185)</f>
        <v>0</v>
      </c>
      <c r="N186" s="120"/>
      <c r="O186" s="120"/>
      <c r="P186" s="120">
        <f t="shared" ref="P186" si="4">SUM(P183:R185)</f>
        <v>0</v>
      </c>
      <c r="Q186" s="120"/>
      <c r="R186" s="121"/>
    </row>
    <row r="189" spans="1:25" x14ac:dyDescent="0.25">
      <c r="A189" s="94" t="s">
        <v>170</v>
      </c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</row>
    <row r="190" spans="1:25" x14ac:dyDescent="0.25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</row>
    <row r="191" spans="1:25" x14ac:dyDescent="0.25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</row>
    <row r="194" spans="1:22" ht="18.75" x14ac:dyDescent="0.25">
      <c r="A194" s="8" t="s">
        <v>67</v>
      </c>
      <c r="F194" s="9"/>
    </row>
    <row r="195" spans="1:22" x14ac:dyDescent="0.25">
      <c r="F195" s="9"/>
    </row>
    <row r="196" spans="1:22" x14ac:dyDescent="0.25">
      <c r="A196" s="148" t="s">
        <v>143</v>
      </c>
      <c r="B196" s="148"/>
      <c r="C196" s="148"/>
      <c r="D196" s="148"/>
      <c r="E196" s="148"/>
      <c r="F196" s="148"/>
      <c r="G196" s="148"/>
      <c r="H196" s="148"/>
      <c r="I196" s="148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</row>
    <row r="197" spans="1:22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</row>
    <row r="198" spans="1:22" ht="15.75" thickBo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</row>
    <row r="199" spans="1:22" x14ac:dyDescent="0.25">
      <c r="C199" s="139" t="s">
        <v>0</v>
      </c>
      <c r="D199" s="140"/>
      <c r="E199" s="140"/>
      <c r="F199" s="140"/>
      <c r="G199" s="108" t="str">
        <f>CONCATENATE(Arkusz18!A2," - ",Arkusz18!B2," r.")</f>
        <v>01.01.2022 - 31.01.2022 r.</v>
      </c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10"/>
    </row>
    <row r="200" spans="1:22" x14ac:dyDescent="0.25">
      <c r="C200" s="141"/>
      <c r="D200" s="142"/>
      <c r="E200" s="142"/>
      <c r="F200" s="142"/>
      <c r="G200" s="105" t="s">
        <v>31</v>
      </c>
      <c r="H200" s="106"/>
      <c r="I200" s="106"/>
      <c r="J200" s="107"/>
      <c r="K200" s="105" t="s">
        <v>32</v>
      </c>
      <c r="L200" s="106"/>
      <c r="M200" s="106"/>
      <c r="N200" s="107"/>
      <c r="O200" s="105" t="s">
        <v>103</v>
      </c>
      <c r="P200" s="106"/>
      <c r="Q200" s="106"/>
      <c r="R200" s="107"/>
      <c r="S200" s="105" t="s">
        <v>55</v>
      </c>
      <c r="T200" s="106"/>
      <c r="U200" s="106"/>
      <c r="V200" s="111"/>
    </row>
    <row r="201" spans="1:22" x14ac:dyDescent="0.25">
      <c r="C201" s="141"/>
      <c r="D201" s="142"/>
      <c r="E201" s="142"/>
      <c r="F201" s="142"/>
      <c r="G201" s="112" t="s">
        <v>30</v>
      </c>
      <c r="H201" s="113"/>
      <c r="I201" s="105" t="s">
        <v>10</v>
      </c>
      <c r="J201" s="107"/>
      <c r="K201" s="112" t="s">
        <v>33</v>
      </c>
      <c r="L201" s="113"/>
      <c r="M201" s="105" t="s">
        <v>10</v>
      </c>
      <c r="N201" s="107"/>
      <c r="O201" s="112" t="s">
        <v>30</v>
      </c>
      <c r="P201" s="113"/>
      <c r="Q201" s="105" t="s">
        <v>10</v>
      </c>
      <c r="R201" s="107"/>
      <c r="S201" s="112" t="s">
        <v>30</v>
      </c>
      <c r="T201" s="113"/>
      <c r="U201" s="105" t="s">
        <v>10</v>
      </c>
      <c r="V201" s="111"/>
    </row>
    <row r="202" spans="1:22" x14ac:dyDescent="0.25">
      <c r="C202" s="114" t="str">
        <f>Arkusz2!B2</f>
        <v>BIAŁORUŚ</v>
      </c>
      <c r="D202" s="115"/>
      <c r="E202" s="115"/>
      <c r="F202" s="115"/>
      <c r="G202" s="71">
        <f>Arkusz2!F2</f>
        <v>144</v>
      </c>
      <c r="H202" s="73"/>
      <c r="I202" s="71">
        <f>Arkusz2!F8</f>
        <v>188</v>
      </c>
      <c r="J202" s="73"/>
      <c r="K202" s="71">
        <f>SUM(Arkusz2!F14,-G202)</f>
        <v>3</v>
      </c>
      <c r="L202" s="73"/>
      <c r="M202" s="71">
        <f>SUM(Arkusz2!F20,-I202)</f>
        <v>5</v>
      </c>
      <c r="N202" s="73"/>
      <c r="O202" s="71">
        <f>Arkusz2!F26</f>
        <v>1</v>
      </c>
      <c r="P202" s="73"/>
      <c r="Q202" s="71">
        <f>Arkusz2!F32</f>
        <v>1</v>
      </c>
      <c r="R202" s="73"/>
      <c r="S202" s="71">
        <f>SUM(Arkusz2!F14,O202)</f>
        <v>148</v>
      </c>
      <c r="T202" s="73"/>
      <c r="U202" s="71">
        <f>SUM(Arkusz2!F20,Q202)</f>
        <v>194</v>
      </c>
      <c r="V202" s="72"/>
    </row>
    <row r="203" spans="1:22" x14ac:dyDescent="0.25">
      <c r="C203" s="53" t="str">
        <f>Arkusz2!B3</f>
        <v>IRAK</v>
      </c>
      <c r="D203" s="54"/>
      <c r="E203" s="54"/>
      <c r="F203" s="54"/>
      <c r="G203" s="74">
        <f>Arkusz2!F3</f>
        <v>56</v>
      </c>
      <c r="H203" s="76"/>
      <c r="I203" s="74">
        <f>Arkusz2!F9</f>
        <v>76</v>
      </c>
      <c r="J203" s="76"/>
      <c r="K203" s="74">
        <f>SUM(Arkusz2!F15,-G203)</f>
        <v>24</v>
      </c>
      <c r="L203" s="76"/>
      <c r="M203" s="74">
        <f>SUM(Arkusz2!F21,-I203)</f>
        <v>24</v>
      </c>
      <c r="N203" s="76"/>
      <c r="O203" s="74">
        <f>Arkusz2!F27</f>
        <v>1</v>
      </c>
      <c r="P203" s="76"/>
      <c r="Q203" s="74">
        <f>Arkusz2!F33</f>
        <v>5</v>
      </c>
      <c r="R203" s="76"/>
      <c r="S203" s="74">
        <f>SUM(Arkusz2!F15,O203)</f>
        <v>81</v>
      </c>
      <c r="T203" s="76"/>
      <c r="U203" s="74">
        <f>SUM(Arkusz2!F21,Q203)</f>
        <v>105</v>
      </c>
      <c r="V203" s="75"/>
    </row>
    <row r="204" spans="1:22" x14ac:dyDescent="0.25">
      <c r="C204" s="114" t="str">
        <f>Arkusz2!B4</f>
        <v>ROSJA</v>
      </c>
      <c r="D204" s="115"/>
      <c r="E204" s="115"/>
      <c r="F204" s="115"/>
      <c r="G204" s="71">
        <f>Arkusz2!F4</f>
        <v>11</v>
      </c>
      <c r="H204" s="73"/>
      <c r="I204" s="71">
        <f>Arkusz2!F10</f>
        <v>23</v>
      </c>
      <c r="J204" s="73"/>
      <c r="K204" s="71">
        <f>SUM(Arkusz2!F16,-G204)</f>
        <v>19</v>
      </c>
      <c r="L204" s="73"/>
      <c r="M204" s="71">
        <f>SUM(Arkusz2!F22,-I204)</f>
        <v>35</v>
      </c>
      <c r="N204" s="73"/>
      <c r="O204" s="71">
        <f>Arkusz2!F28</f>
        <v>1</v>
      </c>
      <c r="P204" s="73"/>
      <c r="Q204" s="71">
        <f>Arkusz2!F34</f>
        <v>1</v>
      </c>
      <c r="R204" s="73"/>
      <c r="S204" s="71">
        <f>SUM(Arkusz2!F16,O204)</f>
        <v>31</v>
      </c>
      <c r="T204" s="73"/>
      <c r="U204" s="71">
        <f>SUM(Arkusz2!F22,Q204)</f>
        <v>59</v>
      </c>
      <c r="V204" s="72"/>
    </row>
    <row r="205" spans="1:22" x14ac:dyDescent="0.25">
      <c r="C205" s="53" t="str">
        <f>Arkusz2!B5</f>
        <v>UKRAINA</v>
      </c>
      <c r="D205" s="54"/>
      <c r="E205" s="54"/>
      <c r="F205" s="54"/>
      <c r="G205" s="74">
        <f>Arkusz2!F5</f>
        <v>6</v>
      </c>
      <c r="H205" s="76"/>
      <c r="I205" s="74">
        <f>Arkusz2!F11</f>
        <v>13</v>
      </c>
      <c r="J205" s="76"/>
      <c r="K205" s="74">
        <f>SUM(Arkusz2!F17,-G205)</f>
        <v>9</v>
      </c>
      <c r="L205" s="76"/>
      <c r="M205" s="74">
        <f>SUM(Arkusz2!F23,-I205)</f>
        <v>13</v>
      </c>
      <c r="N205" s="76"/>
      <c r="O205" s="74">
        <f>Arkusz2!F29</f>
        <v>2</v>
      </c>
      <c r="P205" s="76"/>
      <c r="Q205" s="74">
        <f>Arkusz2!F35</f>
        <v>2</v>
      </c>
      <c r="R205" s="76"/>
      <c r="S205" s="74">
        <f>SUM(Arkusz2!F17,O205)</f>
        <v>17</v>
      </c>
      <c r="T205" s="76"/>
      <c r="U205" s="74">
        <f>SUM(Arkusz2!F23,Q205)</f>
        <v>28</v>
      </c>
      <c r="V205" s="75"/>
    </row>
    <row r="206" spans="1:22" x14ac:dyDescent="0.25">
      <c r="C206" s="114" t="str">
        <f>Arkusz2!B6</f>
        <v>AFGANISTAN</v>
      </c>
      <c r="D206" s="115"/>
      <c r="E206" s="115"/>
      <c r="F206" s="115"/>
      <c r="G206" s="71">
        <f>Arkusz2!F6</f>
        <v>12</v>
      </c>
      <c r="H206" s="73"/>
      <c r="I206" s="71">
        <f>Arkusz2!F12</f>
        <v>24</v>
      </c>
      <c r="J206" s="73"/>
      <c r="K206" s="71">
        <f>SUM(Arkusz2!F18,-G206)</f>
        <v>0</v>
      </c>
      <c r="L206" s="73"/>
      <c r="M206" s="71">
        <f>SUM(Arkusz2!F24,-I206)</f>
        <v>2</v>
      </c>
      <c r="N206" s="73"/>
      <c r="O206" s="71">
        <f>Arkusz2!F30</f>
        <v>0</v>
      </c>
      <c r="P206" s="73"/>
      <c r="Q206" s="71">
        <f>Arkusz2!F36</f>
        <v>0</v>
      </c>
      <c r="R206" s="73"/>
      <c r="S206" s="71">
        <f>SUM(Arkusz2!F18,O206)</f>
        <v>12</v>
      </c>
      <c r="T206" s="73"/>
      <c r="U206" s="71">
        <f>SUM(Arkusz2!F24,Q206)</f>
        <v>26</v>
      </c>
      <c r="V206" s="72"/>
    </row>
    <row r="207" spans="1:22" ht="15.75" thickBot="1" x14ac:dyDescent="0.3">
      <c r="C207" s="168" t="str">
        <f>Arkusz2!B7</f>
        <v>Pozostałe</v>
      </c>
      <c r="D207" s="169"/>
      <c r="E207" s="169"/>
      <c r="F207" s="169"/>
      <c r="G207" s="155">
        <f>Arkusz2!F7</f>
        <v>48</v>
      </c>
      <c r="H207" s="156"/>
      <c r="I207" s="155">
        <f>Arkusz2!F13</f>
        <v>69</v>
      </c>
      <c r="J207" s="156"/>
      <c r="K207" s="155">
        <f>SUM(Arkusz2!F19,-G207)</f>
        <v>18</v>
      </c>
      <c r="L207" s="156"/>
      <c r="M207" s="155">
        <f>SUM(Arkusz2!F25,-I207)</f>
        <v>30</v>
      </c>
      <c r="N207" s="156"/>
      <c r="O207" s="155">
        <f>Arkusz2!F31</f>
        <v>0</v>
      </c>
      <c r="P207" s="156"/>
      <c r="Q207" s="155">
        <f>Arkusz2!F37</f>
        <v>0</v>
      </c>
      <c r="R207" s="156"/>
      <c r="S207" s="155">
        <f>SUM(Arkusz2!F19,O207)</f>
        <v>66</v>
      </c>
      <c r="T207" s="156"/>
      <c r="U207" s="155">
        <f>SUM(Arkusz2!F25,Q207)</f>
        <v>99</v>
      </c>
      <c r="V207" s="182"/>
    </row>
    <row r="208" spans="1:22" ht="15.75" thickBot="1" x14ac:dyDescent="0.3">
      <c r="C208" s="166" t="s">
        <v>1</v>
      </c>
      <c r="D208" s="167"/>
      <c r="E208" s="167"/>
      <c r="F208" s="167"/>
      <c r="G208" s="161">
        <f>SUM(G202:G207)</f>
        <v>277</v>
      </c>
      <c r="H208" s="162"/>
      <c r="I208" s="161">
        <f>SUM(I202:I207)</f>
        <v>393</v>
      </c>
      <c r="J208" s="162"/>
      <c r="K208" s="161">
        <f>SUM(K202:K207)</f>
        <v>73</v>
      </c>
      <c r="L208" s="162"/>
      <c r="M208" s="161">
        <f>SUM(M202:M207)</f>
        <v>109</v>
      </c>
      <c r="N208" s="162"/>
      <c r="O208" s="161">
        <f>SUM(O202:O207)</f>
        <v>5</v>
      </c>
      <c r="P208" s="162"/>
      <c r="Q208" s="161">
        <f>SUM(Q202:Q207)</f>
        <v>9</v>
      </c>
      <c r="R208" s="162"/>
      <c r="S208" s="161">
        <f>SUM(S202:S207)</f>
        <v>355</v>
      </c>
      <c r="T208" s="162"/>
      <c r="U208" s="161">
        <f>SUM(U202:U207)</f>
        <v>511</v>
      </c>
      <c r="V208" s="181"/>
    </row>
    <row r="212" spans="1:19" x14ac:dyDescent="0.25">
      <c r="M212" s="11"/>
      <c r="N212" s="11"/>
      <c r="O212" s="11"/>
      <c r="P212" s="11"/>
      <c r="Q212" s="11"/>
      <c r="R212" s="11"/>
      <c r="S212" s="11"/>
    </row>
    <row r="213" spans="1:19" x14ac:dyDescent="0.25">
      <c r="M213" s="11"/>
      <c r="N213" s="11"/>
      <c r="O213" s="11"/>
      <c r="P213" s="11"/>
      <c r="Q213" s="11"/>
      <c r="R213" s="11"/>
      <c r="S213" s="11"/>
    </row>
    <row r="214" spans="1:19" x14ac:dyDescent="0.25">
      <c r="M214" s="11"/>
      <c r="N214" s="11"/>
      <c r="O214" s="11"/>
      <c r="P214" s="11"/>
      <c r="Q214" s="11"/>
      <c r="R214" s="11"/>
      <c r="S214" s="11"/>
    </row>
    <row r="215" spans="1:19" x14ac:dyDescent="0.25">
      <c r="M215" s="11"/>
      <c r="N215" s="11"/>
      <c r="O215" s="11"/>
      <c r="P215" s="11"/>
      <c r="Q215" s="11"/>
      <c r="R215" s="11"/>
      <c r="S215" s="11"/>
    </row>
    <row r="216" spans="1:19" x14ac:dyDescent="0.25">
      <c r="M216" s="11"/>
      <c r="N216" s="11"/>
      <c r="O216" s="11"/>
      <c r="P216" s="11"/>
      <c r="Q216" s="11"/>
      <c r="R216" s="11"/>
      <c r="S216" s="11"/>
    </row>
    <row r="217" spans="1:19" x14ac:dyDescent="0.25">
      <c r="M217" s="11"/>
      <c r="N217" s="11"/>
      <c r="O217" s="11"/>
      <c r="P217" s="11"/>
      <c r="Q217" s="11"/>
      <c r="R217" s="11"/>
      <c r="S217" s="11"/>
    </row>
    <row r="218" spans="1:19" x14ac:dyDescent="0.25">
      <c r="M218" s="11"/>
      <c r="N218" s="11"/>
      <c r="O218" s="11"/>
      <c r="P218" s="11"/>
      <c r="Q218" s="11"/>
      <c r="R218" s="11"/>
      <c r="S218" s="11"/>
    </row>
    <row r="219" spans="1:19" x14ac:dyDescent="0.25">
      <c r="M219" s="11"/>
      <c r="N219" s="11"/>
      <c r="O219" s="11"/>
      <c r="P219" s="11"/>
      <c r="Q219" s="11"/>
      <c r="R219" s="11"/>
      <c r="S219" s="11"/>
    </row>
    <row r="220" spans="1:19" x14ac:dyDescent="0.25">
      <c r="D220" s="195"/>
      <c r="E220" s="195"/>
    </row>
    <row r="224" spans="1:19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</row>
    <row r="230" spans="1:26" x14ac:dyDescent="0.25">
      <c r="A230" s="4"/>
      <c r="B230" s="12"/>
      <c r="C230" s="13"/>
      <c r="D230" s="13"/>
      <c r="E230" s="13"/>
      <c r="F230" s="13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2"/>
    </row>
    <row r="231" spans="1:26" ht="15" customHeight="1" x14ac:dyDescent="0.25">
      <c r="A231" s="163" t="s">
        <v>136</v>
      </c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</row>
    <row r="232" spans="1:26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6"/>
      <c r="Z232" s="15"/>
    </row>
    <row r="233" spans="1:26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7"/>
      <c r="W233" s="17"/>
      <c r="X233" s="17"/>
      <c r="Y233" s="18"/>
      <c r="Z233" s="17"/>
    </row>
    <row r="234" spans="1:26" x14ac:dyDescent="0.25">
      <c r="A234" s="94" t="s">
        <v>173</v>
      </c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</row>
    <row r="235" spans="1:26" x14ac:dyDescent="0.25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</row>
    <row r="236" spans="1:26" x14ac:dyDescent="0.25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</row>
    <row r="237" spans="1:26" x14ac:dyDescent="0.25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</row>
    <row r="238" spans="1:26" x14ac:dyDescent="0.25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</row>
    <row r="243" spans="1:21" x14ac:dyDescent="0.25">
      <c r="A243" s="97" t="s">
        <v>144</v>
      </c>
      <c r="B243" s="97"/>
      <c r="C243" s="97"/>
      <c r="D243" s="97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</row>
    <row r="244" spans="1:2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</row>
    <row r="246" spans="1:21" ht="15.75" thickBot="1" x14ac:dyDescent="0.3"/>
    <row r="247" spans="1:21" x14ac:dyDescent="0.25">
      <c r="A247" s="176" t="str">
        <f>CONCATENATE(Arkusz18!C2," - ",Arkusz18!B2," r.")</f>
        <v>01.01.2022 - 31.01.2022 r.</v>
      </c>
      <c r="B247" s="177"/>
      <c r="C247" s="177"/>
      <c r="D247" s="177"/>
      <c r="E247" s="177"/>
      <c r="F247" s="177"/>
      <c r="G247" s="177"/>
      <c r="H247" s="177"/>
      <c r="I247" s="178"/>
      <c r="M247" s="176" t="str">
        <f>CONCATENATE(Arkusz18!C2," - ",Arkusz18!B2," r.")</f>
        <v>01.01.2022 - 31.01.2022 r.</v>
      </c>
      <c r="N247" s="177"/>
      <c r="O247" s="177"/>
      <c r="P247" s="177"/>
      <c r="Q247" s="177"/>
      <c r="R247" s="177"/>
      <c r="S247" s="177"/>
      <c r="T247" s="177"/>
      <c r="U247" s="178"/>
    </row>
    <row r="248" spans="1:21" ht="52.5" customHeight="1" x14ac:dyDescent="0.25">
      <c r="A248" s="170" t="s">
        <v>56</v>
      </c>
      <c r="B248" s="171"/>
      <c r="C248" s="172"/>
      <c r="D248" s="157" t="s">
        <v>57</v>
      </c>
      <c r="E248" s="158"/>
      <c r="F248" s="157" t="s">
        <v>58</v>
      </c>
      <c r="G248" s="158"/>
      <c r="H248" s="157" t="s">
        <v>54</v>
      </c>
      <c r="I248" s="179"/>
      <c r="M248" s="170" t="s">
        <v>56</v>
      </c>
      <c r="N248" s="171"/>
      <c r="O248" s="172"/>
      <c r="P248" s="157" t="s">
        <v>59</v>
      </c>
      <c r="Q248" s="158"/>
      <c r="R248" s="157" t="s">
        <v>58</v>
      </c>
      <c r="S248" s="158"/>
      <c r="T248" s="157" t="s">
        <v>54</v>
      </c>
      <c r="U248" s="179"/>
    </row>
    <row r="249" spans="1:21" x14ac:dyDescent="0.25">
      <c r="A249" s="173"/>
      <c r="B249" s="174"/>
      <c r="C249" s="175"/>
      <c r="D249" s="159"/>
      <c r="E249" s="160"/>
      <c r="F249" s="159"/>
      <c r="G249" s="160"/>
      <c r="H249" s="159"/>
      <c r="I249" s="180"/>
      <c r="M249" s="173"/>
      <c r="N249" s="174"/>
      <c r="O249" s="175"/>
      <c r="P249" s="159"/>
      <c r="Q249" s="160"/>
      <c r="R249" s="159"/>
      <c r="S249" s="160"/>
      <c r="T249" s="159"/>
      <c r="U249" s="180"/>
    </row>
    <row r="250" spans="1:21" x14ac:dyDescent="0.25">
      <c r="A250" s="95" t="str">
        <f>Arkusz4!B2</f>
        <v>NIEMCY</v>
      </c>
      <c r="B250" s="96"/>
      <c r="C250" s="96"/>
      <c r="D250" s="92">
        <f>Arkusz4!C2</f>
        <v>765</v>
      </c>
      <c r="E250" s="92"/>
      <c r="F250" s="92">
        <f>Arkusz4!D2</f>
        <v>203</v>
      </c>
      <c r="G250" s="92"/>
      <c r="H250" s="92">
        <f>Arkusz4!E2</f>
        <v>7</v>
      </c>
      <c r="I250" s="92"/>
      <c r="M250" s="95" t="str">
        <f>Arkusz5!B2</f>
        <v>NIEMCY</v>
      </c>
      <c r="N250" s="96"/>
      <c r="O250" s="96"/>
      <c r="P250" s="92">
        <f>Arkusz5!C2</f>
        <v>9</v>
      </c>
      <c r="Q250" s="92"/>
      <c r="R250" s="92">
        <f>Arkusz5!D2</f>
        <v>1</v>
      </c>
      <c r="S250" s="92"/>
      <c r="T250" s="92">
        <f>Arkusz5!E2</f>
        <v>4</v>
      </c>
      <c r="U250" s="164"/>
    </row>
    <row r="251" spans="1:21" x14ac:dyDescent="0.25">
      <c r="A251" s="98" t="str">
        <f>Arkusz4!B3</f>
        <v>FRANCJA</v>
      </c>
      <c r="B251" s="99"/>
      <c r="C251" s="99"/>
      <c r="D251" s="100">
        <f>Arkusz4!C3</f>
        <v>48</v>
      </c>
      <c r="E251" s="100"/>
      <c r="F251" s="100">
        <f>Arkusz4!D3</f>
        <v>22</v>
      </c>
      <c r="G251" s="100"/>
      <c r="H251" s="100">
        <f>Arkusz4!E3</f>
        <v>2</v>
      </c>
      <c r="I251" s="100"/>
      <c r="M251" s="98" t="str">
        <f>Arkusz5!B3</f>
        <v>BUŁGARIA</v>
      </c>
      <c r="N251" s="99"/>
      <c r="O251" s="99"/>
      <c r="P251" s="100">
        <f>Arkusz5!C3</f>
        <v>8</v>
      </c>
      <c r="Q251" s="100"/>
      <c r="R251" s="100">
        <f>Arkusz5!D3</f>
        <v>0</v>
      </c>
      <c r="S251" s="100"/>
      <c r="T251" s="100">
        <f>Arkusz5!E3</f>
        <v>0</v>
      </c>
      <c r="U251" s="165"/>
    </row>
    <row r="252" spans="1:21" x14ac:dyDescent="0.25">
      <c r="A252" s="95" t="str">
        <f>Arkusz4!B4</f>
        <v>NIDERLANDY</v>
      </c>
      <c r="B252" s="96"/>
      <c r="C252" s="96"/>
      <c r="D252" s="92">
        <f>Arkusz4!C4</f>
        <v>17</v>
      </c>
      <c r="E252" s="92"/>
      <c r="F252" s="92">
        <f>Arkusz4!D4</f>
        <v>11</v>
      </c>
      <c r="G252" s="92"/>
      <c r="H252" s="92">
        <f>Arkusz4!E4</f>
        <v>0</v>
      </c>
      <c r="I252" s="92"/>
      <c r="M252" s="95" t="str">
        <f>Arkusz5!B4</f>
        <v>FRANCJA</v>
      </c>
      <c r="N252" s="96"/>
      <c r="O252" s="96"/>
      <c r="P252" s="92">
        <f>Arkusz5!C4</f>
        <v>6</v>
      </c>
      <c r="Q252" s="92"/>
      <c r="R252" s="92">
        <f>Arkusz5!D4</f>
        <v>3</v>
      </c>
      <c r="S252" s="92"/>
      <c r="T252" s="92">
        <f>Arkusz5!E4</f>
        <v>1</v>
      </c>
      <c r="U252" s="164"/>
    </row>
    <row r="253" spans="1:21" x14ac:dyDescent="0.25">
      <c r="A253" s="98" t="str">
        <f>Arkusz4!B5</f>
        <v>BELGIA</v>
      </c>
      <c r="B253" s="99"/>
      <c r="C253" s="99"/>
      <c r="D253" s="100">
        <f>Arkusz4!C5</f>
        <v>16</v>
      </c>
      <c r="E253" s="100"/>
      <c r="F253" s="100">
        <f>Arkusz4!D5</f>
        <v>10</v>
      </c>
      <c r="G253" s="100"/>
      <c r="H253" s="100">
        <f>Arkusz4!E5</f>
        <v>0</v>
      </c>
      <c r="I253" s="100"/>
      <c r="M253" s="98" t="str">
        <f>Arkusz5!B5</f>
        <v>ŁOTWA</v>
      </c>
      <c r="N253" s="99"/>
      <c r="O253" s="99"/>
      <c r="P253" s="100">
        <f>Arkusz5!C5</f>
        <v>6</v>
      </c>
      <c r="Q253" s="100"/>
      <c r="R253" s="100">
        <f>Arkusz5!D5</f>
        <v>5</v>
      </c>
      <c r="S253" s="100"/>
      <c r="T253" s="100">
        <f>Arkusz5!E5</f>
        <v>0</v>
      </c>
      <c r="U253" s="165"/>
    </row>
    <row r="254" spans="1:21" x14ac:dyDescent="0.25">
      <c r="A254" s="95" t="str">
        <f>Arkusz4!B6</f>
        <v>SZWECJA</v>
      </c>
      <c r="B254" s="96"/>
      <c r="C254" s="96"/>
      <c r="D254" s="92">
        <f>Arkusz4!C6</f>
        <v>8</v>
      </c>
      <c r="E254" s="92"/>
      <c r="F254" s="92">
        <f>Arkusz4!D6</f>
        <v>9</v>
      </c>
      <c r="G254" s="92"/>
      <c r="H254" s="92">
        <f>Arkusz4!E6</f>
        <v>2</v>
      </c>
      <c r="I254" s="92"/>
      <c r="M254" s="95" t="str">
        <f>Arkusz5!B6</f>
        <v>BELGIA</v>
      </c>
      <c r="N254" s="96"/>
      <c r="O254" s="96"/>
      <c r="P254" s="92">
        <f>Arkusz5!C6</f>
        <v>2</v>
      </c>
      <c r="Q254" s="92"/>
      <c r="R254" s="92">
        <f>Arkusz5!D6</f>
        <v>0</v>
      </c>
      <c r="S254" s="92"/>
      <c r="T254" s="92">
        <f>Arkusz5!E6</f>
        <v>0</v>
      </c>
      <c r="U254" s="164"/>
    </row>
    <row r="255" spans="1:21" ht="15.75" thickBot="1" x14ac:dyDescent="0.3">
      <c r="A255" s="188" t="str">
        <f>Arkusz4!B7</f>
        <v>Pozostałe</v>
      </c>
      <c r="B255" s="189"/>
      <c r="C255" s="189"/>
      <c r="D255" s="93">
        <f>Arkusz4!C7</f>
        <v>15</v>
      </c>
      <c r="E255" s="93"/>
      <c r="F255" s="93">
        <f>Arkusz4!D7</f>
        <v>11</v>
      </c>
      <c r="G255" s="93"/>
      <c r="H255" s="93">
        <f>Arkusz4!E7</f>
        <v>6</v>
      </c>
      <c r="I255" s="93"/>
      <c r="M255" s="188" t="str">
        <f>Arkusz5!B7</f>
        <v>Pozostałe</v>
      </c>
      <c r="N255" s="189"/>
      <c r="O255" s="189"/>
      <c r="P255" s="93">
        <f>Arkusz5!C7</f>
        <v>5</v>
      </c>
      <c r="Q255" s="93"/>
      <c r="R255" s="93">
        <f>Arkusz5!D7</f>
        <v>2</v>
      </c>
      <c r="S255" s="93"/>
      <c r="T255" s="93">
        <f>Arkusz5!E7</f>
        <v>3</v>
      </c>
      <c r="U255" s="185"/>
    </row>
    <row r="256" spans="1:21" ht="15.75" thickBot="1" x14ac:dyDescent="0.3">
      <c r="A256" s="190" t="s">
        <v>69</v>
      </c>
      <c r="B256" s="191"/>
      <c r="C256" s="191"/>
      <c r="D256" s="183">
        <f>SUM(D250:E255)</f>
        <v>869</v>
      </c>
      <c r="E256" s="183"/>
      <c r="F256" s="183">
        <f>SUM(F250:G255)</f>
        <v>266</v>
      </c>
      <c r="G256" s="183"/>
      <c r="H256" s="183">
        <f>SUM(H250:I255)</f>
        <v>17</v>
      </c>
      <c r="I256" s="184"/>
      <c r="M256" s="190" t="s">
        <v>69</v>
      </c>
      <c r="N256" s="191"/>
      <c r="O256" s="191"/>
      <c r="P256" s="183">
        <f>SUM(P250:Q255)</f>
        <v>36</v>
      </c>
      <c r="Q256" s="183"/>
      <c r="R256" s="183">
        <f t="shared" ref="R256" si="5">SUM(R250:S255)</f>
        <v>11</v>
      </c>
      <c r="S256" s="183"/>
      <c r="T256" s="183">
        <f>SUM(T250:U255)</f>
        <v>8</v>
      </c>
      <c r="U256" s="184"/>
    </row>
    <row r="258" spans="1:26" x14ac:dyDescent="0.25">
      <c r="A258" s="94" t="s">
        <v>164</v>
      </c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</row>
    <row r="259" spans="1:26" x14ac:dyDescent="0.25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</row>
    <row r="260" spans="1:26" x14ac:dyDescent="0.25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</row>
    <row r="261" spans="1:26" x14ac:dyDescent="0.25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</row>
    <row r="262" spans="1:26" x14ac:dyDescent="0.25">
      <c r="A262" s="163" t="s">
        <v>68</v>
      </c>
      <c r="B262" s="163"/>
      <c r="C262" s="163"/>
      <c r="D262" s="163"/>
      <c r="E262" s="163"/>
      <c r="F262" s="163"/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</row>
    <row r="263" spans="1:26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</row>
    <row r="264" spans="1:26" x14ac:dyDescent="0.25">
      <c r="A264" s="97" t="s">
        <v>145</v>
      </c>
      <c r="B264" s="97"/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</row>
    <row r="265" spans="1:26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</row>
    <row r="267" spans="1:26" ht="15.75" thickBot="1" x14ac:dyDescent="0.3"/>
    <row r="268" spans="1:26" x14ac:dyDescent="0.25">
      <c r="C268" s="90" t="s">
        <v>0</v>
      </c>
      <c r="D268" s="91"/>
      <c r="E268" s="91"/>
      <c r="F268" s="91"/>
      <c r="G268" s="192" t="str">
        <f>CONCATENATE(Arkusz18!C2," - ",Arkusz18!B2," r.")</f>
        <v>01.01.2022 - 31.01.2022 r.</v>
      </c>
      <c r="H268" s="192"/>
      <c r="I268" s="192"/>
      <c r="J268" s="192"/>
      <c r="K268" s="192"/>
      <c r="L268" s="192"/>
      <c r="M268" s="192"/>
      <c r="N268" s="192"/>
      <c r="O268" s="192"/>
      <c r="P268" s="192"/>
      <c r="Q268" s="192"/>
      <c r="R268" s="192"/>
      <c r="S268" s="192"/>
      <c r="T268" s="192"/>
      <c r="U268" s="193"/>
    </row>
    <row r="269" spans="1:26" ht="71.25" customHeight="1" x14ac:dyDescent="0.25">
      <c r="C269" s="234"/>
      <c r="D269" s="235"/>
      <c r="E269" s="235"/>
      <c r="F269" s="235"/>
      <c r="G269" s="102" t="s">
        <v>60</v>
      </c>
      <c r="H269" s="103"/>
      <c r="I269" s="104"/>
      <c r="J269" s="102" t="s">
        <v>61</v>
      </c>
      <c r="K269" s="103"/>
      <c r="L269" s="104"/>
      <c r="M269" s="102" t="s">
        <v>62</v>
      </c>
      <c r="N269" s="103"/>
      <c r="O269" s="104"/>
      <c r="P269" s="102" t="s">
        <v>71</v>
      </c>
      <c r="Q269" s="103"/>
      <c r="R269" s="104"/>
      <c r="S269" s="102" t="s">
        <v>63</v>
      </c>
      <c r="T269" s="103"/>
      <c r="U269" s="194"/>
    </row>
    <row r="270" spans="1:26" x14ac:dyDescent="0.25">
      <c r="C270" s="149" t="str">
        <f>Arkusz7!B2</f>
        <v>IRAK</v>
      </c>
      <c r="D270" s="150"/>
      <c r="E270" s="150"/>
      <c r="F270" s="150"/>
      <c r="G270" s="101">
        <f>Arkusz7!C2</f>
        <v>0</v>
      </c>
      <c r="H270" s="101"/>
      <c r="I270" s="101"/>
      <c r="J270" s="101">
        <f>Arkusz7!D2</f>
        <v>1</v>
      </c>
      <c r="K270" s="101"/>
      <c r="L270" s="101"/>
      <c r="M270" s="101">
        <f>Arkusz7!E2</f>
        <v>0</v>
      </c>
      <c r="N270" s="101"/>
      <c r="O270" s="101"/>
      <c r="P270" s="101">
        <f>Arkusz7!F2</f>
        <v>34</v>
      </c>
      <c r="Q270" s="101"/>
      <c r="R270" s="101"/>
      <c r="S270" s="101">
        <f>Arkusz7!G2</f>
        <v>149</v>
      </c>
      <c r="T270" s="101"/>
      <c r="U270" s="101"/>
    </row>
    <row r="271" spans="1:26" x14ac:dyDescent="0.25">
      <c r="C271" s="151" t="str">
        <f>Arkusz7!B3</f>
        <v>AFGANISTAN</v>
      </c>
      <c r="D271" s="152"/>
      <c r="E271" s="152"/>
      <c r="F271" s="152"/>
      <c r="G271" s="87">
        <f>Arkusz7!C3</f>
        <v>2</v>
      </c>
      <c r="H271" s="87"/>
      <c r="I271" s="87"/>
      <c r="J271" s="87">
        <f>Arkusz7!D3</f>
        <v>0</v>
      </c>
      <c r="K271" s="87"/>
      <c r="L271" s="87"/>
      <c r="M271" s="87">
        <f>Arkusz7!E3</f>
        <v>0</v>
      </c>
      <c r="N271" s="87"/>
      <c r="O271" s="87"/>
      <c r="P271" s="87">
        <f>Arkusz7!F3</f>
        <v>1</v>
      </c>
      <c r="Q271" s="87"/>
      <c r="R271" s="87"/>
      <c r="S271" s="87">
        <f>Arkusz7!G3</f>
        <v>166</v>
      </c>
      <c r="T271" s="87"/>
      <c r="U271" s="87"/>
    </row>
    <row r="272" spans="1:26" x14ac:dyDescent="0.25">
      <c r="C272" s="149" t="str">
        <f>Arkusz7!B4</f>
        <v>BIAŁORUŚ</v>
      </c>
      <c r="D272" s="150"/>
      <c r="E272" s="150"/>
      <c r="F272" s="150"/>
      <c r="G272" s="101">
        <f>Arkusz7!C4</f>
        <v>12</v>
      </c>
      <c r="H272" s="101"/>
      <c r="I272" s="101"/>
      <c r="J272" s="101">
        <f>Arkusz7!D4</f>
        <v>105</v>
      </c>
      <c r="K272" s="101"/>
      <c r="L272" s="101"/>
      <c r="M272" s="101">
        <f>Arkusz7!E4</f>
        <v>0</v>
      </c>
      <c r="N272" s="101"/>
      <c r="O272" s="101"/>
      <c r="P272" s="101">
        <f>Arkusz7!F4</f>
        <v>0</v>
      </c>
      <c r="Q272" s="101"/>
      <c r="R272" s="101"/>
      <c r="S272" s="101">
        <f>Arkusz7!G4</f>
        <v>4</v>
      </c>
      <c r="T272" s="101"/>
      <c r="U272" s="101"/>
    </row>
    <row r="273" spans="1:25" x14ac:dyDescent="0.25">
      <c r="C273" s="151" t="str">
        <f>Arkusz7!B5</f>
        <v>ROSJA</v>
      </c>
      <c r="D273" s="152"/>
      <c r="E273" s="152"/>
      <c r="F273" s="152"/>
      <c r="G273" s="87">
        <f>Arkusz7!C5</f>
        <v>4</v>
      </c>
      <c r="H273" s="87"/>
      <c r="I273" s="87"/>
      <c r="J273" s="87">
        <f>Arkusz7!D5</f>
        <v>4</v>
      </c>
      <c r="K273" s="87"/>
      <c r="L273" s="87"/>
      <c r="M273" s="87">
        <f>Arkusz7!E5</f>
        <v>0</v>
      </c>
      <c r="N273" s="87"/>
      <c r="O273" s="87"/>
      <c r="P273" s="87">
        <f>Arkusz7!F5</f>
        <v>34</v>
      </c>
      <c r="Q273" s="87"/>
      <c r="R273" s="87"/>
      <c r="S273" s="87">
        <f>Arkusz7!G5</f>
        <v>28</v>
      </c>
      <c r="T273" s="87"/>
      <c r="U273" s="87"/>
    </row>
    <row r="274" spans="1:25" x14ac:dyDescent="0.25">
      <c r="C274" s="149" t="str">
        <f>Arkusz7!B6</f>
        <v>SYRIA</v>
      </c>
      <c r="D274" s="150"/>
      <c r="E274" s="150"/>
      <c r="F274" s="150"/>
      <c r="G274" s="101">
        <f>Arkusz7!C6</f>
        <v>0</v>
      </c>
      <c r="H274" s="101"/>
      <c r="I274" s="101"/>
      <c r="J274" s="101">
        <f>Arkusz7!D6</f>
        <v>0</v>
      </c>
      <c r="K274" s="101"/>
      <c r="L274" s="101"/>
      <c r="M274" s="101">
        <f>Arkusz7!E6</f>
        <v>0</v>
      </c>
      <c r="N274" s="101"/>
      <c r="O274" s="101"/>
      <c r="P274" s="101">
        <f>Arkusz7!F6</f>
        <v>1</v>
      </c>
      <c r="Q274" s="101"/>
      <c r="R274" s="101"/>
      <c r="S274" s="101">
        <f>Arkusz7!G6</f>
        <v>44</v>
      </c>
      <c r="T274" s="101"/>
      <c r="U274" s="101"/>
    </row>
    <row r="275" spans="1:25" ht="15.75" thickBot="1" x14ac:dyDescent="0.3">
      <c r="C275" s="232" t="str">
        <f>Arkusz7!B7</f>
        <v>Pozostałe</v>
      </c>
      <c r="D275" s="233"/>
      <c r="E275" s="233"/>
      <c r="F275" s="233"/>
      <c r="G275" s="129">
        <f>Arkusz7!C7</f>
        <v>3</v>
      </c>
      <c r="H275" s="129"/>
      <c r="I275" s="129"/>
      <c r="J275" s="129">
        <f>Arkusz7!D7</f>
        <v>0</v>
      </c>
      <c r="K275" s="129"/>
      <c r="L275" s="129"/>
      <c r="M275" s="129">
        <f>Arkusz7!E7</f>
        <v>0</v>
      </c>
      <c r="N275" s="129"/>
      <c r="O275" s="129"/>
      <c r="P275" s="129">
        <f>Arkusz7!F7</f>
        <v>29</v>
      </c>
      <c r="Q275" s="129"/>
      <c r="R275" s="129"/>
      <c r="S275" s="129">
        <f>Arkusz7!G7</f>
        <v>33</v>
      </c>
      <c r="T275" s="129"/>
      <c r="U275" s="129"/>
    </row>
    <row r="276" spans="1:25" ht="15.75" thickBot="1" x14ac:dyDescent="0.3">
      <c r="C276" s="130" t="s">
        <v>1</v>
      </c>
      <c r="D276" s="131"/>
      <c r="E276" s="131"/>
      <c r="F276" s="131"/>
      <c r="G276" s="85">
        <f>SUM(G270:I275)</f>
        <v>21</v>
      </c>
      <c r="H276" s="85"/>
      <c r="I276" s="85"/>
      <c r="J276" s="85">
        <f t="shared" ref="J276" si="6">SUM(J270:L275)</f>
        <v>110</v>
      </c>
      <c r="K276" s="85"/>
      <c r="L276" s="85"/>
      <c r="M276" s="85">
        <f t="shared" ref="M276" si="7">SUM(M270:O275)</f>
        <v>0</v>
      </c>
      <c r="N276" s="85"/>
      <c r="O276" s="85"/>
      <c r="P276" s="85">
        <f t="shared" ref="P276" si="8">SUM(P270:R275)</f>
        <v>99</v>
      </c>
      <c r="Q276" s="85"/>
      <c r="R276" s="85"/>
      <c r="S276" s="85">
        <f>SUM(S270:U275)</f>
        <v>424</v>
      </c>
      <c r="T276" s="85"/>
      <c r="U276" s="86"/>
    </row>
    <row r="279" spans="1:25" x14ac:dyDescent="0.25">
      <c r="A279" s="94" t="s">
        <v>174</v>
      </c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</row>
    <row r="280" spans="1:25" x14ac:dyDescent="0.25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</row>
    <row r="281" spans="1:25" x14ac:dyDescent="0.25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</row>
    <row r="282" spans="1:25" x14ac:dyDescent="0.25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</row>
    <row r="283" spans="1:25" x14ac:dyDescent="0.25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</row>
    <row r="284" spans="1:25" x14ac:dyDescent="0.25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</row>
    <row r="288" spans="1:25" x14ac:dyDescent="0.25">
      <c r="A288" s="97" t="s">
        <v>146</v>
      </c>
      <c r="B288" s="97"/>
      <c r="C288" s="97"/>
      <c r="D288" s="97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</row>
    <row r="289" spans="1:25" x14ac:dyDescent="0.25">
      <c r="A289" s="97"/>
      <c r="B289" s="97"/>
      <c r="C289" s="97"/>
      <c r="D289" s="97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</row>
    <row r="290" spans="1:25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</row>
    <row r="291" spans="1:25" ht="15.75" thickBot="1" x14ac:dyDescent="0.3"/>
    <row r="292" spans="1:25" ht="30" customHeight="1" x14ac:dyDescent="0.25">
      <c r="B292" s="90" t="s">
        <v>9</v>
      </c>
      <c r="C292" s="91"/>
      <c r="D292" s="91"/>
      <c r="E292" s="91"/>
      <c r="F292" s="91"/>
      <c r="G292" s="91"/>
      <c r="H292" s="91"/>
      <c r="I292" s="91"/>
      <c r="J292" s="212" t="str">
        <f>Arkusz8!C6</f>
        <v>28.12.2021 - 03.01.2022</v>
      </c>
      <c r="K292" s="212"/>
      <c r="L292" s="212"/>
      <c r="M292" s="212" t="str">
        <f>Arkusz8!C10</f>
        <v>04.01.2022 - 10.01.2022</v>
      </c>
      <c r="N292" s="212"/>
      <c r="O292" s="212"/>
      <c r="P292" s="212" t="str">
        <f>Arkusz8!C9</f>
        <v>11.01.2022 - 17.01.2022</v>
      </c>
      <c r="Q292" s="212"/>
      <c r="R292" s="212"/>
      <c r="S292" s="212" t="str">
        <f>Arkusz8!C8</f>
        <v>18.01.2022 - 24.01.2022</v>
      </c>
      <c r="T292" s="212"/>
      <c r="U292" s="212"/>
      <c r="V292" s="212" t="str">
        <f>Arkusz8!C7</f>
        <v>25.01.2022 - 31.01.2022</v>
      </c>
      <c r="W292" s="212"/>
      <c r="X292" s="221"/>
    </row>
    <row r="293" spans="1:25" x14ac:dyDescent="0.25">
      <c r="B293" s="88" t="s">
        <v>29</v>
      </c>
      <c r="C293" s="89"/>
      <c r="D293" s="89"/>
      <c r="E293" s="89"/>
      <c r="F293" s="89"/>
      <c r="G293" s="89"/>
      <c r="H293" s="89"/>
      <c r="I293" s="89"/>
      <c r="J293" s="128">
        <f>Arkusz8!A6</f>
        <v>1077</v>
      </c>
      <c r="K293" s="128"/>
      <c r="L293" s="128"/>
      <c r="M293" s="128">
        <f>Arkusz8!A5</f>
        <v>1090</v>
      </c>
      <c r="N293" s="128"/>
      <c r="O293" s="128"/>
      <c r="P293" s="128">
        <f>Arkusz8!A4</f>
        <v>1060</v>
      </c>
      <c r="Q293" s="128"/>
      <c r="R293" s="128"/>
      <c r="S293" s="128">
        <f>Arkusz8!A3</f>
        <v>1038</v>
      </c>
      <c r="T293" s="128"/>
      <c r="U293" s="128"/>
      <c r="V293" s="128">
        <f>Arkusz8!A2</f>
        <v>1077</v>
      </c>
      <c r="W293" s="128"/>
      <c r="X293" s="128"/>
    </row>
    <row r="294" spans="1:25" x14ac:dyDescent="0.25">
      <c r="B294" s="153" t="s">
        <v>5</v>
      </c>
      <c r="C294" s="154"/>
      <c r="D294" s="154"/>
      <c r="E294" s="154"/>
      <c r="F294" s="154"/>
      <c r="G294" s="154"/>
      <c r="H294" s="154"/>
      <c r="I294" s="154"/>
      <c r="J294" s="101">
        <f>Arkusz8!A11</f>
        <v>4915</v>
      </c>
      <c r="K294" s="101"/>
      <c r="L294" s="101"/>
      <c r="M294" s="101">
        <f>Arkusz8!A10</f>
        <v>4978</v>
      </c>
      <c r="N294" s="101"/>
      <c r="O294" s="101"/>
      <c r="P294" s="101">
        <f>Arkusz8!A9</f>
        <v>5046</v>
      </c>
      <c r="Q294" s="101"/>
      <c r="R294" s="101"/>
      <c r="S294" s="101">
        <f>Arkusz8!A8</f>
        <v>5116</v>
      </c>
      <c r="T294" s="101"/>
      <c r="U294" s="101"/>
      <c r="V294" s="101">
        <f>Arkusz8!A7</f>
        <v>5122</v>
      </c>
      <c r="W294" s="101"/>
      <c r="X294" s="101"/>
    </row>
    <row r="295" spans="1:25" x14ac:dyDescent="0.25">
      <c r="B295" s="88" t="s">
        <v>6</v>
      </c>
      <c r="C295" s="89"/>
      <c r="D295" s="89"/>
      <c r="E295" s="89"/>
      <c r="F295" s="89"/>
      <c r="G295" s="89"/>
      <c r="H295" s="89"/>
      <c r="I295" s="89"/>
      <c r="J295" s="128">
        <f>Arkusz8!A16</f>
        <v>10</v>
      </c>
      <c r="K295" s="128"/>
      <c r="L295" s="128"/>
      <c r="M295" s="128">
        <f>Arkusz8!A15</f>
        <v>43</v>
      </c>
      <c r="N295" s="128"/>
      <c r="O295" s="128"/>
      <c r="P295" s="128">
        <f>Arkusz8!A14</f>
        <v>56</v>
      </c>
      <c r="Q295" s="128"/>
      <c r="R295" s="128"/>
      <c r="S295" s="128">
        <f>Arkusz8!A13</f>
        <v>55</v>
      </c>
      <c r="T295" s="128"/>
      <c r="U295" s="128"/>
      <c r="V295" s="128">
        <f>Arkusz8!A12</f>
        <v>93</v>
      </c>
      <c r="W295" s="128"/>
      <c r="X295" s="128"/>
    </row>
    <row r="296" spans="1:25" x14ac:dyDescent="0.25">
      <c r="B296" s="225" t="s">
        <v>7</v>
      </c>
      <c r="C296" s="226"/>
      <c r="D296" s="226"/>
      <c r="E296" s="226"/>
      <c r="F296" s="226"/>
      <c r="G296" s="226"/>
      <c r="H296" s="226"/>
      <c r="I296" s="226"/>
      <c r="J296" s="101">
        <f>Arkusz8!A21</f>
        <v>68</v>
      </c>
      <c r="K296" s="101"/>
      <c r="L296" s="101"/>
      <c r="M296" s="101">
        <f>Arkusz8!A20</f>
        <v>107</v>
      </c>
      <c r="N296" s="101"/>
      <c r="O296" s="101"/>
      <c r="P296" s="101">
        <f>Arkusz8!A19</f>
        <v>101</v>
      </c>
      <c r="Q296" s="101"/>
      <c r="R296" s="101"/>
      <c r="S296" s="101">
        <f>Arkusz8!A18</f>
        <v>112</v>
      </c>
      <c r="T296" s="101"/>
      <c r="U296" s="101"/>
      <c r="V296" s="101">
        <f>Arkusz8!A17</f>
        <v>121</v>
      </c>
      <c r="W296" s="101"/>
      <c r="X296" s="101"/>
    </row>
    <row r="297" spans="1:25" ht="15.75" thickBot="1" x14ac:dyDescent="0.3">
      <c r="B297" s="236" t="s">
        <v>92</v>
      </c>
      <c r="C297" s="237"/>
      <c r="D297" s="237"/>
      <c r="E297" s="237"/>
      <c r="F297" s="237"/>
      <c r="G297" s="237"/>
      <c r="H297" s="237"/>
      <c r="I297" s="237"/>
      <c r="J297" s="213">
        <f>Arkusz8!A26</f>
        <v>0</v>
      </c>
      <c r="K297" s="213"/>
      <c r="L297" s="213"/>
      <c r="M297" s="213">
        <f>Arkusz8!A25</f>
        <v>0</v>
      </c>
      <c r="N297" s="213"/>
      <c r="O297" s="213"/>
      <c r="P297" s="213">
        <f>Arkusz8!A24</f>
        <v>0</v>
      </c>
      <c r="Q297" s="213"/>
      <c r="R297" s="213"/>
      <c r="S297" s="213">
        <f>Arkusz8!A23</f>
        <v>0</v>
      </c>
      <c r="T297" s="213"/>
      <c r="U297" s="213"/>
      <c r="V297" s="213">
        <f>Arkusz8!A22</f>
        <v>0</v>
      </c>
      <c r="W297" s="213"/>
      <c r="X297" s="213"/>
    </row>
    <row r="298" spans="1:25" ht="15.75" thickBot="1" x14ac:dyDescent="0.3">
      <c r="B298" s="219" t="s">
        <v>93</v>
      </c>
      <c r="C298" s="220"/>
      <c r="D298" s="220"/>
      <c r="E298" s="220"/>
      <c r="F298" s="220"/>
      <c r="G298" s="220"/>
      <c r="H298" s="220"/>
      <c r="I298" s="220"/>
      <c r="J298" s="218">
        <f>SUM(J293,J294,J297)</f>
        <v>5992</v>
      </c>
      <c r="K298" s="218"/>
      <c r="L298" s="218"/>
      <c r="M298" s="218">
        <f>SUM(M293,M294,M297)</f>
        <v>6068</v>
      </c>
      <c r="N298" s="218"/>
      <c r="O298" s="218"/>
      <c r="P298" s="218">
        <f>SUM(P293,P294,P297)</f>
        <v>6106</v>
      </c>
      <c r="Q298" s="218"/>
      <c r="R298" s="218"/>
      <c r="S298" s="218">
        <f>SUM(S293,S294,S297)</f>
        <v>6154</v>
      </c>
      <c r="T298" s="218"/>
      <c r="U298" s="218"/>
      <c r="V298" s="218">
        <f>SUM(V293,V294,V297)</f>
        <v>6199</v>
      </c>
      <c r="W298" s="218"/>
      <c r="X298" s="231"/>
    </row>
    <row r="299" spans="1:25" x14ac:dyDescent="0.25">
      <c r="B299" s="22"/>
      <c r="C299" s="22"/>
      <c r="D299" s="22"/>
      <c r="E299" s="22"/>
      <c r="F299" s="22"/>
      <c r="G299" s="22"/>
      <c r="H299" s="22"/>
      <c r="I299" s="22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</row>
    <row r="300" spans="1:25" x14ac:dyDescent="0.25">
      <c r="B300" s="22"/>
      <c r="C300" s="22"/>
      <c r="D300" s="22"/>
      <c r="E300" s="22"/>
      <c r="F300" s="22"/>
      <c r="G300" s="22"/>
      <c r="H300" s="22"/>
      <c r="I300" s="22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</row>
    <row r="301" spans="1:25" x14ac:dyDescent="0.25">
      <c r="B301" s="22"/>
      <c r="C301" s="22"/>
      <c r="D301" s="22"/>
      <c r="E301" s="22"/>
      <c r="F301" s="22"/>
      <c r="G301" s="22"/>
      <c r="H301" s="22"/>
      <c r="I301" s="22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</row>
    <row r="302" spans="1:25" x14ac:dyDescent="0.25">
      <c r="B302" s="22"/>
      <c r="C302" s="22"/>
      <c r="D302" s="22"/>
      <c r="E302" s="22"/>
      <c r="F302" s="22"/>
      <c r="G302" s="22"/>
      <c r="H302" s="22"/>
      <c r="I302" s="22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</row>
    <row r="303" spans="1:25" x14ac:dyDescent="0.25">
      <c r="B303" s="22"/>
      <c r="C303" s="22"/>
      <c r="D303" s="22"/>
      <c r="E303" s="22"/>
      <c r="F303" s="22"/>
      <c r="G303" s="22"/>
      <c r="H303" s="22"/>
      <c r="I303" s="22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</row>
    <row r="304" spans="1:25" x14ac:dyDescent="0.25">
      <c r="B304" s="22"/>
      <c r="C304" s="22"/>
      <c r="D304" s="22"/>
      <c r="E304" s="22"/>
      <c r="F304" s="22"/>
      <c r="G304" s="22"/>
      <c r="H304" s="22"/>
      <c r="I304" s="22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</row>
    <row r="319" spans="1:2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5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</row>
    <row r="323" spans="1:25" x14ac:dyDescent="0.25">
      <c r="A323" s="94" t="s">
        <v>165</v>
      </c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</row>
    <row r="324" spans="1:25" x14ac:dyDescent="0.25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</row>
    <row r="325" spans="1:25" x14ac:dyDescent="0.25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</row>
    <row r="328" spans="1:25" x14ac:dyDescent="0.25">
      <c r="A328" s="35" t="s">
        <v>48</v>
      </c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R328" s="36"/>
      <c r="S328" s="36"/>
      <c r="T328" s="36"/>
    </row>
    <row r="329" spans="1:25" x14ac:dyDescent="0.25">
      <c r="P329" s="37"/>
      <c r="Q329" s="37"/>
      <c r="R329" s="36"/>
      <c r="S329" s="36"/>
      <c r="T329" s="36"/>
      <c r="U329" s="37"/>
    </row>
    <row r="330" spans="1:25" x14ac:dyDescent="0.25"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5" x14ac:dyDescent="0.25">
      <c r="A331" s="94" t="s">
        <v>168</v>
      </c>
      <c r="B331" s="230"/>
      <c r="C331" s="230"/>
      <c r="D331" s="230"/>
      <c r="E331" s="230"/>
      <c r="F331" s="230"/>
      <c r="G331" s="230"/>
      <c r="H331" s="230"/>
      <c r="I331" s="230"/>
      <c r="J331" s="230"/>
      <c r="K331" s="230"/>
      <c r="L331" s="230"/>
      <c r="M331" s="230"/>
      <c r="N331" s="230"/>
      <c r="O331" s="230"/>
      <c r="P331" s="230"/>
      <c r="Q331" s="230"/>
      <c r="R331" s="230"/>
      <c r="S331" s="230"/>
      <c r="T331" s="230"/>
      <c r="U331" s="230"/>
      <c r="V331" s="230"/>
      <c r="W331" s="230"/>
      <c r="X331" s="230"/>
      <c r="Y331" s="230"/>
    </row>
    <row r="332" spans="1:25" x14ac:dyDescent="0.25">
      <c r="A332" s="230"/>
      <c r="B332" s="230"/>
      <c r="C332" s="230"/>
      <c r="D332" s="230"/>
      <c r="E332" s="230"/>
      <c r="F332" s="230"/>
      <c r="G332" s="230"/>
      <c r="H332" s="230"/>
      <c r="I332" s="230"/>
      <c r="J332" s="230"/>
      <c r="K332" s="230"/>
      <c r="L332" s="230"/>
      <c r="M332" s="230"/>
      <c r="N332" s="230"/>
      <c r="O332" s="230"/>
      <c r="P332" s="230"/>
      <c r="Q332" s="230"/>
      <c r="R332" s="230"/>
      <c r="S332" s="230"/>
      <c r="T332" s="230"/>
      <c r="U332" s="230"/>
      <c r="V332" s="230"/>
      <c r="W332" s="230"/>
      <c r="X332" s="230"/>
      <c r="Y332" s="230"/>
    </row>
    <row r="333" spans="1:25" x14ac:dyDescent="0.25">
      <c r="A333" s="230"/>
      <c r="B333" s="230"/>
      <c r="C333" s="230"/>
      <c r="D333" s="230"/>
      <c r="E333" s="230"/>
      <c r="F333" s="230"/>
      <c r="G333" s="230"/>
      <c r="H333" s="230"/>
      <c r="I333" s="230"/>
      <c r="J333" s="230"/>
      <c r="K333" s="230"/>
      <c r="L333" s="230"/>
      <c r="M333" s="230"/>
      <c r="N333" s="230"/>
      <c r="O333" s="230"/>
      <c r="P333" s="230"/>
      <c r="Q333" s="230"/>
      <c r="R333" s="230"/>
      <c r="S333" s="230"/>
      <c r="T333" s="230"/>
      <c r="U333" s="230"/>
      <c r="V333" s="230"/>
      <c r="W333" s="230"/>
      <c r="X333" s="230"/>
      <c r="Y333" s="230"/>
    </row>
    <row r="334" spans="1:25" x14ac:dyDescent="0.25">
      <c r="A334" s="230"/>
      <c r="B334" s="230"/>
      <c r="C334" s="230"/>
      <c r="D334" s="230"/>
      <c r="E334" s="230"/>
      <c r="F334" s="230"/>
      <c r="G334" s="230"/>
      <c r="H334" s="230"/>
      <c r="I334" s="230"/>
      <c r="J334" s="230"/>
      <c r="K334" s="230"/>
      <c r="L334" s="230"/>
      <c r="M334" s="230"/>
      <c r="N334" s="230"/>
      <c r="O334" s="230"/>
      <c r="P334" s="230"/>
      <c r="Q334" s="230"/>
      <c r="R334" s="230"/>
      <c r="S334" s="230"/>
      <c r="T334" s="230"/>
      <c r="U334" s="230"/>
      <c r="V334" s="230"/>
      <c r="W334" s="230"/>
      <c r="X334" s="230"/>
      <c r="Y334" s="230"/>
    </row>
    <row r="335" spans="1:25" x14ac:dyDescent="0.25">
      <c r="A335" s="230"/>
      <c r="B335" s="230"/>
      <c r="C335" s="230"/>
      <c r="D335" s="230"/>
      <c r="E335" s="230"/>
      <c r="F335" s="230"/>
      <c r="G335" s="230"/>
      <c r="H335" s="230"/>
      <c r="I335" s="230"/>
      <c r="J335" s="230"/>
      <c r="K335" s="230"/>
      <c r="L335" s="230"/>
      <c r="M335" s="230"/>
      <c r="N335" s="230"/>
      <c r="O335" s="230"/>
      <c r="P335" s="230"/>
      <c r="Q335" s="230"/>
      <c r="R335" s="230"/>
      <c r="S335" s="230"/>
      <c r="T335" s="230"/>
      <c r="U335" s="230"/>
      <c r="V335" s="230"/>
      <c r="W335" s="230"/>
      <c r="X335" s="230"/>
      <c r="Y335" s="230"/>
    </row>
    <row r="336" spans="1:25" x14ac:dyDescent="0.25">
      <c r="A336" s="230"/>
      <c r="B336" s="230"/>
      <c r="C336" s="230"/>
      <c r="D336" s="230"/>
      <c r="E336" s="230"/>
      <c r="F336" s="230"/>
      <c r="G336" s="230"/>
      <c r="H336" s="230"/>
      <c r="I336" s="230"/>
      <c r="J336" s="230"/>
      <c r="K336" s="230"/>
      <c r="L336" s="230"/>
      <c r="M336" s="230"/>
      <c r="N336" s="230"/>
      <c r="O336" s="230"/>
      <c r="P336" s="230"/>
      <c r="Q336" s="230"/>
      <c r="R336" s="230"/>
      <c r="S336" s="230"/>
      <c r="T336" s="230"/>
      <c r="U336" s="230"/>
      <c r="V336" s="230"/>
      <c r="W336" s="230"/>
      <c r="X336" s="230"/>
      <c r="Y336" s="230"/>
    </row>
    <row r="337" spans="1:25" x14ac:dyDescent="0.25">
      <c r="A337" s="230"/>
      <c r="B337" s="230"/>
      <c r="C337" s="230"/>
      <c r="D337" s="230"/>
      <c r="E337" s="230"/>
      <c r="F337" s="230"/>
      <c r="G337" s="230"/>
      <c r="H337" s="230"/>
      <c r="I337" s="230"/>
      <c r="J337" s="230"/>
      <c r="K337" s="230"/>
      <c r="L337" s="230"/>
      <c r="M337" s="230"/>
      <c r="N337" s="230"/>
      <c r="O337" s="230"/>
      <c r="P337" s="230"/>
      <c r="Q337" s="230"/>
      <c r="R337" s="230"/>
      <c r="S337" s="230"/>
      <c r="T337" s="230"/>
      <c r="U337" s="230"/>
      <c r="V337" s="230"/>
      <c r="W337" s="230"/>
      <c r="X337" s="230"/>
      <c r="Y337" s="230"/>
    </row>
    <row r="338" spans="1:25" x14ac:dyDescent="0.25">
      <c r="A338" s="230"/>
      <c r="B338" s="230"/>
      <c r="C338" s="230"/>
      <c r="D338" s="230"/>
      <c r="E338" s="230"/>
      <c r="F338" s="230"/>
      <c r="G338" s="230"/>
      <c r="H338" s="230"/>
      <c r="I338" s="230"/>
      <c r="J338" s="230"/>
      <c r="K338" s="230"/>
      <c r="L338" s="230"/>
      <c r="M338" s="230"/>
      <c r="N338" s="230"/>
      <c r="O338" s="230"/>
      <c r="P338" s="230"/>
      <c r="Q338" s="230"/>
      <c r="R338" s="230"/>
      <c r="S338" s="230"/>
      <c r="T338" s="230"/>
      <c r="U338" s="230"/>
      <c r="V338" s="230"/>
      <c r="W338" s="230"/>
      <c r="X338" s="230"/>
      <c r="Y338" s="230"/>
    </row>
    <row r="339" spans="1:25" x14ac:dyDescent="0.25">
      <c r="A339" s="230"/>
      <c r="B339" s="230"/>
      <c r="C339" s="230"/>
      <c r="D339" s="230"/>
      <c r="E339" s="230"/>
      <c r="F339" s="230"/>
      <c r="G339" s="230"/>
      <c r="H339" s="230"/>
      <c r="I339" s="230"/>
      <c r="J339" s="230"/>
      <c r="K339" s="230"/>
      <c r="L339" s="230"/>
      <c r="M339" s="230"/>
      <c r="N339" s="230"/>
      <c r="O339" s="230"/>
      <c r="P339" s="230"/>
      <c r="Q339" s="230"/>
      <c r="R339" s="230"/>
      <c r="S339" s="230"/>
      <c r="T339" s="230"/>
      <c r="U339" s="230"/>
      <c r="V339" s="230"/>
      <c r="W339" s="230"/>
      <c r="X339" s="230"/>
      <c r="Y339" s="230"/>
    </row>
    <row r="340" spans="1:25" x14ac:dyDescent="0.25">
      <c r="A340" s="230"/>
      <c r="B340" s="230"/>
      <c r="C340" s="230"/>
      <c r="D340" s="230"/>
      <c r="E340" s="230"/>
      <c r="F340" s="230"/>
      <c r="G340" s="230"/>
      <c r="H340" s="230"/>
      <c r="I340" s="230"/>
      <c r="J340" s="230"/>
      <c r="K340" s="230"/>
      <c r="L340" s="230"/>
      <c r="M340" s="230"/>
      <c r="N340" s="230"/>
      <c r="O340" s="230"/>
      <c r="P340" s="230"/>
      <c r="Q340" s="230"/>
      <c r="R340" s="230"/>
      <c r="S340" s="230"/>
      <c r="T340" s="230"/>
      <c r="U340" s="230"/>
      <c r="V340" s="230"/>
      <c r="W340" s="230"/>
      <c r="X340" s="230"/>
      <c r="Y340" s="230"/>
    </row>
    <row r="341" spans="1:25" x14ac:dyDescent="0.25">
      <c r="A341" s="230"/>
      <c r="B341" s="230"/>
      <c r="C341" s="230"/>
      <c r="D341" s="230"/>
      <c r="E341" s="230"/>
      <c r="F341" s="230"/>
      <c r="G341" s="230"/>
      <c r="H341" s="230"/>
      <c r="I341" s="230"/>
      <c r="J341" s="230"/>
      <c r="K341" s="230"/>
      <c r="L341" s="230"/>
      <c r="M341" s="230"/>
      <c r="N341" s="230"/>
      <c r="O341" s="230"/>
      <c r="P341" s="230"/>
      <c r="Q341" s="230"/>
      <c r="R341" s="230"/>
      <c r="S341" s="230"/>
      <c r="T341" s="230"/>
      <c r="U341" s="230"/>
      <c r="V341" s="230"/>
      <c r="W341" s="230"/>
      <c r="X341" s="230"/>
      <c r="Y341" s="230"/>
    </row>
    <row r="342" spans="1:25" x14ac:dyDescent="0.25">
      <c r="A342" s="230"/>
      <c r="B342" s="230"/>
      <c r="C342" s="230"/>
      <c r="D342" s="230"/>
      <c r="E342" s="230"/>
      <c r="F342" s="230"/>
      <c r="G342" s="230"/>
      <c r="H342" s="230"/>
      <c r="I342" s="230"/>
      <c r="J342" s="230"/>
      <c r="K342" s="230"/>
      <c r="L342" s="230"/>
      <c r="M342" s="230"/>
      <c r="N342" s="230"/>
      <c r="O342" s="230"/>
      <c r="P342" s="230"/>
      <c r="Q342" s="230"/>
      <c r="R342" s="230"/>
      <c r="S342" s="230"/>
      <c r="T342" s="230"/>
      <c r="U342" s="230"/>
      <c r="V342" s="230"/>
      <c r="W342" s="230"/>
      <c r="X342" s="230"/>
      <c r="Y342" s="230"/>
    </row>
    <row r="343" spans="1:25" x14ac:dyDescent="0.25">
      <c r="A343" s="230"/>
      <c r="B343" s="230"/>
      <c r="C343" s="230"/>
      <c r="D343" s="230"/>
      <c r="E343" s="230"/>
      <c r="F343" s="230"/>
      <c r="G343" s="230"/>
      <c r="H343" s="230"/>
      <c r="I343" s="230"/>
      <c r="J343" s="230"/>
      <c r="K343" s="230"/>
      <c r="L343" s="230"/>
      <c r="M343" s="230"/>
      <c r="N343" s="230"/>
      <c r="O343" s="230"/>
      <c r="P343" s="230"/>
      <c r="Q343" s="230"/>
      <c r="R343" s="230"/>
      <c r="S343" s="230"/>
      <c r="T343" s="230"/>
      <c r="U343" s="230"/>
      <c r="V343" s="230"/>
      <c r="W343" s="230"/>
      <c r="X343" s="230"/>
      <c r="Y343" s="230"/>
    </row>
    <row r="344" spans="1:25" x14ac:dyDescent="0.25">
      <c r="A344" s="230"/>
      <c r="B344" s="230"/>
      <c r="C344" s="230"/>
      <c r="D344" s="230"/>
      <c r="E344" s="230"/>
      <c r="F344" s="230"/>
      <c r="G344" s="230"/>
      <c r="H344" s="230"/>
      <c r="I344" s="230"/>
      <c r="J344" s="230"/>
      <c r="K344" s="230"/>
      <c r="L344" s="230"/>
      <c r="M344" s="230"/>
      <c r="N344" s="230"/>
      <c r="O344" s="230"/>
      <c r="P344" s="230"/>
      <c r="Q344" s="230"/>
      <c r="R344" s="230"/>
      <c r="S344" s="230"/>
      <c r="T344" s="230"/>
      <c r="U344" s="230"/>
      <c r="V344" s="230"/>
      <c r="W344" s="230"/>
      <c r="X344" s="230"/>
      <c r="Y344" s="230"/>
    </row>
    <row r="345" spans="1:25" x14ac:dyDescent="0.25">
      <c r="A345" s="230"/>
      <c r="B345" s="230"/>
      <c r="C345" s="230"/>
      <c r="D345" s="230"/>
      <c r="E345" s="230"/>
      <c r="F345" s="230"/>
      <c r="G345" s="230"/>
      <c r="H345" s="230"/>
      <c r="I345" s="230"/>
      <c r="J345" s="230"/>
      <c r="K345" s="230"/>
      <c r="L345" s="230"/>
      <c r="M345" s="230"/>
      <c r="N345" s="230"/>
      <c r="O345" s="230"/>
      <c r="P345" s="230"/>
      <c r="Q345" s="230"/>
      <c r="R345" s="230"/>
      <c r="S345" s="230"/>
      <c r="T345" s="230"/>
      <c r="U345" s="230"/>
      <c r="V345" s="230"/>
      <c r="W345" s="230"/>
      <c r="X345" s="230"/>
      <c r="Y345" s="230"/>
    </row>
    <row r="346" spans="1:25" x14ac:dyDescent="0.25">
      <c r="A346" s="230"/>
      <c r="B346" s="230"/>
      <c r="C346" s="230"/>
      <c r="D346" s="230"/>
      <c r="E346" s="230"/>
      <c r="F346" s="230"/>
      <c r="G346" s="230"/>
      <c r="H346" s="230"/>
      <c r="I346" s="230"/>
      <c r="J346" s="230"/>
      <c r="K346" s="230"/>
      <c r="L346" s="230"/>
      <c r="M346" s="230"/>
      <c r="N346" s="230"/>
      <c r="O346" s="230"/>
      <c r="P346" s="230"/>
      <c r="Q346" s="230"/>
      <c r="R346" s="230"/>
      <c r="S346" s="230"/>
      <c r="T346" s="230"/>
      <c r="U346" s="230"/>
      <c r="V346" s="230"/>
      <c r="W346" s="230"/>
      <c r="X346" s="230"/>
      <c r="Y346" s="230"/>
    </row>
    <row r="347" spans="1:25" x14ac:dyDescent="0.25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</row>
    <row r="348" spans="1:25" x14ac:dyDescent="0.25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</row>
    <row r="349" spans="1:25" x14ac:dyDescent="0.25">
      <c r="P349" s="39"/>
      <c r="Q349" s="39"/>
      <c r="R349" s="38"/>
      <c r="S349" s="38"/>
      <c r="T349" s="38"/>
      <c r="U349" s="39"/>
    </row>
    <row r="350" spans="1:25" x14ac:dyDescent="0.25">
      <c r="A350" s="40" t="s">
        <v>166</v>
      </c>
      <c r="B350" s="40"/>
      <c r="C350" s="40"/>
      <c r="D350" s="40"/>
      <c r="E350" s="40"/>
      <c r="F350" s="40"/>
      <c r="G350" s="40"/>
      <c r="H350" s="40"/>
      <c r="I350" s="40"/>
      <c r="N350" s="39"/>
      <c r="O350" s="39"/>
      <c r="P350" s="41"/>
      <c r="Q350" s="41"/>
      <c r="R350" s="38"/>
      <c r="S350" s="38"/>
      <c r="T350" s="38"/>
    </row>
    <row r="351" spans="1:25" x14ac:dyDescent="0.25">
      <c r="M351" s="42"/>
      <c r="N351" s="42"/>
      <c r="R351" s="38"/>
      <c r="S351" s="38"/>
      <c r="T351" s="38"/>
    </row>
    <row r="352" spans="1:25" x14ac:dyDescent="0.25">
      <c r="R352" s="38"/>
      <c r="S352" s="38"/>
      <c r="T352" s="38"/>
    </row>
    <row r="353" spans="1:24" x14ac:dyDescent="0.25">
      <c r="D353" s="7"/>
      <c r="E353" s="7"/>
      <c r="P353" s="42"/>
      <c r="Q353" s="42"/>
      <c r="R353" s="38"/>
      <c r="S353" s="38"/>
      <c r="T353" s="38"/>
      <c r="U353" s="42"/>
    </row>
    <row r="354" spans="1:24" x14ac:dyDescent="0.25">
      <c r="A354" s="43"/>
      <c r="B354" s="43"/>
      <c r="C354" s="43"/>
      <c r="D354" s="44"/>
      <c r="E354" s="44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U354" s="42"/>
    </row>
    <row r="355" spans="1:24" ht="17.25" customHeight="1" x14ac:dyDescent="0.25">
      <c r="A355" s="227"/>
      <c r="B355" s="227"/>
      <c r="C355" s="227"/>
      <c r="D355" s="44"/>
      <c r="E355" s="44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38"/>
      <c r="Q355" s="38"/>
      <c r="R355" s="45"/>
      <c r="U355" s="38"/>
    </row>
    <row r="356" spans="1:24" x14ac:dyDescent="0.25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</row>
    <row r="357" spans="1:24" x14ac:dyDescent="0.2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U357" s="38"/>
    </row>
    <row r="358" spans="1:24" x14ac:dyDescent="0.2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U358" s="38"/>
    </row>
  </sheetData>
  <sheetProtection formatCells="0" insertColumns="0" insertRows="0" deleteColumns="0" deleteRows="0"/>
  <mergeCells count="429">
    <mergeCell ref="V83:W83"/>
    <mergeCell ref="V84:W84"/>
    <mergeCell ref="V85:W85"/>
    <mergeCell ref="V86:W86"/>
    <mergeCell ref="C88:K88"/>
    <mergeCell ref="Q116:S116"/>
    <mergeCell ref="K136:L136"/>
    <mergeCell ref="K135:L135"/>
    <mergeCell ref="C87:K87"/>
    <mergeCell ref="V90:W90"/>
    <mergeCell ref="V87:W87"/>
    <mergeCell ref="L83:M83"/>
    <mergeCell ref="L84:M84"/>
    <mergeCell ref="L85:M85"/>
    <mergeCell ref="L86:M86"/>
    <mergeCell ref="L87:M87"/>
    <mergeCell ref="C83:K83"/>
    <mergeCell ref="C84:K84"/>
    <mergeCell ref="C85:K85"/>
    <mergeCell ref="C86:K86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5:N25"/>
    <mergeCell ref="O25:P25"/>
    <mergeCell ref="M23:N23"/>
    <mergeCell ref="K25:L25"/>
    <mergeCell ref="G25:J25"/>
    <mergeCell ref="G24:J24"/>
    <mergeCell ref="G22:J23"/>
    <mergeCell ref="V82:W82"/>
    <mergeCell ref="V75:W75"/>
    <mergeCell ref="V76:W76"/>
    <mergeCell ref="V77:W77"/>
    <mergeCell ref="V78:W78"/>
    <mergeCell ref="V79:W79"/>
    <mergeCell ref="V80:W80"/>
    <mergeCell ref="V81:W81"/>
    <mergeCell ref="L82:M82"/>
    <mergeCell ref="L76:M76"/>
    <mergeCell ref="Q27:R27"/>
    <mergeCell ref="A58:Y66"/>
    <mergeCell ref="L77:M77"/>
    <mergeCell ref="L78:M78"/>
    <mergeCell ref="V74:W74"/>
    <mergeCell ref="L74:M74"/>
    <mergeCell ref="L75:M75"/>
    <mergeCell ref="A71:U72"/>
    <mergeCell ref="Q46:R47"/>
    <mergeCell ref="Q48:R48"/>
    <mergeCell ref="Q49:R49"/>
    <mergeCell ref="V88:W88"/>
    <mergeCell ref="V89:W89"/>
    <mergeCell ref="G129:J129"/>
    <mergeCell ref="K131:L131"/>
    <mergeCell ref="K128:L128"/>
    <mergeCell ref="C90:K90"/>
    <mergeCell ref="L116:M116"/>
    <mergeCell ref="Q117:S117"/>
    <mergeCell ref="G136:J136"/>
    <mergeCell ref="G135:J135"/>
    <mergeCell ref="G133:J133"/>
    <mergeCell ref="G132:J132"/>
    <mergeCell ref="G131:J131"/>
    <mergeCell ref="G130:J130"/>
    <mergeCell ref="A119:Y124"/>
    <mergeCell ref="C89:K89"/>
    <mergeCell ref="L88:M88"/>
    <mergeCell ref="L89:M89"/>
    <mergeCell ref="G139:J139"/>
    <mergeCell ref="D153:G153"/>
    <mergeCell ref="K153:M153"/>
    <mergeCell ref="H152:J152"/>
    <mergeCell ref="H153:J153"/>
    <mergeCell ref="D152:G152"/>
    <mergeCell ref="K152:M152"/>
    <mergeCell ref="A172:Y175"/>
    <mergeCell ref="K140:L140"/>
    <mergeCell ref="A142:Y144"/>
    <mergeCell ref="G140:J140"/>
    <mergeCell ref="A355:C355"/>
    <mergeCell ref="D185:F185"/>
    <mergeCell ref="G185:I185"/>
    <mergeCell ref="J185:L185"/>
    <mergeCell ref="A189:Y191"/>
    <mergeCell ref="A331:Y346"/>
    <mergeCell ref="V298:X298"/>
    <mergeCell ref="P298:R298"/>
    <mergeCell ref="J294:L294"/>
    <mergeCell ref="M294:O294"/>
    <mergeCell ref="C275:F275"/>
    <mergeCell ref="G275:I275"/>
    <mergeCell ref="G276:I276"/>
    <mergeCell ref="C268:F269"/>
    <mergeCell ref="P292:R292"/>
    <mergeCell ref="B297:I297"/>
    <mergeCell ref="A279:Y284"/>
    <mergeCell ref="A323:Y325"/>
    <mergeCell ref="I207:J207"/>
    <mergeCell ref="M207:N207"/>
    <mergeCell ref="O207:P207"/>
    <mergeCell ref="Q207:R207"/>
    <mergeCell ref="C206:F206"/>
    <mergeCell ref="V297:X297"/>
    <mergeCell ref="M297:O297"/>
    <mergeCell ref="P297:R297"/>
    <mergeCell ref="J292:L292"/>
    <mergeCell ref="B296:I296"/>
    <mergeCell ref="J296:L296"/>
    <mergeCell ref="M296:O296"/>
    <mergeCell ref="P296:R296"/>
    <mergeCell ref="M292:O292"/>
    <mergeCell ref="P294:R294"/>
    <mergeCell ref="M295:O295"/>
    <mergeCell ref="B295:I295"/>
    <mergeCell ref="J295:L295"/>
    <mergeCell ref="G138:J138"/>
    <mergeCell ref="K138:L138"/>
    <mergeCell ref="A126:U126"/>
    <mergeCell ref="K129:L129"/>
    <mergeCell ref="K130:L130"/>
    <mergeCell ref="D116:K116"/>
    <mergeCell ref="K133:L133"/>
    <mergeCell ref="K132:L132"/>
    <mergeCell ref="L90:M90"/>
    <mergeCell ref="G128:J128"/>
    <mergeCell ref="G137:J137"/>
    <mergeCell ref="K137:L137"/>
    <mergeCell ref="S297:U297"/>
    <mergeCell ref="J297:L297"/>
    <mergeCell ref="V296:X296"/>
    <mergeCell ref="S293:U293"/>
    <mergeCell ref="D181:F182"/>
    <mergeCell ref="G182:I182"/>
    <mergeCell ref="J298:L298"/>
    <mergeCell ref="M298:O298"/>
    <mergeCell ref="S298:U298"/>
    <mergeCell ref="B298:I298"/>
    <mergeCell ref="S272:U272"/>
    <mergeCell ref="S296:U296"/>
    <mergeCell ref="S207:T207"/>
    <mergeCell ref="G207:H207"/>
    <mergeCell ref="O208:P208"/>
    <mergeCell ref="Q208:R208"/>
    <mergeCell ref="K205:L205"/>
    <mergeCell ref="A243:U243"/>
    <mergeCell ref="A234:Y238"/>
    <mergeCell ref="M248:O249"/>
    <mergeCell ref="P295:R295"/>
    <mergeCell ref="V295:X295"/>
    <mergeCell ref="V292:X292"/>
    <mergeCell ref="J293:L293"/>
    <mergeCell ref="I206:J206"/>
    <mergeCell ref="K206:L206"/>
    <mergeCell ref="H251:I251"/>
    <mergeCell ref="H252:I252"/>
    <mergeCell ref="H253:I253"/>
    <mergeCell ref="H254:I254"/>
    <mergeCell ref="H255:I255"/>
    <mergeCell ref="A247:I247"/>
    <mergeCell ref="D253:E253"/>
    <mergeCell ref="D251:E251"/>
    <mergeCell ref="F251:G251"/>
    <mergeCell ref="D254:E254"/>
    <mergeCell ref="F254:G254"/>
    <mergeCell ref="F252:G252"/>
    <mergeCell ref="D255:E255"/>
    <mergeCell ref="D252:E252"/>
    <mergeCell ref="A250:C250"/>
    <mergeCell ref="D248:E249"/>
    <mergeCell ref="D250:E250"/>
    <mergeCell ref="F250:G250"/>
    <mergeCell ref="H248:I249"/>
    <mergeCell ref="D220:E220"/>
    <mergeCell ref="Q26:R26"/>
    <mergeCell ref="K26:L26"/>
    <mergeCell ref="A18:U20"/>
    <mergeCell ref="G134:J134"/>
    <mergeCell ref="K134:L134"/>
    <mergeCell ref="C74:K74"/>
    <mergeCell ref="C75:K75"/>
    <mergeCell ref="C76:K76"/>
    <mergeCell ref="C77:K77"/>
    <mergeCell ref="C78:K78"/>
    <mergeCell ref="C79:K79"/>
    <mergeCell ref="N116:P116"/>
    <mergeCell ref="L117:M117"/>
    <mergeCell ref="N117:P117"/>
    <mergeCell ref="D117:K117"/>
    <mergeCell ref="G27:J27"/>
    <mergeCell ref="L79:M79"/>
    <mergeCell ref="L80:M80"/>
    <mergeCell ref="L81:M81"/>
    <mergeCell ref="C80:K80"/>
    <mergeCell ref="C81:K81"/>
    <mergeCell ref="C82:K82"/>
    <mergeCell ref="G206:H206"/>
    <mergeCell ref="M22:R22"/>
    <mergeCell ref="C271:F271"/>
    <mergeCell ref="M254:O254"/>
    <mergeCell ref="M253:O253"/>
    <mergeCell ref="A255:C255"/>
    <mergeCell ref="A254:C254"/>
    <mergeCell ref="A253:C253"/>
    <mergeCell ref="A256:C256"/>
    <mergeCell ref="M255:O255"/>
    <mergeCell ref="C270:F270"/>
    <mergeCell ref="G268:U268"/>
    <mergeCell ref="G269:I269"/>
    <mergeCell ref="J269:L269"/>
    <mergeCell ref="M269:O269"/>
    <mergeCell ref="S269:U269"/>
    <mergeCell ref="F255:G255"/>
    <mergeCell ref="A262:Z262"/>
    <mergeCell ref="P271:R271"/>
    <mergeCell ref="S271:U271"/>
    <mergeCell ref="D256:E256"/>
    <mergeCell ref="F256:G256"/>
    <mergeCell ref="H256:I256"/>
    <mergeCell ref="M256:O256"/>
    <mergeCell ref="H250:I250"/>
    <mergeCell ref="P253:Q253"/>
    <mergeCell ref="R253:S253"/>
    <mergeCell ref="F253:G253"/>
    <mergeCell ref="M252:O252"/>
    <mergeCell ref="P252:Q252"/>
    <mergeCell ref="T255:U255"/>
    <mergeCell ref="T252:U252"/>
    <mergeCell ref="T253:U253"/>
    <mergeCell ref="T254:U254"/>
    <mergeCell ref="K207:L207"/>
    <mergeCell ref="F248:G249"/>
    <mergeCell ref="A251:C251"/>
    <mergeCell ref="K208:L208"/>
    <mergeCell ref="A231:Z231"/>
    <mergeCell ref="P250:Q250"/>
    <mergeCell ref="M250:O250"/>
    <mergeCell ref="T250:U250"/>
    <mergeCell ref="R250:S250"/>
    <mergeCell ref="T251:U251"/>
    <mergeCell ref="C208:F208"/>
    <mergeCell ref="C207:F207"/>
    <mergeCell ref="I208:J208"/>
    <mergeCell ref="R251:S251"/>
    <mergeCell ref="A248:C249"/>
    <mergeCell ref="M247:U247"/>
    <mergeCell ref="T248:U249"/>
    <mergeCell ref="P248:Q249"/>
    <mergeCell ref="R248:S249"/>
    <mergeCell ref="U208:V208"/>
    <mergeCell ref="S208:T208"/>
    <mergeCell ref="G208:H208"/>
    <mergeCell ref="M208:N208"/>
    <mergeCell ref="U207:V207"/>
    <mergeCell ref="C272:F272"/>
    <mergeCell ref="S274:U274"/>
    <mergeCell ref="S275:U275"/>
    <mergeCell ref="S294:U294"/>
    <mergeCell ref="C273:F273"/>
    <mergeCell ref="P276:R276"/>
    <mergeCell ref="M275:O275"/>
    <mergeCell ref="B294:I294"/>
    <mergeCell ref="S273:U273"/>
    <mergeCell ref="C274:F274"/>
    <mergeCell ref="G274:I274"/>
    <mergeCell ref="J274:L274"/>
    <mergeCell ref="M293:O293"/>
    <mergeCell ref="P293:R293"/>
    <mergeCell ref="A288:Y289"/>
    <mergeCell ref="J276:L276"/>
    <mergeCell ref="J275:L275"/>
    <mergeCell ref="V294:X294"/>
    <mergeCell ref="S292:U292"/>
    <mergeCell ref="V293:X293"/>
    <mergeCell ref="S295:U295"/>
    <mergeCell ref="P275:R275"/>
    <mergeCell ref="M274:O274"/>
    <mergeCell ref="C276:F276"/>
    <mergeCell ref="D149:G149"/>
    <mergeCell ref="K149:M149"/>
    <mergeCell ref="D150:G150"/>
    <mergeCell ref="K150:M150"/>
    <mergeCell ref="D151:G151"/>
    <mergeCell ref="K151:M151"/>
    <mergeCell ref="H151:J151"/>
    <mergeCell ref="H150:J150"/>
    <mergeCell ref="C199:F201"/>
    <mergeCell ref="J186:L186"/>
    <mergeCell ref="G181:R181"/>
    <mergeCell ref="D183:F183"/>
    <mergeCell ref="G183:I183"/>
    <mergeCell ref="J183:L183"/>
    <mergeCell ref="M183:O183"/>
    <mergeCell ref="P183:R183"/>
    <mergeCell ref="M182:O182"/>
    <mergeCell ref="A196:U196"/>
    <mergeCell ref="K200:N200"/>
    <mergeCell ref="H149:J149"/>
    <mergeCell ref="C205:F205"/>
    <mergeCell ref="K139:L139"/>
    <mergeCell ref="I202:J202"/>
    <mergeCell ref="P182:R182"/>
    <mergeCell ref="P186:R186"/>
    <mergeCell ref="D184:F184"/>
    <mergeCell ref="G184:I184"/>
    <mergeCell ref="J184:L184"/>
    <mergeCell ref="M186:O186"/>
    <mergeCell ref="M184:O184"/>
    <mergeCell ref="M185:O185"/>
    <mergeCell ref="P184:R184"/>
    <mergeCell ref="P185:R185"/>
    <mergeCell ref="D186:F186"/>
    <mergeCell ref="G186:I186"/>
    <mergeCell ref="J182:L182"/>
    <mergeCell ref="Q205:R205"/>
    <mergeCell ref="O205:P205"/>
    <mergeCell ref="M205:N205"/>
    <mergeCell ref="C204:F204"/>
    <mergeCell ref="G201:H201"/>
    <mergeCell ref="I201:J201"/>
    <mergeCell ref="K201:L201"/>
    <mergeCell ref="I205:J205"/>
    <mergeCell ref="Q203:R203"/>
    <mergeCell ref="O203:P203"/>
    <mergeCell ref="M203:N203"/>
    <mergeCell ref="O200:R200"/>
    <mergeCell ref="M201:N201"/>
    <mergeCell ref="O201:P201"/>
    <mergeCell ref="Q201:R201"/>
    <mergeCell ref="C202:F202"/>
    <mergeCell ref="G202:H202"/>
    <mergeCell ref="K203:L203"/>
    <mergeCell ref="G205:H205"/>
    <mergeCell ref="K204:L204"/>
    <mergeCell ref="I204:J204"/>
    <mergeCell ref="G204:H204"/>
    <mergeCell ref="G200:J200"/>
    <mergeCell ref="G199:V199"/>
    <mergeCell ref="S200:V200"/>
    <mergeCell ref="I203:J203"/>
    <mergeCell ref="G203:H203"/>
    <mergeCell ref="U202:V202"/>
    <mergeCell ref="S202:T202"/>
    <mergeCell ref="Q202:R202"/>
    <mergeCell ref="O202:P202"/>
    <mergeCell ref="M202:N202"/>
    <mergeCell ref="K202:L202"/>
    <mergeCell ref="U201:V201"/>
    <mergeCell ref="S201:T201"/>
    <mergeCell ref="U204:V204"/>
    <mergeCell ref="S204:T204"/>
    <mergeCell ref="Q204:R204"/>
    <mergeCell ref="O204:P204"/>
    <mergeCell ref="M204:N204"/>
    <mergeCell ref="U203:V203"/>
    <mergeCell ref="S203:T203"/>
    <mergeCell ref="M251:O251"/>
    <mergeCell ref="P251:Q251"/>
    <mergeCell ref="G272:I272"/>
    <mergeCell ref="J272:L272"/>
    <mergeCell ref="J271:L271"/>
    <mergeCell ref="M271:O271"/>
    <mergeCell ref="P274:R274"/>
    <mergeCell ref="M272:O272"/>
    <mergeCell ref="P272:R272"/>
    <mergeCell ref="P273:R273"/>
    <mergeCell ref="G273:I273"/>
    <mergeCell ref="J273:L273"/>
    <mergeCell ref="M273:O273"/>
    <mergeCell ref="R252:S252"/>
    <mergeCell ref="P270:R270"/>
    <mergeCell ref="G270:I270"/>
    <mergeCell ref="M270:O270"/>
    <mergeCell ref="J270:L270"/>
    <mergeCell ref="S270:U270"/>
    <mergeCell ref="P269:R269"/>
    <mergeCell ref="P254:Q254"/>
    <mergeCell ref="P256:Q256"/>
    <mergeCell ref="R256:S256"/>
    <mergeCell ref="T256:U256"/>
    <mergeCell ref="U206:V206"/>
    <mergeCell ref="S206:T206"/>
    <mergeCell ref="Q206:R206"/>
    <mergeCell ref="O206:P206"/>
    <mergeCell ref="M206:N206"/>
    <mergeCell ref="U205:V205"/>
    <mergeCell ref="S205:T205"/>
    <mergeCell ref="A356:X356"/>
    <mergeCell ref="Q50:R50"/>
    <mergeCell ref="Q51:R51"/>
    <mergeCell ref="Q52:R52"/>
    <mergeCell ref="L73:V73"/>
    <mergeCell ref="S276:U276"/>
    <mergeCell ref="M276:O276"/>
    <mergeCell ref="G271:I271"/>
    <mergeCell ref="C203:F203"/>
    <mergeCell ref="B293:I293"/>
    <mergeCell ref="B292:I292"/>
    <mergeCell ref="R254:S254"/>
    <mergeCell ref="P255:Q255"/>
    <mergeCell ref="R255:S255"/>
    <mergeCell ref="A258:Y261"/>
    <mergeCell ref="A252:C252"/>
    <mergeCell ref="A264:U264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G46:N47"/>
    <mergeCell ref="O46:P47"/>
    <mergeCell ref="O26:P26"/>
    <mergeCell ref="K27:L27"/>
    <mergeCell ref="M27:N27"/>
    <mergeCell ref="O27:P27"/>
    <mergeCell ref="M26:N26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472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67</v>
      </c>
      <c r="B10" t="s">
        <v>52</v>
      </c>
      <c r="C10" t="s">
        <v>65</v>
      </c>
      <c r="D10">
        <v>1</v>
      </c>
    </row>
    <row r="11" spans="1:4" x14ac:dyDescent="0.25">
      <c r="A11">
        <v>1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150</v>
      </c>
      <c r="C2">
        <v>0</v>
      </c>
      <c r="D2">
        <v>1</v>
      </c>
      <c r="E2">
        <v>0</v>
      </c>
      <c r="F2">
        <v>34</v>
      </c>
      <c r="G2">
        <v>149</v>
      </c>
    </row>
    <row r="3" spans="1:7" x14ac:dyDescent="0.25">
      <c r="A3">
        <v>2</v>
      </c>
      <c r="B3" t="s">
        <v>151</v>
      </c>
      <c r="C3">
        <v>2</v>
      </c>
      <c r="D3">
        <v>0</v>
      </c>
      <c r="E3">
        <v>0</v>
      </c>
      <c r="F3">
        <v>1</v>
      </c>
      <c r="G3">
        <v>166</v>
      </c>
    </row>
    <row r="4" spans="1:7" x14ac:dyDescent="0.25">
      <c r="A4">
        <v>3</v>
      </c>
      <c r="B4" t="s">
        <v>149</v>
      </c>
      <c r="C4">
        <v>12</v>
      </c>
      <c r="D4">
        <v>105</v>
      </c>
      <c r="E4">
        <v>0</v>
      </c>
      <c r="F4">
        <v>0</v>
      </c>
      <c r="G4">
        <v>4</v>
      </c>
    </row>
    <row r="5" spans="1:7" x14ac:dyDescent="0.25">
      <c r="A5">
        <v>4</v>
      </c>
      <c r="B5" t="s">
        <v>123</v>
      </c>
      <c r="C5">
        <v>4</v>
      </c>
      <c r="D5">
        <v>4</v>
      </c>
      <c r="E5">
        <v>0</v>
      </c>
      <c r="F5">
        <v>34</v>
      </c>
      <c r="G5">
        <v>28</v>
      </c>
    </row>
    <row r="6" spans="1:7" x14ac:dyDescent="0.25">
      <c r="A6">
        <v>5</v>
      </c>
      <c r="B6" t="s">
        <v>155</v>
      </c>
      <c r="C6">
        <v>0</v>
      </c>
      <c r="D6">
        <v>0</v>
      </c>
      <c r="E6">
        <v>0</v>
      </c>
      <c r="F6">
        <v>1</v>
      </c>
      <c r="G6">
        <v>44</v>
      </c>
    </row>
    <row r="7" spans="1:7" x14ac:dyDescent="0.25">
      <c r="A7">
        <v>6</v>
      </c>
      <c r="B7" t="s">
        <v>102</v>
      </c>
      <c r="C7">
        <v>3</v>
      </c>
      <c r="D7">
        <v>0</v>
      </c>
      <c r="E7">
        <v>0</v>
      </c>
      <c r="F7">
        <v>29</v>
      </c>
      <c r="G7">
        <v>33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150</v>
      </c>
      <c r="C2">
        <v>0</v>
      </c>
      <c r="D2">
        <v>1</v>
      </c>
      <c r="E2">
        <v>0</v>
      </c>
      <c r="F2">
        <v>34</v>
      </c>
      <c r="G2">
        <v>149</v>
      </c>
    </row>
    <row r="3" spans="1:7" x14ac:dyDescent="0.25">
      <c r="A3">
        <v>2</v>
      </c>
      <c r="B3" t="s">
        <v>151</v>
      </c>
      <c r="C3">
        <v>2</v>
      </c>
      <c r="D3">
        <v>0</v>
      </c>
      <c r="E3">
        <v>0</v>
      </c>
      <c r="F3">
        <v>1</v>
      </c>
      <c r="G3">
        <v>166</v>
      </c>
    </row>
    <row r="4" spans="1:7" x14ac:dyDescent="0.25">
      <c r="A4">
        <v>3</v>
      </c>
      <c r="B4" t="s">
        <v>149</v>
      </c>
      <c r="C4">
        <v>12</v>
      </c>
      <c r="D4">
        <v>105</v>
      </c>
      <c r="E4">
        <v>0</v>
      </c>
      <c r="F4">
        <v>0</v>
      </c>
      <c r="G4">
        <v>4</v>
      </c>
    </row>
    <row r="5" spans="1:7" x14ac:dyDescent="0.25">
      <c r="A5">
        <v>4</v>
      </c>
      <c r="B5" t="s">
        <v>123</v>
      </c>
      <c r="C5">
        <v>4</v>
      </c>
      <c r="D5">
        <v>4</v>
      </c>
      <c r="E5">
        <v>0</v>
      </c>
      <c r="F5">
        <v>34</v>
      </c>
      <c r="G5">
        <v>28</v>
      </c>
    </row>
    <row r="6" spans="1:7" x14ac:dyDescent="0.25">
      <c r="A6">
        <v>5</v>
      </c>
      <c r="B6" t="s">
        <v>155</v>
      </c>
      <c r="C6">
        <v>0</v>
      </c>
      <c r="D6">
        <v>0</v>
      </c>
      <c r="E6">
        <v>0</v>
      </c>
      <c r="F6">
        <v>1</v>
      </c>
      <c r="G6">
        <v>44</v>
      </c>
    </row>
    <row r="7" spans="1:7" x14ac:dyDescent="0.25">
      <c r="A7">
        <v>6</v>
      </c>
      <c r="B7" t="s">
        <v>102</v>
      </c>
      <c r="C7">
        <v>3</v>
      </c>
      <c r="D7">
        <v>0</v>
      </c>
      <c r="E7">
        <v>0</v>
      </c>
      <c r="F7">
        <v>29</v>
      </c>
      <c r="G7">
        <v>33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1077</v>
      </c>
      <c r="B2" t="s">
        <v>108</v>
      </c>
      <c r="C2" t="s">
        <v>156</v>
      </c>
    </row>
    <row r="3" spans="1:3" x14ac:dyDescent="0.25">
      <c r="A3">
        <v>1038</v>
      </c>
      <c r="B3" t="s">
        <v>108</v>
      </c>
      <c r="C3" t="s">
        <v>157</v>
      </c>
    </row>
    <row r="4" spans="1:3" x14ac:dyDescent="0.25">
      <c r="A4">
        <v>1060</v>
      </c>
      <c r="B4" t="s">
        <v>108</v>
      </c>
      <c r="C4" t="s">
        <v>158</v>
      </c>
    </row>
    <row r="5" spans="1:3" x14ac:dyDescent="0.25">
      <c r="A5">
        <v>1090</v>
      </c>
      <c r="B5" t="s">
        <v>108</v>
      </c>
      <c r="C5" t="s">
        <v>159</v>
      </c>
    </row>
    <row r="6" spans="1:3" x14ac:dyDescent="0.25">
      <c r="A6">
        <v>1077</v>
      </c>
      <c r="B6" t="s">
        <v>108</v>
      </c>
      <c r="C6" t="s">
        <v>160</v>
      </c>
    </row>
    <row r="7" spans="1:3" x14ac:dyDescent="0.25">
      <c r="A7">
        <v>5122</v>
      </c>
      <c r="B7" t="s">
        <v>5</v>
      </c>
      <c r="C7" t="s">
        <v>156</v>
      </c>
    </row>
    <row r="8" spans="1:3" x14ac:dyDescent="0.25">
      <c r="A8">
        <v>5116</v>
      </c>
      <c r="B8" t="s">
        <v>5</v>
      </c>
      <c r="C8" t="s">
        <v>157</v>
      </c>
    </row>
    <row r="9" spans="1:3" x14ac:dyDescent="0.25">
      <c r="A9">
        <v>5046</v>
      </c>
      <c r="B9" t="s">
        <v>5</v>
      </c>
      <c r="C9" t="s">
        <v>158</v>
      </c>
    </row>
    <row r="10" spans="1:3" x14ac:dyDescent="0.25">
      <c r="A10">
        <v>4978</v>
      </c>
      <c r="B10" t="s">
        <v>5</v>
      </c>
      <c r="C10" t="s">
        <v>159</v>
      </c>
    </row>
    <row r="11" spans="1:3" x14ac:dyDescent="0.25">
      <c r="A11">
        <v>4915</v>
      </c>
      <c r="B11" t="s">
        <v>5</v>
      </c>
      <c r="C11" t="s">
        <v>160</v>
      </c>
    </row>
    <row r="12" spans="1:3" x14ac:dyDescent="0.25">
      <c r="A12">
        <v>93</v>
      </c>
      <c r="B12" t="s">
        <v>6</v>
      </c>
      <c r="C12" t="s">
        <v>156</v>
      </c>
    </row>
    <row r="13" spans="1:3" x14ac:dyDescent="0.25">
      <c r="A13">
        <v>55</v>
      </c>
      <c r="B13" t="s">
        <v>6</v>
      </c>
      <c r="C13" t="s">
        <v>157</v>
      </c>
    </row>
    <row r="14" spans="1:3" x14ac:dyDescent="0.25">
      <c r="A14">
        <v>56</v>
      </c>
      <c r="B14" t="s">
        <v>6</v>
      </c>
      <c r="C14" t="s">
        <v>158</v>
      </c>
    </row>
    <row r="15" spans="1:3" x14ac:dyDescent="0.25">
      <c r="A15">
        <v>43</v>
      </c>
      <c r="B15" t="s">
        <v>6</v>
      </c>
      <c r="C15" t="s">
        <v>159</v>
      </c>
    </row>
    <row r="16" spans="1:3" x14ac:dyDescent="0.25">
      <c r="A16">
        <v>10</v>
      </c>
      <c r="B16" t="s">
        <v>6</v>
      </c>
      <c r="C16" t="s">
        <v>160</v>
      </c>
    </row>
    <row r="17" spans="1:3" x14ac:dyDescent="0.25">
      <c r="A17">
        <v>121</v>
      </c>
      <c r="B17" t="s">
        <v>7</v>
      </c>
      <c r="C17" t="s">
        <v>156</v>
      </c>
    </row>
    <row r="18" spans="1:3" x14ac:dyDescent="0.25">
      <c r="A18">
        <v>112</v>
      </c>
      <c r="B18" t="s">
        <v>7</v>
      </c>
      <c r="C18" t="s">
        <v>157</v>
      </c>
    </row>
    <row r="19" spans="1:3" x14ac:dyDescent="0.25">
      <c r="A19">
        <v>101</v>
      </c>
      <c r="B19" t="s">
        <v>7</v>
      </c>
      <c r="C19" t="s">
        <v>158</v>
      </c>
    </row>
    <row r="20" spans="1:3" x14ac:dyDescent="0.25">
      <c r="A20">
        <v>107</v>
      </c>
      <c r="B20" t="s">
        <v>7</v>
      </c>
      <c r="C20" t="s">
        <v>159</v>
      </c>
    </row>
    <row r="21" spans="1:3" x14ac:dyDescent="0.25">
      <c r="A21" s="2">
        <v>68</v>
      </c>
      <c r="B21" s="2" t="s">
        <v>7</v>
      </c>
      <c r="C21" s="2" t="s">
        <v>160</v>
      </c>
    </row>
    <row r="22" spans="1:3" x14ac:dyDescent="0.25">
      <c r="A22" s="2">
        <v>0</v>
      </c>
      <c r="B22" s="2" t="s">
        <v>132</v>
      </c>
      <c r="C22" s="2" t="s">
        <v>156</v>
      </c>
    </row>
    <row r="23" spans="1:3" x14ac:dyDescent="0.25">
      <c r="A23" s="2">
        <v>0</v>
      </c>
      <c r="B23" s="2" t="s">
        <v>132</v>
      </c>
      <c r="C23" s="2" t="s">
        <v>157</v>
      </c>
    </row>
    <row r="24" spans="1:3" x14ac:dyDescent="0.25">
      <c r="A24" s="2">
        <v>0</v>
      </c>
      <c r="B24" s="2" t="s">
        <v>132</v>
      </c>
      <c r="C24" s="2" t="s">
        <v>158</v>
      </c>
    </row>
    <row r="25" spans="1:3" x14ac:dyDescent="0.25">
      <c r="A25" s="2">
        <v>0</v>
      </c>
      <c r="B25" s="2" t="s">
        <v>132</v>
      </c>
      <c r="C25" s="2" t="s">
        <v>159</v>
      </c>
    </row>
    <row r="26" spans="1:3" x14ac:dyDescent="0.25">
      <c r="A26" s="2">
        <v>0</v>
      </c>
      <c r="B26" s="2" t="s">
        <v>132</v>
      </c>
      <c r="C26" s="2" t="s">
        <v>160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3562</v>
      </c>
      <c r="C2" t="s">
        <v>34</v>
      </c>
    </row>
    <row r="3" spans="1:3" x14ac:dyDescent="0.25">
      <c r="A3" t="s">
        <v>112</v>
      </c>
      <c r="B3">
        <v>16722</v>
      </c>
      <c r="C3" t="s">
        <v>34</v>
      </c>
    </row>
    <row r="4" spans="1:3" x14ac:dyDescent="0.25">
      <c r="A4" t="s">
        <v>113</v>
      </c>
      <c r="B4">
        <v>827</v>
      </c>
      <c r="C4" t="s">
        <v>34</v>
      </c>
    </row>
    <row r="5" spans="1:3" x14ac:dyDescent="0.25">
      <c r="A5" t="s">
        <v>30</v>
      </c>
      <c r="B5">
        <v>28877</v>
      </c>
      <c r="C5" t="s">
        <v>34</v>
      </c>
    </row>
    <row r="6" spans="1:3" x14ac:dyDescent="0.25">
      <c r="A6" t="s">
        <v>111</v>
      </c>
      <c r="B6">
        <v>95</v>
      </c>
      <c r="C6" t="s">
        <v>24</v>
      </c>
    </row>
    <row r="7" spans="1:3" x14ac:dyDescent="0.25">
      <c r="A7" t="s">
        <v>112</v>
      </c>
      <c r="B7">
        <v>589</v>
      </c>
      <c r="C7" t="s">
        <v>24</v>
      </c>
    </row>
    <row r="8" spans="1:3" x14ac:dyDescent="0.25">
      <c r="A8" t="s">
        <v>113</v>
      </c>
      <c r="B8">
        <v>63</v>
      </c>
      <c r="C8" t="s">
        <v>24</v>
      </c>
    </row>
    <row r="9" spans="1:3" x14ac:dyDescent="0.25">
      <c r="A9" t="s">
        <v>30</v>
      </c>
      <c r="B9">
        <v>956</v>
      </c>
      <c r="C9" t="s">
        <v>24</v>
      </c>
    </row>
    <row r="10" spans="1:3" x14ac:dyDescent="0.25">
      <c r="A10" t="s">
        <v>111</v>
      </c>
      <c r="B10">
        <v>144</v>
      </c>
      <c r="C10" t="s">
        <v>35</v>
      </c>
    </row>
    <row r="11" spans="1:3" x14ac:dyDescent="0.25">
      <c r="A11" t="s">
        <v>112</v>
      </c>
      <c r="B11">
        <v>1352</v>
      </c>
      <c r="C11" t="s">
        <v>35</v>
      </c>
    </row>
    <row r="12" spans="1:3" x14ac:dyDescent="0.25">
      <c r="A12" t="s">
        <v>113</v>
      </c>
      <c r="B12">
        <v>90</v>
      </c>
      <c r="C12" t="s">
        <v>35</v>
      </c>
    </row>
    <row r="13" spans="1:3" x14ac:dyDescent="0.25">
      <c r="A13" t="s">
        <v>30</v>
      </c>
      <c r="B13">
        <v>2200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382</v>
      </c>
      <c r="B2" t="s">
        <v>133</v>
      </c>
      <c r="C2" t="s">
        <v>3</v>
      </c>
      <c r="D2">
        <v>1</v>
      </c>
    </row>
    <row r="3" spans="1:4" x14ac:dyDescent="0.25">
      <c r="A3">
        <v>391</v>
      </c>
      <c r="B3" t="s">
        <v>133</v>
      </c>
      <c r="C3" t="s">
        <v>77</v>
      </c>
      <c r="D3">
        <v>1</v>
      </c>
    </row>
    <row r="4" spans="1:4" x14ac:dyDescent="0.25">
      <c r="A4">
        <v>46</v>
      </c>
      <c r="B4" t="s">
        <v>161</v>
      </c>
      <c r="C4" t="s">
        <v>3</v>
      </c>
      <c r="D4">
        <v>2</v>
      </c>
    </row>
    <row r="5" spans="1:4" x14ac:dyDescent="0.25">
      <c r="A5">
        <v>36</v>
      </c>
      <c r="B5" t="s">
        <v>161</v>
      </c>
      <c r="C5" t="s">
        <v>77</v>
      </c>
      <c r="D5">
        <v>2</v>
      </c>
    </row>
    <row r="6" spans="1:4" x14ac:dyDescent="0.25">
      <c r="A6">
        <v>0</v>
      </c>
      <c r="B6" t="s">
        <v>162</v>
      </c>
      <c r="C6" t="s">
        <v>3</v>
      </c>
      <c r="D6">
        <v>3</v>
      </c>
    </row>
    <row r="7" spans="1:4" x14ac:dyDescent="0.25">
      <c r="A7">
        <v>1</v>
      </c>
      <c r="B7" t="s">
        <v>162</v>
      </c>
      <c r="C7" t="s">
        <v>77</v>
      </c>
      <c r="D7">
        <v>3</v>
      </c>
    </row>
    <row r="8" spans="1:4" x14ac:dyDescent="0.25">
      <c r="A8">
        <v>4</v>
      </c>
      <c r="B8" t="s">
        <v>163</v>
      </c>
      <c r="C8" t="s">
        <v>3</v>
      </c>
      <c r="D8">
        <v>4</v>
      </c>
    </row>
    <row r="9" spans="1:4" x14ac:dyDescent="0.25">
      <c r="A9">
        <v>4</v>
      </c>
      <c r="B9" t="s">
        <v>163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3562</v>
      </c>
      <c r="C2" t="s">
        <v>34</v>
      </c>
    </row>
    <row r="3" spans="1:3" x14ac:dyDescent="0.25">
      <c r="A3" t="s">
        <v>112</v>
      </c>
      <c r="B3">
        <v>16722</v>
      </c>
      <c r="C3" t="s">
        <v>34</v>
      </c>
    </row>
    <row r="4" spans="1:3" x14ac:dyDescent="0.25">
      <c r="A4" t="s">
        <v>113</v>
      </c>
      <c r="B4">
        <v>827</v>
      </c>
      <c r="C4" t="s">
        <v>34</v>
      </c>
    </row>
    <row r="5" spans="1:3" x14ac:dyDescent="0.25">
      <c r="A5" t="s">
        <v>30</v>
      </c>
      <c r="B5">
        <v>28877</v>
      </c>
      <c r="C5" t="s">
        <v>34</v>
      </c>
    </row>
    <row r="6" spans="1:3" x14ac:dyDescent="0.25">
      <c r="A6" t="s">
        <v>111</v>
      </c>
      <c r="B6">
        <v>95</v>
      </c>
      <c r="C6" t="s">
        <v>24</v>
      </c>
    </row>
    <row r="7" spans="1:3" x14ac:dyDescent="0.25">
      <c r="A7" t="s">
        <v>112</v>
      </c>
      <c r="B7">
        <v>589</v>
      </c>
      <c r="C7" t="s">
        <v>24</v>
      </c>
    </row>
    <row r="8" spans="1:3" x14ac:dyDescent="0.25">
      <c r="A8" t="s">
        <v>113</v>
      </c>
      <c r="B8">
        <v>63</v>
      </c>
      <c r="C8" t="s">
        <v>24</v>
      </c>
    </row>
    <row r="9" spans="1:3" x14ac:dyDescent="0.25">
      <c r="A9" t="s">
        <v>30</v>
      </c>
      <c r="B9">
        <v>956</v>
      </c>
      <c r="C9" t="s">
        <v>24</v>
      </c>
    </row>
    <row r="10" spans="1:3" x14ac:dyDescent="0.25">
      <c r="A10" t="s">
        <v>111</v>
      </c>
      <c r="B10">
        <v>144</v>
      </c>
      <c r="C10" t="s">
        <v>35</v>
      </c>
    </row>
    <row r="11" spans="1:3" x14ac:dyDescent="0.25">
      <c r="A11" t="s">
        <v>112</v>
      </c>
      <c r="B11">
        <v>1352</v>
      </c>
      <c r="C11" t="s">
        <v>35</v>
      </c>
    </row>
    <row r="12" spans="1:3" x14ac:dyDescent="0.25">
      <c r="A12" t="s">
        <v>113</v>
      </c>
      <c r="B12">
        <v>90</v>
      </c>
      <c r="C12" t="s">
        <v>35</v>
      </c>
    </row>
    <row r="13" spans="1:3" x14ac:dyDescent="0.25">
      <c r="A13" t="s">
        <v>30</v>
      </c>
      <c r="B13">
        <v>2200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382</v>
      </c>
      <c r="B2" t="s">
        <v>133</v>
      </c>
      <c r="C2" t="s">
        <v>3</v>
      </c>
      <c r="D2">
        <v>1</v>
      </c>
    </row>
    <row r="3" spans="1:4" x14ac:dyDescent="0.25">
      <c r="A3">
        <v>391</v>
      </c>
      <c r="B3" t="s">
        <v>133</v>
      </c>
      <c r="C3" t="s">
        <v>77</v>
      </c>
      <c r="D3">
        <v>1</v>
      </c>
    </row>
    <row r="4" spans="1:4" x14ac:dyDescent="0.25">
      <c r="A4">
        <v>46</v>
      </c>
      <c r="B4" t="s">
        <v>161</v>
      </c>
      <c r="C4" t="s">
        <v>3</v>
      </c>
      <c r="D4">
        <v>2</v>
      </c>
    </row>
    <row r="5" spans="1:4" x14ac:dyDescent="0.25">
      <c r="A5">
        <v>36</v>
      </c>
      <c r="B5" t="s">
        <v>161</v>
      </c>
      <c r="C5" t="s">
        <v>77</v>
      </c>
      <c r="D5">
        <v>2</v>
      </c>
    </row>
    <row r="6" spans="1:4" x14ac:dyDescent="0.25">
      <c r="A6">
        <v>0</v>
      </c>
      <c r="B6" t="s">
        <v>162</v>
      </c>
      <c r="C6" t="s">
        <v>3</v>
      </c>
      <c r="D6">
        <v>3</v>
      </c>
    </row>
    <row r="7" spans="1:4" x14ac:dyDescent="0.25">
      <c r="A7">
        <v>1</v>
      </c>
      <c r="B7" t="s">
        <v>162</v>
      </c>
      <c r="C7" t="s">
        <v>77</v>
      </c>
      <c r="D7">
        <v>3</v>
      </c>
    </row>
    <row r="8" spans="1:4" x14ac:dyDescent="0.25">
      <c r="A8">
        <v>4</v>
      </c>
      <c r="B8" t="s">
        <v>163</v>
      </c>
      <c r="C8" t="s">
        <v>3</v>
      </c>
      <c r="D8">
        <v>4</v>
      </c>
    </row>
    <row r="9" spans="1:4" x14ac:dyDescent="0.25">
      <c r="A9">
        <v>4</v>
      </c>
      <c r="B9" t="s">
        <v>163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1387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72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27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1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0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1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3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1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128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0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2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0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514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15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11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40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0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734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7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13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45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6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7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3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42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2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2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47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17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15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3073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72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59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1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0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1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0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167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0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1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0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0</v>
      </c>
      <c r="C2" t="s">
        <v>85</v>
      </c>
      <c r="D2" t="s">
        <v>3</v>
      </c>
    </row>
    <row r="3" spans="1:4" x14ac:dyDescent="0.25">
      <c r="A3">
        <v>2</v>
      </c>
      <c r="B3">
        <v>0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130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126</v>
      </c>
      <c r="C1" t="s">
        <v>30</v>
      </c>
      <c r="D1" t="s">
        <v>127</v>
      </c>
    </row>
    <row r="2" spans="1:4" x14ac:dyDescent="0.25">
      <c r="A2">
        <v>1</v>
      </c>
      <c r="B2" t="s">
        <v>128</v>
      </c>
      <c r="C2">
        <v>0</v>
      </c>
      <c r="D2">
        <v>0</v>
      </c>
    </row>
    <row r="3" spans="1:4" x14ac:dyDescent="0.25">
      <c r="A3">
        <v>2</v>
      </c>
      <c r="B3" t="s">
        <v>129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149</v>
      </c>
      <c r="C2" t="s">
        <v>31</v>
      </c>
      <c r="D2" t="s">
        <v>30</v>
      </c>
      <c r="E2">
        <v>1</v>
      </c>
      <c r="F2">
        <v>144</v>
      </c>
      <c r="G2">
        <v>1</v>
      </c>
    </row>
    <row r="3" spans="1:7" x14ac:dyDescent="0.25">
      <c r="A3">
        <v>2</v>
      </c>
      <c r="B3" t="s">
        <v>150</v>
      </c>
      <c r="C3" t="s">
        <v>31</v>
      </c>
      <c r="D3" t="s">
        <v>30</v>
      </c>
      <c r="E3">
        <v>1</v>
      </c>
      <c r="F3">
        <v>56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11</v>
      </c>
      <c r="G4">
        <v>1</v>
      </c>
    </row>
    <row r="5" spans="1:7" x14ac:dyDescent="0.25">
      <c r="A5">
        <v>4</v>
      </c>
      <c r="B5" t="s">
        <v>122</v>
      </c>
      <c r="C5" t="s">
        <v>31</v>
      </c>
      <c r="D5" t="s">
        <v>30</v>
      </c>
      <c r="E5">
        <v>1</v>
      </c>
      <c r="F5">
        <v>6</v>
      </c>
      <c r="G5">
        <v>1</v>
      </c>
    </row>
    <row r="6" spans="1:7" x14ac:dyDescent="0.25">
      <c r="A6">
        <v>5</v>
      </c>
      <c r="B6" t="s">
        <v>151</v>
      </c>
      <c r="C6" t="s">
        <v>31</v>
      </c>
      <c r="D6" t="s">
        <v>30</v>
      </c>
      <c r="E6">
        <v>1</v>
      </c>
      <c r="F6">
        <v>12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48</v>
      </c>
      <c r="G7">
        <v>1</v>
      </c>
    </row>
    <row r="8" spans="1:7" x14ac:dyDescent="0.25">
      <c r="A8">
        <v>1</v>
      </c>
      <c r="B8" t="s">
        <v>149</v>
      </c>
      <c r="C8" t="s">
        <v>31</v>
      </c>
      <c r="D8" t="s">
        <v>10</v>
      </c>
      <c r="E8">
        <v>2</v>
      </c>
      <c r="F8">
        <v>188</v>
      </c>
      <c r="G8">
        <v>1</v>
      </c>
    </row>
    <row r="9" spans="1:7" x14ac:dyDescent="0.25">
      <c r="A9">
        <v>2</v>
      </c>
      <c r="B9" t="s">
        <v>150</v>
      </c>
      <c r="C9" t="s">
        <v>31</v>
      </c>
      <c r="D9" t="s">
        <v>10</v>
      </c>
      <c r="E9">
        <v>2</v>
      </c>
      <c r="F9">
        <v>76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23</v>
      </c>
      <c r="G10">
        <v>1</v>
      </c>
    </row>
    <row r="11" spans="1:7" x14ac:dyDescent="0.25">
      <c r="A11">
        <v>4</v>
      </c>
      <c r="B11" t="s">
        <v>122</v>
      </c>
      <c r="C11" t="s">
        <v>31</v>
      </c>
      <c r="D11" t="s">
        <v>10</v>
      </c>
      <c r="E11">
        <v>2</v>
      </c>
      <c r="F11">
        <v>13</v>
      </c>
      <c r="G11">
        <v>1</v>
      </c>
    </row>
    <row r="12" spans="1:7" x14ac:dyDescent="0.25">
      <c r="A12">
        <v>5</v>
      </c>
      <c r="B12" t="s">
        <v>151</v>
      </c>
      <c r="C12" t="s">
        <v>31</v>
      </c>
      <c r="D12" t="s">
        <v>10</v>
      </c>
      <c r="E12">
        <v>2</v>
      </c>
      <c r="F12">
        <v>24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69</v>
      </c>
      <c r="G13">
        <v>1</v>
      </c>
    </row>
    <row r="14" spans="1:7" x14ac:dyDescent="0.25">
      <c r="A14">
        <v>1</v>
      </c>
      <c r="B14" t="s">
        <v>149</v>
      </c>
      <c r="C14" t="s">
        <v>55</v>
      </c>
      <c r="D14" t="s">
        <v>30</v>
      </c>
      <c r="E14">
        <v>1</v>
      </c>
      <c r="F14">
        <v>147</v>
      </c>
      <c r="G14">
        <v>2</v>
      </c>
    </row>
    <row r="15" spans="1:7" x14ac:dyDescent="0.25">
      <c r="A15">
        <v>2</v>
      </c>
      <c r="B15" t="s">
        <v>150</v>
      </c>
      <c r="C15" s="2" t="s">
        <v>55</v>
      </c>
      <c r="D15" t="s">
        <v>30</v>
      </c>
      <c r="E15">
        <v>1</v>
      </c>
      <c r="F15" s="2">
        <v>80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30</v>
      </c>
      <c r="G16">
        <v>2</v>
      </c>
    </row>
    <row r="17" spans="1:7" x14ac:dyDescent="0.25">
      <c r="A17">
        <v>4</v>
      </c>
      <c r="B17" t="s">
        <v>122</v>
      </c>
      <c r="C17" s="2" t="s">
        <v>55</v>
      </c>
      <c r="D17" t="s">
        <v>30</v>
      </c>
      <c r="E17">
        <v>1</v>
      </c>
      <c r="F17" s="2">
        <v>15</v>
      </c>
      <c r="G17">
        <v>2</v>
      </c>
    </row>
    <row r="18" spans="1:7" x14ac:dyDescent="0.25">
      <c r="A18">
        <v>5</v>
      </c>
      <c r="B18" t="s">
        <v>151</v>
      </c>
      <c r="C18" s="2" t="s">
        <v>55</v>
      </c>
      <c r="D18" t="s">
        <v>30</v>
      </c>
      <c r="E18">
        <v>1</v>
      </c>
      <c r="F18" s="2">
        <v>12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66</v>
      </c>
      <c r="G19">
        <v>2</v>
      </c>
    </row>
    <row r="20" spans="1:7" x14ac:dyDescent="0.25">
      <c r="A20">
        <v>1</v>
      </c>
      <c r="B20" t="s">
        <v>149</v>
      </c>
      <c r="C20" s="2" t="s">
        <v>55</v>
      </c>
      <c r="D20" t="s">
        <v>10</v>
      </c>
      <c r="E20">
        <v>2</v>
      </c>
      <c r="F20" s="2">
        <v>193</v>
      </c>
      <c r="G20">
        <v>2</v>
      </c>
    </row>
    <row r="21" spans="1:7" x14ac:dyDescent="0.25">
      <c r="A21">
        <v>2</v>
      </c>
      <c r="B21" t="s">
        <v>150</v>
      </c>
      <c r="C21" s="2" t="s">
        <v>55</v>
      </c>
      <c r="D21" t="s">
        <v>10</v>
      </c>
      <c r="E21">
        <v>2</v>
      </c>
      <c r="F21" s="2">
        <v>100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58</v>
      </c>
      <c r="G22">
        <v>2</v>
      </c>
    </row>
    <row r="23" spans="1:7" x14ac:dyDescent="0.25">
      <c r="A23">
        <v>4</v>
      </c>
      <c r="B23" t="s">
        <v>122</v>
      </c>
      <c r="C23" s="2" t="s">
        <v>55</v>
      </c>
      <c r="D23" t="s">
        <v>10</v>
      </c>
      <c r="E23">
        <v>2</v>
      </c>
      <c r="F23" s="2">
        <v>26</v>
      </c>
      <c r="G23">
        <v>2</v>
      </c>
    </row>
    <row r="24" spans="1:7" x14ac:dyDescent="0.25">
      <c r="A24">
        <v>5</v>
      </c>
      <c r="B24" t="s">
        <v>151</v>
      </c>
      <c r="C24" s="2" t="s">
        <v>55</v>
      </c>
      <c r="D24" t="s">
        <v>10</v>
      </c>
      <c r="E24">
        <v>2</v>
      </c>
      <c r="F24" s="2">
        <v>26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99</v>
      </c>
      <c r="G25">
        <v>2</v>
      </c>
    </row>
    <row r="26" spans="1:7" x14ac:dyDescent="0.25">
      <c r="A26">
        <v>1</v>
      </c>
      <c r="B26" t="s">
        <v>149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150</v>
      </c>
      <c r="C27" t="s">
        <v>103</v>
      </c>
      <c r="D27" t="s">
        <v>30</v>
      </c>
      <c r="E27">
        <v>1</v>
      </c>
      <c r="F27">
        <v>1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122</v>
      </c>
      <c r="C29" t="s">
        <v>103</v>
      </c>
      <c r="D29" t="s">
        <v>30</v>
      </c>
      <c r="E29">
        <v>1</v>
      </c>
      <c r="F29">
        <v>2</v>
      </c>
      <c r="G29">
        <v>3</v>
      </c>
    </row>
    <row r="30" spans="1:7" x14ac:dyDescent="0.25">
      <c r="A30">
        <v>5</v>
      </c>
      <c r="B30" t="s">
        <v>151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149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25">
      <c r="A33">
        <v>2</v>
      </c>
      <c r="B33" t="s">
        <v>150</v>
      </c>
      <c r="C33" t="s">
        <v>103</v>
      </c>
      <c r="D33" t="s">
        <v>10</v>
      </c>
      <c r="E33">
        <v>2</v>
      </c>
      <c r="F33">
        <v>5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25">
      <c r="A35">
        <v>4</v>
      </c>
      <c r="B35" t="s">
        <v>122</v>
      </c>
      <c r="C35" t="s">
        <v>103</v>
      </c>
      <c r="D35" t="s">
        <v>10</v>
      </c>
      <c r="E35">
        <v>2</v>
      </c>
      <c r="F35">
        <v>2</v>
      </c>
      <c r="G35">
        <v>3</v>
      </c>
    </row>
    <row r="36" spans="1:7" x14ac:dyDescent="0.25">
      <c r="A36">
        <v>5</v>
      </c>
      <c r="B36" t="s">
        <v>151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149</v>
      </c>
      <c r="C2" t="s">
        <v>31</v>
      </c>
      <c r="D2" t="s">
        <v>30</v>
      </c>
      <c r="E2">
        <v>1</v>
      </c>
      <c r="F2">
        <v>144</v>
      </c>
      <c r="G2">
        <v>1</v>
      </c>
    </row>
    <row r="3" spans="1:7" x14ac:dyDescent="0.25">
      <c r="A3">
        <v>2</v>
      </c>
      <c r="B3" t="s">
        <v>150</v>
      </c>
      <c r="C3" t="s">
        <v>31</v>
      </c>
      <c r="D3" t="s">
        <v>30</v>
      </c>
      <c r="E3">
        <v>1</v>
      </c>
      <c r="F3">
        <v>56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11</v>
      </c>
      <c r="G4">
        <v>1</v>
      </c>
    </row>
    <row r="5" spans="1:7" x14ac:dyDescent="0.25">
      <c r="A5">
        <v>4</v>
      </c>
      <c r="B5" t="s">
        <v>122</v>
      </c>
      <c r="C5" t="s">
        <v>31</v>
      </c>
      <c r="D5" t="s">
        <v>30</v>
      </c>
      <c r="E5">
        <v>1</v>
      </c>
      <c r="F5">
        <v>6</v>
      </c>
      <c r="G5">
        <v>1</v>
      </c>
    </row>
    <row r="6" spans="1:7" x14ac:dyDescent="0.25">
      <c r="A6">
        <v>5</v>
      </c>
      <c r="B6" t="s">
        <v>151</v>
      </c>
      <c r="C6" t="s">
        <v>31</v>
      </c>
      <c r="D6" t="s">
        <v>30</v>
      </c>
      <c r="E6">
        <v>1</v>
      </c>
      <c r="F6">
        <v>12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48</v>
      </c>
      <c r="G7">
        <v>1</v>
      </c>
    </row>
    <row r="8" spans="1:7" x14ac:dyDescent="0.25">
      <c r="A8">
        <v>1</v>
      </c>
      <c r="B8" t="s">
        <v>149</v>
      </c>
      <c r="C8" t="s">
        <v>31</v>
      </c>
      <c r="D8" t="s">
        <v>10</v>
      </c>
      <c r="E8">
        <v>2</v>
      </c>
      <c r="F8">
        <v>188</v>
      </c>
      <c r="G8">
        <v>1</v>
      </c>
    </row>
    <row r="9" spans="1:7" x14ac:dyDescent="0.25">
      <c r="A9">
        <v>2</v>
      </c>
      <c r="B9" t="s">
        <v>150</v>
      </c>
      <c r="C9" t="s">
        <v>31</v>
      </c>
      <c r="D9" t="s">
        <v>10</v>
      </c>
      <c r="E9">
        <v>2</v>
      </c>
      <c r="F9">
        <v>76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23</v>
      </c>
      <c r="G10">
        <v>1</v>
      </c>
    </row>
    <row r="11" spans="1:7" x14ac:dyDescent="0.25">
      <c r="A11">
        <v>4</v>
      </c>
      <c r="B11" t="s">
        <v>122</v>
      </c>
      <c r="C11" t="s">
        <v>31</v>
      </c>
      <c r="D11" t="s">
        <v>10</v>
      </c>
      <c r="E11">
        <v>2</v>
      </c>
      <c r="F11">
        <v>13</v>
      </c>
      <c r="G11">
        <v>1</v>
      </c>
    </row>
    <row r="12" spans="1:7" x14ac:dyDescent="0.25">
      <c r="A12">
        <v>5</v>
      </c>
      <c r="B12" t="s">
        <v>151</v>
      </c>
      <c r="C12" t="s">
        <v>31</v>
      </c>
      <c r="D12" t="s">
        <v>10</v>
      </c>
      <c r="E12">
        <v>2</v>
      </c>
      <c r="F12">
        <v>24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69</v>
      </c>
      <c r="G13">
        <v>1</v>
      </c>
    </row>
    <row r="14" spans="1:7" x14ac:dyDescent="0.25">
      <c r="A14">
        <v>1</v>
      </c>
      <c r="B14" t="s">
        <v>149</v>
      </c>
      <c r="C14" t="s">
        <v>55</v>
      </c>
      <c r="D14" t="s">
        <v>30</v>
      </c>
      <c r="E14">
        <v>1</v>
      </c>
      <c r="F14">
        <v>147</v>
      </c>
      <c r="G14">
        <v>2</v>
      </c>
    </row>
    <row r="15" spans="1:7" x14ac:dyDescent="0.25">
      <c r="A15">
        <v>2</v>
      </c>
      <c r="B15" t="s">
        <v>150</v>
      </c>
      <c r="C15" s="2" t="s">
        <v>55</v>
      </c>
      <c r="D15" t="s">
        <v>30</v>
      </c>
      <c r="E15">
        <v>1</v>
      </c>
      <c r="F15" s="2">
        <v>80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30</v>
      </c>
      <c r="G16">
        <v>2</v>
      </c>
    </row>
    <row r="17" spans="1:7" x14ac:dyDescent="0.25">
      <c r="A17">
        <v>4</v>
      </c>
      <c r="B17" t="s">
        <v>122</v>
      </c>
      <c r="C17" s="2" t="s">
        <v>55</v>
      </c>
      <c r="D17" t="s">
        <v>30</v>
      </c>
      <c r="E17">
        <v>1</v>
      </c>
      <c r="F17" s="2">
        <v>15</v>
      </c>
      <c r="G17">
        <v>2</v>
      </c>
    </row>
    <row r="18" spans="1:7" x14ac:dyDescent="0.25">
      <c r="A18">
        <v>5</v>
      </c>
      <c r="B18" t="s">
        <v>151</v>
      </c>
      <c r="C18" s="2" t="s">
        <v>55</v>
      </c>
      <c r="D18" t="s">
        <v>30</v>
      </c>
      <c r="E18">
        <v>1</v>
      </c>
      <c r="F18" s="2">
        <v>12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66</v>
      </c>
      <c r="G19">
        <v>2</v>
      </c>
    </row>
    <row r="20" spans="1:7" x14ac:dyDescent="0.25">
      <c r="A20">
        <v>1</v>
      </c>
      <c r="B20" t="s">
        <v>149</v>
      </c>
      <c r="C20" s="2" t="s">
        <v>55</v>
      </c>
      <c r="D20" t="s">
        <v>10</v>
      </c>
      <c r="E20">
        <v>2</v>
      </c>
      <c r="F20" s="2">
        <v>193</v>
      </c>
      <c r="G20">
        <v>2</v>
      </c>
    </row>
    <row r="21" spans="1:7" x14ac:dyDescent="0.25">
      <c r="A21">
        <v>2</v>
      </c>
      <c r="B21" t="s">
        <v>150</v>
      </c>
      <c r="C21" s="2" t="s">
        <v>55</v>
      </c>
      <c r="D21" t="s">
        <v>10</v>
      </c>
      <c r="E21">
        <v>2</v>
      </c>
      <c r="F21" s="2">
        <v>100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58</v>
      </c>
      <c r="G22">
        <v>2</v>
      </c>
    </row>
    <row r="23" spans="1:7" x14ac:dyDescent="0.25">
      <c r="A23">
        <v>4</v>
      </c>
      <c r="B23" t="s">
        <v>122</v>
      </c>
      <c r="C23" s="2" t="s">
        <v>55</v>
      </c>
      <c r="D23" t="s">
        <v>10</v>
      </c>
      <c r="E23">
        <v>2</v>
      </c>
      <c r="F23" s="2">
        <v>26</v>
      </c>
      <c r="G23">
        <v>2</v>
      </c>
    </row>
    <row r="24" spans="1:7" x14ac:dyDescent="0.25">
      <c r="A24">
        <v>5</v>
      </c>
      <c r="B24" t="s">
        <v>151</v>
      </c>
      <c r="C24" s="2" t="s">
        <v>55</v>
      </c>
      <c r="D24" t="s">
        <v>10</v>
      </c>
      <c r="E24">
        <v>2</v>
      </c>
      <c r="F24" s="2">
        <v>26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99</v>
      </c>
      <c r="G25">
        <v>2</v>
      </c>
    </row>
    <row r="26" spans="1:7" x14ac:dyDescent="0.25">
      <c r="A26">
        <v>1</v>
      </c>
      <c r="B26" t="s">
        <v>149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150</v>
      </c>
      <c r="C27" t="s">
        <v>103</v>
      </c>
      <c r="D27" t="s">
        <v>30</v>
      </c>
      <c r="E27">
        <v>1</v>
      </c>
      <c r="F27">
        <v>1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122</v>
      </c>
      <c r="C29" t="s">
        <v>103</v>
      </c>
      <c r="D29" t="s">
        <v>30</v>
      </c>
      <c r="E29">
        <v>1</v>
      </c>
      <c r="F29">
        <v>2</v>
      </c>
      <c r="G29">
        <v>3</v>
      </c>
    </row>
    <row r="30" spans="1:7" x14ac:dyDescent="0.25">
      <c r="A30">
        <v>5</v>
      </c>
      <c r="B30" t="s">
        <v>151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149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25">
      <c r="A33">
        <v>2</v>
      </c>
      <c r="B33" t="s">
        <v>150</v>
      </c>
      <c r="C33" t="s">
        <v>103</v>
      </c>
      <c r="D33" t="s">
        <v>10</v>
      </c>
      <c r="E33">
        <v>2</v>
      </c>
      <c r="F33">
        <v>5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25">
      <c r="A35">
        <v>4</v>
      </c>
      <c r="B35" t="s">
        <v>122</v>
      </c>
      <c r="C35" t="s">
        <v>103</v>
      </c>
      <c r="D35" t="s">
        <v>10</v>
      </c>
      <c r="E35">
        <v>2</v>
      </c>
      <c r="F35">
        <v>2</v>
      </c>
      <c r="G35">
        <v>3</v>
      </c>
    </row>
    <row r="36" spans="1:7" x14ac:dyDescent="0.25">
      <c r="A36">
        <v>5</v>
      </c>
      <c r="B36" t="s">
        <v>151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765</v>
      </c>
      <c r="D2">
        <v>203</v>
      </c>
      <c r="E2">
        <v>7</v>
      </c>
    </row>
    <row r="3" spans="1:5" x14ac:dyDescent="0.25">
      <c r="A3">
        <v>2</v>
      </c>
      <c r="B3" t="s">
        <v>125</v>
      </c>
      <c r="C3">
        <v>48</v>
      </c>
      <c r="D3">
        <v>22</v>
      </c>
      <c r="E3">
        <v>2</v>
      </c>
    </row>
    <row r="4" spans="1:5" x14ac:dyDescent="0.25">
      <c r="A4">
        <v>3</v>
      </c>
      <c r="B4" t="s">
        <v>152</v>
      </c>
      <c r="C4">
        <v>17</v>
      </c>
      <c r="D4">
        <v>11</v>
      </c>
      <c r="E4">
        <v>0</v>
      </c>
    </row>
    <row r="5" spans="1:5" x14ac:dyDescent="0.25">
      <c r="A5" s="2">
        <v>4</v>
      </c>
      <c r="B5" s="2" t="s">
        <v>134</v>
      </c>
      <c r="C5" s="2">
        <v>16</v>
      </c>
      <c r="D5" s="2">
        <v>10</v>
      </c>
      <c r="E5" s="2">
        <v>0</v>
      </c>
    </row>
    <row r="6" spans="1:5" x14ac:dyDescent="0.25">
      <c r="A6" s="2">
        <v>5</v>
      </c>
      <c r="B6" s="2" t="s">
        <v>135</v>
      </c>
      <c r="C6" s="2">
        <v>8</v>
      </c>
      <c r="D6" s="2">
        <v>9</v>
      </c>
      <c r="E6" s="2">
        <v>2</v>
      </c>
    </row>
    <row r="7" spans="1:5" x14ac:dyDescent="0.25">
      <c r="A7" s="2">
        <v>6</v>
      </c>
      <c r="B7" s="2" t="s">
        <v>102</v>
      </c>
      <c r="C7" s="2">
        <v>15</v>
      </c>
      <c r="D7" s="2">
        <v>11</v>
      </c>
      <c r="E7" s="2">
        <v>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9</v>
      </c>
      <c r="D2" s="2">
        <v>1</v>
      </c>
      <c r="E2" s="2">
        <v>4</v>
      </c>
    </row>
    <row r="3" spans="1:5" x14ac:dyDescent="0.25">
      <c r="A3" s="2">
        <v>2</v>
      </c>
      <c r="B3" s="2" t="s">
        <v>153</v>
      </c>
      <c r="C3" s="2">
        <v>8</v>
      </c>
      <c r="D3" s="2">
        <v>0</v>
      </c>
      <c r="E3" s="2">
        <v>0</v>
      </c>
    </row>
    <row r="4" spans="1:5" x14ac:dyDescent="0.25">
      <c r="A4" s="2">
        <v>3</v>
      </c>
      <c r="B4" s="2" t="s">
        <v>125</v>
      </c>
      <c r="C4" s="2">
        <v>6</v>
      </c>
      <c r="D4" s="2">
        <v>3</v>
      </c>
      <c r="E4" s="2">
        <v>1</v>
      </c>
    </row>
    <row r="5" spans="1:5" x14ac:dyDescent="0.25">
      <c r="A5" s="2">
        <v>4</v>
      </c>
      <c r="B5" s="2" t="s">
        <v>154</v>
      </c>
      <c r="C5" s="2">
        <v>6</v>
      </c>
      <c r="D5" s="2">
        <v>5</v>
      </c>
      <c r="E5" s="2">
        <v>0</v>
      </c>
    </row>
    <row r="6" spans="1:5" x14ac:dyDescent="0.25">
      <c r="A6" s="2">
        <v>5</v>
      </c>
      <c r="B6" s="2" t="s">
        <v>134</v>
      </c>
      <c r="C6" s="2">
        <v>2</v>
      </c>
      <c r="D6" s="2">
        <v>0</v>
      </c>
      <c r="E6" s="2">
        <v>0</v>
      </c>
    </row>
    <row r="7" spans="1:5" x14ac:dyDescent="0.25">
      <c r="A7" s="2">
        <v>6</v>
      </c>
      <c r="B7" s="2" t="s">
        <v>102</v>
      </c>
      <c r="C7" s="2">
        <v>5</v>
      </c>
      <c r="D7" s="2">
        <v>2</v>
      </c>
      <c r="E7" s="2">
        <v>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147</v>
      </c>
      <c r="B2" s="1" t="s">
        <v>148</v>
      </c>
      <c r="C2" s="1" t="s">
        <v>147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472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67</v>
      </c>
      <c r="B10" t="s">
        <v>52</v>
      </c>
      <c r="C10" t="s">
        <v>65</v>
      </c>
      <c r="D10">
        <v>1</v>
      </c>
    </row>
    <row r="11" spans="1:4" x14ac:dyDescent="0.25">
      <c r="A11">
        <v>1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Siekiera Jerzy</cp:lastModifiedBy>
  <cp:lastPrinted>2015-01-07T11:10:02Z</cp:lastPrinted>
  <dcterms:created xsi:type="dcterms:W3CDTF">2014-07-29T18:33:30Z</dcterms:created>
  <dcterms:modified xsi:type="dcterms:W3CDTF">2022-03-04T10:09:23Z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