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eczunko\Desktop\szkolenie_2.4\"/>
    </mc:Choice>
  </mc:AlternateContent>
  <bookViews>
    <workbookView xWindow="0" yWindow="0" windowWidth="19200" windowHeight="6720" tabRatio="879"/>
  </bookViews>
  <sheets>
    <sheet name="1. Założenia" sheetId="2" r:id="rId1"/>
    <sheet name="2. Nakłady" sheetId="3" r:id="rId2"/>
    <sheet name="3. Przychody" sheetId="18" r:id="rId3"/>
    <sheet name="4. Koszty operacyjne" sheetId="17" r:id="rId4"/>
    <sheet name="5. Przepływy" sheetId="19" r:id="rId5"/>
    <sheet name="6. Wsk. rentowności; Luka" sheetId="10" r:id="rId6"/>
    <sheet name="7. Analiza ekonomiczna" sheetId="13" r:id="rId7"/>
    <sheet name="Listy wyboru" sheetId="15" state="hidden" r:id="rId8"/>
  </sheets>
  <definedNames>
    <definedName name="_xlnm.Print_Area" localSheetId="0">'1. Założenia'!$A$1:$O$24</definedName>
    <definedName name="_xlnm.Print_Area" localSheetId="1">'2. Nakłady'!$A$1:$X$61</definedName>
    <definedName name="_xlnm.Print_Area" localSheetId="2">'3. Przychody'!$A$1:$K$16</definedName>
    <definedName name="_xlnm.Print_Area" localSheetId="3">'4. Koszty operacyjne'!$A$1:$K$19</definedName>
    <definedName name="_xlnm.Print_Area" localSheetId="4">'5. Przepływy'!$A$1:$K$30</definedName>
    <definedName name="_xlnm.Print_Area" localSheetId="5">'6. Wsk. rentowności; Luka'!$A$1:$L$30</definedName>
    <definedName name="_xlnm.Print_Area" localSheetId="6">'7. Analiza ekonomiczna'!$A$1:$F$21</definedName>
    <definedName name="_xlnm.Print_Titles" localSheetId="2">'3. Przychody'!$A:$A,'3. Przychody'!$3:$3</definedName>
    <definedName name="_xlnm.Print_Titles" localSheetId="3">'4. Koszty operacyjne'!$A:$A,'4. Koszty operacyjne'!$3:$3</definedName>
    <definedName name="_xlnm.Print_Titles" localSheetId="4">'5. Przepływy'!$A:$A,'5. Przepływy'!$3:$3</definedName>
    <definedName name="Z_4B5DA7B8_D2FE_4486_B62F_E16B3645B5F7_.wvu.PrintArea" localSheetId="2" hidden="1">'3. Przychody'!$A$1:$K$8</definedName>
    <definedName name="Z_4B5DA7B8_D2FE_4486_B62F_E16B3645B5F7_.wvu.PrintArea" localSheetId="3" hidden="1">'4. Koszty operacyjne'!$A$1:$K$9</definedName>
    <definedName name="Z_4B5DA7B8_D2FE_4486_B62F_E16B3645B5F7_.wvu.PrintArea" localSheetId="4" hidden="1">'5. Przepływy'!$A$1:$K$10</definedName>
    <definedName name="Z_4B5DA7B8_D2FE_4486_B62F_E16B3645B5F7_.wvu.PrintArea" localSheetId="5" hidden="1">'6. Wsk. rentowności; Luka'!$A$1:$L$16</definedName>
    <definedName name="Z_4B5DA7B8_D2FE_4486_B62F_E16B3645B5F7_.wvu.PrintArea" localSheetId="6" hidden="1">'7. Analiza ekonomiczna'!$B$1:$N$1</definedName>
    <definedName name="Z_4B5DA7B8_D2FE_4486_B62F_E16B3645B5F7_.wvu.PrintTitles" localSheetId="2" hidden="1">'3. Przychody'!$A:$A,'3. Przychody'!$3:$3</definedName>
    <definedName name="Z_4B5DA7B8_D2FE_4486_B62F_E16B3645B5F7_.wvu.PrintTitles" localSheetId="3" hidden="1">'4. Koszty operacyjne'!$A:$A,'4. Koszty operacyjne'!$3:$3</definedName>
    <definedName name="Z_4B5DA7B8_D2FE_4486_B62F_E16B3645B5F7_.wvu.PrintTitles" localSheetId="4" hidden="1">'5. Przepływy'!$A:$A,'5. Przepływy'!$3:$3</definedName>
    <definedName name="Z_4B5DA7B8_D2FE_4486_B62F_E16B3645B5F7_.wvu.Rows" localSheetId="5" hidden="1">'6. Wsk. rentowności; Luka'!$13:$13,'6. Wsk. rentowności; Luka'!#REF!</definedName>
    <definedName name="Z_4B5DA7B8_D2FE_4486_B62F_E16B3645B5F7_.wvu.Rows" localSheetId="6" hidden="1">'7. Analiza ekonomiczna'!#REF!,'7. Analiza ekonomiczna'!#REF!</definedName>
    <definedName name="Z_4F7FA9F7_6982_4D1A_B869_13D3349DEE4E_.wvu.PrintArea" localSheetId="2" hidden="1">'3. Przychody'!$A$1:$K$8</definedName>
    <definedName name="Z_4F7FA9F7_6982_4D1A_B869_13D3349DEE4E_.wvu.PrintArea" localSheetId="3" hidden="1">'4. Koszty operacyjne'!$A$1:$K$9</definedName>
    <definedName name="Z_4F7FA9F7_6982_4D1A_B869_13D3349DEE4E_.wvu.PrintArea" localSheetId="4" hidden="1">'5. Przepływy'!$A$1:$K$10</definedName>
    <definedName name="Z_4F7FA9F7_6982_4D1A_B869_13D3349DEE4E_.wvu.PrintArea" localSheetId="5" hidden="1">'6. Wsk. rentowności; Luka'!$A$1:$L$16</definedName>
    <definedName name="Z_4F7FA9F7_6982_4D1A_B869_13D3349DEE4E_.wvu.PrintArea" localSheetId="6" hidden="1">'7. Analiza ekonomiczna'!$B$1:$N$1</definedName>
    <definedName name="Z_4F7FA9F7_6982_4D1A_B869_13D3349DEE4E_.wvu.PrintTitles" localSheetId="2" hidden="1">'3. Przychody'!$A:$A,'3. Przychody'!$3:$3</definedName>
    <definedName name="Z_4F7FA9F7_6982_4D1A_B869_13D3349DEE4E_.wvu.PrintTitles" localSheetId="3" hidden="1">'4. Koszty operacyjne'!$A:$A,'4. Koszty operacyjne'!$3:$3</definedName>
    <definedName name="Z_4F7FA9F7_6982_4D1A_B869_13D3349DEE4E_.wvu.PrintTitles" localSheetId="4" hidden="1">'5. Przepływy'!$A:$A,'5. Przepływy'!$3:$3</definedName>
    <definedName name="Z_4F7FA9F7_6982_4D1A_B869_13D3349DEE4E_.wvu.Rows" localSheetId="5" hidden="1">'6. Wsk. rentowności; Luka'!$13:$13,'6. Wsk. rentowności; Luka'!#REF!,'6. Wsk. rentowności; Luka'!#REF!,'6. Wsk. rentowności; Luka'!#REF!</definedName>
    <definedName name="Z_4F7FA9F7_6982_4D1A_B869_13D3349DEE4E_.wvu.Rows" localSheetId="6" hidden="1">'7. Analiza ekonomiczna'!#REF!,'7. Analiza ekonomiczna'!#REF!,'7. Analiza ekonomiczna'!#REF!,'7. Analiza ekonomiczna'!#REF!</definedName>
    <definedName name="Z_81526E2D_C179_4F61_BBE9_8364D75F4482_.wvu.PrintArea" localSheetId="2" hidden="1">'3. Przychody'!$A$1:$K$8</definedName>
    <definedName name="Z_81526E2D_C179_4F61_BBE9_8364D75F4482_.wvu.PrintArea" localSheetId="3" hidden="1">'4. Koszty operacyjne'!$A$1:$K$9</definedName>
    <definedName name="Z_81526E2D_C179_4F61_BBE9_8364D75F4482_.wvu.PrintArea" localSheetId="4" hidden="1">'5. Przepływy'!$A$1:$K$10</definedName>
    <definedName name="Z_81526E2D_C179_4F61_BBE9_8364D75F4482_.wvu.PrintArea" localSheetId="5" hidden="1">'6. Wsk. rentowności; Luka'!$A$1:$L$16</definedName>
    <definedName name="Z_81526E2D_C179_4F61_BBE9_8364D75F4482_.wvu.PrintArea" localSheetId="6" hidden="1">'7. Analiza ekonomiczna'!$B$1:$N$1</definedName>
    <definedName name="Z_81526E2D_C179_4F61_BBE9_8364D75F4482_.wvu.PrintTitles" localSheetId="2" hidden="1">'3. Przychody'!$A:$A,'3. Przychody'!$3:$3</definedName>
    <definedName name="Z_81526E2D_C179_4F61_BBE9_8364D75F4482_.wvu.PrintTitles" localSheetId="3" hidden="1">'4. Koszty operacyjne'!$A:$A,'4. Koszty operacyjne'!$3:$3</definedName>
    <definedName name="Z_81526E2D_C179_4F61_BBE9_8364D75F4482_.wvu.PrintTitles" localSheetId="4" hidden="1">'5. Przepływy'!$A:$A,'5. Przepływy'!$3:$3</definedName>
    <definedName name="Z_81526E2D_C179_4F61_BBE9_8364D75F4482_.wvu.Rows" localSheetId="5" hidden="1">'6. Wsk. rentowności; Luka'!$13:$13,'6. Wsk. rentowności; Luka'!#REF!</definedName>
    <definedName name="Z_81526E2D_C179_4F61_BBE9_8364D75F4482_.wvu.Rows" localSheetId="6" hidden="1">'7. Analiza ekonomiczna'!#REF!,'7. Analiza ekonomiczna'!#REF!</definedName>
  </definedNames>
  <calcPr calcId="162913"/>
  <customWorkbookViews>
    <customWorkbookView name="rojekp - Widok osobisty" guid="{81526E2D-C179-4F61-BBE9-8364D75F4482}" mergeInterval="0" personalView="1" maximized="1" xWindow="1" yWindow="1" windowWidth="1276" windowHeight="795" tabRatio="879" activeSheetId="10" showComments="commIndAndComment"/>
    <customWorkbookView name="Czapla Dominik - Widok osobisty" guid="{4F7FA9F7-6982-4D1A-B869-13D3349DEE4E}" mergeInterval="0" personalView="1" maximized="1" xWindow="-8" yWindow="-8" windowWidth="1936" windowHeight="1056" tabRatio="879" activeSheetId="1" showComments="commIndAndComment"/>
    <customWorkbookView name="Justyna Żukowska-Chomik - Widok osobisty" guid="{4B5DA7B8-D2FE-4486-B62F-E16B3645B5F7}" mergeInterval="0" personalView="1" maximized="1" windowWidth="1916" windowHeight="829" tabRatio="879" activeSheetId="10" showComments="commIndAndComment"/>
  </customWorkbookViews>
</workbook>
</file>

<file path=xl/calcChain.xml><?xml version="1.0" encoding="utf-8"?>
<calcChain xmlns="http://schemas.openxmlformats.org/spreadsheetml/2006/main">
  <c r="K7" i="3" l="1"/>
  <c r="K12" i="3"/>
  <c r="K17" i="3"/>
  <c r="K22" i="3"/>
  <c r="K47" i="3"/>
  <c r="O61" i="3"/>
  <c r="C26" i="10" s="1"/>
  <c r="V59" i="3"/>
  <c r="D7" i="19"/>
  <c r="E10" i="10" s="1"/>
  <c r="U59" i="3"/>
  <c r="C19" i="19" s="1"/>
  <c r="T59" i="3"/>
  <c r="F7" i="18"/>
  <c r="G6" i="10"/>
  <c r="E7" i="18"/>
  <c r="E6" i="19" s="1"/>
  <c r="F22" i="2"/>
  <c r="G22" i="2" s="1"/>
  <c r="F61" i="3"/>
  <c r="F63" i="3"/>
  <c r="E61" i="3"/>
  <c r="B1" i="3" s="1"/>
  <c r="G22" i="10"/>
  <c r="B6" i="18"/>
  <c r="B7" i="18" s="1"/>
  <c r="B6" i="19" s="1"/>
  <c r="B12" i="10"/>
  <c r="C6" i="18"/>
  <c r="C7" i="18"/>
  <c r="C6" i="19" s="1"/>
  <c r="D6" i="10"/>
  <c r="D5" i="10" s="1"/>
  <c r="D6" i="18"/>
  <c r="D7" i="18" s="1"/>
  <c r="G6" i="18"/>
  <c r="G7" i="18"/>
  <c r="G6" i="19" s="1"/>
  <c r="H6" i="18"/>
  <c r="H7" i="18" s="1"/>
  <c r="I6" i="18"/>
  <c r="I7" i="18"/>
  <c r="I6" i="19" s="1"/>
  <c r="J6" i="10"/>
  <c r="J5" i="10" s="1"/>
  <c r="J6" i="18"/>
  <c r="J7" i="18" s="1"/>
  <c r="K6" i="18"/>
  <c r="K7" i="18"/>
  <c r="L6" i="10" s="1"/>
  <c r="L5" i="10" s="1"/>
  <c r="B6" i="17"/>
  <c r="B7" i="17"/>
  <c r="C6" i="17"/>
  <c r="C7" i="17"/>
  <c r="C8" i="17"/>
  <c r="D9" i="10" s="1"/>
  <c r="D6" i="17"/>
  <c r="D8" i="17" s="1"/>
  <c r="D7" i="17"/>
  <c r="E6" i="17"/>
  <c r="E7" i="17"/>
  <c r="F9" i="10"/>
  <c r="F6" i="17"/>
  <c r="F8" i="17" s="1"/>
  <c r="F7" i="17"/>
  <c r="G6" i="17"/>
  <c r="G7" i="17"/>
  <c r="G8" i="17"/>
  <c r="H9" i="10"/>
  <c r="H6" i="17"/>
  <c r="H8" i="17" s="1"/>
  <c r="H7" i="17"/>
  <c r="I6" i="17"/>
  <c r="I8" i="17" s="1"/>
  <c r="I8" i="19" s="1"/>
  <c r="I7" i="17"/>
  <c r="J6" i="17"/>
  <c r="J7" i="17"/>
  <c r="J8" i="17"/>
  <c r="K9" i="10"/>
  <c r="K8" i="10" s="1"/>
  <c r="K6" i="17"/>
  <c r="K7" i="17"/>
  <c r="T61" i="3"/>
  <c r="W59" i="3"/>
  <c r="E7" i="19"/>
  <c r="F10" i="10" s="1"/>
  <c r="F7" i="19"/>
  <c r="G10" i="10" s="1"/>
  <c r="G7" i="19"/>
  <c r="H10" i="10" s="1"/>
  <c r="H7" i="19"/>
  <c r="I10" i="10" s="1"/>
  <c r="I7" i="19"/>
  <c r="J10" i="10" s="1"/>
  <c r="J7" i="19"/>
  <c r="K10" i="10" s="1"/>
  <c r="K7" i="19"/>
  <c r="L10" i="10" s="1"/>
  <c r="B17" i="10"/>
  <c r="H22" i="10"/>
  <c r="I7" i="3"/>
  <c r="L7" i="3" s="1"/>
  <c r="M7" i="3" s="1"/>
  <c r="I12" i="3"/>
  <c r="L12" i="3" s="1"/>
  <c r="I17" i="3"/>
  <c r="L17" i="3"/>
  <c r="M17" i="3" s="1"/>
  <c r="Q17" i="3" s="1"/>
  <c r="Z19" i="3" s="1"/>
  <c r="I22" i="3"/>
  <c r="L22" i="3" s="1"/>
  <c r="K27" i="3"/>
  <c r="I27" i="3"/>
  <c r="L27" i="3"/>
  <c r="K32" i="3"/>
  <c r="I32" i="3"/>
  <c r="L32" i="3" s="1"/>
  <c r="M32" i="3" s="1"/>
  <c r="Q32" i="3" s="1"/>
  <c r="Z34" i="3" s="1"/>
  <c r="K37" i="3"/>
  <c r="I37" i="3"/>
  <c r="L37" i="3"/>
  <c r="M37" i="3"/>
  <c r="Q37" i="3" s="1"/>
  <c r="Z39" i="3" s="1"/>
  <c r="K42" i="3"/>
  <c r="I42" i="3"/>
  <c r="L42" i="3" s="1"/>
  <c r="M42" i="3" s="1"/>
  <c r="Q42" i="3" s="1"/>
  <c r="I47" i="3"/>
  <c r="L47" i="3" s="1"/>
  <c r="K52" i="3"/>
  <c r="M52" i="3" s="1"/>
  <c r="Q52" i="3" s="1"/>
  <c r="Z54" i="3" s="1"/>
  <c r="I52" i="3"/>
  <c r="L52" i="3"/>
  <c r="B13" i="17"/>
  <c r="B14" i="19" s="1"/>
  <c r="X9" i="3"/>
  <c r="X10" i="3"/>
  <c r="X7" i="3"/>
  <c r="X8" i="3"/>
  <c r="B7" i="10"/>
  <c r="E11" i="18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G5" i="10"/>
  <c r="C4" i="10"/>
  <c r="L3" i="10"/>
  <c r="K3" i="10"/>
  <c r="J3" i="10"/>
  <c r="I3" i="10"/>
  <c r="H3" i="10"/>
  <c r="G3" i="10"/>
  <c r="F3" i="10"/>
  <c r="E3" i="10"/>
  <c r="D3" i="10"/>
  <c r="C3" i="10"/>
  <c r="K19" i="19"/>
  <c r="K15" i="18"/>
  <c r="K18" i="19" s="1"/>
  <c r="K18" i="17"/>
  <c r="K20" i="19"/>
  <c r="J19" i="19"/>
  <c r="J15" i="18"/>
  <c r="J18" i="19"/>
  <c r="J18" i="17"/>
  <c r="J20" i="19" s="1"/>
  <c r="I19" i="19"/>
  <c r="I15" i="18"/>
  <c r="I18" i="19" s="1"/>
  <c r="I18" i="17"/>
  <c r="I20" i="19"/>
  <c r="H19" i="19"/>
  <c r="H15" i="18"/>
  <c r="H18" i="19" s="1"/>
  <c r="H18" i="17"/>
  <c r="H20" i="19" s="1"/>
  <c r="G19" i="19"/>
  <c r="G15" i="18"/>
  <c r="G18" i="19"/>
  <c r="G18" i="17"/>
  <c r="G20" i="19"/>
  <c r="F19" i="19"/>
  <c r="F15" i="18"/>
  <c r="F18" i="19" s="1"/>
  <c r="F18" i="17"/>
  <c r="F20" i="19"/>
  <c r="E19" i="19"/>
  <c r="E15" i="18"/>
  <c r="E18" i="19"/>
  <c r="E18" i="17"/>
  <c r="E20" i="19" s="1"/>
  <c r="D19" i="19"/>
  <c r="D18" i="17"/>
  <c r="D20" i="19"/>
  <c r="D15" i="18"/>
  <c r="D18" i="19" s="1"/>
  <c r="C18" i="17"/>
  <c r="C20" i="19"/>
  <c r="C15" i="18"/>
  <c r="C18" i="19" s="1"/>
  <c r="B18" i="17"/>
  <c r="B20" i="19" s="1"/>
  <c r="B15" i="18"/>
  <c r="B18" i="19"/>
  <c r="K6" i="19"/>
  <c r="J8" i="19"/>
  <c r="G8" i="19"/>
  <c r="F6" i="19"/>
  <c r="E8" i="19"/>
  <c r="K13" i="17"/>
  <c r="K14" i="19"/>
  <c r="K11" i="18"/>
  <c r="K12" i="19" s="1"/>
  <c r="J13" i="17"/>
  <c r="J14" i="19" s="1"/>
  <c r="J11" i="18"/>
  <c r="J12" i="19" s="1"/>
  <c r="I13" i="17"/>
  <c r="I14" i="19"/>
  <c r="I11" i="18"/>
  <c r="I12" i="19"/>
  <c r="I15" i="19" s="1"/>
  <c r="H13" i="17"/>
  <c r="H14" i="19"/>
  <c r="H11" i="18"/>
  <c r="H12" i="19"/>
  <c r="H15" i="19"/>
  <c r="G13" i="17"/>
  <c r="G14" i="19"/>
  <c r="G11" i="18"/>
  <c r="G12" i="19" s="1"/>
  <c r="G15" i="19" s="1"/>
  <c r="F13" i="17"/>
  <c r="F14" i="19" s="1"/>
  <c r="F11" i="18"/>
  <c r="F12" i="19"/>
  <c r="E12" i="19"/>
  <c r="E13" i="17"/>
  <c r="E14" i="19" s="1"/>
  <c r="D13" i="17"/>
  <c r="D14" i="19" s="1"/>
  <c r="D11" i="18"/>
  <c r="D12" i="19" s="1"/>
  <c r="D15" i="19" s="1"/>
  <c r="C13" i="17"/>
  <c r="C14" i="19"/>
  <c r="C11" i="18"/>
  <c r="C12" i="19"/>
  <c r="C15" i="19"/>
  <c r="B11" i="18"/>
  <c r="B12" i="19"/>
  <c r="W61" i="3"/>
  <c r="V61" i="3"/>
  <c r="U61" i="3"/>
  <c r="B4" i="19"/>
  <c r="K3" i="19"/>
  <c r="J3" i="19"/>
  <c r="I3" i="19"/>
  <c r="H3" i="19"/>
  <c r="G3" i="19"/>
  <c r="F3" i="19"/>
  <c r="E3" i="19"/>
  <c r="D3" i="19"/>
  <c r="C3" i="19"/>
  <c r="B3" i="19"/>
  <c r="B4" i="18"/>
  <c r="K3" i="18"/>
  <c r="J3" i="18"/>
  <c r="I3" i="18"/>
  <c r="H3" i="18"/>
  <c r="G3" i="18"/>
  <c r="F3" i="18"/>
  <c r="E3" i="18"/>
  <c r="D3" i="18"/>
  <c r="C3" i="18"/>
  <c r="B3" i="18"/>
  <c r="B4" i="17"/>
  <c r="C19" i="2"/>
  <c r="K3" i="17"/>
  <c r="J3" i="17"/>
  <c r="I3" i="17"/>
  <c r="H3" i="17"/>
  <c r="G3" i="17"/>
  <c r="F3" i="17"/>
  <c r="E3" i="17"/>
  <c r="D3" i="17"/>
  <c r="C3" i="17"/>
  <c r="B3" i="17"/>
  <c r="X52" i="3"/>
  <c r="Z52" i="3" s="1"/>
  <c r="X53" i="3"/>
  <c r="X54" i="3"/>
  <c r="X55" i="3"/>
  <c r="T56" i="3"/>
  <c r="U56" i="3"/>
  <c r="V56" i="3"/>
  <c r="T11" i="3"/>
  <c r="W56" i="3"/>
  <c r="X47" i="3"/>
  <c r="X48" i="3"/>
  <c r="X49" i="3"/>
  <c r="X50" i="3"/>
  <c r="W51" i="3"/>
  <c r="V51" i="3"/>
  <c r="U51" i="3"/>
  <c r="T51" i="3"/>
  <c r="W46" i="3"/>
  <c r="V46" i="3"/>
  <c r="U46" i="3"/>
  <c r="T46" i="3"/>
  <c r="W41" i="3"/>
  <c r="V41" i="3"/>
  <c r="U41" i="3"/>
  <c r="T41" i="3"/>
  <c r="W36" i="3"/>
  <c r="V36" i="3"/>
  <c r="U36" i="3"/>
  <c r="T36" i="3"/>
  <c r="W31" i="3"/>
  <c r="V31" i="3"/>
  <c r="U31" i="3"/>
  <c r="T31" i="3"/>
  <c r="W26" i="3"/>
  <c r="V26" i="3"/>
  <c r="U26" i="3"/>
  <c r="T26" i="3"/>
  <c r="W21" i="3"/>
  <c r="V21" i="3"/>
  <c r="U21" i="3"/>
  <c r="T21" i="3"/>
  <c r="W16" i="3"/>
  <c r="V16" i="3"/>
  <c r="U16" i="3"/>
  <c r="T16" i="3"/>
  <c r="U11" i="3"/>
  <c r="W11" i="3"/>
  <c r="V11" i="3"/>
  <c r="X42" i="3"/>
  <c r="X46" i="3" s="1"/>
  <c r="X43" i="3"/>
  <c r="X44" i="3"/>
  <c r="X45" i="3"/>
  <c r="X37" i="3"/>
  <c r="X38" i="3"/>
  <c r="X39" i="3"/>
  <c r="X40" i="3"/>
  <c r="X32" i="3"/>
  <c r="Z32" i="3" s="1"/>
  <c r="X33" i="3"/>
  <c r="X34" i="3"/>
  <c r="X35" i="3"/>
  <c r="X27" i="3"/>
  <c r="X31" i="3" s="1"/>
  <c r="X28" i="3"/>
  <c r="X29" i="3"/>
  <c r="X30" i="3"/>
  <c r="X22" i="3"/>
  <c r="Z22" i="3" s="1"/>
  <c r="X23" i="3"/>
  <c r="X24" i="3"/>
  <c r="X25" i="3"/>
  <c r="X17" i="3"/>
  <c r="X18" i="3"/>
  <c r="X19" i="3"/>
  <c r="X20" i="3"/>
  <c r="X12" i="3"/>
  <c r="X13" i="3"/>
  <c r="X14" i="3"/>
  <c r="X15" i="3"/>
  <c r="Z27" i="3"/>
  <c r="T5" i="3"/>
  <c r="B12" i="3"/>
  <c r="B17" i="3" s="1"/>
  <c r="B22" i="3" s="1"/>
  <c r="B27" i="3" s="1"/>
  <c r="B32" i="3" s="1"/>
  <c r="B37" i="3" s="1"/>
  <c r="B42" i="3" s="1"/>
  <c r="B47" i="3" s="1"/>
  <c r="B52" i="3" s="1"/>
  <c r="E9" i="10" l="1"/>
  <c r="D8" i="19"/>
  <c r="F8" i="19"/>
  <c r="G9" i="10"/>
  <c r="E15" i="19"/>
  <c r="Z37" i="3"/>
  <c r="J15" i="19"/>
  <c r="G21" i="19"/>
  <c r="B8" i="17"/>
  <c r="F6" i="10"/>
  <c r="Z42" i="3"/>
  <c r="G8" i="10"/>
  <c r="G11" i="10" s="1"/>
  <c r="X36" i="3"/>
  <c r="F15" i="19"/>
  <c r="B15" i="19"/>
  <c r="H6" i="10"/>
  <c r="H5" i="10" s="1"/>
  <c r="X21" i="3"/>
  <c r="G9" i="19"/>
  <c r="G25" i="19" s="1"/>
  <c r="G28" i="19" s="1"/>
  <c r="M47" i="3"/>
  <c r="Q47" i="3" s="1"/>
  <c r="Z49" i="3" s="1"/>
  <c r="M27" i="3"/>
  <c r="Q27" i="3" s="1"/>
  <c r="Z29" i="3" s="1"/>
  <c r="X16" i="3"/>
  <c r="Z44" i="3"/>
  <c r="X51" i="3"/>
  <c r="F9" i="19"/>
  <c r="F25" i="19" s="1"/>
  <c r="K8" i="17"/>
  <c r="B7" i="19"/>
  <c r="C10" i="10" s="1"/>
  <c r="C7" i="19"/>
  <c r="D10" i="10" s="1"/>
  <c r="K15" i="19"/>
  <c r="C21" i="19"/>
  <c r="C26" i="19" s="1"/>
  <c r="C29" i="19" s="1"/>
  <c r="K61" i="3"/>
  <c r="C9" i="10"/>
  <c r="B9" i="10" s="1"/>
  <c r="B8" i="19"/>
  <c r="B9" i="19" s="1"/>
  <c r="I9" i="19"/>
  <c r="I25" i="19" s="1"/>
  <c r="E6" i="10"/>
  <c r="E5" i="10" s="1"/>
  <c r="D6" i="19"/>
  <c r="D9" i="19" s="1"/>
  <c r="L9" i="10"/>
  <c r="L8" i="10" s="1"/>
  <c r="L11" i="10" s="1"/>
  <c r="K8" i="19"/>
  <c r="K9" i="19" s="1"/>
  <c r="K25" i="19" s="1"/>
  <c r="K28" i="19" s="1"/>
  <c r="I6" i="10"/>
  <c r="I5" i="10" s="1"/>
  <c r="H6" i="19"/>
  <c r="H9" i="19" s="1"/>
  <c r="H25" i="19" s="1"/>
  <c r="I9" i="10"/>
  <c r="I8" i="10" s="1"/>
  <c r="H8" i="19"/>
  <c r="K6" i="10"/>
  <c r="K5" i="10" s="1"/>
  <c r="K11" i="10" s="1"/>
  <c r="J6" i="19"/>
  <c r="J9" i="19" s="1"/>
  <c r="J25" i="19" s="1"/>
  <c r="C9" i="19"/>
  <c r="C25" i="19" s="1"/>
  <c r="C27" i="19" s="1"/>
  <c r="M22" i="3"/>
  <c r="Q22" i="3" s="1"/>
  <c r="Z24" i="3" s="1"/>
  <c r="F21" i="19"/>
  <c r="F26" i="19" s="1"/>
  <c r="F27" i="19" s="1"/>
  <c r="E21" i="19"/>
  <c r="E26" i="19" s="1"/>
  <c r="D4" i="10"/>
  <c r="X41" i="3"/>
  <c r="C8" i="19"/>
  <c r="B19" i="19"/>
  <c r="B21" i="19" s="1"/>
  <c r="B26" i="19" s="1"/>
  <c r="B29" i="19" s="1"/>
  <c r="H21" i="19"/>
  <c r="H26" i="19" s="1"/>
  <c r="H27" i="19" s="1"/>
  <c r="X11" i="3"/>
  <c r="C6" i="10"/>
  <c r="C5" i="10" s="1"/>
  <c r="C17" i="10"/>
  <c r="J9" i="10"/>
  <c r="J8" i="10" s="1"/>
  <c r="J11" i="10" s="1"/>
  <c r="Z47" i="3"/>
  <c r="K21" i="19"/>
  <c r="X56" i="3"/>
  <c r="D21" i="19"/>
  <c r="D26" i="19" s="1"/>
  <c r="J21" i="19"/>
  <c r="E8" i="10"/>
  <c r="E11" i="10" s="1"/>
  <c r="M12" i="3"/>
  <c r="Q12" i="3" s="1"/>
  <c r="D8" i="10"/>
  <c r="D11" i="10" s="1"/>
  <c r="Z17" i="3"/>
  <c r="X26" i="3"/>
  <c r="I21" i="19"/>
  <c r="I26" i="19" s="1"/>
  <c r="I27" i="19" s="1"/>
  <c r="H8" i="10"/>
  <c r="H11" i="10" s="1"/>
  <c r="H28" i="19"/>
  <c r="J26" i="19"/>
  <c r="J29" i="19"/>
  <c r="G26" i="19"/>
  <c r="G27" i="19" s="1"/>
  <c r="K26" i="19"/>
  <c r="K29" i="19"/>
  <c r="I28" i="19"/>
  <c r="F28" i="19"/>
  <c r="U5" i="3"/>
  <c r="U3" i="3" s="1"/>
  <c r="C28" i="19"/>
  <c r="D25" i="19"/>
  <c r="D28" i="19" s="1"/>
  <c r="F8" i="10"/>
  <c r="E9" i="19"/>
  <c r="E25" i="19" s="1"/>
  <c r="F5" i="10"/>
  <c r="Z7" i="3"/>
  <c r="C8" i="10"/>
  <c r="B10" i="10"/>
  <c r="C23" i="10" s="1"/>
  <c r="Q7" i="3"/>
  <c r="L61" i="3"/>
  <c r="B3" i="3"/>
  <c r="B2" i="3"/>
  <c r="C4" i="17"/>
  <c r="C4" i="18"/>
  <c r="C4" i="19"/>
  <c r="V5" i="3"/>
  <c r="V3" i="3" s="1"/>
  <c r="D4" i="19"/>
  <c r="D4" i="18"/>
  <c r="D4" i="17"/>
  <c r="H22" i="2"/>
  <c r="E4" i="10"/>
  <c r="H29" i="19" l="1"/>
  <c r="D27" i="19"/>
  <c r="J27" i="19"/>
  <c r="M61" i="3"/>
  <c r="F29" i="19"/>
  <c r="K27" i="19"/>
  <c r="B5" i="10"/>
  <c r="B6" i="10"/>
  <c r="E27" i="19"/>
  <c r="J28" i="19"/>
  <c r="E29" i="19"/>
  <c r="D29" i="19"/>
  <c r="F11" i="10"/>
  <c r="I11" i="10"/>
  <c r="G29" i="19"/>
  <c r="I29" i="19"/>
  <c r="E28" i="19"/>
  <c r="C11" i="10"/>
  <c r="B8" i="10"/>
  <c r="B25" i="19"/>
  <c r="B27" i="19" s="1"/>
  <c r="Z9" i="3"/>
  <c r="Q61" i="3"/>
  <c r="E4" i="19"/>
  <c r="E4" i="18"/>
  <c r="E4" i="17"/>
  <c r="I22" i="2"/>
  <c r="F4" i="10"/>
  <c r="W5" i="3"/>
  <c r="W3" i="3" s="1"/>
  <c r="B11" i="10" l="1"/>
  <c r="C24" i="10"/>
  <c r="C25" i="10" s="1"/>
  <c r="C27" i="10" s="1"/>
  <c r="C29" i="10" s="1"/>
  <c r="H21" i="10" s="1"/>
  <c r="H28" i="10" s="1"/>
  <c r="C20" i="10"/>
  <c r="B28" i="19"/>
  <c r="B15" i="10"/>
  <c r="B14" i="10"/>
  <c r="G4" i="10"/>
  <c r="F4" i="19"/>
  <c r="F4" i="18"/>
  <c r="F4" i="17"/>
  <c r="J22" i="2"/>
  <c r="G21" i="10" l="1"/>
  <c r="G28" i="10" s="1"/>
  <c r="K22" i="2"/>
  <c r="G4" i="19"/>
  <c r="G4" i="18"/>
  <c r="G4" i="17"/>
  <c r="H4" i="10"/>
  <c r="L22" i="2" l="1"/>
  <c r="H4" i="19"/>
  <c r="H4" i="18"/>
  <c r="H4" i="17"/>
  <c r="I4" i="10"/>
  <c r="I4" i="19" l="1"/>
  <c r="I4" i="18"/>
  <c r="I4" i="17"/>
  <c r="M22" i="2"/>
  <c r="J4" i="10"/>
  <c r="K4" i="10" l="1"/>
  <c r="N22" i="2"/>
  <c r="J4" i="19"/>
  <c r="J4" i="18"/>
  <c r="J4" i="17"/>
  <c r="K4" i="19" l="1"/>
  <c r="K4" i="18"/>
  <c r="K4" i="17"/>
  <c r="L4" i="10"/>
</calcChain>
</file>

<file path=xl/comments1.xml><?xml version="1.0" encoding="utf-8"?>
<comments xmlns="http://schemas.openxmlformats.org/spreadsheetml/2006/main">
  <authors>
    <author>A</author>
    <author>Anna</author>
  </authors>
  <commentList>
    <comment ref="D10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- jeżeli VAT jest kwalifikowany, to analizę sporządzamy w cenach brutto,
- jeśli VAT jest niekwalifikowany, to analizę sporządzamy w cench netto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  <charset val="238"/>
          </rPr>
          <t>Kategoria obejmuje wydatki:</t>
        </r>
        <r>
          <rPr>
            <b/>
            <sz val="9"/>
            <color indexed="81"/>
            <rFont val="Tahoma"/>
            <family val="2"/>
            <charset val="238"/>
          </rPr>
          <t xml:space="preserve">
i) poniesione na tablice informacyjne i pamiątkowe;
ii) związane ze stworzeniem i prowadzeniem strony internetowej projektu, profili na portalach społecznościowych, blogów i innych form wykorzystujących komunikację internetową;
iii) poniesione w związku z organizacją konferencji promujących projekt;
iv) poniesione w związku z realizacją działań informacyjno-promocyjnych, w tym m.in. kampanii, promocji w mediach elektronicznych i tradycyjnych;
v) poniesione w związku z organizowaniem spotkań informacyjnych i wydarzeń promocyjnych (w tym wynajem sali, catering);
vi) poniesione na podstawowe materiały informacyjne i promocyjne</t>
        </r>
      </text>
    </comment>
    <comment ref="C18" authorId="0" shapeId="0">
      <text>
        <r>
          <rPr>
            <b/>
            <sz val="9"/>
            <color indexed="10"/>
            <rFont val="Tahoma"/>
            <family val="2"/>
            <charset val="238"/>
          </rPr>
          <t>Metodę standarodową</t>
        </r>
        <r>
          <rPr>
            <b/>
            <sz val="9"/>
            <color indexed="81"/>
            <rFont val="Tahoma"/>
            <family val="2"/>
            <charset val="238"/>
          </rPr>
          <t xml:space="preserve"> wybiera się gdy Wnioskodawca potrafi oddzielić przychody i koszty na etapie utrzymania projektu od swoich pozostałych przychodów i kosztów;
</t>
        </r>
        <r>
          <rPr>
            <b/>
            <sz val="9"/>
            <color indexed="10"/>
            <rFont val="Tahoma"/>
            <family val="2"/>
            <charset val="238"/>
          </rPr>
          <t>Metodę złożoną</t>
        </r>
        <r>
          <rPr>
            <b/>
            <sz val="9"/>
            <color indexed="81"/>
            <rFont val="Tahoma"/>
            <family val="2"/>
            <charset val="238"/>
          </rPr>
          <t xml:space="preserve"> wybiera się, gdy Wnioskodawca nie potrafi oddzielić przychodów i/lub kosztów na etapie utrzymania projektu od innych swoich przychodów i/lub kosztów (np. gdy przedmiotem projektu jest rozbudowa istniejącego systemu, a koszty obsługi dotyczą całości systemu i trudno wyodrębnić jaka część przypada na "starą", a jaka na "nową" część systemu).</t>
        </r>
      </text>
    </comment>
    <comment ref="E22" authorId="1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listy.</t>
        </r>
        <r>
          <rPr>
            <sz val="9"/>
            <color indexed="81"/>
            <rFont val="Tahoma"/>
            <family val="2"/>
            <charset val="238"/>
          </rPr>
          <t xml:space="preserve">
Rokiem bazowym w analizie finansowej i ekonomicznej powinien być założony w analizie rok rozpoczęcia realizacji projektu (np. rok rozpoczęcia robót budowlanych). Wyjątkiem od tej zasady jest sytuacja, w której wniosek o dofinansowanie został sporządzony na etapie, gdy realizacja projektu została już rozpoczęta. Wówczas rokiem bazowym jest rok złożenia wniosku o dofinansowanie.</t>
        </r>
      </text>
    </comment>
  </commentList>
</comments>
</file>

<file path=xl/comments2.xml><?xml version="1.0" encoding="utf-8"?>
<comments xmlns="http://schemas.openxmlformats.org/spreadsheetml/2006/main">
  <authors>
    <author>A</author>
  </authors>
  <commentLis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1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1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1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1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1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1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2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2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2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2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2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2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3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3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3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3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3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3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4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4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4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4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4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4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47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zadania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własną nazwę wydatku</t>
        </r>
      </text>
    </comment>
    <comment ref="E5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  <comment ref="G5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podać wartość z dokładnością do 2 miejsc po przecinku</t>
        </r>
      </text>
    </comment>
    <comment ref="H52" authorId="0" shapeId="0">
      <text>
        <r>
          <rPr>
            <b/>
            <sz val="9"/>
            <color indexed="10"/>
            <rFont val="Tahoma"/>
            <family val="2"/>
            <charset val="238"/>
          </rPr>
          <t>Proszę wybrać z listy</t>
        </r>
      </text>
    </comment>
  </commentList>
</comments>
</file>

<file path=xl/comments3.xml><?xml version="1.0" encoding="utf-8"?>
<comments xmlns="http://schemas.openxmlformats.org/spreadsheetml/2006/main">
  <authors>
    <author>A</author>
  </authors>
  <commentList>
    <comment ref="G1" authorId="0" shapeId="0">
      <text>
        <r>
          <rPr>
            <b/>
            <sz val="9"/>
            <color indexed="10"/>
            <rFont val="Tahoma"/>
            <family val="2"/>
            <charset val="238"/>
          </rPr>
          <t>UWAGA!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10"/>
            <rFont val="Tahoma"/>
            <family val="2"/>
            <charset val="238"/>
          </rPr>
          <t>Przychody</t>
        </r>
        <r>
          <rPr>
            <b/>
            <sz val="9"/>
            <color indexed="81"/>
            <rFont val="Tahoma"/>
            <family val="2"/>
            <charset val="238"/>
          </rPr>
          <t xml:space="preserve"> to wpływy środków pieniężnych z bezpośrednich wpłat dokonywanych przez użytkowników za towary lub usługi zapewniane przez daną operację (projekt), jak np. opłaty ponoszone bezpośrednio przez użytkowników za użytkowanie infrastruktury, lub opłaty za usługi. </t>
        </r>
        <r>
          <rPr>
            <b/>
            <u/>
            <sz val="9"/>
            <color indexed="81"/>
            <rFont val="Tahoma"/>
            <family val="2"/>
            <charset val="238"/>
          </rPr>
          <t>Przychodem nie są więc np. dotacje operacyjne i refundacje ulg ustawowych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A5" authorId="0" shapeId="0">
      <text>
        <r>
          <rPr>
            <b/>
            <sz val="11"/>
            <color indexed="10"/>
            <rFont val="Tahoma"/>
            <family val="2"/>
            <charset val="238"/>
          </rPr>
          <t xml:space="preserve">UWAGA! </t>
        </r>
        <r>
          <rPr>
            <b/>
            <sz val="11"/>
            <color indexed="81"/>
            <rFont val="Tahoma"/>
            <family val="2"/>
            <charset val="238"/>
          </rPr>
          <t>Wnioskodawca wypłenia wyłącznie żółte pola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</commentList>
</comments>
</file>

<file path=xl/comments4.xml><?xml version="1.0" encoding="utf-8"?>
<comments xmlns="http://schemas.openxmlformats.org/spreadsheetml/2006/main">
  <authors>
    <author>A</author>
  </authors>
  <commentList>
    <comment ref="A5" authorId="0" shapeId="0">
      <text>
        <r>
          <rPr>
            <b/>
            <sz val="12"/>
            <color indexed="10"/>
            <rFont val="Tahoma"/>
            <family val="2"/>
            <charset val="238"/>
          </rPr>
          <t xml:space="preserve">UWAGA! </t>
        </r>
        <r>
          <rPr>
            <b/>
            <sz val="12"/>
            <color indexed="81"/>
            <rFont val="Tahoma"/>
            <family val="2"/>
            <charset val="238"/>
          </rPr>
          <t>Wnioskodawca wypłenia wyłącznie żółte pola.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Główne koszty fazy operacyjnej powinny zostać wymienione i opisane we wniosku</t>
        </r>
      </text>
    </comment>
  </commentList>
</comments>
</file>

<file path=xl/comments5.xml><?xml version="1.0" encoding="utf-8"?>
<comments xmlns="http://schemas.openxmlformats.org/spreadsheetml/2006/main">
  <authors>
    <author>A</author>
  </authors>
  <commentList>
    <comment ref="L7" authorId="0" shapeId="0">
      <text>
        <r>
          <rPr>
            <b/>
            <sz val="9"/>
            <color indexed="81"/>
            <rFont val="Tahoma"/>
            <family val="2"/>
            <charset val="238"/>
          </rPr>
          <t>Jeżeli w projekcie nie występują przychody ani oszczędności finansowe traktowane jako dochód, to jako wartość rezydualną można przyjąć wartość aktywów trwałych projektu netto.
Jeżeli wprojekcie nie występują przychody ani oszczędności finansowe i wszystkie aktywa projektu zostały zamortyzowane, można przyjąć zero.</t>
        </r>
      </text>
    </comment>
  </commentList>
</comments>
</file>

<file path=xl/sharedStrings.xml><?xml version="1.0" encoding="utf-8"?>
<sst xmlns="http://schemas.openxmlformats.org/spreadsheetml/2006/main" count="233" uniqueCount="143">
  <si>
    <t xml:space="preserve">Jednostka </t>
  </si>
  <si>
    <r>
      <t xml:space="preserve">Założenia do Projektu </t>
    </r>
    <r>
      <rPr>
        <sz val="10"/>
        <rFont val="Arial CE"/>
        <charset val="238"/>
      </rPr>
      <t xml:space="preserve">
(przykładowe) </t>
    </r>
  </si>
  <si>
    <t>Rok 2</t>
  </si>
  <si>
    <t>Rok 3</t>
  </si>
  <si>
    <t xml:space="preserve">Liczba lat analizy </t>
  </si>
  <si>
    <t>Wartość rezydualna</t>
  </si>
  <si>
    <t xml:space="preserve">Przychody ze sprzedaży </t>
  </si>
  <si>
    <t>Wskaźniki rentowności  (bez uwzględnienia dotacji)</t>
  </si>
  <si>
    <t>Wartość zdyskontowana</t>
  </si>
  <si>
    <t>Wpływy ogółem</t>
  </si>
  <si>
    <t>Wypływy ogółem</t>
  </si>
  <si>
    <t>Nakłady inwestycyjne ogółem</t>
  </si>
  <si>
    <t>Przepływy pieniężne netto</t>
  </si>
  <si>
    <t>stopa dyskontowa</t>
  </si>
  <si>
    <t>Finansowa wewnętrzna stopa zwrotu z inwestycji (FRR/C)</t>
  </si>
  <si>
    <t>Finansowa zaktualizowana wartość netto inwestycji (FNPV/C)</t>
  </si>
  <si>
    <t>I. Wnioskowany projekt (III-II) (razem)</t>
  </si>
  <si>
    <t>Rok 1 
(bazowy)</t>
  </si>
  <si>
    <t>Wartość</t>
  </si>
  <si>
    <t>Pieniężne koszty operacyjne (wraz z nakładami odtworzeniowymi)</t>
  </si>
  <si>
    <t>lat</t>
  </si>
  <si>
    <t>Stopa dyskontowa analizy finansowej</t>
  </si>
  <si>
    <t>RAZEM:</t>
  </si>
  <si>
    <t>Stawka podatku VAT</t>
  </si>
  <si>
    <t>Limity:</t>
  </si>
  <si>
    <t>L.p.</t>
  </si>
  <si>
    <t>kategoria i podkategoria</t>
  </si>
  <si>
    <t>Usługi zewnętrzne - Usługi informatyczne</t>
  </si>
  <si>
    <t>Usługi zewnętrzne - Usługi wspomagające realizację projektu</t>
  </si>
  <si>
    <t>Informacja i promocja</t>
  </si>
  <si>
    <t>rok bazowy</t>
  </si>
  <si>
    <t>wartość jednostkowa netto</t>
  </si>
  <si>
    <t>wartość podatku VAT</t>
  </si>
  <si>
    <t>ilość</t>
  </si>
  <si>
    <t>wartość całkowita netto</t>
  </si>
  <si>
    <t>wartość całkowita VAT</t>
  </si>
  <si>
    <t>wartość całkowita brutto</t>
  </si>
  <si>
    <t>zw./ nie dotyczy</t>
  </si>
  <si>
    <t>stawka podatku VAT</t>
  </si>
  <si>
    <t>kwalifikowalność VAT</t>
  </si>
  <si>
    <t>TAK</t>
  </si>
  <si>
    <t>NIE</t>
  </si>
  <si>
    <t>w tym wydatek/ koszt kwalifikowany</t>
  </si>
  <si>
    <t>w tym wydatek/ koszt niekwalifikowany</t>
  </si>
  <si>
    <t>Terminy ponoszenia wydatków</t>
  </si>
  <si>
    <t>Rok 4</t>
  </si>
  <si>
    <t>Rok 5</t>
  </si>
  <si>
    <t>Rok 6</t>
  </si>
  <si>
    <t>Rok 7</t>
  </si>
  <si>
    <t>Rok 8</t>
  </si>
  <si>
    <t>Rok 9</t>
  </si>
  <si>
    <t>Rok 10</t>
  </si>
  <si>
    <t>SUMA</t>
  </si>
  <si>
    <t>kontrola</t>
  </si>
  <si>
    <t>kwalifikowane netto</t>
  </si>
  <si>
    <t>niekwalifikowane netto</t>
  </si>
  <si>
    <t>niekwalifikowane VAT</t>
  </si>
  <si>
    <t>kwalifikowane VAT</t>
  </si>
  <si>
    <t>Środki trwałe i wart. niematerialne i prawne - Oprogramowanie</t>
  </si>
  <si>
    <t>Inne wydatki - niekwalifikowane</t>
  </si>
  <si>
    <t>Założenia</t>
  </si>
  <si>
    <t>Nakłady na realizację projektu (budżet projektu)</t>
  </si>
  <si>
    <t>Analiza prowadzona w cenach stałych</t>
  </si>
  <si>
    <t>Analiza prowadzona w cenach:</t>
  </si>
  <si>
    <t>II. Całkowite przychody Wnioskodawcy bez projektu</t>
  </si>
  <si>
    <t>III. Całkowite przychody Wnioskodawcy z projektem</t>
  </si>
  <si>
    <t>Metoda analizy</t>
  </si>
  <si>
    <t>Metoda analizy:</t>
  </si>
  <si>
    <t>złożona</t>
  </si>
  <si>
    <t>standardowa</t>
  </si>
  <si>
    <t>1. Przychody…</t>
  </si>
  <si>
    <t>Suma przychodów</t>
  </si>
  <si>
    <t>Suma nakładów</t>
  </si>
  <si>
    <t>Suma kosztów</t>
  </si>
  <si>
    <t>II. Całkowite koszty Wnioskodawcy bez projektu</t>
  </si>
  <si>
    <t>SUMA NETTO:</t>
  </si>
  <si>
    <t>SUMA VAT:</t>
  </si>
  <si>
    <t>I. Przepływy projektu (III-II) (razem)</t>
  </si>
  <si>
    <t>II. Przepływy Wnioskodawcy bez projektu</t>
  </si>
  <si>
    <t>III. Przepływy Wnioskodawcy z projektem</t>
  </si>
  <si>
    <t>Trwałość finansowa</t>
  </si>
  <si>
    <t>Środki, jakie zabezpiecza Wnioskodawca</t>
  </si>
  <si>
    <t>Środki niezbędne na zapewnienie trwałości finansowej projektu</t>
  </si>
  <si>
    <t>Środki niezbędne na zapewnienie trwałości finansowej Wnioskodacy z projektem</t>
  </si>
  <si>
    <t>Przepływy finansowe projektu po uwzględnieniu środków zapewnionych przez Wnioskodawcę</t>
  </si>
  <si>
    <t>Przepływy finansowe Wnioskodawcy z projektem po zapewnieniu środków przez Wnioskodawcę</t>
  </si>
  <si>
    <t>Nazwa korzyści</t>
  </si>
  <si>
    <t>Opis i uzasadnienie</t>
  </si>
  <si>
    <t>Skwantyfikowana wartość korzyści (skutki jakościowe
i ilościowe)</t>
  </si>
  <si>
    <t>Obliczenia luki w finansowaniu</t>
  </si>
  <si>
    <r>
      <rPr>
        <b/>
        <sz val="10"/>
        <color rgb="FFFF0000"/>
        <rFont val="Arial CE"/>
        <charset val="238"/>
      </rPr>
      <t xml:space="preserve">UWAGA! </t>
    </r>
    <r>
      <rPr>
        <b/>
        <sz val="10"/>
        <rFont val="Arial CE"/>
        <charset val="238"/>
      </rPr>
      <t>Wnioskodawca wypełnia wyłącznie pola zaznaczone na żółto</t>
    </r>
  </si>
  <si>
    <t>Montaż finansowy</t>
  </si>
  <si>
    <t>Luka w finansowaniu</t>
  </si>
  <si>
    <t>Zdyskontowane nakłady inwestycyjne na realizację projektu (DIC)</t>
  </si>
  <si>
    <t>Suma zdyskontowanych dochodów powiększonych
o wartość rezydualną (DNR)</t>
  </si>
  <si>
    <t>Wskaźnik luki (R)</t>
  </si>
  <si>
    <t>Całkowite koszty kwalifikowane niezdyskontowane (EC)</t>
  </si>
  <si>
    <r>
      <t>Koszty kwalifikowane skorygowane o wskaźnik luki
w finansowaniu (EC</t>
    </r>
    <r>
      <rPr>
        <vertAlign val="subscript"/>
        <sz val="10"/>
        <rFont val="Arial CE"/>
        <charset val="238"/>
      </rPr>
      <t>R</t>
    </r>
    <r>
      <rPr>
        <sz val="10"/>
        <rFont val="Arial CE"/>
        <charset val="238"/>
      </rPr>
      <t>)</t>
    </r>
  </si>
  <si>
    <t>Makysmalne współfinansowanie osi priorytetowej
(Max CRpa)</t>
  </si>
  <si>
    <t>l.p.</t>
  </si>
  <si>
    <t>nazwa zadania</t>
  </si>
  <si>
    <t>nazwa wydatku</t>
  </si>
  <si>
    <t>czy wydatek stanowi cross-finacing</t>
  </si>
  <si>
    <t>1. Koszty operacyjne bez amortyzacji - faza eksploatacji</t>
  </si>
  <si>
    <t>2. Nakłady odtworzeniowe</t>
  </si>
  <si>
    <t>III. Całkowite koszty Wnioskodawcy
z projektem</t>
  </si>
  <si>
    <t>Czy w projekcie wystęuje konieczność obliczania luki
w finansowaniu - czy projekt jest projektem generującym dochód</t>
  </si>
  <si>
    <t>podział kosztów</t>
  </si>
  <si>
    <t>SUMA promocja</t>
  </si>
  <si>
    <t>Środki wspólnotowe</t>
  </si>
  <si>
    <t>Krajowe środki publiczne, w tym:</t>
  </si>
  <si>
    <t>- budżet państwa</t>
  </si>
  <si>
    <t>- budżet jednostek samorządu terytorialnego</t>
  </si>
  <si>
    <t>Prywatne</t>
  </si>
  <si>
    <t>- w tym EBI</t>
  </si>
  <si>
    <t>Nazwa źródła finansowania wydatków</t>
  </si>
  <si>
    <t>Wydatki ogółem</t>
  </si>
  <si>
    <t>Wydatki kwalifikowane</t>
  </si>
  <si>
    <t>- inne krajowe środki publiczne:</t>
  </si>
  <si>
    <t xml:space="preserve">Czy podatek VAT jest kwalifikowany (na potrzeby określenia sposobu analizy) </t>
  </si>
  <si>
    <r>
      <t>Maksymalna możliwa dotacja UE</t>
    </r>
    <r>
      <rPr>
        <sz val="10"/>
        <rFont val="Arial CE"/>
        <charset val="238"/>
      </rPr>
      <t xml:space="preserve"> (wynikająca z luki)</t>
    </r>
  </si>
  <si>
    <t>Poziom dofinansowania k. kwalifikowanych dla naboru</t>
  </si>
  <si>
    <t>Jednocześnie koszty pośrednie rozliczane są w wysokości nie przekraczającej 10% całkowitych wydatków kwalifikowalnych projektu</t>
  </si>
  <si>
    <t>Informacja i promocja - wydatki na informację i promocję nie mogą przekraczać 15% wydatków kwalifikowalnych projektu</t>
  </si>
  <si>
    <t>Wybór kosztów pośrednich</t>
  </si>
  <si>
    <t>1.) RYCZAŁT - 15% k. personelu bezp.</t>
  </si>
  <si>
    <t>Uwaga! W razie konieczności proszę dodać kolejne wiersze i dostosować formuły</t>
  </si>
  <si>
    <t>SUMA k. pośrednie</t>
  </si>
  <si>
    <t>Wynagrodzenia pracowników wykonujących merytoryczne zadania bezpośrednio związane z głównymi celami i produktami projektu</t>
  </si>
  <si>
    <t>Koszty pośrednie</t>
  </si>
  <si>
    <t>2.) Faktyczne rozliczenie kosztów ponoszonych</t>
  </si>
  <si>
    <t>SUMA Wynagrodzenia</t>
  </si>
  <si>
    <t>Poziom dofinansowania k. kwalifikowanych dla naboru (dofinansowanie EFRR)</t>
  </si>
  <si>
    <r>
      <rPr>
        <b/>
        <u/>
        <sz val="10"/>
        <color theme="1"/>
        <rFont val="Arial CE"/>
        <charset val="238"/>
      </rPr>
      <t>Wybór sposobu rozliczenia kosztów pośrednich:</t>
    </r>
    <r>
      <rPr>
        <u/>
        <sz val="10"/>
        <color theme="1"/>
        <rFont val="Arial CE"/>
        <charset val="238"/>
      </rPr>
      <t xml:space="preserve">
</t>
    </r>
    <r>
      <rPr>
        <sz val="10"/>
        <color theme="1"/>
        <rFont val="Arial CE"/>
        <charset val="238"/>
      </rPr>
      <t xml:space="preserve">
1.) Koszty pośrednie - RYCZAŁT do </t>
    </r>
    <r>
      <rPr>
        <u/>
        <sz val="10"/>
        <color theme="1"/>
        <rFont val="Arial CE"/>
        <charset val="238"/>
      </rPr>
      <t>15% bezpośrednich kwalifikowanych kosztów wykazanych w kategorii Wynagrodzenia</t>
    </r>
    <r>
      <rPr>
        <sz val="10"/>
        <color theme="1"/>
        <rFont val="Arial CE"/>
        <charset val="238"/>
      </rPr>
      <t xml:space="preserve"> pracowników wykonujących merytoryczne zadania bezpośrednio związane z głównymi celami i produktami projektu;
2.) W przypadku projektów, w których </t>
    </r>
    <r>
      <rPr>
        <u/>
        <sz val="10"/>
        <color theme="1"/>
        <rFont val="Arial CE"/>
        <charset val="238"/>
      </rPr>
      <t>co najmniej 50% wydatków bezpośrednich</t>
    </r>
    <r>
      <rPr>
        <sz val="10"/>
        <color theme="1"/>
        <rFont val="Arial CE"/>
        <charset val="238"/>
      </rPr>
      <t xml:space="preserve"> (zgodnie z szacunkiem beneficjenta wynikającym ze złożonego do oceny wniosku o dofinasowanie) </t>
    </r>
    <r>
      <rPr>
        <u/>
        <sz val="10"/>
        <color theme="1"/>
        <rFont val="Arial CE"/>
        <charset val="238"/>
      </rPr>
      <t>ponoszone jest w drodze zastosowania Pzp</t>
    </r>
    <r>
      <rPr>
        <sz val="10"/>
        <color theme="1"/>
        <rFont val="Arial CE"/>
        <charset val="238"/>
      </rPr>
      <t>, koszty pośrednie mogą być rozliczane  na podstawie rzeczywiście poniesionych wydatków (tj. z pełnym udokumentowaniem wydatków)</t>
    </r>
  </si>
  <si>
    <t>sposób kalkulacji kosztu i uzasadenienie</t>
  </si>
  <si>
    <t>Opracowanie aplikacji X</t>
  </si>
  <si>
    <t>wynagrodzenie analityka</t>
  </si>
  <si>
    <t>wynagridzenie programisty</t>
  </si>
  <si>
    <t>amortyzacja oprogramowania X</t>
  </si>
  <si>
    <t>3 osoby x 0,5 etatu każda przez 5 miesięcy x stawka miesięczna brutto brutto 9.000,00 zł……..</t>
  </si>
  <si>
    <t>Testy oprogramowania</t>
  </si>
  <si>
    <t>testy obejmujące…</t>
  </si>
  <si>
    <t>Promocja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</si>
</sst>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%"/>
    <numFmt numFmtId="165" formatCode="_-* #,##0.00\ [$€-1]_-;\-* #,##0.00\ [$€-1]_-;_-* &quot;-&quot;??\ [$€-1]_-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color indexed="9"/>
      <name val="Arial CE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9"/>
      <color indexed="81"/>
      <name val="Tahoma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strike/>
      <sz val="10"/>
      <name val="Arial CE"/>
      <charset val="238"/>
    </font>
    <font>
      <b/>
      <strike/>
      <sz val="10"/>
      <name val="Arial CE"/>
      <charset val="238"/>
    </font>
    <font>
      <b/>
      <u/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vertAlign val="subscript"/>
      <sz val="10"/>
      <name val="Arial CE"/>
      <charset val="238"/>
    </font>
    <font>
      <b/>
      <sz val="11"/>
      <color indexed="10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u/>
      <sz val="9"/>
      <color indexed="10"/>
      <name val="Tahoma"/>
      <family val="2"/>
      <charset val="238"/>
    </font>
    <font>
      <b/>
      <u/>
      <sz val="10"/>
      <color theme="1"/>
      <name val="Arial CE"/>
      <charset val="238"/>
    </font>
    <font>
      <u/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0" fontId="7" fillId="2" borderId="1" xfId="0" applyFont="1" applyFill="1" applyBorder="1" applyAlignment="1">
      <alignment wrapText="1"/>
    </xf>
    <xf numFmtId="3" fontId="8" fillId="2" borderId="1" xfId="0" applyNumberFormat="1" applyFont="1" applyFill="1" applyBorder="1"/>
    <xf numFmtId="0" fontId="4" fillId="0" borderId="3" xfId="0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indent="1"/>
    </xf>
    <xf numFmtId="164" fontId="7" fillId="2" borderId="4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164" fontId="4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8" xfId="0" applyFill="1" applyBorder="1"/>
    <xf numFmtId="0" fontId="0" fillId="2" borderId="4" xfId="0" applyFill="1" applyBorder="1"/>
    <xf numFmtId="0" fontId="5" fillId="2" borderId="4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6" fillId="0" borderId="0" xfId="0" applyFont="1" applyAlignment="1">
      <alignment horizontal="center" vertical="center"/>
    </xf>
    <xf numFmtId="4" fontId="4" fillId="0" borderId="1" xfId="0" applyNumberFormat="1" applyFont="1" applyFill="1" applyBorder="1"/>
    <xf numFmtId="4" fontId="0" fillId="0" borderId="1" xfId="0" applyNumberFormat="1" applyBorder="1"/>
    <xf numFmtId="0" fontId="9" fillId="0" borderId="3" xfId="0" applyFont="1" applyBorder="1" applyAlignment="1">
      <alignment horizontal="right" vertical="top" wrapText="1"/>
    </xf>
    <xf numFmtId="4" fontId="9" fillId="0" borderId="1" xfId="0" applyNumberFormat="1" applyFont="1" applyFill="1" applyBorder="1"/>
    <xf numFmtId="0" fontId="3" fillId="6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3" fontId="17" fillId="0" borderId="1" xfId="0" applyNumberFormat="1" applyFont="1" applyFill="1" applyBorder="1" applyAlignment="1">
      <alignment horizontal="center" wrapText="1"/>
    </xf>
    <xf numFmtId="10" fontId="17" fillId="0" borderId="1" xfId="2" applyNumberFormat="1" applyFont="1" applyFill="1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6" fillId="6" borderId="1" xfId="0" applyNumberFormat="1" applyFont="1" applyFill="1" applyBorder="1" applyAlignment="1">
      <alignment vertical="center"/>
    </xf>
    <xf numFmtId="4" fontId="0" fillId="6" borderId="1" xfId="0" applyNumberForma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" fontId="6" fillId="4" borderId="0" xfId="0" applyNumberFormat="1" applyFont="1" applyFill="1" applyAlignment="1">
      <alignment vertical="center"/>
    </xf>
    <xf numFmtId="4" fontId="0" fillId="4" borderId="0" xfId="0" applyNumberFormat="1" applyFill="1"/>
    <xf numFmtId="4" fontId="6" fillId="4" borderId="1" xfId="0" applyNumberFormat="1" applyFont="1" applyFill="1" applyBorder="1" applyAlignment="1">
      <alignment vertical="center"/>
    </xf>
    <xf numFmtId="4" fontId="6" fillId="4" borderId="9" xfId="0" applyNumberFormat="1" applyFont="1" applyFill="1" applyBorder="1" applyAlignment="1">
      <alignment vertical="center"/>
    </xf>
    <xf numFmtId="4" fontId="6" fillId="6" borderId="9" xfId="0" applyNumberFormat="1" applyFont="1" applyFill="1" applyBorder="1" applyAlignment="1">
      <alignment vertical="center"/>
    </xf>
    <xf numFmtId="4" fontId="6" fillId="6" borderId="4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0" fillId="6" borderId="9" xfId="0" applyNumberFormat="1" applyFill="1" applyBorder="1"/>
    <xf numFmtId="4" fontId="0" fillId="6" borderId="4" xfId="0" applyNumberFormat="1" applyFill="1" applyBorder="1"/>
    <xf numFmtId="4" fontId="6" fillId="4" borderId="4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23" fillId="0" borderId="0" xfId="0" applyFont="1" applyFill="1" applyBorder="1"/>
    <xf numFmtId="0" fontId="22" fillId="0" borderId="0" xfId="0" applyFont="1" applyFill="1" applyBorder="1"/>
    <xf numFmtId="0" fontId="6" fillId="4" borderId="0" xfId="0" applyFont="1" applyFill="1" applyBorder="1" applyAlignment="1">
      <alignment vertical="center"/>
    </xf>
    <xf numFmtId="0" fontId="0" fillId="4" borderId="7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top" wrapText="1"/>
    </xf>
    <xf numFmtId="0" fontId="0" fillId="4" borderId="7" xfId="0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top" wrapText="1"/>
    </xf>
    <xf numFmtId="43" fontId="4" fillId="0" borderId="3" xfId="5" applyFont="1" applyFill="1" applyBorder="1"/>
    <xf numFmtId="0" fontId="3" fillId="4" borderId="1" xfId="0" applyFont="1" applyFill="1" applyBorder="1" applyAlignment="1">
      <alignment horizontal="right" vertical="center"/>
    </xf>
    <xf numFmtId="43" fontId="4" fillId="0" borderId="0" xfId="5" applyFont="1" applyFill="1" applyBorder="1"/>
    <xf numFmtId="0" fontId="9" fillId="7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7" borderId="1" xfId="0" applyFont="1" applyFill="1" applyBorder="1"/>
    <xf numFmtId="0" fontId="17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13" fillId="7" borderId="4" xfId="0" applyFont="1" applyFill="1" applyBorder="1" applyAlignment="1">
      <alignment horizontal="center" vertical="center" wrapText="1"/>
    </xf>
    <xf numFmtId="4" fontId="0" fillId="0" borderId="13" xfId="0" applyNumberFormat="1" applyBorder="1"/>
    <xf numFmtId="0" fontId="0" fillId="4" borderId="0" xfId="0" applyFill="1" applyAlignment="1">
      <alignment wrapText="1"/>
    </xf>
    <xf numFmtId="0" fontId="0" fillId="4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164" fontId="9" fillId="7" borderId="1" xfId="2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4" fillId="4" borderId="0" xfId="0" applyFont="1" applyFill="1"/>
    <xf numFmtId="0" fontId="7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wrapText="1"/>
    </xf>
    <xf numFmtId="4" fontId="9" fillId="4" borderId="1" xfId="0" applyNumberFormat="1" applyFont="1" applyFill="1" applyBorder="1"/>
    <xf numFmtId="3" fontId="4" fillId="4" borderId="3" xfId="0" applyNumberFormat="1" applyFont="1" applyFill="1" applyBorder="1"/>
    <xf numFmtId="3" fontId="4" fillId="4" borderId="0" xfId="0" applyNumberFormat="1" applyFont="1" applyFill="1"/>
    <xf numFmtId="0" fontId="17" fillId="4" borderId="0" xfId="0" applyFont="1" applyFill="1" applyAlignment="1">
      <alignment vertical="center"/>
    </xf>
    <xf numFmtId="0" fontId="4" fillId="4" borderId="0" xfId="0" applyFont="1" applyFill="1" applyBorder="1"/>
    <xf numFmtId="0" fontId="4" fillId="4" borderId="3" xfId="0" applyFont="1" applyFill="1" applyBorder="1"/>
    <xf numFmtId="0" fontId="4" fillId="4" borderId="0" xfId="0" applyFont="1" applyFill="1" applyBorder="1" applyAlignment="1">
      <alignment horizontal="right" wrapText="1"/>
    </xf>
    <xf numFmtId="164" fontId="4" fillId="4" borderId="0" xfId="2" applyNumberFormat="1" applyFont="1" applyFill="1" applyBorder="1" applyAlignment="1">
      <alignment horizontal="center"/>
    </xf>
    <xf numFmtId="3" fontId="0" fillId="4" borderId="0" xfId="0" applyNumberFormat="1" applyFill="1"/>
    <xf numFmtId="0" fontId="11" fillId="4" borderId="0" xfId="0" applyFont="1" applyFill="1"/>
    <xf numFmtId="0" fontId="15" fillId="4" borderId="0" xfId="0" applyFont="1" applyFill="1" applyBorder="1" applyAlignment="1">
      <alignment vertical="center" wrapText="1"/>
    </xf>
    <xf numFmtId="4" fontId="0" fillId="4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0" borderId="2" xfId="0" applyNumberFormat="1" applyFont="1" applyFill="1" applyBorder="1"/>
    <xf numFmtId="10" fontId="0" fillId="0" borderId="1" xfId="0" applyNumberForma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0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0" fillId="4" borderId="0" xfId="0" applyFont="1" applyFill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" fontId="3" fillId="7" borderId="12" xfId="0" applyNumberFormat="1" applyFont="1" applyFill="1" applyBorder="1" applyAlignment="1">
      <alignment horizontal="center" vertical="center"/>
    </xf>
    <xf numFmtId="4" fontId="6" fillId="7" borderId="12" xfId="0" applyNumberFormat="1" applyFont="1" applyFill="1" applyBorder="1" applyAlignment="1">
      <alignment vertical="center"/>
    </xf>
    <xf numFmtId="4" fontId="3" fillId="7" borderId="14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4" fontId="0" fillId="6" borderId="2" xfId="0" applyNumberFormat="1" applyFill="1" applyBorder="1" applyAlignment="1">
      <alignment horizontal="right" vertical="center" wrapText="1"/>
    </xf>
    <xf numFmtId="0" fontId="0" fillId="6" borderId="1" xfId="0" applyFill="1" applyBorder="1"/>
    <xf numFmtId="4" fontId="0" fillId="0" borderId="1" xfId="0" applyNumberFormat="1" applyFill="1" applyBorder="1" applyAlignment="1">
      <alignment horizontal="right" vertical="center" wrapText="1"/>
    </xf>
    <xf numFmtId="4" fontId="3" fillId="4" borderId="1" xfId="0" applyNumberFormat="1" applyFont="1" applyFill="1" applyBorder="1"/>
    <xf numFmtId="0" fontId="4" fillId="7" borderId="1" xfId="0" applyFont="1" applyFill="1" applyBorder="1" applyAlignment="1">
      <alignment horizontal="left" wrapText="1"/>
    </xf>
    <xf numFmtId="10" fontId="9" fillId="7" borderId="1" xfId="0" applyNumberFormat="1" applyFont="1" applyFill="1" applyBorder="1" applyAlignment="1">
      <alignment horizontal="right" vertical="center" wrapText="1"/>
    </xf>
    <xf numFmtId="4" fontId="9" fillId="7" borderId="1" xfId="2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2" fillId="4" borderId="1" xfId="0" applyFont="1" applyFill="1" applyBorder="1" applyAlignment="1">
      <alignment wrapText="1"/>
    </xf>
    <xf numFmtId="0" fontId="33" fillId="0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10" fontId="0" fillId="0" borderId="1" xfId="0" applyNumberFormat="1" applyFill="1" applyBorder="1" applyAlignment="1">
      <alignment vertical="center"/>
    </xf>
    <xf numFmtId="9" fontId="33" fillId="4" borderId="1" xfId="0" applyNumberFormat="1" applyFont="1" applyFill="1" applyBorder="1" applyAlignment="1">
      <alignment vertical="center"/>
    </xf>
    <xf numFmtId="10" fontId="33" fillId="4" borderId="1" xfId="0" applyNumberFormat="1" applyFont="1" applyFill="1" applyBorder="1" applyAlignment="1">
      <alignment vertical="center"/>
    </xf>
    <xf numFmtId="10" fontId="19" fillId="6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" fontId="5" fillId="7" borderId="21" xfId="0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9" fontId="33" fillId="0" borderId="1" xfId="0" applyNumberFormat="1" applyFont="1" applyFill="1" applyBorder="1" applyAlignment="1">
      <alignment vertical="center"/>
    </xf>
    <xf numFmtId="10" fontId="33" fillId="4" borderId="8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5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0" borderId="8" xfId="0" applyBorder="1" applyAlignment="1"/>
    <xf numFmtId="0" fontId="33" fillId="4" borderId="7" xfId="0" applyFont="1" applyFill="1" applyBorder="1" applyAlignment="1">
      <alignment horizontal="left" wrapText="1"/>
    </xf>
    <xf numFmtId="0" fontId="33" fillId="0" borderId="8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/>
    <xf numFmtId="0" fontId="0" fillId="0" borderId="0" xfId="0" applyAlignment="1">
      <alignment horizontal="left" wrapText="1"/>
    </xf>
    <xf numFmtId="0" fontId="22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vertical="center" wrapText="1"/>
    </xf>
    <xf numFmtId="0" fontId="0" fillId="4" borderId="7" xfId="0" applyFill="1" applyBorder="1" applyAlignment="1">
      <alignment horizontal="left" wrapText="1"/>
    </xf>
    <xf numFmtId="0" fontId="0" fillId="0" borderId="6" xfId="0" applyBorder="1" applyAlignment="1"/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0" fillId="6" borderId="6" xfId="0" applyFill="1" applyBorder="1" applyAlignment="1"/>
    <xf numFmtId="0" fontId="0" fillId="6" borderId="8" xfId="0" applyFill="1" applyBorder="1" applyAlignment="1"/>
    <xf numFmtId="0" fontId="0" fillId="0" borderId="7" xfId="0" applyBorder="1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6" borderId="2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6" fillId="6" borderId="2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4" fontId="0" fillId="6" borderId="2" xfId="0" applyNumberFormat="1" applyFont="1" applyFill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9" fontId="0" fillId="6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9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7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3" borderId="7" xfId="0" quotePrefix="1" applyFill="1" applyBorder="1" applyAlignment="1">
      <alignment horizontal="left" wrapText="1" indent="2"/>
    </xf>
    <xf numFmtId="0" fontId="0" fillId="0" borderId="8" xfId="0" applyBorder="1" applyAlignment="1">
      <alignment horizontal="left" wrapText="1" indent="2"/>
    </xf>
    <xf numFmtId="0" fontId="0" fillId="0" borderId="8" xfId="0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7" xfId="0" quotePrefix="1" applyFont="1" applyFill="1" applyBorder="1" applyAlignment="1">
      <alignment horizontal="left" vertical="center" wrapText="1" indent="2"/>
    </xf>
    <xf numFmtId="0" fontId="0" fillId="0" borderId="18" xfId="0" applyBorder="1" applyAlignment="1">
      <alignment horizontal="left" vertical="center" wrapText="1" indent="2"/>
    </xf>
    <xf numFmtId="4" fontId="0" fillId="6" borderId="2" xfId="0" applyNumberFormat="1" applyFill="1" applyBorder="1" applyAlignment="1">
      <alignment horizontal="right" vertical="center" wrapText="1"/>
    </xf>
    <xf numFmtId="0" fontId="0" fillId="0" borderId="4" xfId="0" applyBorder="1" applyAlignment="1"/>
    <xf numFmtId="0" fontId="0" fillId="4" borderId="17" xfId="0" quotePrefix="1" applyFill="1" applyBorder="1" applyAlignment="1">
      <alignment horizontal="left" wrapText="1" indent="2"/>
    </xf>
    <xf numFmtId="0" fontId="0" fillId="0" borderId="18" xfId="0" applyBorder="1" applyAlignment="1">
      <alignment horizontal="left" wrapText="1" indent="2"/>
    </xf>
    <xf numFmtId="0" fontId="0" fillId="0" borderId="20" xfId="0" quotePrefix="1" applyFill="1" applyBorder="1" applyAlignment="1">
      <alignment horizontal="left" wrapText="1" indent="2"/>
    </xf>
    <xf numFmtId="0" fontId="0" fillId="0" borderId="19" xfId="0" applyFill="1" applyBorder="1" applyAlignment="1">
      <alignment horizontal="left" wrapText="1" indent="2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4" borderId="7" xfId="0" quotePrefix="1" applyFill="1" applyBorder="1" applyAlignment="1">
      <alignment horizontal="left" vertical="center" wrapText="1" indent="2"/>
    </xf>
    <xf numFmtId="0" fontId="0" fillId="0" borderId="8" xfId="0" applyBorder="1" applyAlignment="1">
      <alignment horizontal="left" vertical="center" wrapText="1" indent="2"/>
    </xf>
  </cellXfs>
  <cellStyles count="6">
    <cellStyle name="Dziesiętny" xfId="5" builtinId="3"/>
    <cellStyle name="Euro" xfId="1"/>
    <cellStyle name="Normalny" xfId="0" builtinId="0"/>
    <cellStyle name="Procentowy" xfId="2" builtinId="5"/>
    <cellStyle name="Procentowy 2" xfId="3"/>
    <cellStyle name="Walutowy 2" xfId="4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7D7D"/>
        </patternFill>
      </fill>
    </dxf>
    <dxf>
      <fill>
        <patternFill>
          <bgColor rgb="FFB9FFDC"/>
        </patternFill>
      </fill>
    </dxf>
    <dxf>
      <fill>
        <patternFill>
          <bgColor rgb="FFFF7D7D"/>
        </patternFill>
      </fill>
    </dxf>
    <dxf>
      <fill>
        <patternFill>
          <bgColor rgb="FFB9FFDC"/>
        </patternFill>
      </fill>
    </dxf>
    <dxf>
      <fill>
        <patternFill>
          <bgColor rgb="FFFF5D5D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FF5D5D"/>
      <color rgb="FFFF8585"/>
      <color rgb="FF99FF99"/>
      <color rgb="FFFF7D7D"/>
      <color rgb="FFB9FFD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133351</xdr:rowOff>
    </xdr:from>
    <xdr:to>
      <xdr:col>8</xdr:col>
      <xdr:colOff>371475</xdr:colOff>
      <xdr:row>2</xdr:row>
      <xdr:rowOff>76201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762250" y="133351"/>
          <a:ext cx="4816475" cy="2603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l-PL" sz="1200" b="1" i="0" strike="noStrike">
              <a:solidFill>
                <a:srgbClr val="000000"/>
              </a:solidFill>
              <a:latin typeface="Arial CE"/>
            </a:rPr>
            <a:t>Założenia</a:t>
          </a:r>
          <a:r>
            <a:rPr lang="pl-PL" sz="1200" b="1" i="0" strike="noStrike">
              <a:solidFill>
                <a:srgbClr val="FFFFFF"/>
              </a:solidFill>
              <a:latin typeface="Arial CE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25400</xdr:rowOff>
    </xdr:from>
    <xdr:to>
      <xdr:col>5</xdr:col>
      <xdr:colOff>546100</xdr:colOff>
      <xdr:row>1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46400" y="273050"/>
          <a:ext cx="3276600" cy="2317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l-PL" sz="1200" b="1" i="0" strike="noStrike">
              <a:solidFill>
                <a:srgbClr val="000000"/>
              </a:solidFill>
              <a:latin typeface="Arial CE"/>
            </a:rPr>
            <a:t>Kalkulacja przychodów w fazie operacyjnej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19050</xdr:rowOff>
    </xdr:from>
    <xdr:to>
      <xdr:col>6</xdr:col>
      <xdr:colOff>628650</xdr:colOff>
      <xdr:row>1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90800" y="177800"/>
          <a:ext cx="4070350" cy="2381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l-PL" sz="1200" b="1" i="0" strike="noStrike">
              <a:solidFill>
                <a:srgbClr val="000000"/>
              </a:solidFill>
              <a:latin typeface="Arial CE"/>
            </a:rPr>
            <a:t>Kalkulacja kosztów w fazie operacyjnej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279400</xdr:colOff>
      <xdr:row>0</xdr:row>
      <xdr:rowOff>190501</xdr:rowOff>
    </xdr:from>
    <xdr:to>
      <xdr:col>7</xdr:col>
      <xdr:colOff>298450</xdr:colOff>
      <xdr:row>1</xdr:row>
      <xdr:rowOff>349251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111500" y="190501"/>
          <a:ext cx="4286250" cy="4064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l-PL" sz="1200" b="1" i="0" strike="noStrike">
              <a:solidFill>
                <a:srgbClr val="000000"/>
              </a:solidFill>
              <a:latin typeface="Arial CE"/>
            </a:rPr>
            <a:t>Uproszczone przepływy projektu i trwałość finansowa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0</xdr:row>
      <xdr:rowOff>57150</xdr:rowOff>
    </xdr:from>
    <xdr:to>
      <xdr:col>11</xdr:col>
      <xdr:colOff>160020</xdr:colOff>
      <xdr:row>0</xdr:row>
      <xdr:rowOff>276225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2676525" y="57150"/>
          <a:ext cx="6096000" cy="2190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l-PL" sz="1200" b="1" i="0" strike="noStrike">
              <a:solidFill>
                <a:srgbClr val="000000"/>
              </a:solidFill>
              <a:latin typeface="Arial CE"/>
            </a:rPr>
            <a:t>Wskaźniki rentowności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933875</xdr:colOff>
      <xdr:row>0</xdr:row>
      <xdr:rowOff>247650</xdr:rowOff>
    </xdr:from>
    <xdr:to>
      <xdr:col>3</xdr:col>
      <xdr:colOff>1905002</xdr:colOff>
      <xdr:row>1</xdr:row>
      <xdr:rowOff>134055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8764" y="247650"/>
          <a:ext cx="3172460" cy="29562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l-PL" sz="1200" b="1" i="0" strike="noStrike">
              <a:solidFill>
                <a:srgbClr val="000000"/>
              </a:solidFill>
              <a:latin typeface="Arial CE"/>
            </a:rPr>
            <a:t>Uproszczona analiza</a:t>
          </a:r>
          <a:r>
            <a:rPr lang="pl-PL" sz="1200" b="1" i="0" strike="noStrike" baseline="0">
              <a:solidFill>
                <a:srgbClr val="000000"/>
              </a:solidFill>
              <a:latin typeface="Arial CE"/>
            </a:rPr>
            <a:t> ekonomiczna</a:t>
          </a:r>
          <a:endParaRPr lang="pl-PL" sz="1200" b="1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showGridLines="0" tabSelected="1" view="pageBreakPreview" topLeftCell="A3" zoomScaleNormal="100" zoomScaleSheetLayoutView="100" workbookViewId="0">
      <selection activeCell="D7" sqref="D7"/>
    </sheetView>
  </sheetViews>
  <sheetFormatPr defaultRowHeight="12.5" x14ac:dyDescent="0.25"/>
  <cols>
    <col min="1" max="1" width="2.81640625" customWidth="1"/>
    <col min="2" max="2" width="36.453125" customWidth="1"/>
    <col min="3" max="3" width="15.1796875" customWidth="1"/>
    <col min="4" max="4" width="13.54296875" customWidth="1"/>
    <col min="5" max="5" width="10.81640625" customWidth="1"/>
    <col min="6" max="14" width="11.1796875" bestFit="1" customWidth="1"/>
    <col min="15" max="15" width="1.81640625" customWidth="1"/>
  </cols>
  <sheetData>
    <row r="1" spans="1:15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1" customHeight="1" x14ac:dyDescent="0.25">
      <c r="A4" s="53"/>
      <c r="B4" s="99" t="s">
        <v>90</v>
      </c>
      <c r="C4" s="100"/>
      <c r="D4" s="100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x14ac:dyDescent="0.25">
      <c r="A5" s="53"/>
      <c r="B5" s="53"/>
      <c r="C5" s="54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7.75" customHeight="1" x14ac:dyDescent="0.3">
      <c r="A6" s="53"/>
      <c r="B6" s="23" t="s">
        <v>60</v>
      </c>
      <c r="C6" s="181" t="s">
        <v>18</v>
      </c>
      <c r="D6" s="182"/>
      <c r="E6" s="53"/>
      <c r="F6" s="75"/>
      <c r="G6" s="76"/>
      <c r="H6" s="76"/>
      <c r="I6" s="76"/>
      <c r="J6" s="53"/>
      <c r="K6" s="53"/>
      <c r="L6" s="53"/>
      <c r="M6" s="53"/>
      <c r="N6" s="53"/>
      <c r="O6" s="53"/>
    </row>
    <row r="7" spans="1:15" x14ac:dyDescent="0.25">
      <c r="A7" s="53"/>
      <c r="B7" s="183" t="s">
        <v>21</v>
      </c>
      <c r="C7" s="178"/>
      <c r="D7" s="158">
        <v>0.04</v>
      </c>
      <c r="E7" s="53"/>
      <c r="F7" s="76"/>
      <c r="G7" s="76"/>
      <c r="H7" s="76"/>
      <c r="I7" s="76"/>
      <c r="J7" s="53"/>
      <c r="K7" s="53"/>
      <c r="L7" s="53"/>
      <c r="M7" s="53"/>
      <c r="N7" s="53"/>
      <c r="O7" s="53"/>
    </row>
    <row r="8" spans="1:15" x14ac:dyDescent="0.25">
      <c r="A8" s="53"/>
      <c r="B8" s="183" t="s">
        <v>23</v>
      </c>
      <c r="C8" s="178"/>
      <c r="D8" s="158">
        <v>0.23</v>
      </c>
      <c r="E8" s="53"/>
      <c r="F8" s="185"/>
      <c r="G8" s="185"/>
      <c r="H8" s="186"/>
      <c r="I8" s="186"/>
      <c r="J8" s="53"/>
      <c r="K8" s="53"/>
      <c r="L8" s="53"/>
      <c r="M8" s="53"/>
      <c r="N8" s="53"/>
      <c r="O8" s="53"/>
    </row>
    <row r="9" spans="1:15" ht="25" x14ac:dyDescent="0.25">
      <c r="A9" s="53"/>
      <c r="B9" s="183" t="s">
        <v>23</v>
      </c>
      <c r="C9" s="178"/>
      <c r="D9" s="159" t="s">
        <v>37</v>
      </c>
      <c r="E9" s="53"/>
      <c r="F9" s="185"/>
      <c r="G9" s="185"/>
      <c r="H9" s="186"/>
      <c r="I9" s="186"/>
      <c r="J9" s="53"/>
      <c r="K9" s="53"/>
      <c r="L9" s="53"/>
      <c r="M9" s="53"/>
      <c r="N9" s="53"/>
      <c r="O9" s="53"/>
    </row>
    <row r="10" spans="1:15" ht="29.5" customHeight="1" x14ac:dyDescent="0.25">
      <c r="A10" s="53"/>
      <c r="B10" s="193" t="s">
        <v>119</v>
      </c>
      <c r="C10" s="178"/>
      <c r="D10" s="160" t="s">
        <v>40</v>
      </c>
      <c r="E10" s="53"/>
      <c r="F10" s="185"/>
      <c r="G10" s="185"/>
      <c r="H10" s="186"/>
      <c r="I10" s="186"/>
      <c r="J10" s="53"/>
      <c r="K10" s="53"/>
      <c r="L10" s="53"/>
      <c r="M10" s="53"/>
      <c r="N10" s="53"/>
      <c r="O10" s="53"/>
    </row>
    <row r="11" spans="1:15" x14ac:dyDescent="0.25">
      <c r="A11" s="53"/>
      <c r="B11" s="177" t="s">
        <v>121</v>
      </c>
      <c r="C11" s="178"/>
      <c r="D11" s="161">
        <v>0.84630000000000005</v>
      </c>
      <c r="E11" s="11"/>
      <c r="F11" s="53"/>
      <c r="G11" s="53"/>
      <c r="H11" s="53"/>
    </row>
    <row r="12" spans="1:15" ht="13" x14ac:dyDescent="0.3">
      <c r="A12" s="53"/>
      <c r="B12" s="156" t="s">
        <v>24</v>
      </c>
      <c r="C12" s="157"/>
      <c r="D12" s="162"/>
      <c r="E12" s="53"/>
      <c r="F12" s="53"/>
      <c r="G12" s="53"/>
    </row>
    <row r="13" spans="1:15" ht="14.5" hidden="1" customHeight="1" x14ac:dyDescent="0.3">
      <c r="A13" s="53"/>
      <c r="B13" s="169"/>
      <c r="C13" s="157"/>
      <c r="D13" s="170"/>
      <c r="E13" s="53"/>
      <c r="F13" s="53"/>
      <c r="G13" s="53"/>
    </row>
    <row r="14" spans="1:15" ht="28.5" customHeight="1" x14ac:dyDescent="0.25">
      <c r="A14" s="53"/>
      <c r="B14" s="179" t="s">
        <v>123</v>
      </c>
      <c r="C14" s="178"/>
      <c r="D14" s="163">
        <v>0.15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185.15" customHeight="1" x14ac:dyDescent="0.25">
      <c r="A15" s="53"/>
      <c r="B15" s="179" t="s">
        <v>133</v>
      </c>
      <c r="C15" s="180"/>
      <c r="D15" s="164" t="s">
        <v>125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ht="49" customHeight="1" x14ac:dyDescent="0.25">
      <c r="A16" s="53"/>
      <c r="B16" s="179" t="s">
        <v>122</v>
      </c>
      <c r="C16" s="180"/>
      <c r="D16" s="171">
        <v>0.1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x14ac:dyDescent="0.25">
      <c r="A17" s="53"/>
      <c r="B17" s="187" t="s">
        <v>62</v>
      </c>
      <c r="C17" s="188"/>
      <c r="D17" s="178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x14ac:dyDescent="0.25">
      <c r="A18" s="53"/>
      <c r="B18" s="81" t="s">
        <v>67</v>
      </c>
      <c r="C18" s="191" t="s">
        <v>69</v>
      </c>
      <c r="D18" s="19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20.5" customHeight="1" x14ac:dyDescent="0.25">
      <c r="A19" s="53"/>
      <c r="B19" s="78" t="s">
        <v>63</v>
      </c>
      <c r="C19" s="189" t="str">
        <f>IF(D10="TAK","brutto","netto")</f>
        <v>brutto</v>
      </c>
      <c r="D19" s="19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x14ac:dyDescent="0.25">
      <c r="A20" s="53"/>
      <c r="B20" s="53"/>
      <c r="C20" s="56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43.75" customHeight="1" x14ac:dyDescent="0.25">
      <c r="A21" s="53"/>
      <c r="B21" s="1" t="s">
        <v>1</v>
      </c>
      <c r="C21" s="2" t="s">
        <v>0</v>
      </c>
      <c r="D21" s="2" t="s">
        <v>18</v>
      </c>
      <c r="E21" s="44" t="s">
        <v>17</v>
      </c>
      <c r="F21" s="44" t="s">
        <v>2</v>
      </c>
      <c r="G21" s="44" t="s">
        <v>3</v>
      </c>
      <c r="H21" s="44" t="s">
        <v>45</v>
      </c>
      <c r="I21" s="23" t="s">
        <v>46</v>
      </c>
      <c r="J21" s="23" t="s">
        <v>47</v>
      </c>
      <c r="K21" s="23" t="s">
        <v>48</v>
      </c>
      <c r="L21" s="23" t="s">
        <v>49</v>
      </c>
      <c r="M21" s="23" t="s">
        <v>50</v>
      </c>
      <c r="N21" s="23" t="s">
        <v>51</v>
      </c>
      <c r="O21" s="53"/>
    </row>
    <row r="22" spans="1:15" ht="17.5" customHeight="1" x14ac:dyDescent="0.3">
      <c r="A22" s="53"/>
      <c r="B22" s="1"/>
      <c r="C22" s="2"/>
      <c r="D22" s="2"/>
      <c r="E22" s="38">
        <v>2020</v>
      </c>
      <c r="F22" s="44">
        <f t="shared" ref="F22:N22" si="0">E22+1</f>
        <v>2021</v>
      </c>
      <c r="G22" s="44">
        <f t="shared" si="0"/>
        <v>2022</v>
      </c>
      <c r="H22" s="44">
        <f t="shared" si="0"/>
        <v>2023</v>
      </c>
      <c r="I22" s="44">
        <f>H22+1</f>
        <v>2024</v>
      </c>
      <c r="J22" s="44">
        <f t="shared" si="0"/>
        <v>2025</v>
      </c>
      <c r="K22" s="44">
        <f t="shared" si="0"/>
        <v>2026</v>
      </c>
      <c r="L22" s="44">
        <f t="shared" si="0"/>
        <v>2027</v>
      </c>
      <c r="M22" s="44">
        <f t="shared" si="0"/>
        <v>2028</v>
      </c>
      <c r="N22" s="44">
        <f t="shared" si="0"/>
        <v>2029</v>
      </c>
      <c r="O22" s="55"/>
    </row>
    <row r="23" spans="1:15" x14ac:dyDescent="0.25">
      <c r="A23" s="53"/>
      <c r="B23" s="3" t="s">
        <v>4</v>
      </c>
      <c r="C23" s="31" t="s">
        <v>20</v>
      </c>
      <c r="D23" s="31">
        <v>10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53"/>
    </row>
    <row r="24" spans="1:15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31" spans="1:15" ht="22.5" customHeight="1" x14ac:dyDescent="0.25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</row>
  </sheetData>
  <customSheetViews>
    <customSheetView guid="{81526E2D-C179-4F61-BBE9-8364D75F4482}">
      <selection activeCell="C38" sqref="C38"/>
      <pageMargins left="0.75" right="0.75" top="1" bottom="1" header="0.5" footer="0.5"/>
      <pageSetup paperSize="9" scale="82" orientation="landscape" r:id="rId1"/>
      <headerFooter alignWithMargins="0"/>
    </customSheetView>
    <customSheetView guid="{4F7FA9F7-6982-4D1A-B869-13D3349DEE4E}">
      <selection activeCell="E10" sqref="E10"/>
      <pageMargins left="0.75" right="0.75" top="1" bottom="1" header="0.5" footer="0.5"/>
      <pageSetup paperSize="9" scale="82" orientation="landscape" r:id="rId2"/>
      <headerFooter alignWithMargins="0"/>
    </customSheetView>
    <customSheetView guid="{4B5DA7B8-D2FE-4486-B62F-E16B3645B5F7}">
      <selection activeCell="D10" sqref="D10"/>
      <pageMargins left="0.75" right="0.75" top="1" bottom="1" header="0.5" footer="0.5"/>
      <pageSetup paperSize="9" scale="82" orientation="landscape" r:id="rId3"/>
      <headerFooter alignWithMargins="0"/>
    </customSheetView>
  </customSheetViews>
  <mergeCells count="19">
    <mergeCell ref="B31:O31"/>
    <mergeCell ref="F9:G9"/>
    <mergeCell ref="F10:G10"/>
    <mergeCell ref="F8:G8"/>
    <mergeCell ref="H8:I8"/>
    <mergeCell ref="H9:I9"/>
    <mergeCell ref="H10:I10"/>
    <mergeCell ref="B17:D17"/>
    <mergeCell ref="C19:D19"/>
    <mergeCell ref="C18:D18"/>
    <mergeCell ref="B8:C8"/>
    <mergeCell ref="B9:C9"/>
    <mergeCell ref="B10:C10"/>
    <mergeCell ref="B11:C11"/>
    <mergeCell ref="B14:C14"/>
    <mergeCell ref="B15:C15"/>
    <mergeCell ref="B16:C16"/>
    <mergeCell ref="C6:D6"/>
    <mergeCell ref="B7:C7"/>
  </mergeCells>
  <phoneticPr fontId="2" type="noConversion"/>
  <dataValidations count="1">
    <dataValidation allowBlank="1" showInputMessage="1" showErrorMessage="1" errorTitle="Błąd" error="Proszę wybrać wartość z przedziału od 0,01% do 100,00%" sqref="D11"/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3" orientation="landscape" r:id="rId4"/>
  <headerFooter alignWithMargins="0"/>
  <colBreaks count="2" manualBreakCount="2">
    <brk id="176" max="24" man="1"/>
    <brk id="187" max="24" man="1"/>
  </colBreak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'Listy wyboru'!$C$3:$C$8</xm:f>
          </x14:formula1>
          <xm:sqref>E22</xm:sqref>
        </x14:dataValidation>
        <x14:dataValidation type="list" allowBlank="1" showInputMessage="1" showErrorMessage="1">
          <x14:formula1>
            <xm:f>'Listy wyboru'!$G$3:$G$4</xm:f>
          </x14:formula1>
          <xm:sqref>D10</xm:sqref>
        </x14:dataValidation>
        <x14:dataValidation type="list" allowBlank="1" showInputMessage="1" showErrorMessage="1">
          <x14:formula1>
            <xm:f>'Listy wyboru'!$H$3:$H$4</xm:f>
          </x14:formula1>
          <xm:sqref>C18:D18</xm:sqref>
        </x14:dataValidation>
        <x14:dataValidation type="list" allowBlank="1" showInputMessage="1" showErrorMessage="1">
          <x14:formula1>
            <xm:f>'Listy wyboru'!$A$3:$A$4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view="pageBreakPreview" zoomScale="70" zoomScaleNormal="70" zoomScaleSheetLayoutView="70" workbookViewId="0">
      <pane xSplit="5" ySplit="5" topLeftCell="F8" activePane="bottomRight" state="frozen"/>
      <selection pane="topRight" activeCell="F1" sqref="F1"/>
      <selection pane="bottomLeft" activeCell="A4" sqref="A4"/>
      <selection pane="bottomRight" activeCell="D27" sqref="D27:D31"/>
    </sheetView>
  </sheetViews>
  <sheetFormatPr defaultColWidth="9.1796875" defaultRowHeight="13" x14ac:dyDescent="0.25"/>
  <cols>
    <col min="1" max="1" width="4" style="4" customWidth="1"/>
    <col min="2" max="2" width="4.453125" style="122" customWidth="1"/>
    <col min="3" max="3" width="20.81640625" style="4" customWidth="1"/>
    <col min="4" max="4" width="19.81640625" style="4" customWidth="1"/>
    <col min="5" max="5" width="54.453125" style="5" bestFit="1" customWidth="1"/>
    <col min="6" max="6" width="15.1796875" style="5" customWidth="1"/>
    <col min="7" max="7" width="19" style="5" customWidth="1"/>
    <col min="8" max="8" width="11.54296875" style="5" customWidth="1"/>
    <col min="9" max="9" width="14.1796875" style="4" customWidth="1"/>
    <col min="10" max="10" width="13.54296875" style="33" customWidth="1"/>
    <col min="11" max="11" width="17.54296875" style="4" customWidth="1"/>
    <col min="12" max="12" width="15.26953125" style="33" customWidth="1"/>
    <col min="13" max="13" width="17.81640625" style="5" customWidth="1"/>
    <col min="14" max="14" width="5.453125" style="4" customWidth="1"/>
    <col min="15" max="15" width="19.453125" style="4" customWidth="1"/>
    <col min="16" max="16" width="26.453125" style="4" customWidth="1"/>
    <col min="17" max="17" width="18.1796875" style="4" customWidth="1"/>
    <col min="18" max="18" width="0.81640625" style="4" customWidth="1"/>
    <col min="19" max="19" width="19.453125" style="4" customWidth="1"/>
    <col min="20" max="20" width="14.1796875" style="4" customWidth="1"/>
    <col min="21" max="23" width="16.26953125" style="4" customWidth="1"/>
    <col min="24" max="24" width="17.54296875" style="4" customWidth="1"/>
    <col min="25" max="25" width="1.1796875" style="4" customWidth="1"/>
    <col min="26" max="26" width="13.54296875" style="33" customWidth="1"/>
    <col min="27" max="27" width="10.1796875" style="4" bestFit="1" customWidth="1"/>
    <col min="28" max="16384" width="9.1796875" style="4"/>
  </cols>
  <sheetData>
    <row r="1" spans="1:26" ht="30.65" customHeight="1" x14ac:dyDescent="0.25">
      <c r="A1" s="57"/>
      <c r="B1" s="237" t="str">
        <f>IF(E61&gt;(ROUNDDOWN('1. Założenia'!D14*O61,2)),"Koszty promocji przekraczają 15% kosztów kwalifikowanych!!! Obniż koszty promocji.","Koszty promocji spełniają warunek max. 15%")</f>
        <v>Koszty promocji spełniają warunek max. 15%</v>
      </c>
      <c r="C1" s="238"/>
      <c r="D1" s="238"/>
      <c r="E1" s="235" t="s">
        <v>61</v>
      </c>
      <c r="F1" s="131"/>
      <c r="G1" s="58"/>
      <c r="H1" s="58"/>
      <c r="I1" s="57"/>
      <c r="J1" s="59"/>
      <c r="K1" s="57"/>
      <c r="L1" s="59"/>
      <c r="M1" s="58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6" ht="39.65" customHeight="1" x14ac:dyDescent="0.25">
      <c r="A2" s="57"/>
      <c r="B2" s="239" t="str">
        <f>IF(F61&gt;(ROUNDDOWN('1. Założenia'!D16*O61,2)),"Koszty pośrednie przekraczają 10% kosztów kwalifikowanych!!! Obniż koszty pośrednie.","Koszty pośrednie spełniają warunek max. 10%")</f>
        <v>Koszty pośrednie spełniają warunek max. 10%</v>
      </c>
      <c r="C2" s="240"/>
      <c r="D2" s="240"/>
      <c r="E2" s="236"/>
      <c r="F2" s="132"/>
      <c r="G2" s="58"/>
      <c r="H2" s="58"/>
      <c r="I2" s="57"/>
      <c r="J2" s="59"/>
      <c r="K2" s="57"/>
      <c r="L2" s="59"/>
      <c r="M2" s="58"/>
      <c r="N2" s="57"/>
      <c r="O2" s="57"/>
      <c r="P2" s="57"/>
      <c r="Q2" s="57"/>
      <c r="R2" s="57"/>
      <c r="S2" s="57"/>
      <c r="T2" s="225" t="s">
        <v>44</v>
      </c>
      <c r="U2" s="225"/>
      <c r="V2" s="225"/>
      <c r="W2" s="225"/>
      <c r="X2" s="225"/>
    </row>
    <row r="3" spans="1:26" ht="39.65" customHeight="1" x14ac:dyDescent="0.25">
      <c r="A3" s="57"/>
      <c r="B3" s="241" t="str">
        <f>IF(AND('1. Założenia'!D15='Listy wyboru'!A3,'2. Nakłady'!F61&gt;0.15*'2. Nakłady'!F63),"Wybrano RYCZAŁT 15%, a koszty pośrednie przekraczają 15% kosztów wynagrodzeń!!!"," ")</f>
        <v xml:space="preserve"> </v>
      </c>
      <c r="C3" s="242"/>
      <c r="D3" s="242"/>
      <c r="E3" s="153"/>
      <c r="F3" s="132"/>
      <c r="G3" s="58"/>
      <c r="H3" s="58"/>
      <c r="I3" s="57"/>
      <c r="J3" s="59"/>
      <c r="K3" s="57"/>
      <c r="L3" s="59"/>
      <c r="M3" s="58"/>
      <c r="N3" s="57"/>
      <c r="O3" s="57"/>
      <c r="P3" s="57"/>
      <c r="Q3" s="57"/>
      <c r="R3" s="57"/>
      <c r="S3" s="57"/>
      <c r="T3" s="154"/>
      <c r="U3" s="167" t="str">
        <f>IF(U5&gt;2023, "Nie możesz ponosić wydatków po 31.12.2023"," ")</f>
        <v xml:space="preserve"> </v>
      </c>
      <c r="V3" s="167" t="str">
        <f>IF(V5&gt;2023, "Nie możesz ponosić wydatków po 31.12.2023"," ")</f>
        <v xml:space="preserve"> </v>
      </c>
      <c r="W3" s="167" t="str">
        <f>IF(W5&gt;2023, "Nie możesz ponosić wydatków po 31.12.2023"," ")</f>
        <v xml:space="preserve"> </v>
      </c>
      <c r="X3" s="154"/>
      <c r="Z3" s="155"/>
    </row>
    <row r="4" spans="1:26" ht="3" customHeight="1" x14ac:dyDescent="0.25">
      <c r="A4" s="57"/>
      <c r="B4" s="145"/>
      <c r="C4" s="144"/>
      <c r="D4" s="144"/>
      <c r="E4" s="143"/>
      <c r="F4" s="132"/>
      <c r="G4" s="58"/>
      <c r="H4" s="58"/>
      <c r="I4" s="57"/>
      <c r="J4" s="59"/>
      <c r="K4" s="57"/>
      <c r="L4" s="59"/>
      <c r="M4" s="58"/>
      <c r="N4" s="57"/>
      <c r="O4" s="57"/>
      <c r="P4" s="57"/>
      <c r="Q4" s="57"/>
      <c r="R4" s="57"/>
      <c r="S4" s="57"/>
      <c r="T4" s="121"/>
      <c r="U4" s="121"/>
      <c r="V4" s="121"/>
      <c r="W4" s="121"/>
      <c r="X4" s="121"/>
      <c r="Z4" s="122"/>
    </row>
    <row r="5" spans="1:26" s="49" customFormat="1" ht="39" x14ac:dyDescent="0.25">
      <c r="A5" s="60"/>
      <c r="B5" s="125" t="s">
        <v>99</v>
      </c>
      <c r="C5" s="125" t="s">
        <v>100</v>
      </c>
      <c r="D5" s="125" t="s">
        <v>101</v>
      </c>
      <c r="E5" s="125" t="s">
        <v>26</v>
      </c>
      <c r="F5" s="48" t="s">
        <v>102</v>
      </c>
      <c r="G5" s="48" t="s">
        <v>31</v>
      </c>
      <c r="H5" s="48" t="s">
        <v>38</v>
      </c>
      <c r="I5" s="48" t="s">
        <v>32</v>
      </c>
      <c r="J5" s="125" t="s">
        <v>33</v>
      </c>
      <c r="K5" s="48" t="s">
        <v>34</v>
      </c>
      <c r="L5" s="48" t="s">
        <v>35</v>
      </c>
      <c r="M5" s="48" t="s">
        <v>36</v>
      </c>
      <c r="N5" s="60"/>
      <c r="O5" s="48" t="s">
        <v>42</v>
      </c>
      <c r="P5" s="48" t="s">
        <v>134</v>
      </c>
      <c r="Q5" s="48" t="s">
        <v>43</v>
      </c>
      <c r="R5" s="60"/>
      <c r="S5" s="124" t="s">
        <v>107</v>
      </c>
      <c r="T5" s="50">
        <f>'1. Założenia'!E22</f>
        <v>2020</v>
      </c>
      <c r="U5" s="168">
        <f>'1. Założenia'!F22</f>
        <v>2021</v>
      </c>
      <c r="V5" s="168">
        <f>'1. Założenia'!G22</f>
        <v>2022</v>
      </c>
      <c r="W5" s="168">
        <f>'1. Założenia'!H22</f>
        <v>2023</v>
      </c>
      <c r="X5" s="50" t="s">
        <v>52</v>
      </c>
      <c r="Z5" s="49" t="s">
        <v>53</v>
      </c>
    </row>
    <row r="6" spans="1:26" s="49" customFormat="1" ht="1" customHeight="1" x14ac:dyDescent="0.25">
      <c r="A6" s="60"/>
      <c r="B6" s="125"/>
      <c r="C6" s="125"/>
      <c r="D6" s="125"/>
      <c r="E6" s="125"/>
      <c r="F6" s="48"/>
      <c r="G6" s="48"/>
      <c r="H6" s="48"/>
      <c r="I6" s="48"/>
      <c r="J6" s="125"/>
      <c r="K6" s="48"/>
      <c r="L6" s="48"/>
      <c r="M6" s="48"/>
      <c r="N6" s="60"/>
      <c r="O6" s="46"/>
      <c r="P6" s="46"/>
      <c r="Q6" s="46"/>
      <c r="R6" s="60"/>
      <c r="S6" s="124"/>
      <c r="T6" s="125"/>
      <c r="U6" s="125"/>
      <c r="V6" s="125"/>
      <c r="W6" s="125"/>
      <c r="X6" s="125"/>
    </row>
    <row r="7" spans="1:26" ht="12.75" customHeight="1" x14ac:dyDescent="0.25">
      <c r="A7" s="57"/>
      <c r="B7" s="226">
        <v>1</v>
      </c>
      <c r="C7" s="223" t="s">
        <v>135</v>
      </c>
      <c r="D7" s="228" t="s">
        <v>136</v>
      </c>
      <c r="E7" s="228" t="s">
        <v>128</v>
      </c>
      <c r="F7" s="217" t="s">
        <v>41</v>
      </c>
      <c r="G7" s="229">
        <v>5000</v>
      </c>
      <c r="H7" s="231"/>
      <c r="I7" s="233">
        <f>IF(H7="zw./ nie dotyczy",0,ROUND(G7*H7,2))</f>
        <v>0</v>
      </c>
      <c r="J7" s="245"/>
      <c r="K7" s="243">
        <f>ROUND(G7*J7,2)</f>
        <v>0</v>
      </c>
      <c r="L7" s="244">
        <f>ROUND(I7*J7,2)</f>
        <v>0</v>
      </c>
      <c r="M7" s="233">
        <f>K7+L7</f>
        <v>0</v>
      </c>
      <c r="N7" s="57"/>
      <c r="O7" s="197"/>
      <c r="P7" s="206" t="s">
        <v>139</v>
      </c>
      <c r="Q7" s="203">
        <f>M7-O7</f>
        <v>0</v>
      </c>
      <c r="R7" s="61"/>
      <c r="S7" s="63" t="s">
        <v>54</v>
      </c>
      <c r="T7" s="51"/>
      <c r="U7" s="51"/>
      <c r="V7" s="51"/>
      <c r="W7" s="51"/>
      <c r="X7" s="45">
        <f>SUM(T7:W7)</f>
        <v>0</v>
      </c>
      <c r="Z7" s="201" t="str">
        <f>IF(O7=(X7+X8),"OK","ŹLE")</f>
        <v>OK</v>
      </c>
    </row>
    <row r="8" spans="1:26" ht="12.5" x14ac:dyDescent="0.25">
      <c r="A8" s="57"/>
      <c r="B8" s="227"/>
      <c r="C8" s="224"/>
      <c r="D8" s="224"/>
      <c r="E8" s="224"/>
      <c r="F8" s="218"/>
      <c r="G8" s="230"/>
      <c r="H8" s="232"/>
      <c r="I8" s="234"/>
      <c r="J8" s="227"/>
      <c r="K8" s="234"/>
      <c r="L8" s="227"/>
      <c r="M8" s="234"/>
      <c r="N8" s="57"/>
      <c r="O8" s="198"/>
      <c r="P8" s="207"/>
      <c r="Q8" s="204"/>
      <c r="R8" s="61"/>
      <c r="S8" s="63" t="s">
        <v>57</v>
      </c>
      <c r="T8" s="51"/>
      <c r="U8" s="51"/>
      <c r="V8" s="51"/>
      <c r="W8" s="51"/>
      <c r="X8" s="45">
        <f>SUM(T8:W8)</f>
        <v>0</v>
      </c>
      <c r="Z8" s="202"/>
    </row>
    <row r="9" spans="1:26" ht="12.5" x14ac:dyDescent="0.25">
      <c r="A9" s="57"/>
      <c r="B9" s="227"/>
      <c r="C9" s="224"/>
      <c r="D9" s="224"/>
      <c r="E9" s="224"/>
      <c r="F9" s="218"/>
      <c r="G9" s="230"/>
      <c r="H9" s="232"/>
      <c r="I9" s="234"/>
      <c r="J9" s="227"/>
      <c r="K9" s="234"/>
      <c r="L9" s="227"/>
      <c r="M9" s="234"/>
      <c r="N9" s="57"/>
      <c r="O9" s="198"/>
      <c r="P9" s="207"/>
      <c r="Q9" s="204"/>
      <c r="R9" s="61"/>
      <c r="S9" s="63" t="s">
        <v>55</v>
      </c>
      <c r="T9" s="51"/>
      <c r="U9" s="51"/>
      <c r="V9" s="51"/>
      <c r="W9" s="51"/>
      <c r="X9" s="45">
        <f>SUM(T9:W9)</f>
        <v>0</v>
      </c>
      <c r="Z9" s="201" t="str">
        <f>IF(Q7=(X9+X10),"OK","ŹLE")</f>
        <v>OK</v>
      </c>
    </row>
    <row r="10" spans="1:26" ht="12.5" x14ac:dyDescent="0.25">
      <c r="A10" s="57"/>
      <c r="B10" s="227"/>
      <c r="C10" s="224"/>
      <c r="D10" s="224"/>
      <c r="E10" s="224"/>
      <c r="F10" s="218"/>
      <c r="G10" s="230"/>
      <c r="H10" s="232"/>
      <c r="I10" s="234"/>
      <c r="J10" s="227"/>
      <c r="K10" s="234"/>
      <c r="L10" s="227"/>
      <c r="M10" s="234"/>
      <c r="N10" s="57"/>
      <c r="O10" s="198"/>
      <c r="P10" s="207"/>
      <c r="Q10" s="204"/>
      <c r="R10" s="61"/>
      <c r="S10" s="63" t="s">
        <v>56</v>
      </c>
      <c r="T10" s="51"/>
      <c r="U10" s="51"/>
      <c r="V10" s="51"/>
      <c r="W10" s="51"/>
      <c r="X10" s="45">
        <f>SUM(T10:W10)</f>
        <v>0</v>
      </c>
      <c r="Z10" s="202"/>
    </row>
    <row r="11" spans="1:26" ht="13.5" thickBot="1" x14ac:dyDescent="0.3">
      <c r="A11" s="57"/>
      <c r="B11" s="227"/>
      <c r="C11" s="224"/>
      <c r="D11" s="224"/>
      <c r="E11" s="224"/>
      <c r="F11" s="218"/>
      <c r="G11" s="230"/>
      <c r="H11" s="232"/>
      <c r="I11" s="234"/>
      <c r="J11" s="227"/>
      <c r="K11" s="234"/>
      <c r="L11" s="227"/>
      <c r="M11" s="234"/>
      <c r="N11" s="57"/>
      <c r="O11" s="199"/>
      <c r="P11" s="208"/>
      <c r="Q11" s="205"/>
      <c r="R11" s="61"/>
      <c r="S11" s="47" t="s">
        <v>52</v>
      </c>
      <c r="T11" s="74">
        <f>SUM(T7:T10)</f>
        <v>0</v>
      </c>
      <c r="U11" s="73">
        <f t="shared" ref="U11:X11" si="0">SUM(U7:U10)</f>
        <v>0</v>
      </c>
      <c r="V11" s="74">
        <f t="shared" si="0"/>
        <v>0</v>
      </c>
      <c r="W11" s="74">
        <f t="shared" si="0"/>
        <v>0</v>
      </c>
      <c r="X11" s="67">
        <f t="shared" si="0"/>
        <v>0</v>
      </c>
    </row>
    <row r="12" spans="1:26" ht="13" customHeight="1" thickTop="1" x14ac:dyDescent="0.25">
      <c r="A12" s="57"/>
      <c r="B12" s="219">
        <f>B7+1</f>
        <v>2</v>
      </c>
      <c r="C12" s="223" t="s">
        <v>135</v>
      </c>
      <c r="D12" s="220" t="s">
        <v>137</v>
      </c>
      <c r="E12" s="220" t="s">
        <v>128</v>
      </c>
      <c r="F12" s="217" t="s">
        <v>41</v>
      </c>
      <c r="G12" s="211"/>
      <c r="H12" s="214"/>
      <c r="I12" s="200">
        <f>IF(H12="zw./ nie dotyczy",0,ROUND(G12*H12,2))</f>
        <v>0</v>
      </c>
      <c r="J12" s="209"/>
      <c r="K12" s="210">
        <f t="shared" ref="K12:K52" si="1">ROUND(G12*J12,2)</f>
        <v>0</v>
      </c>
      <c r="L12" s="194">
        <f t="shared" ref="L12" si="2">ROUND(I12*J12,2)</f>
        <v>0</v>
      </c>
      <c r="M12" s="200">
        <f t="shared" ref="M12:M52" si="3">K12+L12</f>
        <v>0</v>
      </c>
      <c r="N12" s="57"/>
      <c r="O12" s="197"/>
      <c r="P12" s="206"/>
      <c r="Q12" s="203">
        <f>M12-O12</f>
        <v>0</v>
      </c>
      <c r="R12" s="61"/>
      <c r="S12" s="64" t="s">
        <v>54</v>
      </c>
      <c r="T12" s="65"/>
      <c r="U12" s="66"/>
      <c r="V12" s="65"/>
      <c r="W12" s="65"/>
      <c r="X12" s="45">
        <f>SUM(T12:W12)</f>
        <v>0</v>
      </c>
    </row>
    <row r="13" spans="1:26" ht="12.5" x14ac:dyDescent="0.25">
      <c r="A13" s="57"/>
      <c r="B13" s="195"/>
      <c r="C13" s="224"/>
      <c r="D13" s="221"/>
      <c r="E13" s="221"/>
      <c r="F13" s="218"/>
      <c r="G13" s="212"/>
      <c r="H13" s="215"/>
      <c r="I13" s="198"/>
      <c r="J13" s="195"/>
      <c r="K13" s="198"/>
      <c r="L13" s="195"/>
      <c r="M13" s="198"/>
      <c r="N13" s="57"/>
      <c r="O13" s="198"/>
      <c r="P13" s="207"/>
      <c r="Q13" s="204"/>
      <c r="R13" s="61"/>
      <c r="S13" s="63" t="s">
        <v>57</v>
      </c>
      <c r="T13" s="51"/>
      <c r="U13" s="51"/>
      <c r="V13" s="51"/>
      <c r="W13" s="51"/>
      <c r="X13" s="45">
        <f>SUM(T13:W13)</f>
        <v>0</v>
      </c>
    </row>
    <row r="14" spans="1:26" ht="12.5" x14ac:dyDescent="0.25">
      <c r="A14" s="57"/>
      <c r="B14" s="195"/>
      <c r="C14" s="224"/>
      <c r="D14" s="221"/>
      <c r="E14" s="221"/>
      <c r="F14" s="218"/>
      <c r="G14" s="212"/>
      <c r="H14" s="215"/>
      <c r="I14" s="198"/>
      <c r="J14" s="195"/>
      <c r="K14" s="198"/>
      <c r="L14" s="195"/>
      <c r="M14" s="198"/>
      <c r="N14" s="57"/>
      <c r="O14" s="198"/>
      <c r="P14" s="207"/>
      <c r="Q14" s="204"/>
      <c r="R14" s="61"/>
      <c r="S14" s="63" t="s">
        <v>55</v>
      </c>
      <c r="T14" s="51"/>
      <c r="U14" s="51"/>
      <c r="V14" s="51"/>
      <c r="W14" s="51"/>
      <c r="X14" s="45">
        <f>SUM(T14:W14)</f>
        <v>0</v>
      </c>
    </row>
    <row r="15" spans="1:26" ht="12.5" x14ac:dyDescent="0.25">
      <c r="A15" s="57"/>
      <c r="B15" s="195"/>
      <c r="C15" s="224"/>
      <c r="D15" s="221"/>
      <c r="E15" s="221"/>
      <c r="F15" s="218"/>
      <c r="G15" s="212"/>
      <c r="H15" s="215"/>
      <c r="I15" s="198"/>
      <c r="J15" s="195"/>
      <c r="K15" s="198"/>
      <c r="L15" s="195"/>
      <c r="M15" s="198"/>
      <c r="N15" s="57"/>
      <c r="O15" s="198"/>
      <c r="P15" s="207"/>
      <c r="Q15" s="204"/>
      <c r="R15" s="61"/>
      <c r="S15" s="63" t="s">
        <v>56</v>
      </c>
      <c r="T15" s="51"/>
      <c r="U15" s="51"/>
      <c r="V15" s="51"/>
      <c r="W15" s="51"/>
      <c r="X15" s="45">
        <f>SUM(T15:W15)</f>
        <v>0</v>
      </c>
    </row>
    <row r="16" spans="1:26" ht="13.5" thickBot="1" x14ac:dyDescent="0.3">
      <c r="A16" s="57"/>
      <c r="B16" s="196"/>
      <c r="C16" s="224"/>
      <c r="D16" s="222"/>
      <c r="E16" s="222"/>
      <c r="F16" s="218"/>
      <c r="G16" s="213"/>
      <c r="H16" s="216"/>
      <c r="I16" s="199"/>
      <c r="J16" s="196"/>
      <c r="K16" s="199"/>
      <c r="L16" s="196"/>
      <c r="M16" s="199"/>
      <c r="N16" s="57"/>
      <c r="O16" s="199"/>
      <c r="P16" s="208"/>
      <c r="Q16" s="205"/>
      <c r="R16" s="61"/>
      <c r="S16" s="47" t="s">
        <v>52</v>
      </c>
      <c r="T16" s="73">
        <f t="shared" ref="T16:X16" si="4">SUM(T12:T15)</f>
        <v>0</v>
      </c>
      <c r="U16" s="73">
        <f t="shared" si="4"/>
        <v>0</v>
      </c>
      <c r="V16" s="73">
        <f t="shared" si="4"/>
        <v>0</v>
      </c>
      <c r="W16" s="73">
        <f t="shared" si="4"/>
        <v>0</v>
      </c>
      <c r="X16" s="67">
        <f t="shared" si="4"/>
        <v>0</v>
      </c>
    </row>
    <row r="17" spans="1:26" ht="13" customHeight="1" thickTop="1" x14ac:dyDescent="0.25">
      <c r="A17" s="57"/>
      <c r="B17" s="219">
        <f>B12+1</f>
        <v>3</v>
      </c>
      <c r="C17" s="223" t="s">
        <v>135</v>
      </c>
      <c r="D17" s="220" t="s">
        <v>138</v>
      </c>
      <c r="E17" s="220" t="s">
        <v>58</v>
      </c>
      <c r="F17" s="217" t="s">
        <v>41</v>
      </c>
      <c r="G17" s="211"/>
      <c r="H17" s="214"/>
      <c r="I17" s="200">
        <f>IF(H17="zw./ nie dotyczy",0,ROUND(G17*H17,2))</f>
        <v>0</v>
      </c>
      <c r="J17" s="209"/>
      <c r="K17" s="210">
        <f t="shared" si="1"/>
        <v>0</v>
      </c>
      <c r="L17" s="194">
        <f>ROUND(I17*J17,2)</f>
        <v>0</v>
      </c>
      <c r="M17" s="200">
        <f t="shared" si="3"/>
        <v>0</v>
      </c>
      <c r="N17" s="57"/>
      <c r="O17" s="197"/>
      <c r="P17" s="206"/>
      <c r="Q17" s="203">
        <f>M17-O17</f>
        <v>0</v>
      </c>
      <c r="R17" s="61"/>
      <c r="S17" s="64" t="s">
        <v>54</v>
      </c>
      <c r="T17" s="66"/>
      <c r="U17" s="66"/>
      <c r="V17" s="66"/>
      <c r="W17" s="66"/>
      <c r="X17" s="45">
        <f>SUM(T17:W17)</f>
        <v>0</v>
      </c>
      <c r="Z17" s="201" t="str">
        <f>IF(O17=(X17+X18),"OK","ŹLE")</f>
        <v>OK</v>
      </c>
    </row>
    <row r="18" spans="1:26" ht="12.5" x14ac:dyDescent="0.25">
      <c r="A18" s="57"/>
      <c r="B18" s="195"/>
      <c r="C18" s="224"/>
      <c r="D18" s="221"/>
      <c r="E18" s="221"/>
      <c r="F18" s="218"/>
      <c r="G18" s="212"/>
      <c r="H18" s="215"/>
      <c r="I18" s="198"/>
      <c r="J18" s="195"/>
      <c r="K18" s="198"/>
      <c r="L18" s="195"/>
      <c r="M18" s="198"/>
      <c r="N18" s="57"/>
      <c r="O18" s="198"/>
      <c r="P18" s="207"/>
      <c r="Q18" s="204"/>
      <c r="R18" s="61"/>
      <c r="S18" s="63" t="s">
        <v>57</v>
      </c>
      <c r="T18" s="51"/>
      <c r="U18" s="51"/>
      <c r="V18" s="51"/>
      <c r="W18" s="51"/>
      <c r="X18" s="45">
        <f>SUM(T18:W18)</f>
        <v>0</v>
      </c>
      <c r="Z18" s="202"/>
    </row>
    <row r="19" spans="1:26" ht="12.5" x14ac:dyDescent="0.25">
      <c r="A19" s="57"/>
      <c r="B19" s="195"/>
      <c r="C19" s="224"/>
      <c r="D19" s="221"/>
      <c r="E19" s="221"/>
      <c r="F19" s="218"/>
      <c r="G19" s="212"/>
      <c r="H19" s="215"/>
      <c r="I19" s="198"/>
      <c r="J19" s="195"/>
      <c r="K19" s="198"/>
      <c r="L19" s="195"/>
      <c r="M19" s="198"/>
      <c r="N19" s="57"/>
      <c r="O19" s="198"/>
      <c r="P19" s="207"/>
      <c r="Q19" s="204"/>
      <c r="R19" s="61"/>
      <c r="S19" s="63" t="s">
        <v>55</v>
      </c>
      <c r="T19" s="51"/>
      <c r="U19" s="51"/>
      <c r="V19" s="51"/>
      <c r="W19" s="51"/>
      <c r="X19" s="45">
        <f>SUM(T19:W19)</f>
        <v>0</v>
      </c>
      <c r="Z19" s="201" t="str">
        <f>IF(Q17=(X19+X20),"OK","ŹLE")</f>
        <v>OK</v>
      </c>
    </row>
    <row r="20" spans="1:26" ht="12.5" x14ac:dyDescent="0.25">
      <c r="A20" s="57"/>
      <c r="B20" s="195"/>
      <c r="C20" s="224"/>
      <c r="D20" s="221"/>
      <c r="E20" s="221"/>
      <c r="F20" s="218"/>
      <c r="G20" s="212"/>
      <c r="H20" s="215"/>
      <c r="I20" s="198"/>
      <c r="J20" s="195"/>
      <c r="K20" s="198"/>
      <c r="L20" s="195"/>
      <c r="M20" s="198"/>
      <c r="N20" s="57"/>
      <c r="O20" s="198"/>
      <c r="P20" s="207"/>
      <c r="Q20" s="204"/>
      <c r="R20" s="61"/>
      <c r="S20" s="63" t="s">
        <v>56</v>
      </c>
      <c r="T20" s="51"/>
      <c r="U20" s="51"/>
      <c r="V20" s="51"/>
      <c r="W20" s="51"/>
      <c r="X20" s="45">
        <f>SUM(T20:W20)</f>
        <v>0</v>
      </c>
      <c r="Z20" s="202"/>
    </row>
    <row r="21" spans="1:26" ht="13.5" thickBot="1" x14ac:dyDescent="0.3">
      <c r="A21" s="57"/>
      <c r="B21" s="196"/>
      <c r="C21" s="224"/>
      <c r="D21" s="222"/>
      <c r="E21" s="222"/>
      <c r="F21" s="218"/>
      <c r="G21" s="213"/>
      <c r="H21" s="216"/>
      <c r="I21" s="199"/>
      <c r="J21" s="196"/>
      <c r="K21" s="199"/>
      <c r="L21" s="196"/>
      <c r="M21" s="199"/>
      <c r="N21" s="57"/>
      <c r="O21" s="199"/>
      <c r="P21" s="208"/>
      <c r="Q21" s="205"/>
      <c r="R21" s="61"/>
      <c r="S21" s="47" t="s">
        <v>52</v>
      </c>
      <c r="T21" s="74">
        <f t="shared" ref="T21:X21" si="5">SUM(T17:T20)</f>
        <v>0</v>
      </c>
      <c r="U21" s="74">
        <f t="shared" si="5"/>
        <v>0</v>
      </c>
      <c r="V21" s="73">
        <f t="shared" si="5"/>
        <v>0</v>
      </c>
      <c r="W21" s="74">
        <f t="shared" si="5"/>
        <v>0</v>
      </c>
      <c r="X21" s="67">
        <f t="shared" si="5"/>
        <v>0</v>
      </c>
    </row>
    <row r="22" spans="1:26" ht="13" customHeight="1" thickTop="1" x14ac:dyDescent="0.25">
      <c r="A22" s="57"/>
      <c r="B22" s="219">
        <f>B17+1</f>
        <v>4</v>
      </c>
      <c r="C22" s="223" t="s">
        <v>140</v>
      </c>
      <c r="D22" s="220" t="s">
        <v>141</v>
      </c>
      <c r="E22" s="220"/>
      <c r="F22" s="217" t="s">
        <v>41</v>
      </c>
      <c r="G22" s="211"/>
      <c r="H22" s="214"/>
      <c r="I22" s="200">
        <f>IF(H22="zw./ nie dotyczy",0,ROUND(G22*H22,2))</f>
        <v>0</v>
      </c>
      <c r="J22" s="209"/>
      <c r="K22" s="210">
        <f t="shared" si="1"/>
        <v>0</v>
      </c>
      <c r="L22" s="194">
        <f>ROUND(I22*J22,2)</f>
        <v>0</v>
      </c>
      <c r="M22" s="200">
        <f t="shared" si="3"/>
        <v>0</v>
      </c>
      <c r="N22" s="57"/>
      <c r="O22" s="197"/>
      <c r="P22" s="206"/>
      <c r="Q22" s="203">
        <f>M22-O22</f>
        <v>0</v>
      </c>
      <c r="R22" s="61"/>
      <c r="S22" s="64" t="s">
        <v>54</v>
      </c>
      <c r="T22" s="65"/>
      <c r="U22" s="65"/>
      <c r="V22" s="66"/>
      <c r="W22" s="65"/>
      <c r="X22" s="45">
        <f>SUM(T22:W22)</f>
        <v>0</v>
      </c>
      <c r="Z22" s="201" t="str">
        <f>IF(O22=(X22+X23),"OK","ŹLE")</f>
        <v>OK</v>
      </c>
    </row>
    <row r="23" spans="1:26" ht="12.5" x14ac:dyDescent="0.25">
      <c r="A23" s="57"/>
      <c r="B23" s="195"/>
      <c r="C23" s="224"/>
      <c r="D23" s="221"/>
      <c r="E23" s="221"/>
      <c r="F23" s="218"/>
      <c r="G23" s="212"/>
      <c r="H23" s="215"/>
      <c r="I23" s="198"/>
      <c r="J23" s="195"/>
      <c r="K23" s="198"/>
      <c r="L23" s="195"/>
      <c r="M23" s="198"/>
      <c r="N23" s="57"/>
      <c r="O23" s="198"/>
      <c r="P23" s="207"/>
      <c r="Q23" s="204"/>
      <c r="R23" s="61"/>
      <c r="S23" s="63" t="s">
        <v>57</v>
      </c>
      <c r="T23" s="51"/>
      <c r="U23" s="51"/>
      <c r="V23" s="51"/>
      <c r="W23" s="51"/>
      <c r="X23" s="45">
        <f>SUM(T23:W23)</f>
        <v>0</v>
      </c>
      <c r="Z23" s="202"/>
    </row>
    <row r="24" spans="1:26" ht="12.5" x14ac:dyDescent="0.25">
      <c r="A24" s="57"/>
      <c r="B24" s="195"/>
      <c r="C24" s="224"/>
      <c r="D24" s="221"/>
      <c r="E24" s="221"/>
      <c r="F24" s="218"/>
      <c r="G24" s="212"/>
      <c r="H24" s="215"/>
      <c r="I24" s="198"/>
      <c r="J24" s="195"/>
      <c r="K24" s="198"/>
      <c r="L24" s="195"/>
      <c r="M24" s="198"/>
      <c r="N24" s="57"/>
      <c r="O24" s="198"/>
      <c r="P24" s="207"/>
      <c r="Q24" s="204"/>
      <c r="R24" s="61"/>
      <c r="S24" s="63" t="s">
        <v>55</v>
      </c>
      <c r="T24" s="51"/>
      <c r="U24" s="51"/>
      <c r="V24" s="51"/>
      <c r="W24" s="51"/>
      <c r="X24" s="45">
        <f>SUM(T24:W24)</f>
        <v>0</v>
      </c>
      <c r="Z24" s="201" t="str">
        <f>IF(Q22=(X24+X25),"OK","ŹLE")</f>
        <v>OK</v>
      </c>
    </row>
    <row r="25" spans="1:26" ht="12.5" x14ac:dyDescent="0.25">
      <c r="A25" s="57"/>
      <c r="B25" s="195"/>
      <c r="C25" s="224"/>
      <c r="D25" s="221"/>
      <c r="E25" s="221"/>
      <c r="F25" s="218"/>
      <c r="G25" s="212"/>
      <c r="H25" s="215"/>
      <c r="I25" s="198"/>
      <c r="J25" s="195"/>
      <c r="K25" s="198"/>
      <c r="L25" s="195"/>
      <c r="M25" s="198"/>
      <c r="N25" s="57"/>
      <c r="O25" s="198"/>
      <c r="P25" s="207"/>
      <c r="Q25" s="204"/>
      <c r="R25" s="61"/>
      <c r="S25" s="63" t="s">
        <v>56</v>
      </c>
      <c r="T25" s="51"/>
      <c r="U25" s="51"/>
      <c r="V25" s="51"/>
      <c r="W25" s="51"/>
      <c r="X25" s="45">
        <f>SUM(T25:W25)</f>
        <v>0</v>
      </c>
      <c r="Z25" s="202"/>
    </row>
    <row r="26" spans="1:26" ht="13.5" thickBot="1" x14ac:dyDescent="0.3">
      <c r="A26" s="57"/>
      <c r="B26" s="196"/>
      <c r="C26" s="224"/>
      <c r="D26" s="222"/>
      <c r="E26" s="222"/>
      <c r="F26" s="218"/>
      <c r="G26" s="213"/>
      <c r="H26" s="216"/>
      <c r="I26" s="199"/>
      <c r="J26" s="196"/>
      <c r="K26" s="199"/>
      <c r="L26" s="196"/>
      <c r="M26" s="199"/>
      <c r="N26" s="57"/>
      <c r="O26" s="199"/>
      <c r="P26" s="208"/>
      <c r="Q26" s="205"/>
      <c r="R26" s="61"/>
      <c r="S26" s="47" t="s">
        <v>52</v>
      </c>
      <c r="T26" s="74">
        <f t="shared" ref="T26:X26" si="6">SUM(T22:T25)</f>
        <v>0</v>
      </c>
      <c r="U26" s="74">
        <f t="shared" si="6"/>
        <v>0</v>
      </c>
      <c r="V26" s="74">
        <f t="shared" si="6"/>
        <v>0</v>
      </c>
      <c r="W26" s="73">
        <f t="shared" si="6"/>
        <v>0</v>
      </c>
      <c r="X26" s="67">
        <f t="shared" si="6"/>
        <v>0</v>
      </c>
    </row>
    <row r="27" spans="1:26" thickTop="1" x14ac:dyDescent="0.25">
      <c r="A27" s="57"/>
      <c r="B27" s="219">
        <f>B22+1</f>
        <v>5</v>
      </c>
      <c r="C27" s="223" t="s">
        <v>142</v>
      </c>
      <c r="D27" s="220"/>
      <c r="E27" s="220"/>
      <c r="F27" s="217" t="s">
        <v>41</v>
      </c>
      <c r="G27" s="211"/>
      <c r="H27" s="214"/>
      <c r="I27" s="200">
        <f>IF(H27="zw./ nie dotyczy",0,ROUND(G27*H27,2))</f>
        <v>0</v>
      </c>
      <c r="J27" s="209"/>
      <c r="K27" s="210">
        <f t="shared" si="1"/>
        <v>0</v>
      </c>
      <c r="L27" s="194">
        <f>ROUND(I27*J27,2)</f>
        <v>0</v>
      </c>
      <c r="M27" s="200">
        <f t="shared" si="3"/>
        <v>0</v>
      </c>
      <c r="N27" s="53"/>
      <c r="O27" s="197"/>
      <c r="P27" s="206"/>
      <c r="Q27" s="203">
        <f>M27-O27</f>
        <v>0</v>
      </c>
      <c r="R27" s="62"/>
      <c r="S27" s="64" t="s">
        <v>54</v>
      </c>
      <c r="T27" s="68"/>
      <c r="U27" s="68"/>
      <c r="V27" s="68"/>
      <c r="W27" s="69"/>
      <c r="X27" s="45">
        <f>SUM(T27:W27)</f>
        <v>0</v>
      </c>
      <c r="Y27"/>
      <c r="Z27" s="201" t="str">
        <f>IF(O27=(X27+X28),"OK","ŹLE")</f>
        <v>OK</v>
      </c>
    </row>
    <row r="28" spans="1:26" ht="12.5" x14ac:dyDescent="0.25">
      <c r="A28" s="57"/>
      <c r="B28" s="195"/>
      <c r="C28" s="224"/>
      <c r="D28" s="221"/>
      <c r="E28" s="221"/>
      <c r="F28" s="218"/>
      <c r="G28" s="212"/>
      <c r="H28" s="215"/>
      <c r="I28" s="198"/>
      <c r="J28" s="195"/>
      <c r="K28" s="198"/>
      <c r="L28" s="195"/>
      <c r="M28" s="198"/>
      <c r="N28" s="53"/>
      <c r="O28" s="198"/>
      <c r="P28" s="207"/>
      <c r="Q28" s="204"/>
      <c r="R28" s="62"/>
      <c r="S28" s="63" t="s">
        <v>57</v>
      </c>
      <c r="T28" s="52"/>
      <c r="U28" s="52"/>
      <c r="V28" s="52"/>
      <c r="W28" s="52"/>
      <c r="X28" s="45">
        <f>SUM(T28:W28)</f>
        <v>0</v>
      </c>
      <c r="Y28"/>
      <c r="Z28" s="202"/>
    </row>
    <row r="29" spans="1:26" ht="12.5" x14ac:dyDescent="0.25">
      <c r="A29" s="57"/>
      <c r="B29" s="195"/>
      <c r="C29" s="224"/>
      <c r="D29" s="221"/>
      <c r="E29" s="221"/>
      <c r="F29" s="218"/>
      <c r="G29" s="212"/>
      <c r="H29" s="215"/>
      <c r="I29" s="198"/>
      <c r="J29" s="195"/>
      <c r="K29" s="198"/>
      <c r="L29" s="195"/>
      <c r="M29" s="198"/>
      <c r="N29" s="53"/>
      <c r="O29" s="198"/>
      <c r="P29" s="207"/>
      <c r="Q29" s="204"/>
      <c r="R29" s="62"/>
      <c r="S29" s="63" t="s">
        <v>55</v>
      </c>
      <c r="T29" s="52"/>
      <c r="U29" s="52"/>
      <c r="V29" s="52"/>
      <c r="W29" s="52"/>
      <c r="X29" s="45">
        <f>SUM(T29:W29)</f>
        <v>0</v>
      </c>
      <c r="Y29"/>
      <c r="Z29" s="201" t="str">
        <f>IF(Q27=(X29+X30),"OK","ŹLE")</f>
        <v>OK</v>
      </c>
    </row>
    <row r="30" spans="1:26" ht="12.5" x14ac:dyDescent="0.25">
      <c r="A30" s="57"/>
      <c r="B30" s="195"/>
      <c r="C30" s="224"/>
      <c r="D30" s="221"/>
      <c r="E30" s="221"/>
      <c r="F30" s="218"/>
      <c r="G30" s="212"/>
      <c r="H30" s="215"/>
      <c r="I30" s="198"/>
      <c r="J30" s="195"/>
      <c r="K30" s="198"/>
      <c r="L30" s="195"/>
      <c r="M30" s="198"/>
      <c r="N30" s="53"/>
      <c r="O30" s="198"/>
      <c r="P30" s="207"/>
      <c r="Q30" s="204"/>
      <c r="R30" s="62"/>
      <c r="S30" s="63" t="s">
        <v>56</v>
      </c>
      <c r="T30" s="52"/>
      <c r="U30" s="52"/>
      <c r="V30" s="52"/>
      <c r="W30" s="52"/>
      <c r="X30" s="45">
        <f>SUM(T30:W30)</f>
        <v>0</v>
      </c>
      <c r="Y30"/>
      <c r="Z30" s="202"/>
    </row>
    <row r="31" spans="1:26" ht="13.5" thickBot="1" x14ac:dyDescent="0.3">
      <c r="A31" s="57"/>
      <c r="B31" s="196"/>
      <c r="C31" s="224"/>
      <c r="D31" s="222"/>
      <c r="E31" s="222"/>
      <c r="F31" s="218"/>
      <c r="G31" s="213"/>
      <c r="H31" s="216"/>
      <c r="I31" s="199"/>
      <c r="J31" s="196"/>
      <c r="K31" s="199"/>
      <c r="L31" s="196"/>
      <c r="M31" s="199"/>
      <c r="N31" s="53"/>
      <c r="O31" s="199"/>
      <c r="P31" s="208"/>
      <c r="Q31" s="205"/>
      <c r="R31" s="62"/>
      <c r="S31" s="71" t="s">
        <v>52</v>
      </c>
      <c r="T31" s="74">
        <f t="shared" ref="T31:X31" si="7">SUM(T27:T30)</f>
        <v>0</v>
      </c>
      <c r="U31" s="74">
        <f t="shared" si="7"/>
        <v>0</v>
      </c>
      <c r="V31" s="74">
        <f t="shared" si="7"/>
        <v>0</v>
      </c>
      <c r="W31" s="74">
        <f t="shared" si="7"/>
        <v>0</v>
      </c>
      <c r="X31" s="67">
        <f t="shared" si="7"/>
        <v>0</v>
      </c>
      <c r="Y31"/>
    </row>
    <row r="32" spans="1:26" ht="13" customHeight="1" thickTop="1" x14ac:dyDescent="0.25">
      <c r="A32" s="57"/>
      <c r="B32" s="219">
        <f>B27+1</f>
        <v>6</v>
      </c>
      <c r="C32" s="223"/>
      <c r="D32" s="220"/>
      <c r="E32" s="220"/>
      <c r="F32" s="217" t="s">
        <v>41</v>
      </c>
      <c r="G32" s="211"/>
      <c r="H32" s="214"/>
      <c r="I32" s="200">
        <f>IF(H32="zw./ nie dotyczy",0,ROUND(G32*H32,2))</f>
        <v>0</v>
      </c>
      <c r="J32" s="209"/>
      <c r="K32" s="210">
        <f t="shared" si="1"/>
        <v>0</v>
      </c>
      <c r="L32" s="194">
        <f>ROUND(I32*J32,2)</f>
        <v>0</v>
      </c>
      <c r="M32" s="200">
        <f t="shared" si="3"/>
        <v>0</v>
      </c>
      <c r="N32" s="53"/>
      <c r="O32" s="197"/>
      <c r="P32" s="206"/>
      <c r="Q32" s="203">
        <f>M32-O32</f>
        <v>0</v>
      </c>
      <c r="R32" s="62"/>
      <c r="S32" s="70" t="s">
        <v>54</v>
      </c>
      <c r="T32" s="68"/>
      <c r="U32" s="68"/>
      <c r="V32" s="68"/>
      <c r="W32" s="68"/>
      <c r="X32" s="45">
        <f>SUM(T32:W32)</f>
        <v>0</v>
      </c>
      <c r="Y32"/>
      <c r="Z32" s="201" t="str">
        <f>IF(O32=(X32+X33),"OK","ŹLE")</f>
        <v>OK</v>
      </c>
    </row>
    <row r="33" spans="1:26" ht="12.5" x14ac:dyDescent="0.25">
      <c r="A33" s="57"/>
      <c r="B33" s="195"/>
      <c r="C33" s="224"/>
      <c r="D33" s="221"/>
      <c r="E33" s="221"/>
      <c r="F33" s="218"/>
      <c r="G33" s="212"/>
      <c r="H33" s="215"/>
      <c r="I33" s="198"/>
      <c r="J33" s="195"/>
      <c r="K33" s="198"/>
      <c r="L33" s="195"/>
      <c r="M33" s="198"/>
      <c r="N33" s="53"/>
      <c r="O33" s="198"/>
      <c r="P33" s="207"/>
      <c r="Q33" s="204"/>
      <c r="R33" s="62"/>
      <c r="S33" s="63" t="s">
        <v>57</v>
      </c>
      <c r="T33" s="52"/>
      <c r="U33" s="52"/>
      <c r="V33" s="52"/>
      <c r="W33" s="52"/>
      <c r="X33" s="45">
        <f>SUM(T33:W33)</f>
        <v>0</v>
      </c>
      <c r="Y33"/>
      <c r="Z33" s="202"/>
    </row>
    <row r="34" spans="1:26" ht="12.5" x14ac:dyDescent="0.25">
      <c r="A34" s="57"/>
      <c r="B34" s="195"/>
      <c r="C34" s="224"/>
      <c r="D34" s="221"/>
      <c r="E34" s="221"/>
      <c r="F34" s="218"/>
      <c r="G34" s="212"/>
      <c r="H34" s="215"/>
      <c r="I34" s="198"/>
      <c r="J34" s="195"/>
      <c r="K34" s="198"/>
      <c r="L34" s="195"/>
      <c r="M34" s="198"/>
      <c r="N34" s="53"/>
      <c r="O34" s="198"/>
      <c r="P34" s="207"/>
      <c r="Q34" s="204"/>
      <c r="R34" s="62"/>
      <c r="S34" s="63" t="s">
        <v>55</v>
      </c>
      <c r="T34" s="52"/>
      <c r="U34" s="52"/>
      <c r="V34" s="52"/>
      <c r="W34" s="52"/>
      <c r="X34" s="45">
        <f>SUM(T34:W34)</f>
        <v>0</v>
      </c>
      <c r="Y34"/>
      <c r="Z34" s="201" t="str">
        <f>IF(Q32=(X34+X35),"OK","ŹLE")</f>
        <v>OK</v>
      </c>
    </row>
    <row r="35" spans="1:26" ht="12.5" x14ac:dyDescent="0.25">
      <c r="A35" s="57"/>
      <c r="B35" s="195"/>
      <c r="C35" s="224"/>
      <c r="D35" s="221"/>
      <c r="E35" s="221"/>
      <c r="F35" s="218"/>
      <c r="G35" s="212"/>
      <c r="H35" s="215"/>
      <c r="I35" s="198"/>
      <c r="J35" s="195"/>
      <c r="K35" s="198"/>
      <c r="L35" s="195"/>
      <c r="M35" s="198"/>
      <c r="N35" s="53"/>
      <c r="O35" s="198"/>
      <c r="P35" s="207"/>
      <c r="Q35" s="204"/>
      <c r="R35" s="62"/>
      <c r="S35" s="63" t="s">
        <v>56</v>
      </c>
      <c r="T35" s="52"/>
      <c r="U35" s="52"/>
      <c r="V35" s="52"/>
      <c r="W35" s="52"/>
      <c r="X35" s="45">
        <f>SUM(T35:W35)</f>
        <v>0</v>
      </c>
      <c r="Y35"/>
      <c r="Z35" s="202"/>
    </row>
    <row r="36" spans="1:26" ht="13.5" thickBot="1" x14ac:dyDescent="0.3">
      <c r="A36" s="57"/>
      <c r="B36" s="196"/>
      <c r="C36" s="224"/>
      <c r="D36" s="222"/>
      <c r="E36" s="222"/>
      <c r="F36" s="218"/>
      <c r="G36" s="213"/>
      <c r="H36" s="216"/>
      <c r="I36" s="199"/>
      <c r="J36" s="196"/>
      <c r="K36" s="199"/>
      <c r="L36" s="196"/>
      <c r="M36" s="199"/>
      <c r="N36" s="53"/>
      <c r="O36" s="199"/>
      <c r="P36" s="208"/>
      <c r="Q36" s="205"/>
      <c r="R36" s="62"/>
      <c r="S36" s="47" t="s">
        <v>52</v>
      </c>
      <c r="T36" s="73">
        <f t="shared" ref="T36:X36" si="8">SUM(T32:T35)</f>
        <v>0</v>
      </c>
      <c r="U36" s="74">
        <f t="shared" si="8"/>
        <v>0</v>
      </c>
      <c r="V36" s="73">
        <f t="shared" si="8"/>
        <v>0</v>
      </c>
      <c r="W36" s="73">
        <f t="shared" si="8"/>
        <v>0</v>
      </c>
      <c r="X36" s="67">
        <f t="shared" si="8"/>
        <v>0</v>
      </c>
      <c r="Y36"/>
    </row>
    <row r="37" spans="1:26" thickTop="1" x14ac:dyDescent="0.25">
      <c r="A37" s="57"/>
      <c r="B37" s="219">
        <f>B32+1</f>
        <v>7</v>
      </c>
      <c r="C37" s="223"/>
      <c r="D37" s="220"/>
      <c r="E37" s="220"/>
      <c r="F37" s="217" t="s">
        <v>41</v>
      </c>
      <c r="G37" s="211"/>
      <c r="H37" s="214"/>
      <c r="I37" s="200">
        <f>IF(H37="zw./ nie dotyczy",0,ROUND(G37*H37,2))</f>
        <v>0</v>
      </c>
      <c r="J37" s="209"/>
      <c r="K37" s="210">
        <f t="shared" si="1"/>
        <v>0</v>
      </c>
      <c r="L37" s="194">
        <f>ROUND(I37*J37,2)</f>
        <v>0</v>
      </c>
      <c r="M37" s="200">
        <f t="shared" si="3"/>
        <v>0</v>
      </c>
      <c r="N37" s="53"/>
      <c r="O37" s="197"/>
      <c r="P37" s="206"/>
      <c r="Q37" s="203">
        <f>M37-O37</f>
        <v>0</v>
      </c>
      <c r="R37" s="62"/>
      <c r="S37" s="64" t="s">
        <v>54</v>
      </c>
      <c r="T37" s="69"/>
      <c r="U37" s="68"/>
      <c r="V37" s="69"/>
      <c r="W37" s="69"/>
      <c r="X37" s="45">
        <f>SUM(T37:W37)</f>
        <v>0</v>
      </c>
      <c r="Y37"/>
      <c r="Z37" s="201" t="str">
        <f>IF(O37=(X37+X38),"OK","ŹLE")</f>
        <v>OK</v>
      </c>
    </row>
    <row r="38" spans="1:26" ht="12.5" x14ac:dyDescent="0.25">
      <c r="A38" s="57"/>
      <c r="B38" s="195"/>
      <c r="C38" s="224"/>
      <c r="D38" s="221"/>
      <c r="E38" s="221"/>
      <c r="F38" s="218"/>
      <c r="G38" s="212"/>
      <c r="H38" s="215"/>
      <c r="I38" s="198"/>
      <c r="J38" s="195"/>
      <c r="K38" s="198"/>
      <c r="L38" s="195"/>
      <c r="M38" s="198"/>
      <c r="N38" s="53"/>
      <c r="O38" s="198"/>
      <c r="P38" s="207"/>
      <c r="Q38" s="204"/>
      <c r="R38" s="62"/>
      <c r="S38" s="63" t="s">
        <v>57</v>
      </c>
      <c r="T38" s="52"/>
      <c r="U38" s="52"/>
      <c r="V38" s="52"/>
      <c r="W38" s="52"/>
      <c r="X38" s="45">
        <f>SUM(T38:W38)</f>
        <v>0</v>
      </c>
      <c r="Y38"/>
      <c r="Z38" s="202"/>
    </row>
    <row r="39" spans="1:26" ht="12.5" x14ac:dyDescent="0.25">
      <c r="A39" s="57"/>
      <c r="B39" s="195"/>
      <c r="C39" s="224"/>
      <c r="D39" s="221"/>
      <c r="E39" s="221"/>
      <c r="F39" s="218"/>
      <c r="G39" s="212"/>
      <c r="H39" s="215"/>
      <c r="I39" s="198"/>
      <c r="J39" s="195"/>
      <c r="K39" s="198"/>
      <c r="L39" s="195"/>
      <c r="M39" s="198"/>
      <c r="N39" s="53"/>
      <c r="O39" s="198"/>
      <c r="P39" s="207"/>
      <c r="Q39" s="204"/>
      <c r="R39" s="62"/>
      <c r="S39" s="63" t="s">
        <v>55</v>
      </c>
      <c r="T39" s="52"/>
      <c r="U39" s="52"/>
      <c r="V39" s="52"/>
      <c r="W39" s="52"/>
      <c r="X39" s="45">
        <f>SUM(T39:W39)</f>
        <v>0</v>
      </c>
      <c r="Y39"/>
      <c r="Z39" s="201" t="str">
        <f>IF(Q37=(X39+X40),"OK","ŹLE")</f>
        <v>OK</v>
      </c>
    </row>
    <row r="40" spans="1:26" ht="12.5" x14ac:dyDescent="0.25">
      <c r="A40" s="57"/>
      <c r="B40" s="195"/>
      <c r="C40" s="224"/>
      <c r="D40" s="221"/>
      <c r="E40" s="221"/>
      <c r="F40" s="218"/>
      <c r="G40" s="212"/>
      <c r="H40" s="215"/>
      <c r="I40" s="198"/>
      <c r="J40" s="195"/>
      <c r="K40" s="198"/>
      <c r="L40" s="195"/>
      <c r="M40" s="198"/>
      <c r="N40" s="53"/>
      <c r="O40" s="198"/>
      <c r="P40" s="207"/>
      <c r="Q40" s="204"/>
      <c r="R40" s="62"/>
      <c r="S40" s="63" t="s">
        <v>56</v>
      </c>
      <c r="T40" s="52"/>
      <c r="U40" s="52"/>
      <c r="V40" s="52"/>
      <c r="W40" s="52"/>
      <c r="X40" s="45">
        <f>SUM(T40:W40)</f>
        <v>0</v>
      </c>
      <c r="Y40"/>
      <c r="Z40" s="202"/>
    </row>
    <row r="41" spans="1:26" ht="13.5" thickBot="1" x14ac:dyDescent="0.3">
      <c r="A41" s="57"/>
      <c r="B41" s="196"/>
      <c r="C41" s="224"/>
      <c r="D41" s="222"/>
      <c r="E41" s="222"/>
      <c r="F41" s="218"/>
      <c r="G41" s="213"/>
      <c r="H41" s="216"/>
      <c r="I41" s="199"/>
      <c r="J41" s="196"/>
      <c r="K41" s="199"/>
      <c r="L41" s="196"/>
      <c r="M41" s="199"/>
      <c r="N41" s="53"/>
      <c r="O41" s="199"/>
      <c r="P41" s="208"/>
      <c r="Q41" s="205"/>
      <c r="R41" s="62"/>
      <c r="S41" s="47" t="s">
        <v>52</v>
      </c>
      <c r="T41" s="74">
        <f t="shared" ref="T41:X41" si="9">SUM(T37:T40)</f>
        <v>0</v>
      </c>
      <c r="U41" s="73">
        <f t="shared" si="9"/>
        <v>0</v>
      </c>
      <c r="V41" s="74">
        <f t="shared" si="9"/>
        <v>0</v>
      </c>
      <c r="W41" s="74">
        <f t="shared" si="9"/>
        <v>0</v>
      </c>
      <c r="X41" s="67">
        <f t="shared" si="9"/>
        <v>0</v>
      </c>
      <c r="Y41"/>
    </row>
    <row r="42" spans="1:26" thickTop="1" x14ac:dyDescent="0.25">
      <c r="A42" s="57"/>
      <c r="B42" s="219">
        <f>B37+1</f>
        <v>8</v>
      </c>
      <c r="C42" s="223"/>
      <c r="D42" s="220"/>
      <c r="E42" s="220"/>
      <c r="F42" s="217" t="s">
        <v>41</v>
      </c>
      <c r="G42" s="211"/>
      <c r="H42" s="214"/>
      <c r="I42" s="200">
        <f>IF(H42="zw./ nie dotyczy",0,ROUND(G42*H42,2))</f>
        <v>0</v>
      </c>
      <c r="J42" s="209"/>
      <c r="K42" s="210">
        <f t="shared" si="1"/>
        <v>0</v>
      </c>
      <c r="L42" s="194">
        <f>ROUND(I42*J42,2)</f>
        <v>0</v>
      </c>
      <c r="M42" s="200">
        <f t="shared" si="3"/>
        <v>0</v>
      </c>
      <c r="N42" s="53"/>
      <c r="O42" s="197"/>
      <c r="P42" s="206"/>
      <c r="Q42" s="203">
        <f>M42-O42</f>
        <v>0</v>
      </c>
      <c r="R42" s="62"/>
      <c r="S42" s="64" t="s">
        <v>54</v>
      </c>
      <c r="T42" s="68"/>
      <c r="U42" s="69"/>
      <c r="V42" s="68"/>
      <c r="W42" s="68"/>
      <c r="X42" s="45">
        <f>SUM(T42:W42)</f>
        <v>0</v>
      </c>
      <c r="Y42"/>
      <c r="Z42" s="201" t="str">
        <f>IF(O42=(X42+X43),"OK","ŹLE")</f>
        <v>OK</v>
      </c>
    </row>
    <row r="43" spans="1:26" ht="12.5" x14ac:dyDescent="0.25">
      <c r="A43" s="57"/>
      <c r="B43" s="195"/>
      <c r="C43" s="224"/>
      <c r="D43" s="221"/>
      <c r="E43" s="221"/>
      <c r="F43" s="218"/>
      <c r="G43" s="212"/>
      <c r="H43" s="215"/>
      <c r="I43" s="198"/>
      <c r="J43" s="195"/>
      <c r="K43" s="198"/>
      <c r="L43" s="195"/>
      <c r="M43" s="198"/>
      <c r="N43" s="53"/>
      <c r="O43" s="198"/>
      <c r="P43" s="207"/>
      <c r="Q43" s="204"/>
      <c r="R43" s="62"/>
      <c r="S43" s="63" t="s">
        <v>57</v>
      </c>
      <c r="T43" s="52"/>
      <c r="U43" s="52"/>
      <c r="V43" s="52"/>
      <c r="W43" s="52"/>
      <c r="X43" s="45">
        <f>SUM(T43:W43)</f>
        <v>0</v>
      </c>
      <c r="Y43"/>
      <c r="Z43" s="202"/>
    </row>
    <row r="44" spans="1:26" ht="12.5" x14ac:dyDescent="0.25">
      <c r="A44" s="57"/>
      <c r="B44" s="195"/>
      <c r="C44" s="224"/>
      <c r="D44" s="221"/>
      <c r="E44" s="221"/>
      <c r="F44" s="218"/>
      <c r="G44" s="212"/>
      <c r="H44" s="215"/>
      <c r="I44" s="198"/>
      <c r="J44" s="195"/>
      <c r="K44" s="198"/>
      <c r="L44" s="195"/>
      <c r="M44" s="198"/>
      <c r="N44" s="53"/>
      <c r="O44" s="198"/>
      <c r="P44" s="207"/>
      <c r="Q44" s="204"/>
      <c r="R44" s="62"/>
      <c r="S44" s="63" t="s">
        <v>55</v>
      </c>
      <c r="T44" s="52"/>
      <c r="U44" s="52"/>
      <c r="V44" s="52"/>
      <c r="W44" s="52"/>
      <c r="X44" s="45">
        <f>SUM(T44:W44)</f>
        <v>0</v>
      </c>
      <c r="Y44"/>
      <c r="Z44" s="201" t="str">
        <f>IF(Q42=(X44+X45),"OK","ŹLE")</f>
        <v>OK</v>
      </c>
    </row>
    <row r="45" spans="1:26" ht="12.5" x14ac:dyDescent="0.25">
      <c r="A45" s="57"/>
      <c r="B45" s="195"/>
      <c r="C45" s="224"/>
      <c r="D45" s="221"/>
      <c r="E45" s="221"/>
      <c r="F45" s="218"/>
      <c r="G45" s="212"/>
      <c r="H45" s="215"/>
      <c r="I45" s="198"/>
      <c r="J45" s="195"/>
      <c r="K45" s="198"/>
      <c r="L45" s="195"/>
      <c r="M45" s="198"/>
      <c r="N45" s="53"/>
      <c r="O45" s="198"/>
      <c r="P45" s="207"/>
      <c r="Q45" s="204"/>
      <c r="R45" s="62"/>
      <c r="S45" s="63" t="s">
        <v>56</v>
      </c>
      <c r="T45" s="52"/>
      <c r="U45" s="52"/>
      <c r="V45" s="52"/>
      <c r="W45" s="52"/>
      <c r="X45" s="45">
        <f>SUM(T45:W45)</f>
        <v>0</v>
      </c>
      <c r="Y45"/>
      <c r="Z45" s="202"/>
    </row>
    <row r="46" spans="1:26" ht="13.5" thickBot="1" x14ac:dyDescent="0.3">
      <c r="A46" s="57"/>
      <c r="B46" s="196"/>
      <c r="C46" s="224"/>
      <c r="D46" s="222"/>
      <c r="E46" s="222"/>
      <c r="F46" s="218"/>
      <c r="G46" s="213"/>
      <c r="H46" s="216"/>
      <c r="I46" s="199"/>
      <c r="J46" s="196"/>
      <c r="K46" s="199"/>
      <c r="L46" s="196"/>
      <c r="M46" s="199"/>
      <c r="N46" s="53"/>
      <c r="O46" s="199"/>
      <c r="P46" s="208"/>
      <c r="Q46" s="205"/>
      <c r="R46" s="62"/>
      <c r="S46" s="71" t="s">
        <v>52</v>
      </c>
      <c r="T46" s="74">
        <f t="shared" ref="T46:X46" si="10">SUM(T42:T45)</f>
        <v>0</v>
      </c>
      <c r="U46" s="74">
        <f t="shared" si="10"/>
        <v>0</v>
      </c>
      <c r="V46" s="74">
        <f t="shared" si="10"/>
        <v>0</v>
      </c>
      <c r="W46" s="73">
        <f t="shared" si="10"/>
        <v>0</v>
      </c>
      <c r="X46" s="67">
        <f t="shared" si="10"/>
        <v>0</v>
      </c>
      <c r="Y46"/>
    </row>
    <row r="47" spans="1:26" thickTop="1" x14ac:dyDescent="0.25">
      <c r="A47" s="57"/>
      <c r="B47" s="219">
        <f>B42+1</f>
        <v>9</v>
      </c>
      <c r="C47" s="223"/>
      <c r="D47" s="220"/>
      <c r="E47" s="220"/>
      <c r="F47" s="217" t="s">
        <v>41</v>
      </c>
      <c r="G47" s="211"/>
      <c r="H47" s="214"/>
      <c r="I47" s="200">
        <f>IF(H47="zw./ nie dotyczy",0,ROUND(G47*H47,2))</f>
        <v>0</v>
      </c>
      <c r="J47" s="209"/>
      <c r="K47" s="210">
        <f t="shared" si="1"/>
        <v>0</v>
      </c>
      <c r="L47" s="194">
        <f>ROUND(I47*J47,2)</f>
        <v>0</v>
      </c>
      <c r="M47" s="200">
        <f t="shared" si="3"/>
        <v>0</v>
      </c>
      <c r="N47" s="53"/>
      <c r="O47" s="197"/>
      <c r="P47" s="206"/>
      <c r="Q47" s="203">
        <f>M47-O47</f>
        <v>0</v>
      </c>
      <c r="R47" s="62"/>
      <c r="S47" s="70" t="s">
        <v>54</v>
      </c>
      <c r="T47" s="68"/>
      <c r="U47" s="68"/>
      <c r="V47" s="68"/>
      <c r="W47" s="69"/>
      <c r="X47" s="45">
        <f>SUM(T47:W47)</f>
        <v>0</v>
      </c>
      <c r="Y47"/>
      <c r="Z47" s="201" t="str">
        <f>IF(O47=(X47+X48),"OK","ŹLE")</f>
        <v>OK</v>
      </c>
    </row>
    <row r="48" spans="1:26" ht="12.5" x14ac:dyDescent="0.25">
      <c r="A48" s="57"/>
      <c r="B48" s="195"/>
      <c r="C48" s="224"/>
      <c r="D48" s="221"/>
      <c r="E48" s="221"/>
      <c r="F48" s="218"/>
      <c r="G48" s="212"/>
      <c r="H48" s="215"/>
      <c r="I48" s="198"/>
      <c r="J48" s="195"/>
      <c r="K48" s="198"/>
      <c r="L48" s="195"/>
      <c r="M48" s="198"/>
      <c r="N48" s="53"/>
      <c r="O48" s="198"/>
      <c r="P48" s="207"/>
      <c r="Q48" s="204"/>
      <c r="R48" s="62"/>
      <c r="S48" s="63" t="s">
        <v>57</v>
      </c>
      <c r="T48" s="52"/>
      <c r="U48" s="52"/>
      <c r="V48" s="52"/>
      <c r="W48" s="52"/>
      <c r="X48" s="45">
        <f>SUM(T48:W48)</f>
        <v>0</v>
      </c>
      <c r="Y48"/>
      <c r="Z48" s="202"/>
    </row>
    <row r="49" spans="1:26" ht="12.5" x14ac:dyDescent="0.25">
      <c r="A49" s="57"/>
      <c r="B49" s="195"/>
      <c r="C49" s="224"/>
      <c r="D49" s="221"/>
      <c r="E49" s="221"/>
      <c r="F49" s="218"/>
      <c r="G49" s="212"/>
      <c r="H49" s="215"/>
      <c r="I49" s="198"/>
      <c r="J49" s="195"/>
      <c r="K49" s="198"/>
      <c r="L49" s="195"/>
      <c r="M49" s="198"/>
      <c r="N49" s="53"/>
      <c r="O49" s="198"/>
      <c r="P49" s="207"/>
      <c r="Q49" s="204"/>
      <c r="R49" s="62"/>
      <c r="S49" s="63" t="s">
        <v>55</v>
      </c>
      <c r="T49" s="52"/>
      <c r="U49" s="52"/>
      <c r="V49" s="52"/>
      <c r="W49" s="52"/>
      <c r="X49" s="45">
        <f>SUM(T49:W49)</f>
        <v>0</v>
      </c>
      <c r="Y49"/>
      <c r="Z49" s="201" t="str">
        <f>IF(Q47=(X49+X50),"OK","ŹLE")</f>
        <v>OK</v>
      </c>
    </row>
    <row r="50" spans="1:26" ht="12.5" x14ac:dyDescent="0.25">
      <c r="A50" s="57"/>
      <c r="B50" s="195"/>
      <c r="C50" s="224"/>
      <c r="D50" s="221"/>
      <c r="E50" s="221"/>
      <c r="F50" s="218"/>
      <c r="G50" s="212"/>
      <c r="H50" s="215"/>
      <c r="I50" s="198"/>
      <c r="J50" s="195"/>
      <c r="K50" s="198"/>
      <c r="L50" s="195"/>
      <c r="M50" s="198"/>
      <c r="N50" s="53"/>
      <c r="O50" s="198"/>
      <c r="P50" s="207"/>
      <c r="Q50" s="204"/>
      <c r="R50" s="62"/>
      <c r="S50" s="63" t="s">
        <v>56</v>
      </c>
      <c r="T50" s="52"/>
      <c r="U50" s="52"/>
      <c r="V50" s="52"/>
      <c r="W50" s="52"/>
      <c r="X50" s="45">
        <f>SUM(T50:W50)</f>
        <v>0</v>
      </c>
      <c r="Y50"/>
      <c r="Z50" s="202"/>
    </row>
    <row r="51" spans="1:26" ht="13.5" thickBot="1" x14ac:dyDescent="0.3">
      <c r="A51" s="57"/>
      <c r="B51" s="196"/>
      <c r="C51" s="224"/>
      <c r="D51" s="222"/>
      <c r="E51" s="222"/>
      <c r="F51" s="218"/>
      <c r="G51" s="213"/>
      <c r="H51" s="216"/>
      <c r="I51" s="199"/>
      <c r="J51" s="196"/>
      <c r="K51" s="199"/>
      <c r="L51" s="196"/>
      <c r="M51" s="199"/>
      <c r="N51" s="53"/>
      <c r="O51" s="199"/>
      <c r="P51" s="208"/>
      <c r="Q51" s="205"/>
      <c r="R51" s="62"/>
      <c r="S51" s="47" t="s">
        <v>52</v>
      </c>
      <c r="T51" s="74">
        <f t="shared" ref="T51:X51" si="11">SUM(T47:T50)</f>
        <v>0</v>
      </c>
      <c r="U51" s="73">
        <f t="shared" si="11"/>
        <v>0</v>
      </c>
      <c r="V51" s="74">
        <f t="shared" si="11"/>
        <v>0</v>
      </c>
      <c r="W51" s="73">
        <f t="shared" si="11"/>
        <v>0</v>
      </c>
      <c r="X51" s="67">
        <f t="shared" si="11"/>
        <v>0</v>
      </c>
      <c r="Y51"/>
    </row>
    <row r="52" spans="1:26" thickTop="1" x14ac:dyDescent="0.25">
      <c r="A52" s="57"/>
      <c r="B52" s="219">
        <f>B47+1</f>
        <v>10</v>
      </c>
      <c r="C52" s="223"/>
      <c r="D52" s="220"/>
      <c r="E52" s="220"/>
      <c r="F52" s="217" t="s">
        <v>41</v>
      </c>
      <c r="G52" s="211"/>
      <c r="H52" s="214"/>
      <c r="I52" s="200">
        <f>IF(H52="zw./ nie dotyczy",0,ROUND(G52*H52,2))</f>
        <v>0</v>
      </c>
      <c r="J52" s="209"/>
      <c r="K52" s="210">
        <f t="shared" si="1"/>
        <v>0</v>
      </c>
      <c r="L52" s="194">
        <f>ROUND(I52*J52,2)</f>
        <v>0</v>
      </c>
      <c r="M52" s="200">
        <f t="shared" si="3"/>
        <v>0</v>
      </c>
      <c r="N52" s="53"/>
      <c r="O52" s="197"/>
      <c r="P52" s="206"/>
      <c r="Q52" s="203">
        <f>M52-O52</f>
        <v>0</v>
      </c>
      <c r="R52" s="62"/>
      <c r="S52" s="64" t="s">
        <v>54</v>
      </c>
      <c r="T52" s="68"/>
      <c r="U52" s="69"/>
      <c r="V52" s="68"/>
      <c r="W52" s="69"/>
      <c r="X52" s="45">
        <f>SUM(T52:W52)</f>
        <v>0</v>
      </c>
      <c r="Y52"/>
      <c r="Z52" s="201" t="str">
        <f>IF(O52=(X52+X53),"OK","ŹLE")</f>
        <v>OK</v>
      </c>
    </row>
    <row r="53" spans="1:26" ht="12.5" x14ac:dyDescent="0.25">
      <c r="A53" s="57"/>
      <c r="B53" s="195"/>
      <c r="C53" s="224"/>
      <c r="D53" s="221"/>
      <c r="E53" s="221"/>
      <c r="F53" s="218"/>
      <c r="G53" s="212"/>
      <c r="H53" s="215"/>
      <c r="I53" s="198"/>
      <c r="J53" s="195"/>
      <c r="K53" s="198"/>
      <c r="L53" s="195"/>
      <c r="M53" s="198"/>
      <c r="N53" s="53"/>
      <c r="O53" s="198"/>
      <c r="P53" s="207"/>
      <c r="Q53" s="204"/>
      <c r="R53" s="62"/>
      <c r="S53" s="63" t="s">
        <v>57</v>
      </c>
      <c r="T53" s="52"/>
      <c r="U53" s="52"/>
      <c r="V53" s="52"/>
      <c r="W53" s="52"/>
      <c r="X53" s="45">
        <f>SUM(T53:W53)</f>
        <v>0</v>
      </c>
      <c r="Y53"/>
      <c r="Z53" s="202"/>
    </row>
    <row r="54" spans="1:26" ht="12.5" x14ac:dyDescent="0.25">
      <c r="A54" s="57"/>
      <c r="B54" s="195"/>
      <c r="C54" s="224"/>
      <c r="D54" s="221"/>
      <c r="E54" s="221"/>
      <c r="F54" s="218"/>
      <c r="G54" s="212"/>
      <c r="H54" s="215"/>
      <c r="I54" s="198"/>
      <c r="J54" s="195"/>
      <c r="K54" s="198"/>
      <c r="L54" s="195"/>
      <c r="M54" s="198"/>
      <c r="N54" s="53"/>
      <c r="O54" s="198"/>
      <c r="P54" s="207"/>
      <c r="Q54" s="204"/>
      <c r="R54" s="62"/>
      <c r="S54" s="63" t="s">
        <v>55</v>
      </c>
      <c r="T54" s="52"/>
      <c r="U54" s="52"/>
      <c r="V54" s="52"/>
      <c r="W54" s="52"/>
      <c r="X54" s="45">
        <f>SUM(T54:W54)</f>
        <v>0</v>
      </c>
      <c r="Y54"/>
      <c r="Z54" s="201" t="str">
        <f>IF(Q52=(X54+X55),"OK","ŹLE")</f>
        <v>OK</v>
      </c>
    </row>
    <row r="55" spans="1:26" ht="12.5" x14ac:dyDescent="0.25">
      <c r="A55" s="57"/>
      <c r="B55" s="195"/>
      <c r="C55" s="224"/>
      <c r="D55" s="221"/>
      <c r="E55" s="221"/>
      <c r="F55" s="218"/>
      <c r="G55" s="212"/>
      <c r="H55" s="215"/>
      <c r="I55" s="198"/>
      <c r="J55" s="195"/>
      <c r="K55" s="198"/>
      <c r="L55" s="195"/>
      <c r="M55" s="198"/>
      <c r="N55" s="53"/>
      <c r="O55" s="198"/>
      <c r="P55" s="207"/>
      <c r="Q55" s="204"/>
      <c r="R55" s="62"/>
      <c r="S55" s="63" t="s">
        <v>56</v>
      </c>
      <c r="T55" s="52"/>
      <c r="U55" s="52"/>
      <c r="V55" s="52"/>
      <c r="W55" s="52"/>
      <c r="X55" s="45">
        <f>SUM(T55:W55)</f>
        <v>0</v>
      </c>
      <c r="Y55"/>
      <c r="Z55" s="202"/>
    </row>
    <row r="56" spans="1:26" ht="13.5" thickBot="1" x14ac:dyDescent="0.3">
      <c r="A56" s="57"/>
      <c r="B56" s="196"/>
      <c r="C56" s="224"/>
      <c r="D56" s="222"/>
      <c r="E56" s="222"/>
      <c r="F56" s="218"/>
      <c r="G56" s="213"/>
      <c r="H56" s="216"/>
      <c r="I56" s="199"/>
      <c r="J56" s="196"/>
      <c r="K56" s="199"/>
      <c r="L56" s="196"/>
      <c r="M56" s="199"/>
      <c r="N56" s="53"/>
      <c r="O56" s="199"/>
      <c r="P56" s="208"/>
      <c r="Q56" s="205"/>
      <c r="R56" s="62"/>
      <c r="S56" s="47" t="s">
        <v>52</v>
      </c>
      <c r="T56" s="73">
        <f>SUM(T52:T55)</f>
        <v>0</v>
      </c>
      <c r="U56" s="73">
        <f>SUM(U52:U55)</f>
        <v>0</v>
      </c>
      <c r="V56" s="74">
        <f>SUM(V52:V55)</f>
        <v>0</v>
      </c>
      <c r="W56" s="73">
        <f t="shared" ref="W56:X56" si="12">SUM(W52:W55)</f>
        <v>0</v>
      </c>
      <c r="X56" s="67">
        <f t="shared" si="12"/>
        <v>0</v>
      </c>
      <c r="Y56"/>
    </row>
    <row r="57" spans="1:26" ht="6" customHeight="1" thickTop="1" x14ac:dyDescent="0.25">
      <c r="A57" s="57"/>
      <c r="B57" s="59"/>
      <c r="C57" s="57"/>
      <c r="D57" s="57"/>
      <c r="E57" s="58"/>
      <c r="F57" s="58"/>
      <c r="G57" s="58"/>
      <c r="H57" s="58"/>
      <c r="I57" s="57"/>
      <c r="J57" s="59"/>
      <c r="K57" s="57"/>
      <c r="L57" s="59"/>
      <c r="M57" s="58"/>
      <c r="N57" s="57"/>
      <c r="O57" s="57"/>
      <c r="P57" s="57"/>
      <c r="Q57" s="57"/>
      <c r="R57" s="57"/>
      <c r="S57" s="72"/>
      <c r="T57" s="57"/>
      <c r="U57" s="57"/>
      <c r="V57" s="72"/>
      <c r="W57" s="57"/>
      <c r="X57" s="57"/>
    </row>
    <row r="58" spans="1:26" x14ac:dyDescent="0.25">
      <c r="A58" s="57"/>
      <c r="B58" s="59"/>
      <c r="C58" s="57"/>
      <c r="D58" s="57"/>
      <c r="E58" s="58"/>
      <c r="F58" s="58"/>
      <c r="G58" s="58"/>
      <c r="H58" s="58"/>
      <c r="I58" s="57"/>
      <c r="J58" s="59"/>
      <c r="K58" s="57"/>
      <c r="L58" s="59"/>
      <c r="M58" s="58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9"/>
    </row>
    <row r="59" spans="1:26" x14ac:dyDescent="0.25">
      <c r="A59" s="57"/>
      <c r="B59" s="59"/>
      <c r="C59" s="57"/>
      <c r="D59" s="57" t="s">
        <v>126</v>
      </c>
      <c r="E59" s="58"/>
      <c r="F59" s="58"/>
      <c r="G59" s="58"/>
      <c r="H59" s="58"/>
      <c r="I59" s="57"/>
      <c r="J59" s="59"/>
      <c r="K59" s="57"/>
      <c r="L59" s="59"/>
      <c r="M59" s="58"/>
      <c r="N59" s="57"/>
      <c r="O59" s="57"/>
      <c r="P59" s="57"/>
      <c r="Q59" s="57"/>
      <c r="R59" s="57"/>
      <c r="S59" s="84" t="s">
        <v>75</v>
      </c>
      <c r="T59" s="63">
        <f t="shared" ref="T59:W59" si="13">SUM(T7,T9,T12,T14,T17,T19,T22,T24,T27,T29,T32,T34,T37,T39,T42,T44,T47,T49,T52,T54)</f>
        <v>0</v>
      </c>
      <c r="U59" s="63">
        <f t="shared" si="13"/>
        <v>0</v>
      </c>
      <c r="V59" s="63">
        <f t="shared" si="13"/>
        <v>0</v>
      </c>
      <c r="W59" s="63">
        <f t="shared" si="13"/>
        <v>0</v>
      </c>
      <c r="X59" s="57"/>
      <c r="Y59" s="57"/>
      <c r="Z59" s="59"/>
    </row>
    <row r="60" spans="1:26" ht="13.5" thickBot="1" x14ac:dyDescent="0.3">
      <c r="A60" s="57"/>
      <c r="B60" s="59"/>
      <c r="C60" s="57"/>
      <c r="D60" s="57"/>
      <c r="E60" s="135" t="s">
        <v>108</v>
      </c>
      <c r="F60" s="172" t="s">
        <v>127</v>
      </c>
      <c r="G60" s="58"/>
      <c r="H60" s="58"/>
      <c r="I60" s="57"/>
      <c r="J60" s="59"/>
      <c r="K60" s="57"/>
      <c r="L60" s="59"/>
      <c r="M60" s="58"/>
      <c r="N60" s="57"/>
      <c r="O60" s="57"/>
      <c r="P60" s="57"/>
      <c r="Q60" s="57"/>
      <c r="R60" s="57"/>
      <c r="S60" s="84"/>
      <c r="T60" s="63"/>
      <c r="U60" s="63"/>
      <c r="V60" s="63"/>
      <c r="W60" s="63"/>
      <c r="X60" s="57"/>
      <c r="Y60" s="57"/>
      <c r="Z60" s="59"/>
    </row>
    <row r="61" spans="1:26" ht="14" thickTop="1" thickBot="1" x14ac:dyDescent="0.3">
      <c r="A61" s="57"/>
      <c r="B61" s="133"/>
      <c r="C61" s="133"/>
      <c r="D61" s="133"/>
      <c r="E61" s="140">
        <f>SUMIF(E7:E56,"=Informacja i promocja",O7:O56)</f>
        <v>0</v>
      </c>
      <c r="F61" s="142">
        <f>SUMIF(E7:E56,"=Koszty pośrednie",O7:O56)</f>
        <v>0</v>
      </c>
      <c r="G61" s="136"/>
      <c r="H61" s="136"/>
      <c r="I61" s="136"/>
      <c r="J61" s="136"/>
      <c r="K61" s="140">
        <f>SUM(K7:K56)</f>
        <v>0</v>
      </c>
      <c r="L61" s="140">
        <f>SUM(L7:L56)</f>
        <v>0</v>
      </c>
      <c r="M61" s="140">
        <f>SUM(M7:M56)</f>
        <v>0</v>
      </c>
      <c r="N61" s="137"/>
      <c r="O61" s="141">
        <f>SUM(O7:O56)</f>
        <v>0</v>
      </c>
      <c r="P61" s="141"/>
      <c r="Q61" s="141">
        <f>SUM(Q7:Q56)</f>
        <v>0</v>
      </c>
      <c r="R61" s="77"/>
      <c r="S61" s="84" t="s">
        <v>76</v>
      </c>
      <c r="T61" s="63">
        <f>SUM(T8,T10,T13,T15,T18,T20,T23,T25,T28,T30,T33,T35,T38,T40,T43,T45,T48,T50,T53,T55)</f>
        <v>0</v>
      </c>
      <c r="U61" s="63">
        <f>SUM(U8,U10,U13,U15,U18,U20,U23,U25,U28,U30,U33,U35,U38,U40,U43,U45,U48,U50,U53,U55)</f>
        <v>0</v>
      </c>
      <c r="V61" s="63">
        <f>SUM(V8,V10,V13,V15,V18,V20,V23,V25,V28,V30,V33,V35,V38,V40,V43,V45,V48,V50,V53,V55)</f>
        <v>0</v>
      </c>
      <c r="W61" s="63">
        <f>SUM(W8,W10,W13,W15,W18,W20,W23,W25,W28,W30,W33,W35,W38,W40,W43,W45,W48,W50,W53,W55)</f>
        <v>0</v>
      </c>
      <c r="X61" s="57"/>
      <c r="Y61" s="57"/>
      <c r="Z61" s="59"/>
    </row>
    <row r="62" spans="1:26" ht="14" thickTop="1" thickBot="1" x14ac:dyDescent="0.3">
      <c r="F62" s="134"/>
      <c r="L62" s="138"/>
    </row>
    <row r="63" spans="1:26" ht="13.5" thickBot="1" x14ac:dyDescent="0.3">
      <c r="E63" s="165" t="s">
        <v>131</v>
      </c>
      <c r="F63" s="166">
        <f>SUMIF(E7:E56,"=Wynagrodzenia pracowników wykonujących merytoryczne zadania bezpośrednio związane z głównymi celami i produktami projektu",O7:O56)</f>
        <v>0</v>
      </c>
      <c r="M63" s="139"/>
    </row>
  </sheetData>
  <customSheetViews>
    <customSheetView guid="{81526E2D-C179-4F61-BBE9-8364D75F4482}" topLeftCell="B1">
      <selection activeCell="W10" sqref="W10"/>
      <pageMargins left="0.74803149606299213" right="0.74803149606299213" top="0.98425196850393704" bottom="0.98425196850393704" header="0.51181102362204722" footer="0.51181102362204722"/>
      <printOptions horizontalCentered="1"/>
      <pageSetup paperSize="8" orientation="landscape" r:id="rId1"/>
      <headerFooter alignWithMargins="0"/>
    </customSheetView>
    <customSheetView guid="{4F7FA9F7-6982-4D1A-B869-13D3349DEE4E}">
      <selection activeCell="AC16" sqref="AC16"/>
      <pageMargins left="0.74803149606299213" right="0.74803149606299213" top="0.98425196850393704" bottom="0.98425196850393704" header="0.51181102362204722" footer="0.51181102362204722"/>
      <printOptions horizontalCentered="1"/>
      <pageSetup paperSize="8" orientation="landscape" r:id="rId2"/>
      <headerFooter alignWithMargins="0"/>
    </customSheetView>
    <customSheetView guid="{4B5DA7B8-D2FE-4486-B62F-E16B3645B5F7}">
      <selection activeCell="T27" sqref="T27"/>
      <pageMargins left="0.74803149606299213" right="0.74803149606299213" top="0.98425196850393704" bottom="0.98425196850393704" header="0.51181102362204722" footer="0.51181102362204722"/>
      <printOptions horizontalCentered="1"/>
      <pageSetup paperSize="8" orientation="landscape" r:id="rId3"/>
      <headerFooter alignWithMargins="0"/>
    </customSheetView>
  </customSheetViews>
  <mergeCells count="173">
    <mergeCell ref="F12:F16"/>
    <mergeCell ref="F17:F21"/>
    <mergeCell ref="F22:F26"/>
    <mergeCell ref="F27:F31"/>
    <mergeCell ref="C12:C16"/>
    <mergeCell ref="L17:L21"/>
    <mergeCell ref="L22:L26"/>
    <mergeCell ref="L27:L31"/>
    <mergeCell ref="Q12:Q16"/>
    <mergeCell ref="O17:O21"/>
    <mergeCell ref="Q17:Q21"/>
    <mergeCell ref="P12:P16"/>
    <mergeCell ref="P17:P21"/>
    <mergeCell ref="P22:P26"/>
    <mergeCell ref="P27:P31"/>
    <mergeCell ref="O22:O26"/>
    <mergeCell ref="Q22:Q26"/>
    <mergeCell ref="O27:O31"/>
    <mergeCell ref="Q27:Q31"/>
    <mergeCell ref="Z7:Z8"/>
    <mergeCell ref="Z9:Z10"/>
    <mergeCell ref="K7:K11"/>
    <mergeCell ref="L7:L11"/>
    <mergeCell ref="M7:M11"/>
    <mergeCell ref="O7:O11"/>
    <mergeCell ref="Q7:Q11"/>
    <mergeCell ref="C7:C11"/>
    <mergeCell ref="F7:F11"/>
    <mergeCell ref="J7:J11"/>
    <mergeCell ref="P7:P11"/>
    <mergeCell ref="T2:X2"/>
    <mergeCell ref="B7:B11"/>
    <mergeCell ref="D7:D11"/>
    <mergeCell ref="E7:E11"/>
    <mergeCell ref="G7:G11"/>
    <mergeCell ref="H7:H11"/>
    <mergeCell ref="I7:I11"/>
    <mergeCell ref="E1:E2"/>
    <mergeCell ref="B1:D1"/>
    <mergeCell ref="B2:D2"/>
    <mergeCell ref="B3:D3"/>
    <mergeCell ref="E47:E51"/>
    <mergeCell ref="B42:B46"/>
    <mergeCell ref="B47:B51"/>
    <mergeCell ref="B52:B56"/>
    <mergeCell ref="D52:D56"/>
    <mergeCell ref="D42:D46"/>
    <mergeCell ref="D47:D51"/>
    <mergeCell ref="H12:H16"/>
    <mergeCell ref="H17:H21"/>
    <mergeCell ref="H22:H26"/>
    <mergeCell ref="H27:H31"/>
    <mergeCell ref="F47:F51"/>
    <mergeCell ref="F52:F56"/>
    <mergeCell ref="C32:C36"/>
    <mergeCell ref="C37:C41"/>
    <mergeCell ref="C42:C46"/>
    <mergeCell ref="C47:C51"/>
    <mergeCell ref="C52:C56"/>
    <mergeCell ref="E32:E36"/>
    <mergeCell ref="E37:E41"/>
    <mergeCell ref="E52:E56"/>
    <mergeCell ref="B12:B16"/>
    <mergeCell ref="D12:D16"/>
    <mergeCell ref="E12:E16"/>
    <mergeCell ref="F32:F36"/>
    <mergeCell ref="F37:F41"/>
    <mergeCell ref="F42:F46"/>
    <mergeCell ref="B32:B36"/>
    <mergeCell ref="B37:B41"/>
    <mergeCell ref="D17:D21"/>
    <mergeCell ref="D22:D26"/>
    <mergeCell ref="D27:D31"/>
    <mergeCell ref="D32:D36"/>
    <mergeCell ref="D37:D41"/>
    <mergeCell ref="E42:E46"/>
    <mergeCell ref="B17:B21"/>
    <mergeCell ref="C17:C21"/>
    <mergeCell ref="C22:C26"/>
    <mergeCell ref="C27:C31"/>
    <mergeCell ref="E17:E21"/>
    <mergeCell ref="E22:E26"/>
    <mergeCell ref="E27:E31"/>
    <mergeCell ref="B22:B26"/>
    <mergeCell ref="B27:B31"/>
    <mergeCell ref="I32:I36"/>
    <mergeCell ref="I37:I41"/>
    <mergeCell ref="I42:I46"/>
    <mergeCell ref="I47:I51"/>
    <mergeCell ref="I52:I56"/>
    <mergeCell ref="G12:G16"/>
    <mergeCell ref="G17:G21"/>
    <mergeCell ref="G22:G26"/>
    <mergeCell ref="G27:G31"/>
    <mergeCell ref="G32:G36"/>
    <mergeCell ref="H52:H56"/>
    <mergeCell ref="I12:I16"/>
    <mergeCell ref="I17:I21"/>
    <mergeCell ref="I22:I26"/>
    <mergeCell ref="I27:I31"/>
    <mergeCell ref="G37:G41"/>
    <mergeCell ref="G42:G46"/>
    <mergeCell ref="G47:G51"/>
    <mergeCell ref="H32:H36"/>
    <mergeCell ref="H37:H41"/>
    <mergeCell ref="H42:H46"/>
    <mergeCell ref="H47:H51"/>
    <mergeCell ref="G52:G56"/>
    <mergeCell ref="J32:J36"/>
    <mergeCell ref="J37:J41"/>
    <mergeCell ref="J42:J46"/>
    <mergeCell ref="J47:J51"/>
    <mergeCell ref="J52:J56"/>
    <mergeCell ref="K12:K16"/>
    <mergeCell ref="K17:K21"/>
    <mergeCell ref="K22:K26"/>
    <mergeCell ref="K27:K31"/>
    <mergeCell ref="K32:K36"/>
    <mergeCell ref="K37:K41"/>
    <mergeCell ref="K42:K46"/>
    <mergeCell ref="K47:K51"/>
    <mergeCell ref="K52:K56"/>
    <mergeCell ref="J12:J16"/>
    <mergeCell ref="J17:J21"/>
    <mergeCell ref="J22:J26"/>
    <mergeCell ref="J27:J31"/>
    <mergeCell ref="L32:L36"/>
    <mergeCell ref="L37:L41"/>
    <mergeCell ref="L42:L46"/>
    <mergeCell ref="M12:M16"/>
    <mergeCell ref="M17:M21"/>
    <mergeCell ref="M22:M26"/>
    <mergeCell ref="M27:M31"/>
    <mergeCell ref="M32:M36"/>
    <mergeCell ref="M37:M41"/>
    <mergeCell ref="L12:L16"/>
    <mergeCell ref="Q52:Q56"/>
    <mergeCell ref="Q32:Q36"/>
    <mergeCell ref="O37:O41"/>
    <mergeCell ref="Q37:Q41"/>
    <mergeCell ref="O42:O46"/>
    <mergeCell ref="Q42:Q46"/>
    <mergeCell ref="O47:O51"/>
    <mergeCell ref="Q47:Q51"/>
    <mergeCell ref="P32:P36"/>
    <mergeCell ref="P37:P41"/>
    <mergeCell ref="P42:P46"/>
    <mergeCell ref="P47:P51"/>
    <mergeCell ref="P52:P56"/>
    <mergeCell ref="L47:L51"/>
    <mergeCell ref="L52:L56"/>
    <mergeCell ref="O12:O16"/>
    <mergeCell ref="O32:O36"/>
    <mergeCell ref="O52:O56"/>
    <mergeCell ref="M42:M46"/>
    <mergeCell ref="Z54:Z55"/>
    <mergeCell ref="Z32:Z33"/>
    <mergeCell ref="Z34:Z35"/>
    <mergeCell ref="Z37:Z38"/>
    <mergeCell ref="Z39:Z40"/>
    <mergeCell ref="Z42:Z43"/>
    <mergeCell ref="Z44:Z45"/>
    <mergeCell ref="Z17:Z18"/>
    <mergeCell ref="Z19:Z20"/>
    <mergeCell ref="Z22:Z23"/>
    <mergeCell ref="Z24:Z25"/>
    <mergeCell ref="Z27:Z28"/>
    <mergeCell ref="Z29:Z30"/>
    <mergeCell ref="Z47:Z48"/>
    <mergeCell ref="Z49:Z50"/>
    <mergeCell ref="Z52:Z53"/>
    <mergeCell ref="M47:M51"/>
    <mergeCell ref="M52:M56"/>
  </mergeCells>
  <conditionalFormatting sqref="B1:D1">
    <cfRule type="expression" dxfId="15" priority="8">
      <formula>$B$1="Koszty promocji spełniają warunek max. 15%"</formula>
    </cfRule>
    <cfRule type="expression" dxfId="14" priority="9">
      <formula>$B$1="Koszty promocji przekraczają 15% kosztów kwalifikowanych!!! Obniż koszty promocji."</formula>
    </cfRule>
  </conditionalFormatting>
  <conditionalFormatting sqref="B2:D2">
    <cfRule type="expression" dxfId="13" priority="6">
      <formula>$B$2="Koszty pośrednie spełniają warunek max. 10%"</formula>
    </cfRule>
    <cfRule type="expression" dxfId="12" priority="7">
      <formula>$B$2="Koszty pośrednie przekraczają 10% kosztów kwalifikowanych!!! Obniż koszty pośrednie."</formula>
    </cfRule>
  </conditionalFormatting>
  <conditionalFormatting sqref="B3:D3">
    <cfRule type="expression" dxfId="11" priority="4">
      <formula>$B$3=" "</formula>
    </cfRule>
    <cfRule type="expression" dxfId="10" priority="5">
      <formula>$B$3="Wybrano RYCZAŁT 15%, a koszty pośrednie przekraczają 15% kosztów wynagrodzeń!!!"</formula>
    </cfRule>
  </conditionalFormatting>
  <conditionalFormatting sqref="U3">
    <cfRule type="expression" dxfId="9" priority="3">
      <formula>$U$5&gt;2023</formula>
    </cfRule>
  </conditionalFormatting>
  <conditionalFormatting sqref="V3">
    <cfRule type="expression" dxfId="8" priority="2">
      <formula>$V$5&gt;2023</formula>
    </cfRule>
  </conditionalFormatting>
  <conditionalFormatting sqref="W3">
    <cfRule type="expression" dxfId="7" priority="1">
      <formula>$W$5&gt;2023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3" orientation="landscape" r:id="rId4"/>
  <headerFooter alignWithMargins="0"/>
  <colBreaks count="1" manualBreakCount="1">
    <brk id="20" max="1048575" man="1"/>
  </colBreaks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Założenia'!$D$8:$D$9</xm:f>
          </x14:formula1>
          <xm:sqref>H7 H12 H17 H22 H27 H32 H37 H42 H47 H52</xm:sqref>
        </x14:dataValidation>
        <x14:dataValidation type="list" allowBlank="1" showInputMessage="1" showErrorMessage="1">
          <x14:formula1>
            <xm:f>'Listy wyboru'!$F$3:$F$9</xm:f>
          </x14:formula1>
          <xm:sqref>E7:E56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defaultColWidth="9.1796875" defaultRowHeight="12.5" x14ac:dyDescent="0.25"/>
  <cols>
    <col min="1" max="1" width="40.54296875" style="6" customWidth="1"/>
    <col min="2" max="4" width="10.1796875" style="6" bestFit="1" customWidth="1"/>
    <col min="5" max="5" width="12.453125" style="6" bestFit="1" customWidth="1"/>
    <col min="6" max="6" width="11.453125" style="6" bestFit="1" customWidth="1"/>
    <col min="7" max="8" width="10.1796875" style="6" bestFit="1" customWidth="1"/>
    <col min="9" max="9" width="11.54296875" style="6" bestFit="1" customWidth="1"/>
    <col min="10" max="10" width="10.1796875" style="6" bestFit="1" customWidth="1"/>
    <col min="11" max="11" width="10.1796875" style="6" customWidth="1"/>
    <col min="12" max="16384" width="9.1796875" style="7"/>
  </cols>
  <sheetData>
    <row r="1" spans="1:11" ht="19.5" customHeight="1" x14ac:dyDescent="0.25">
      <c r="A1" s="101"/>
      <c r="B1" s="107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48" customHeight="1" x14ac:dyDescent="0.25">
      <c r="A2" s="101"/>
      <c r="B2" s="101"/>
      <c r="C2" s="101"/>
      <c r="D2" s="101"/>
      <c r="E2" s="101"/>
      <c r="F2" s="101"/>
      <c r="G2" s="101"/>
      <c r="H2" s="108"/>
      <c r="I2" s="101"/>
      <c r="J2" s="101"/>
      <c r="K2" s="101"/>
    </row>
    <row r="3" spans="1:11" ht="30" customHeight="1" x14ac:dyDescent="0.3">
      <c r="A3" s="102"/>
      <c r="B3" s="79" t="str">
        <f>'1. Założenia'!E21</f>
        <v>Rok 1 
(bazowy)</v>
      </c>
      <c r="C3" s="79" t="str">
        <f>'1. Założenia'!F21</f>
        <v>Rok 2</v>
      </c>
      <c r="D3" s="79" t="str">
        <f>'1. Założenia'!G21</f>
        <v>Rok 3</v>
      </c>
      <c r="E3" s="79" t="str">
        <f>'1. Założenia'!H21</f>
        <v>Rok 4</v>
      </c>
      <c r="F3" s="79" t="str">
        <f>'1. Założenia'!I21</f>
        <v>Rok 5</v>
      </c>
      <c r="G3" s="79" t="str">
        <f>'1. Założenia'!J21</f>
        <v>Rok 6</v>
      </c>
      <c r="H3" s="79" t="str">
        <f>'1. Założenia'!K21</f>
        <v>Rok 7</v>
      </c>
      <c r="I3" s="79" t="str">
        <f>'1. Założenia'!L21</f>
        <v>Rok 8</v>
      </c>
      <c r="J3" s="79" t="str">
        <f>'1. Założenia'!M21</f>
        <v>Rok 9</v>
      </c>
      <c r="K3" s="79" t="str">
        <f>'1. Założenia'!N21</f>
        <v>Rok 10</v>
      </c>
    </row>
    <row r="4" spans="1:11" ht="21.65" customHeight="1" x14ac:dyDescent="0.3">
      <c r="A4" s="102"/>
      <c r="B4" s="79">
        <f>'1. Założenia'!E22</f>
        <v>2020</v>
      </c>
      <c r="C4" s="79">
        <f>'1. Założenia'!F22</f>
        <v>2021</v>
      </c>
      <c r="D4" s="79">
        <f>'1. Założenia'!G22</f>
        <v>2022</v>
      </c>
      <c r="E4" s="79">
        <f>'1. Założenia'!H22</f>
        <v>2023</v>
      </c>
      <c r="F4" s="79">
        <f>'1. Założenia'!I22</f>
        <v>2024</v>
      </c>
      <c r="G4" s="79">
        <f>'1. Założenia'!J22</f>
        <v>2025</v>
      </c>
      <c r="H4" s="79">
        <f>'1. Założenia'!K22</f>
        <v>2026</v>
      </c>
      <c r="I4" s="79">
        <f>'1. Założenia'!L22</f>
        <v>2027</v>
      </c>
      <c r="J4" s="79">
        <f>'1. Założenia'!M22</f>
        <v>2028</v>
      </c>
      <c r="K4" s="79">
        <f>'1. Założenia'!N22</f>
        <v>2029</v>
      </c>
    </row>
    <row r="5" spans="1:11" ht="13" x14ac:dyDescent="0.3">
      <c r="A5" s="8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12" t="s">
        <v>70</v>
      </c>
      <c r="B6" s="34">
        <f t="shared" ref="B6:K6" si="0">B14-B10</f>
        <v>0</v>
      </c>
      <c r="C6" s="34">
        <f t="shared" si="0"/>
        <v>0</v>
      </c>
      <c r="D6" s="34">
        <f t="shared" si="0"/>
        <v>0</v>
      </c>
      <c r="E6" s="34">
        <v>100</v>
      </c>
      <c r="F6" s="34"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</row>
    <row r="7" spans="1:11" ht="13" x14ac:dyDescent="0.3">
      <c r="A7" s="103" t="s">
        <v>22</v>
      </c>
      <c r="B7" s="105">
        <f t="shared" ref="B7:K7" si="1">SUM(B6:B6)</f>
        <v>0</v>
      </c>
      <c r="C7" s="105">
        <f t="shared" si="1"/>
        <v>0</v>
      </c>
      <c r="D7" s="105">
        <f t="shared" si="1"/>
        <v>0</v>
      </c>
      <c r="E7" s="105">
        <f t="shared" si="1"/>
        <v>100</v>
      </c>
      <c r="F7" s="105">
        <f t="shared" si="1"/>
        <v>0</v>
      </c>
      <c r="G7" s="105">
        <f t="shared" si="1"/>
        <v>0</v>
      </c>
      <c r="H7" s="105">
        <f t="shared" si="1"/>
        <v>0</v>
      </c>
      <c r="I7" s="105">
        <f t="shared" si="1"/>
        <v>0</v>
      </c>
      <c r="J7" s="105">
        <f t="shared" si="1"/>
        <v>0</v>
      </c>
      <c r="K7" s="105">
        <f t="shared" si="1"/>
        <v>0</v>
      </c>
    </row>
    <row r="8" spans="1:11" s="10" customFormat="1" ht="25.5" customHeight="1" x14ac:dyDescent="0.25">
      <c r="A8" s="104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26" x14ac:dyDescent="0.3">
      <c r="A9" s="8" t="s">
        <v>64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5">
      <c r="A10" s="12" t="s">
        <v>70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13" x14ac:dyDescent="0.3">
      <c r="A11" s="103" t="s">
        <v>22</v>
      </c>
      <c r="B11" s="105">
        <f t="shared" ref="B11:K11" si="2">SUM(B10:B10)</f>
        <v>0</v>
      </c>
      <c r="C11" s="105">
        <f t="shared" si="2"/>
        <v>0</v>
      </c>
      <c r="D11" s="105">
        <f t="shared" si="2"/>
        <v>0</v>
      </c>
      <c r="E11" s="105">
        <f>SUM(E10:E10)</f>
        <v>0</v>
      </c>
      <c r="F11" s="105">
        <f t="shared" si="2"/>
        <v>0</v>
      </c>
      <c r="G11" s="105">
        <f t="shared" si="2"/>
        <v>0</v>
      </c>
      <c r="H11" s="105">
        <f t="shared" si="2"/>
        <v>0</v>
      </c>
      <c r="I11" s="105">
        <f t="shared" si="2"/>
        <v>0</v>
      </c>
      <c r="J11" s="105">
        <f t="shared" si="2"/>
        <v>0</v>
      </c>
      <c r="K11" s="105">
        <f t="shared" si="2"/>
        <v>0</v>
      </c>
    </row>
    <row r="12" spans="1:11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26" x14ac:dyDescent="0.3">
      <c r="A13" s="8" t="s">
        <v>65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12" t="s">
        <v>70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13" x14ac:dyDescent="0.3">
      <c r="A15" s="103" t="s">
        <v>22</v>
      </c>
      <c r="B15" s="105">
        <f t="shared" ref="B15:K15" si="3">SUM(B14:B14)</f>
        <v>0</v>
      </c>
      <c r="C15" s="105">
        <f t="shared" si="3"/>
        <v>0</v>
      </c>
      <c r="D15" s="105">
        <f t="shared" si="3"/>
        <v>0</v>
      </c>
      <c r="E15" s="105">
        <f t="shared" si="3"/>
        <v>0</v>
      </c>
      <c r="F15" s="105">
        <f t="shared" si="3"/>
        <v>0</v>
      </c>
      <c r="G15" s="105">
        <f t="shared" si="3"/>
        <v>0</v>
      </c>
      <c r="H15" s="105">
        <f t="shared" si="3"/>
        <v>0</v>
      </c>
      <c r="I15" s="105">
        <f t="shared" si="3"/>
        <v>0</v>
      </c>
      <c r="J15" s="105">
        <f t="shared" si="3"/>
        <v>0</v>
      </c>
      <c r="K15" s="105">
        <f t="shared" si="3"/>
        <v>0</v>
      </c>
    </row>
    <row r="16" spans="1:11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</sheetData>
  <printOptions horizontalCentered="1" verticalCentered="1"/>
  <pageMargins left="0.35433070866141736" right="0.35433070866141736" top="0.78740157480314965" bottom="0.78740157480314965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215222D5-9630-4B17-9E03-64C5EF0A34E1}">
            <xm:f>'1. Założenia'!$C$18="złożona"</xm:f>
            <x14:dxf>
              <fill>
                <patternFill>
                  <bgColor rgb="FFFFFF00"/>
                </patternFill>
              </fill>
            </x14:dxf>
          </x14:cfRule>
          <xm:sqref>B10:K10</xm:sqref>
        </x14:conditionalFormatting>
        <x14:conditionalFormatting xmlns:xm="http://schemas.microsoft.com/office/excel/2006/main">
          <x14:cfRule type="expression" priority="2" id="{3B7BB71E-98DE-4E6D-9914-FA4F52E84F3C}">
            <xm:f>'1. Założenia'!$C$18="złożona"</xm:f>
            <x14:dxf>
              <fill>
                <patternFill>
                  <bgColor rgb="FFFFFF00"/>
                </patternFill>
              </fill>
            </x14:dxf>
          </x14:cfRule>
          <xm:sqref>B14:K14</xm:sqref>
        </x14:conditionalFormatting>
        <x14:conditionalFormatting xmlns:xm="http://schemas.microsoft.com/office/excel/2006/main">
          <x14:cfRule type="expression" priority="1" id="{F918F6FF-E01D-4795-9450-1F6E16F7C9F3}">
            <xm:f>'1. Założenia'!$C$18="standardowa"</xm:f>
            <x14:dxf>
              <fill>
                <patternFill>
                  <bgColor rgb="FFFFFF00"/>
                </patternFill>
              </fill>
            </x14:dxf>
          </x14:cfRule>
          <xm:sqref>B6:K6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ColWidth="9.1796875" defaultRowHeight="12.5" x14ac:dyDescent="0.25"/>
  <cols>
    <col min="1" max="1" width="40.54296875" style="6" customWidth="1"/>
    <col min="2" max="8" width="10.1796875" style="6" bestFit="1" customWidth="1"/>
    <col min="9" max="9" width="11.54296875" style="6" bestFit="1" customWidth="1"/>
    <col min="10" max="10" width="10.1796875" style="6" bestFit="1" customWidth="1"/>
    <col min="11" max="11" width="10.1796875" style="6" customWidth="1"/>
    <col min="12" max="16384" width="9.1796875" style="7"/>
  </cols>
  <sheetData>
    <row r="1" spans="1:13" ht="19.5" customHeight="1" x14ac:dyDescent="0.25">
      <c r="A1" s="101"/>
      <c r="B1" s="107"/>
      <c r="C1" s="101"/>
      <c r="D1" s="101"/>
      <c r="E1" s="101"/>
      <c r="F1" s="101"/>
      <c r="G1" s="101"/>
      <c r="H1" s="101"/>
      <c r="I1" s="101"/>
      <c r="J1" s="101"/>
      <c r="K1" s="101"/>
    </row>
    <row r="2" spans="1:13" ht="48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3" ht="30" customHeight="1" x14ac:dyDescent="0.3">
      <c r="A3" s="102"/>
      <c r="B3" s="79" t="str">
        <f>'1. Założenia'!E21</f>
        <v>Rok 1 
(bazowy)</v>
      </c>
      <c r="C3" s="79" t="str">
        <f>'1. Założenia'!F21</f>
        <v>Rok 2</v>
      </c>
      <c r="D3" s="79" t="str">
        <f>'1. Założenia'!G21</f>
        <v>Rok 3</v>
      </c>
      <c r="E3" s="79" t="str">
        <f>'1. Założenia'!H21</f>
        <v>Rok 4</v>
      </c>
      <c r="F3" s="79" t="str">
        <f>'1. Założenia'!I21</f>
        <v>Rok 5</v>
      </c>
      <c r="G3" s="79" t="str">
        <f>'1. Założenia'!J21</f>
        <v>Rok 6</v>
      </c>
      <c r="H3" s="79" t="str">
        <f>'1. Założenia'!K21</f>
        <v>Rok 7</v>
      </c>
      <c r="I3" s="79" t="str">
        <f>'1. Założenia'!L21</f>
        <v>Rok 8</v>
      </c>
      <c r="J3" s="79" t="str">
        <f>'1. Założenia'!M21</f>
        <v>Rok 9</v>
      </c>
      <c r="K3" s="79" t="str">
        <f>'1. Założenia'!N21</f>
        <v>Rok 10</v>
      </c>
    </row>
    <row r="4" spans="1:13" ht="21.65" customHeight="1" x14ac:dyDescent="0.3">
      <c r="A4" s="102"/>
      <c r="B4" s="79">
        <f>'1. Założenia'!E22</f>
        <v>2020</v>
      </c>
      <c r="C4" s="79">
        <f>'1. Założenia'!F22</f>
        <v>2021</v>
      </c>
      <c r="D4" s="79">
        <f>'1. Założenia'!G22</f>
        <v>2022</v>
      </c>
      <c r="E4" s="79">
        <f>'1. Założenia'!H22</f>
        <v>2023</v>
      </c>
      <c r="F4" s="79">
        <f>'1. Założenia'!I22</f>
        <v>2024</v>
      </c>
      <c r="G4" s="79">
        <f>'1. Założenia'!J22</f>
        <v>2025</v>
      </c>
      <c r="H4" s="79">
        <f>'1. Założenia'!K22</f>
        <v>2026</v>
      </c>
      <c r="I4" s="79">
        <f>'1. Założenia'!L22</f>
        <v>2027</v>
      </c>
      <c r="J4" s="79">
        <f>'1. Założenia'!M22</f>
        <v>2028</v>
      </c>
      <c r="K4" s="79">
        <f>'1. Założenia'!N22</f>
        <v>2029</v>
      </c>
    </row>
    <row r="5" spans="1:13" ht="13" x14ac:dyDescent="0.3">
      <c r="A5" s="8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25" x14ac:dyDescent="0.25">
      <c r="A6" s="12" t="s">
        <v>103</v>
      </c>
      <c r="B6" s="34">
        <f t="shared" ref="B6:K6" si="0">B16-B11</f>
        <v>0</v>
      </c>
      <c r="C6" s="34">
        <f t="shared" si="0"/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</row>
    <row r="7" spans="1:13" x14ac:dyDescent="0.25">
      <c r="A7" s="80" t="s">
        <v>104</v>
      </c>
      <c r="B7" s="34">
        <f t="shared" ref="B7:K7" si="1">B17-B12</f>
        <v>0</v>
      </c>
      <c r="C7" s="34">
        <f t="shared" si="1"/>
        <v>0</v>
      </c>
      <c r="D7" s="34">
        <f t="shared" si="1"/>
        <v>0</v>
      </c>
      <c r="E7" s="34">
        <f t="shared" si="1"/>
        <v>0</v>
      </c>
      <c r="F7" s="34">
        <f t="shared" si="1"/>
        <v>0</v>
      </c>
      <c r="G7" s="34">
        <f t="shared" si="1"/>
        <v>0</v>
      </c>
      <c r="H7" s="34">
        <f t="shared" si="1"/>
        <v>0</v>
      </c>
      <c r="I7" s="34">
        <f t="shared" si="1"/>
        <v>0</v>
      </c>
      <c r="J7" s="34">
        <f t="shared" si="1"/>
        <v>0</v>
      </c>
      <c r="K7" s="34">
        <f t="shared" si="1"/>
        <v>0</v>
      </c>
    </row>
    <row r="8" spans="1:13" ht="13" x14ac:dyDescent="0.3">
      <c r="A8" s="103" t="s">
        <v>22</v>
      </c>
      <c r="B8" s="105">
        <f t="shared" ref="B8:K8" si="2">SUM(B6:B7)</f>
        <v>0</v>
      </c>
      <c r="C8" s="105">
        <f t="shared" si="2"/>
        <v>0</v>
      </c>
      <c r="D8" s="105">
        <f t="shared" si="2"/>
        <v>0</v>
      </c>
      <c r="E8" s="105">
        <v>1000</v>
      </c>
      <c r="F8" s="105">
        <f t="shared" si="2"/>
        <v>0</v>
      </c>
      <c r="G8" s="105">
        <f t="shared" si="2"/>
        <v>0</v>
      </c>
      <c r="H8" s="105">
        <f t="shared" si="2"/>
        <v>0</v>
      </c>
      <c r="I8" s="105">
        <f t="shared" si="2"/>
        <v>0</v>
      </c>
      <c r="J8" s="105">
        <f t="shared" si="2"/>
        <v>0</v>
      </c>
      <c r="K8" s="105">
        <f t="shared" si="2"/>
        <v>0</v>
      </c>
      <c r="L8" s="109"/>
      <c r="M8" s="109"/>
    </row>
    <row r="9" spans="1:13" s="10" customFormat="1" ht="25.5" customHeight="1" x14ac:dyDescent="0.25">
      <c r="A9" s="104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10"/>
      <c r="M9" s="110"/>
    </row>
    <row r="10" spans="1:13" ht="26" x14ac:dyDescent="0.3">
      <c r="A10" s="8" t="s">
        <v>74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ht="25" x14ac:dyDescent="0.25">
      <c r="A11" s="12" t="s">
        <v>103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3" x14ac:dyDescent="0.25">
      <c r="A12" s="80" t="s">
        <v>104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</row>
    <row r="13" spans="1:13" ht="13" x14ac:dyDescent="0.3">
      <c r="A13" s="103" t="s">
        <v>22</v>
      </c>
      <c r="B13" s="105">
        <f t="shared" ref="B13:K13" si="3">SUM(B11:B12)</f>
        <v>0</v>
      </c>
      <c r="C13" s="105">
        <f t="shared" si="3"/>
        <v>0</v>
      </c>
      <c r="D13" s="105">
        <f t="shared" si="3"/>
        <v>0</v>
      </c>
      <c r="E13" s="105">
        <f t="shared" si="3"/>
        <v>0</v>
      </c>
      <c r="F13" s="105">
        <f t="shared" si="3"/>
        <v>0</v>
      </c>
      <c r="G13" s="105">
        <f t="shared" si="3"/>
        <v>0</v>
      </c>
      <c r="H13" s="105">
        <f t="shared" si="3"/>
        <v>0</v>
      </c>
      <c r="I13" s="105">
        <f t="shared" si="3"/>
        <v>0</v>
      </c>
      <c r="J13" s="105">
        <f t="shared" si="3"/>
        <v>0</v>
      </c>
      <c r="K13" s="105">
        <f t="shared" si="3"/>
        <v>0</v>
      </c>
    </row>
    <row r="14" spans="1:13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3" ht="26" x14ac:dyDescent="0.3">
      <c r="A15" s="8" t="s">
        <v>105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3" ht="25" x14ac:dyDescent="0.25">
      <c r="A16" s="12" t="s">
        <v>103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x14ac:dyDescent="0.25">
      <c r="A17" s="80" t="s">
        <v>104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</row>
    <row r="18" spans="1:11" ht="13" x14ac:dyDescent="0.3">
      <c r="A18" s="103" t="s">
        <v>22</v>
      </c>
      <c r="B18" s="105">
        <f t="shared" ref="B18:K18" si="4">SUM(B16:B17)</f>
        <v>0</v>
      </c>
      <c r="C18" s="105">
        <f t="shared" si="4"/>
        <v>0</v>
      </c>
      <c r="D18" s="105">
        <f t="shared" si="4"/>
        <v>0</v>
      </c>
      <c r="E18" s="105">
        <f t="shared" si="4"/>
        <v>0</v>
      </c>
      <c r="F18" s="105">
        <f t="shared" si="4"/>
        <v>0</v>
      </c>
      <c r="G18" s="105">
        <f t="shared" si="4"/>
        <v>0</v>
      </c>
      <c r="H18" s="105">
        <f t="shared" si="4"/>
        <v>0</v>
      </c>
      <c r="I18" s="105">
        <f t="shared" si="4"/>
        <v>0</v>
      </c>
      <c r="J18" s="105">
        <f t="shared" si="4"/>
        <v>0</v>
      </c>
      <c r="K18" s="105">
        <f t="shared" si="4"/>
        <v>0</v>
      </c>
    </row>
    <row r="19" spans="1:11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</sheetData>
  <printOptions horizontalCentered="1" verticalCentered="1"/>
  <pageMargins left="0.35433070866141736" right="0.35433070866141736" top="0.78740157480314965" bottom="0.78740157480314965" header="0.51181102362204722" footer="0.51181102362204722"/>
  <pageSetup paperSize="9" scale="80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A2655959-83DE-4D88-83B6-6DB228CC0D81}">
            <xm:f>'1. Założenia'!$C$18="standardowa"</xm:f>
            <x14:dxf>
              <fill>
                <patternFill>
                  <bgColor rgb="FFFFFF00"/>
                </patternFill>
              </fill>
            </x14:dxf>
          </x14:cfRule>
          <xm:sqref>B6:K8</xm:sqref>
        </x14:conditionalFormatting>
        <x14:conditionalFormatting xmlns:xm="http://schemas.microsoft.com/office/excel/2006/main">
          <x14:cfRule type="expression" priority="2" id="{A6E231AB-5D25-4E09-B6E9-85625E6E37C3}">
            <xm:f>'1. Założenia'!$C$18="złożona"</xm:f>
            <x14:dxf>
              <fill>
                <patternFill>
                  <bgColor rgb="FFFFFF00"/>
                </patternFill>
              </fill>
            </x14:dxf>
          </x14:cfRule>
          <xm:sqref>B11:K12 B16:K17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view="pageBreakPreview" zoomScaleNormal="100" zoomScaleSheetLayoutView="10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A27" sqref="A27"/>
    </sheetView>
  </sheetViews>
  <sheetFormatPr defaultColWidth="9.1796875" defaultRowHeight="12.5" x14ac:dyDescent="0.25"/>
  <cols>
    <col min="1" max="1" width="40.54296875" style="6" customWidth="1"/>
    <col min="2" max="4" width="10.54296875" style="6" bestFit="1" customWidth="1"/>
    <col min="5" max="8" width="10.1796875" style="6" bestFit="1" customWidth="1"/>
    <col min="9" max="9" width="11.54296875" style="6" bestFit="1" customWidth="1"/>
    <col min="10" max="10" width="10.1796875" style="6" bestFit="1" customWidth="1"/>
    <col min="11" max="11" width="10.1796875" style="6" customWidth="1"/>
    <col min="12" max="16384" width="9.1796875" style="7"/>
  </cols>
  <sheetData>
    <row r="1" spans="1:13" ht="19.5" customHeight="1" x14ac:dyDescent="0.25">
      <c r="A1" s="101"/>
      <c r="B1" s="107"/>
      <c r="C1" s="101"/>
      <c r="D1" s="101"/>
      <c r="E1" s="101"/>
      <c r="F1" s="101"/>
      <c r="G1" s="101"/>
      <c r="H1" s="101"/>
      <c r="I1" s="101"/>
      <c r="J1" s="101"/>
      <c r="K1" s="101"/>
    </row>
    <row r="2" spans="1:13" ht="37.5" customHeight="1" x14ac:dyDescent="0.25">
      <c r="A2" s="101"/>
      <c r="B2" s="101"/>
      <c r="C2" s="101"/>
      <c r="D2" s="101"/>
      <c r="E2" s="101"/>
      <c r="F2" s="101"/>
      <c r="G2" s="101"/>
      <c r="H2" s="108"/>
      <c r="I2" s="101"/>
      <c r="J2" s="101"/>
      <c r="K2" s="101"/>
    </row>
    <row r="3" spans="1:13" ht="30" customHeight="1" x14ac:dyDescent="0.3">
      <c r="A3" s="102"/>
      <c r="B3" s="79" t="str">
        <f>'1. Założenia'!E21</f>
        <v>Rok 1 
(bazowy)</v>
      </c>
      <c r="C3" s="79" t="str">
        <f>'1. Założenia'!F21</f>
        <v>Rok 2</v>
      </c>
      <c r="D3" s="79" t="str">
        <f>'1. Założenia'!G21</f>
        <v>Rok 3</v>
      </c>
      <c r="E3" s="79" t="str">
        <f>'1. Założenia'!H21</f>
        <v>Rok 4</v>
      </c>
      <c r="F3" s="79" t="str">
        <f>'1. Założenia'!I21</f>
        <v>Rok 5</v>
      </c>
      <c r="G3" s="79" t="str">
        <f>'1. Założenia'!J21</f>
        <v>Rok 6</v>
      </c>
      <c r="H3" s="79" t="str">
        <f>'1. Założenia'!K21</f>
        <v>Rok 7</v>
      </c>
      <c r="I3" s="79" t="str">
        <f>'1. Założenia'!L21</f>
        <v>Rok 8</v>
      </c>
      <c r="J3" s="79" t="str">
        <f>'1. Założenia'!M21</f>
        <v>Rok 9</v>
      </c>
      <c r="K3" s="79" t="str">
        <f>'1. Założenia'!N21</f>
        <v>Rok 10</v>
      </c>
    </row>
    <row r="4" spans="1:13" ht="21.65" customHeight="1" x14ac:dyDescent="0.3">
      <c r="A4" s="102"/>
      <c r="B4" s="79">
        <f>'1. Założenia'!E22</f>
        <v>2020</v>
      </c>
      <c r="C4" s="79">
        <f>'1. Założenia'!F22</f>
        <v>2021</v>
      </c>
      <c r="D4" s="79">
        <f>'1. Założenia'!G22</f>
        <v>2022</v>
      </c>
      <c r="E4" s="79">
        <f>'1. Założenia'!H22</f>
        <v>2023</v>
      </c>
      <c r="F4" s="79">
        <f>'1. Założenia'!I22</f>
        <v>2024</v>
      </c>
      <c r="G4" s="79">
        <f>'1. Założenia'!J22</f>
        <v>2025</v>
      </c>
      <c r="H4" s="79">
        <f>'1. Założenia'!K22</f>
        <v>2026</v>
      </c>
      <c r="I4" s="79">
        <f>'1. Założenia'!L22</f>
        <v>2027</v>
      </c>
      <c r="J4" s="79">
        <f>'1. Założenia'!M22</f>
        <v>2028</v>
      </c>
      <c r="K4" s="79">
        <f>'1. Założenia'!N22</f>
        <v>2029</v>
      </c>
    </row>
    <row r="5" spans="1:13" ht="13" x14ac:dyDescent="0.3">
      <c r="A5" s="8" t="s">
        <v>77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x14ac:dyDescent="0.25">
      <c r="A6" s="12" t="s">
        <v>71</v>
      </c>
      <c r="B6" s="34">
        <f>'3. Przychody'!B7</f>
        <v>0</v>
      </c>
      <c r="C6" s="34">
        <f>'3. Przychody'!C7</f>
        <v>0</v>
      </c>
      <c r="D6" s="34">
        <f>'3. Przychody'!D7</f>
        <v>0</v>
      </c>
      <c r="E6" s="34">
        <f>'3. Przychody'!E7</f>
        <v>100</v>
      </c>
      <c r="F6" s="34">
        <f>'3. Przychody'!F7</f>
        <v>0</v>
      </c>
      <c r="G6" s="34">
        <f>'3. Przychody'!G7</f>
        <v>0</v>
      </c>
      <c r="H6" s="34">
        <f>'3. Przychody'!H7</f>
        <v>0</v>
      </c>
      <c r="I6" s="34">
        <f>'3. Przychody'!I7</f>
        <v>0</v>
      </c>
      <c r="J6" s="34">
        <f>'3. Przychody'!J7</f>
        <v>0</v>
      </c>
      <c r="K6" s="34">
        <f>'3. Przychody'!K7</f>
        <v>0</v>
      </c>
    </row>
    <row r="7" spans="1:13" x14ac:dyDescent="0.25">
      <c r="A7" s="82" t="s">
        <v>72</v>
      </c>
      <c r="B7" s="34">
        <f>IF('1. Założenia'!D10="TAK",'2. Nakłady'!T59+'2. Nakłady'!T61,'2. Nakłady'!T59)</f>
        <v>0</v>
      </c>
      <c r="C7" s="34">
        <f>IF('1. Założenia'!E10="TAK",'2. Nakłady'!U59+'2. Nakłady'!U61,'2. Nakłady'!U59)</f>
        <v>0</v>
      </c>
      <c r="D7" s="34">
        <f>IF('1. Założenia'!F10="TAK",'2. Nakłady'!V59+'2. Nakłady'!V61,'2. Nakłady'!V59)</f>
        <v>0</v>
      </c>
      <c r="E7" s="34">
        <f>IF('1. Założenia'!G10="TAK",'2. Nakłady'!W59+'2. Nakłady'!W61,'2. Nakłady'!W59)</f>
        <v>0</v>
      </c>
      <c r="F7" s="34">
        <f>IF('1. Założenia'!H10="TAK",'2. Nakłady'!X59+'2. Nakłady'!X61,'2. Nakłady'!X59)</f>
        <v>0</v>
      </c>
      <c r="G7" s="34">
        <f>IF('1. Założenia'!I10="TAK",'2. Nakłady'!Y59+'2. Nakłady'!Y61,'2. Nakłady'!Y59)</f>
        <v>0</v>
      </c>
      <c r="H7" s="34">
        <f>IF('1. Założenia'!J10="TAK",'2. Nakłady'!Z59+'2. Nakłady'!Z61,'2. Nakłady'!Z59)</f>
        <v>0</v>
      </c>
      <c r="I7" s="34">
        <f>IF('1. Założenia'!K10="TAK",'2. Nakłady'!AA59+'2. Nakłady'!AA61,'2. Nakłady'!AA59)</f>
        <v>0</v>
      </c>
      <c r="J7" s="34">
        <f>IF('1. Założenia'!L10="TAK",'2. Nakłady'!AB59+'2. Nakłady'!AB61,'2. Nakłady'!AB59)</f>
        <v>0</v>
      </c>
      <c r="K7" s="34">
        <f>IF('1. Założenia'!M10="TAK",'2. Nakłady'!AC59+'2. Nakłady'!AC61,'2. Nakłady'!AC59)</f>
        <v>0</v>
      </c>
    </row>
    <row r="8" spans="1:13" x14ac:dyDescent="0.25">
      <c r="A8" s="82" t="s">
        <v>73</v>
      </c>
      <c r="B8" s="34">
        <f>'4. Koszty operacyjne'!B8</f>
        <v>0</v>
      </c>
      <c r="C8" s="34">
        <f>'4. Koszty operacyjne'!C8</f>
        <v>0</v>
      </c>
      <c r="D8" s="34">
        <f>'4. Koszty operacyjne'!D8</f>
        <v>0</v>
      </c>
      <c r="E8" s="34">
        <f>'4. Koszty operacyjne'!E8</f>
        <v>1000</v>
      </c>
      <c r="F8" s="34">
        <f>'4. Koszty operacyjne'!F8</f>
        <v>0</v>
      </c>
      <c r="G8" s="34">
        <f>'4. Koszty operacyjne'!G8</f>
        <v>0</v>
      </c>
      <c r="H8" s="34">
        <f>'4. Koszty operacyjne'!H8</f>
        <v>0</v>
      </c>
      <c r="I8" s="34">
        <f>'4. Koszty operacyjne'!I8</f>
        <v>0</v>
      </c>
      <c r="J8" s="34">
        <f>'4. Koszty operacyjne'!J8</f>
        <v>0</v>
      </c>
      <c r="K8" s="34">
        <f>'4. Koszty operacyjne'!K8</f>
        <v>0</v>
      </c>
    </row>
    <row r="9" spans="1:13" ht="13" x14ac:dyDescent="0.3">
      <c r="A9" s="36" t="s">
        <v>22</v>
      </c>
      <c r="B9" s="37">
        <f t="shared" ref="B9:K9" si="0">B6-B7-B8</f>
        <v>0</v>
      </c>
      <c r="C9" s="37">
        <f t="shared" si="0"/>
        <v>0</v>
      </c>
      <c r="D9" s="37">
        <f t="shared" si="0"/>
        <v>0</v>
      </c>
      <c r="E9" s="37">
        <f t="shared" si="0"/>
        <v>-900</v>
      </c>
      <c r="F9" s="37">
        <f t="shared" si="0"/>
        <v>0</v>
      </c>
      <c r="G9" s="37">
        <f t="shared" si="0"/>
        <v>0</v>
      </c>
      <c r="H9" s="37">
        <f t="shared" si="0"/>
        <v>0</v>
      </c>
      <c r="I9" s="37">
        <f t="shared" si="0"/>
        <v>0</v>
      </c>
      <c r="J9" s="37">
        <f t="shared" si="0"/>
        <v>0</v>
      </c>
      <c r="K9" s="37">
        <f t="shared" si="0"/>
        <v>0</v>
      </c>
    </row>
    <row r="10" spans="1:13" s="10" customFormat="1" ht="25.5" customHeight="1" x14ac:dyDescent="0.25">
      <c r="A10" s="104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M10" s="83"/>
    </row>
    <row r="11" spans="1:13" ht="13" x14ac:dyDescent="0.3">
      <c r="A11" s="8" t="s">
        <v>78</v>
      </c>
      <c r="B11" s="9"/>
      <c r="C11" s="9"/>
      <c r="D11" s="9"/>
      <c r="E11" s="9"/>
      <c r="F11" s="9"/>
      <c r="G11" s="9"/>
      <c r="H11" s="9"/>
      <c r="I11" s="9"/>
      <c r="J11" s="9"/>
      <c r="K11" s="9"/>
      <c r="M11" s="85"/>
    </row>
    <row r="12" spans="1:13" x14ac:dyDescent="0.25">
      <c r="A12" s="12" t="s">
        <v>71</v>
      </c>
      <c r="B12" s="34">
        <f>'3. Przychody'!B11</f>
        <v>0</v>
      </c>
      <c r="C12" s="34">
        <f>'3. Przychody'!C11</f>
        <v>0</v>
      </c>
      <c r="D12" s="34">
        <f>'3. Przychody'!D11</f>
        <v>0</v>
      </c>
      <c r="E12" s="34">
        <f>'3. Przychody'!E11</f>
        <v>0</v>
      </c>
      <c r="F12" s="34">
        <f>'3. Przychody'!F11</f>
        <v>0</v>
      </c>
      <c r="G12" s="34">
        <f>'3. Przychody'!G11</f>
        <v>0</v>
      </c>
      <c r="H12" s="34">
        <f>'3. Przychody'!H11</f>
        <v>0</v>
      </c>
      <c r="I12" s="34">
        <f>'3. Przychody'!I11</f>
        <v>0</v>
      </c>
      <c r="J12" s="34">
        <f>'3. Przychody'!J11</f>
        <v>0</v>
      </c>
      <c r="K12" s="34">
        <f>'3. Przychody'!K11</f>
        <v>0</v>
      </c>
    </row>
    <row r="13" spans="1:13" x14ac:dyDescent="0.25">
      <c r="A13" s="82" t="s">
        <v>72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</row>
    <row r="14" spans="1:13" x14ac:dyDescent="0.25">
      <c r="A14" s="82" t="s">
        <v>73</v>
      </c>
      <c r="B14" s="34">
        <f>'4. Koszty operacyjne'!B13</f>
        <v>0</v>
      </c>
      <c r="C14" s="34">
        <f>'4. Koszty operacyjne'!C13</f>
        <v>0</v>
      </c>
      <c r="D14" s="34">
        <f>'4. Koszty operacyjne'!D13</f>
        <v>0</v>
      </c>
      <c r="E14" s="34">
        <f>'4. Koszty operacyjne'!E13</f>
        <v>0</v>
      </c>
      <c r="F14" s="34">
        <f>'4. Koszty operacyjne'!F13</f>
        <v>0</v>
      </c>
      <c r="G14" s="34">
        <f>'4. Koszty operacyjne'!G13</f>
        <v>0</v>
      </c>
      <c r="H14" s="34">
        <f>'4. Koszty operacyjne'!H13</f>
        <v>0</v>
      </c>
      <c r="I14" s="34">
        <f>'4. Koszty operacyjne'!I13</f>
        <v>0</v>
      </c>
      <c r="J14" s="34">
        <f>'4. Koszty operacyjne'!J13</f>
        <v>0</v>
      </c>
      <c r="K14" s="34">
        <f>'4. Koszty operacyjne'!K13</f>
        <v>0</v>
      </c>
    </row>
    <row r="15" spans="1:13" ht="13" x14ac:dyDescent="0.3">
      <c r="A15" s="36" t="s">
        <v>22</v>
      </c>
      <c r="B15" s="37">
        <f t="shared" ref="B15:K15" si="1">B12-B13-B14</f>
        <v>0</v>
      </c>
      <c r="C15" s="37">
        <f t="shared" si="1"/>
        <v>0</v>
      </c>
      <c r="D15" s="37">
        <f t="shared" si="1"/>
        <v>0</v>
      </c>
      <c r="E15" s="37">
        <f t="shared" si="1"/>
        <v>0</v>
      </c>
      <c r="F15" s="37">
        <f t="shared" si="1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</row>
    <row r="16" spans="1:13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ht="13" x14ac:dyDescent="0.3">
      <c r="A17" s="8" t="s">
        <v>79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2" t="s">
        <v>71</v>
      </c>
      <c r="B18" s="34">
        <f>'3. Przychody'!B15</f>
        <v>0</v>
      </c>
      <c r="C18" s="34">
        <f>'3. Przychody'!C15</f>
        <v>0</v>
      </c>
      <c r="D18" s="34">
        <f>'3. Przychody'!D15</f>
        <v>0</v>
      </c>
      <c r="E18" s="34">
        <f>'3. Przychody'!E15</f>
        <v>0</v>
      </c>
      <c r="F18" s="34">
        <f>'3. Przychody'!F15</f>
        <v>0</v>
      </c>
      <c r="G18" s="34">
        <f>'3. Przychody'!G15</f>
        <v>0</v>
      </c>
      <c r="H18" s="34">
        <f>'3. Przychody'!H15</f>
        <v>0</v>
      </c>
      <c r="I18" s="34">
        <f>'3. Przychody'!I15</f>
        <v>0</v>
      </c>
      <c r="J18" s="34">
        <f>'3. Przychody'!J15</f>
        <v>0</v>
      </c>
      <c r="K18" s="34">
        <f>'3. Przychody'!K15</f>
        <v>0</v>
      </c>
    </row>
    <row r="19" spans="1:11" x14ac:dyDescent="0.25">
      <c r="A19" s="82" t="s">
        <v>72</v>
      </c>
      <c r="B19" s="34">
        <f>IF('1. Założenia'!D10="TAK",'2. Nakłady'!T59+'2. Nakłady'!T61,'2. Nakłady'!T59)</f>
        <v>0</v>
      </c>
      <c r="C19" s="34">
        <f>IF('1. Założenia'!E10="TAK",'2. Nakłady'!U59+'2. Nakłady'!U61,'2. Nakłady'!U59)</f>
        <v>0</v>
      </c>
      <c r="D19" s="34">
        <f>IF('1. Założenia'!F10="TAK",'2. Nakłady'!V59+'2. Nakłady'!V61,'2. Nakłady'!V59)</f>
        <v>0</v>
      </c>
      <c r="E19" s="34">
        <f>IF('1. Założenia'!G10="TAK",'2. Nakłady'!W59+'2. Nakłady'!W61,'2. Nakłady'!W59)</f>
        <v>0</v>
      </c>
      <c r="F19" s="34">
        <f>IF('1. Założenia'!H10="TAK",'2. Nakłady'!X59+'2. Nakłady'!X61,'2. Nakłady'!X59)</f>
        <v>0</v>
      </c>
      <c r="G19" s="34">
        <f>IF('1. Założenia'!I10="TAK",'2. Nakłady'!Y59+'2. Nakłady'!Y61,'2. Nakłady'!Y59)</f>
        <v>0</v>
      </c>
      <c r="H19" s="34">
        <f>IF('1. Założenia'!J10="TAK",'2. Nakłady'!Z59+'2. Nakłady'!Z61,'2. Nakłady'!Z59)</f>
        <v>0</v>
      </c>
      <c r="I19" s="34">
        <f>IF('1. Założenia'!K10="TAK",'2. Nakłady'!AA59+'2. Nakłady'!AA61,'2. Nakłady'!AA59)</f>
        <v>0</v>
      </c>
      <c r="J19" s="34">
        <f>IF('1. Założenia'!L10="TAK",'2. Nakłady'!AB59+'2. Nakłady'!AB61,'2. Nakłady'!AB59)</f>
        <v>0</v>
      </c>
      <c r="K19" s="34">
        <f>IF('1. Założenia'!M10="TAK",'2. Nakłady'!AC59+'2. Nakłady'!AC61,'2. Nakłady'!AC59)</f>
        <v>0</v>
      </c>
    </row>
    <row r="20" spans="1:11" x14ac:dyDescent="0.25">
      <c r="A20" s="82" t="s">
        <v>73</v>
      </c>
      <c r="B20" s="34">
        <f>'4. Koszty operacyjne'!B18</f>
        <v>0</v>
      </c>
      <c r="C20" s="34">
        <f>'4. Koszty operacyjne'!C18</f>
        <v>0</v>
      </c>
      <c r="D20" s="34">
        <f>'4. Koszty operacyjne'!D18</f>
        <v>0</v>
      </c>
      <c r="E20" s="34">
        <f>'4. Koszty operacyjne'!E18</f>
        <v>0</v>
      </c>
      <c r="F20" s="34">
        <f>'4. Koszty operacyjne'!F18</f>
        <v>0</v>
      </c>
      <c r="G20" s="34">
        <f>'4. Koszty operacyjne'!G18</f>
        <v>0</v>
      </c>
      <c r="H20" s="34">
        <f>'4. Koszty operacyjne'!H18</f>
        <v>0</v>
      </c>
      <c r="I20" s="34">
        <f>'4. Koszty operacyjne'!I18</f>
        <v>0</v>
      </c>
      <c r="J20" s="34">
        <f>'4. Koszty operacyjne'!J18</f>
        <v>0</v>
      </c>
      <c r="K20" s="34">
        <f>'4. Koszty operacyjne'!K18</f>
        <v>0</v>
      </c>
    </row>
    <row r="21" spans="1:11" ht="13" x14ac:dyDescent="0.3">
      <c r="A21" s="103" t="s">
        <v>22</v>
      </c>
      <c r="B21" s="105">
        <f t="shared" ref="B21:K21" si="2">B18-B19-B20</f>
        <v>0</v>
      </c>
      <c r="C21" s="105">
        <f t="shared" si="2"/>
        <v>0</v>
      </c>
      <c r="D21" s="105">
        <f t="shared" si="2"/>
        <v>0</v>
      </c>
      <c r="E21" s="105">
        <f t="shared" si="2"/>
        <v>0</v>
      </c>
      <c r="F21" s="105">
        <f t="shared" si="2"/>
        <v>0</v>
      </c>
      <c r="G21" s="105">
        <f t="shared" si="2"/>
        <v>0</v>
      </c>
      <c r="H21" s="105">
        <f t="shared" si="2"/>
        <v>0</v>
      </c>
      <c r="I21" s="105">
        <f t="shared" si="2"/>
        <v>0</v>
      </c>
      <c r="J21" s="105">
        <f t="shared" si="2"/>
        <v>0</v>
      </c>
      <c r="K21" s="105">
        <f t="shared" si="2"/>
        <v>0</v>
      </c>
    </row>
    <row r="22" spans="1:11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ht="13" x14ac:dyDescent="0.3">
      <c r="A24" s="86" t="s">
        <v>80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ht="25" x14ac:dyDescent="0.25">
      <c r="A25" s="87" t="s">
        <v>82</v>
      </c>
      <c r="B25" s="34">
        <f t="shared" ref="B25:K25" si="3">IF(B9&lt;0,(-1*B9),0)</f>
        <v>0</v>
      </c>
      <c r="C25" s="34">
        <f t="shared" si="3"/>
        <v>0</v>
      </c>
      <c r="D25" s="34">
        <f t="shared" si="3"/>
        <v>0</v>
      </c>
      <c r="E25" s="34">
        <f t="shared" si="3"/>
        <v>900</v>
      </c>
      <c r="F25" s="34">
        <f t="shared" si="3"/>
        <v>0</v>
      </c>
      <c r="G25" s="34">
        <f t="shared" si="3"/>
        <v>0</v>
      </c>
      <c r="H25" s="34">
        <f t="shared" si="3"/>
        <v>0</v>
      </c>
      <c r="I25" s="34">
        <f t="shared" si="3"/>
        <v>0</v>
      </c>
      <c r="J25" s="34">
        <f t="shared" si="3"/>
        <v>0</v>
      </c>
      <c r="K25" s="34">
        <f t="shared" si="3"/>
        <v>0</v>
      </c>
    </row>
    <row r="26" spans="1:11" ht="25" x14ac:dyDescent="0.25">
      <c r="A26" s="87" t="s">
        <v>83</v>
      </c>
      <c r="B26" s="34">
        <f t="shared" ref="B26:K26" si="4">IF(B21&lt;0,(-1*B21),0)</f>
        <v>0</v>
      </c>
      <c r="C26" s="34">
        <f t="shared" si="4"/>
        <v>0</v>
      </c>
      <c r="D26" s="34">
        <f t="shared" si="4"/>
        <v>0</v>
      </c>
      <c r="E26" s="34">
        <f t="shared" si="4"/>
        <v>0</v>
      </c>
      <c r="F26" s="34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4"/>
        <v>0</v>
      </c>
      <c r="J26" s="34">
        <f t="shared" si="4"/>
        <v>0</v>
      </c>
      <c r="K26" s="34">
        <f t="shared" si="4"/>
        <v>0</v>
      </c>
    </row>
    <row r="27" spans="1:11" ht="13" x14ac:dyDescent="0.3">
      <c r="A27" s="89" t="s">
        <v>81</v>
      </c>
      <c r="B27" s="34">
        <f t="shared" ref="B27:K27" si="5">MAX(B25,B26)</f>
        <v>0</v>
      </c>
      <c r="C27" s="34">
        <f t="shared" si="5"/>
        <v>0</v>
      </c>
      <c r="D27" s="34">
        <f t="shared" si="5"/>
        <v>0</v>
      </c>
      <c r="E27" s="34">
        <f t="shared" si="5"/>
        <v>900</v>
      </c>
      <c r="F27" s="34">
        <f t="shared" si="5"/>
        <v>0</v>
      </c>
      <c r="G27" s="34">
        <f t="shared" si="5"/>
        <v>0</v>
      </c>
      <c r="H27" s="34">
        <f t="shared" si="5"/>
        <v>0</v>
      </c>
      <c r="I27" s="34">
        <f t="shared" si="5"/>
        <v>0</v>
      </c>
      <c r="J27" s="34">
        <f t="shared" si="5"/>
        <v>0</v>
      </c>
      <c r="K27" s="34">
        <f t="shared" si="5"/>
        <v>0</v>
      </c>
    </row>
    <row r="28" spans="1:11" ht="39" x14ac:dyDescent="0.3">
      <c r="A28" s="90" t="s">
        <v>84</v>
      </c>
      <c r="B28" s="37">
        <f t="shared" ref="B28:K28" si="6">B9+B25</f>
        <v>0</v>
      </c>
      <c r="C28" s="37">
        <f t="shared" si="6"/>
        <v>0</v>
      </c>
      <c r="D28" s="37">
        <f t="shared" si="6"/>
        <v>0</v>
      </c>
      <c r="E28" s="37">
        <f t="shared" si="6"/>
        <v>0</v>
      </c>
      <c r="F28" s="37">
        <f t="shared" si="6"/>
        <v>0</v>
      </c>
      <c r="G28" s="37">
        <f t="shared" si="6"/>
        <v>0</v>
      </c>
      <c r="H28" s="37">
        <f t="shared" si="6"/>
        <v>0</v>
      </c>
      <c r="I28" s="37">
        <f t="shared" si="6"/>
        <v>0</v>
      </c>
      <c r="J28" s="37">
        <f t="shared" si="6"/>
        <v>0</v>
      </c>
      <c r="K28" s="37">
        <f t="shared" si="6"/>
        <v>0</v>
      </c>
    </row>
    <row r="29" spans="1:11" ht="39" x14ac:dyDescent="0.3">
      <c r="A29" s="90" t="s">
        <v>85</v>
      </c>
      <c r="B29" s="37">
        <f t="shared" ref="B29:K29" si="7">B21+B26</f>
        <v>0</v>
      </c>
      <c r="C29" s="37">
        <f t="shared" si="7"/>
        <v>0</v>
      </c>
      <c r="D29" s="37">
        <f t="shared" si="7"/>
        <v>0</v>
      </c>
      <c r="E29" s="37">
        <f t="shared" si="7"/>
        <v>0</v>
      </c>
      <c r="F29" s="37">
        <f t="shared" si="7"/>
        <v>0</v>
      </c>
      <c r="G29" s="37">
        <f t="shared" si="7"/>
        <v>0</v>
      </c>
      <c r="H29" s="37">
        <f t="shared" si="7"/>
        <v>0</v>
      </c>
      <c r="I29" s="37">
        <f t="shared" si="7"/>
        <v>0</v>
      </c>
      <c r="J29" s="37">
        <f t="shared" si="7"/>
        <v>0</v>
      </c>
      <c r="K29" s="37">
        <f t="shared" si="7"/>
        <v>0</v>
      </c>
    </row>
    <row r="30" spans="1:11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</row>
  </sheetData>
  <printOptions horizontalCentered="1" verticalCentered="1"/>
  <pageMargins left="0.35433070866141736" right="0.35433070866141736" top="0.78740157480314965" bottom="0.78740157480314965" header="0.51181102362204722" footer="0.51181102362204722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view="pageBreakPreview" topLeftCell="A4" zoomScaleNormal="100" zoomScaleSheetLayoutView="100" workbookViewId="0">
      <selection activeCell="B12" sqref="B12"/>
    </sheetView>
  </sheetViews>
  <sheetFormatPr defaultRowHeight="12.5" x14ac:dyDescent="0.25"/>
  <cols>
    <col min="1" max="1" width="32.54296875" customWidth="1"/>
    <col min="2" max="2" width="15.54296875" style="14" customWidth="1"/>
    <col min="3" max="12" width="12.81640625" customWidth="1"/>
  </cols>
  <sheetData>
    <row r="1" spans="1:12" ht="32.25" customHeight="1" x14ac:dyDescent="0.25">
      <c r="A1" s="53"/>
      <c r="B1" s="9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3" x14ac:dyDescent="0.3">
      <c r="A2" s="29"/>
      <c r="B2" s="28"/>
      <c r="C2" s="30" t="s">
        <v>7</v>
      </c>
      <c r="D2" s="28"/>
      <c r="E2" s="28"/>
      <c r="F2" s="28"/>
      <c r="G2" s="28"/>
      <c r="H2" s="28"/>
      <c r="I2" s="28"/>
      <c r="J2" s="28"/>
      <c r="K2" s="24"/>
      <c r="L2" s="25"/>
    </row>
    <row r="3" spans="1:12" ht="26" x14ac:dyDescent="0.3">
      <c r="A3" s="26"/>
      <c r="B3" s="27" t="s">
        <v>8</v>
      </c>
      <c r="C3" s="91" t="str">
        <f>'1. Założenia'!E21</f>
        <v>Rok 1 
(bazowy)</v>
      </c>
      <c r="D3" s="91" t="str">
        <f>'1. Założenia'!F21</f>
        <v>Rok 2</v>
      </c>
      <c r="E3" s="91" t="str">
        <f>'1. Założenia'!G21</f>
        <v>Rok 3</v>
      </c>
      <c r="F3" s="91" t="str">
        <f>'1. Założenia'!H21</f>
        <v>Rok 4</v>
      </c>
      <c r="G3" s="91" t="str">
        <f>'1. Założenia'!I21</f>
        <v>Rok 5</v>
      </c>
      <c r="H3" s="91" t="str">
        <f>'1. Założenia'!J21</f>
        <v>Rok 6</v>
      </c>
      <c r="I3" s="91" t="str">
        <f>'1. Założenia'!K21</f>
        <v>Rok 7</v>
      </c>
      <c r="J3" s="91" t="str">
        <f>'1. Założenia'!L21</f>
        <v>Rok 8</v>
      </c>
      <c r="K3" s="91" t="str">
        <f>'1. Założenia'!M21</f>
        <v>Rok 9</v>
      </c>
      <c r="L3" s="91" t="str">
        <f>'1. Założenia'!N21</f>
        <v>Rok 10</v>
      </c>
    </row>
    <row r="4" spans="1:12" ht="13" x14ac:dyDescent="0.3">
      <c r="A4" s="26"/>
      <c r="B4" s="27"/>
      <c r="C4" s="91">
        <f>'1. Założenia'!E22</f>
        <v>2020</v>
      </c>
      <c r="D4" s="91">
        <f>'1. Założenia'!F22</f>
        <v>2021</v>
      </c>
      <c r="E4" s="91">
        <f>'1. Założenia'!G22</f>
        <v>2022</v>
      </c>
      <c r="F4" s="91">
        <f>'1. Założenia'!H22</f>
        <v>2023</v>
      </c>
      <c r="G4" s="91">
        <f>'1. Założenia'!I22</f>
        <v>2024</v>
      </c>
      <c r="H4" s="91">
        <f>'1. Założenia'!J22</f>
        <v>2025</v>
      </c>
      <c r="I4" s="91">
        <f>'1. Założenia'!K22</f>
        <v>2026</v>
      </c>
      <c r="J4" s="91">
        <f>'1. Założenia'!L22</f>
        <v>2027</v>
      </c>
      <c r="K4" s="91">
        <f>'1. Założenia'!M22</f>
        <v>2028</v>
      </c>
      <c r="L4" s="91">
        <f>'1. Założenia'!N22</f>
        <v>2029</v>
      </c>
    </row>
    <row r="5" spans="1:12" s="13" customFormat="1" ht="13" x14ac:dyDescent="0.3">
      <c r="A5" s="16" t="s">
        <v>9</v>
      </c>
      <c r="B5" s="40">
        <f t="shared" ref="B5:B10" si="0">C5+NPV($B$12,D5:L5)</f>
        <v>88.899635867091476</v>
      </c>
      <c r="C5" s="39">
        <f t="shared" ref="C5:L5" si="1">C6+C7</f>
        <v>0</v>
      </c>
      <c r="D5" s="39">
        <f t="shared" si="1"/>
        <v>0</v>
      </c>
      <c r="E5" s="39">
        <f t="shared" si="1"/>
        <v>0</v>
      </c>
      <c r="F5" s="39">
        <f>F6+F7</f>
        <v>100</v>
      </c>
      <c r="G5" s="39">
        <f t="shared" si="1"/>
        <v>0</v>
      </c>
      <c r="H5" s="39">
        <f t="shared" si="1"/>
        <v>0</v>
      </c>
      <c r="I5" s="39">
        <f t="shared" si="1"/>
        <v>0</v>
      </c>
      <c r="J5" s="39">
        <f t="shared" si="1"/>
        <v>0</v>
      </c>
      <c r="K5" s="39">
        <f t="shared" si="1"/>
        <v>0</v>
      </c>
      <c r="L5" s="39">
        <f t="shared" si="1"/>
        <v>0</v>
      </c>
    </row>
    <row r="6" spans="1:12" x14ac:dyDescent="0.25">
      <c r="A6" s="17" t="s">
        <v>6</v>
      </c>
      <c r="B6" s="43">
        <f t="shared" si="0"/>
        <v>88.899635867091476</v>
      </c>
      <c r="C6" s="35">
        <f>'3. Przychody'!B7</f>
        <v>0</v>
      </c>
      <c r="D6" s="35">
        <f>'3. Przychody'!C7</f>
        <v>0</v>
      </c>
      <c r="E6" s="35">
        <f>'3. Przychody'!D7</f>
        <v>0</v>
      </c>
      <c r="F6" s="35">
        <f>'3. Przychody'!E7</f>
        <v>100</v>
      </c>
      <c r="G6" s="35">
        <f>'3. Przychody'!F7</f>
        <v>0</v>
      </c>
      <c r="H6" s="35">
        <f>'3. Przychody'!G7</f>
        <v>0</v>
      </c>
      <c r="I6" s="35">
        <f>'3. Przychody'!H7</f>
        <v>0</v>
      </c>
      <c r="J6" s="35">
        <f>'3. Przychody'!I7</f>
        <v>0</v>
      </c>
      <c r="K6" s="35">
        <f>'3. Przychody'!J7</f>
        <v>0</v>
      </c>
      <c r="L6" s="35">
        <f>'3. Przychody'!K7</f>
        <v>0</v>
      </c>
    </row>
    <row r="7" spans="1:12" x14ac:dyDescent="0.25">
      <c r="A7" s="17" t="s">
        <v>5</v>
      </c>
      <c r="B7" s="43">
        <f t="shared" si="0"/>
        <v>0</v>
      </c>
      <c r="C7" s="92"/>
      <c r="D7" s="92"/>
      <c r="E7" s="92"/>
      <c r="F7" s="92"/>
      <c r="G7" s="92"/>
      <c r="H7" s="92"/>
      <c r="I7" s="92"/>
      <c r="J7" s="92"/>
      <c r="K7" s="92"/>
      <c r="L7" s="52"/>
    </row>
    <row r="8" spans="1:12" s="13" customFormat="1" ht="13" x14ac:dyDescent="0.3">
      <c r="A8" s="16" t="s">
        <v>10</v>
      </c>
      <c r="B8" s="40">
        <f t="shared" si="0"/>
        <v>888.99635867091479</v>
      </c>
      <c r="C8" s="39">
        <f>SUM(C9:C10)</f>
        <v>0</v>
      </c>
      <c r="D8" s="39">
        <f t="shared" ref="D8:L8" si="2">SUM(D9:D10)</f>
        <v>0</v>
      </c>
      <c r="E8" s="39">
        <f t="shared" si="2"/>
        <v>0</v>
      </c>
      <c r="F8" s="39">
        <f t="shared" si="2"/>
        <v>1000</v>
      </c>
      <c r="G8" s="39">
        <f t="shared" si="2"/>
        <v>0</v>
      </c>
      <c r="H8" s="39">
        <f t="shared" si="2"/>
        <v>0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</row>
    <row r="9" spans="1:12" ht="25" x14ac:dyDescent="0.25">
      <c r="A9" s="17" t="s">
        <v>19</v>
      </c>
      <c r="B9" s="43">
        <f t="shared" si="0"/>
        <v>888.99635867091479</v>
      </c>
      <c r="C9" s="35">
        <f>'4. Koszty operacyjne'!B8</f>
        <v>0</v>
      </c>
      <c r="D9" s="35">
        <f>'4. Koszty operacyjne'!C8</f>
        <v>0</v>
      </c>
      <c r="E9" s="35">
        <f>'4. Koszty operacyjne'!D8</f>
        <v>0</v>
      </c>
      <c r="F9" s="35">
        <f>'4. Koszty operacyjne'!E8</f>
        <v>1000</v>
      </c>
      <c r="G9" s="35">
        <f>'4. Koszty operacyjne'!F8</f>
        <v>0</v>
      </c>
      <c r="H9" s="35">
        <f>'4. Koszty operacyjne'!G8</f>
        <v>0</v>
      </c>
      <c r="I9" s="35">
        <f>'4. Koszty operacyjne'!H8</f>
        <v>0</v>
      </c>
      <c r="J9" s="35">
        <f>'4. Koszty operacyjne'!I8</f>
        <v>0</v>
      </c>
      <c r="K9" s="35">
        <f>'4. Koszty operacyjne'!J8</f>
        <v>0</v>
      </c>
      <c r="L9" s="35">
        <f>'4. Koszty operacyjne'!K8</f>
        <v>0</v>
      </c>
    </row>
    <row r="10" spans="1:12" x14ac:dyDescent="0.25">
      <c r="A10" s="18" t="s">
        <v>11</v>
      </c>
      <c r="B10" s="43">
        <f t="shared" si="0"/>
        <v>0</v>
      </c>
      <c r="C10" s="35">
        <f>'5. Przepływy'!B7</f>
        <v>0</v>
      </c>
      <c r="D10" s="35">
        <f>'5. Przepływy'!C7</f>
        <v>0</v>
      </c>
      <c r="E10" s="35">
        <f>'5. Przepływy'!D7</f>
        <v>0</v>
      </c>
      <c r="F10" s="35">
        <f>'5. Przepływy'!E7</f>
        <v>0</v>
      </c>
      <c r="G10" s="35">
        <f>'5. Przepływy'!F7</f>
        <v>0</v>
      </c>
      <c r="H10" s="35">
        <f>'5. Przepływy'!G7</f>
        <v>0</v>
      </c>
      <c r="I10" s="35">
        <f>'5. Przepływy'!H7</f>
        <v>0</v>
      </c>
      <c r="J10" s="35">
        <f>'5. Przepływy'!I7</f>
        <v>0</v>
      </c>
      <c r="K10" s="35">
        <f>'5. Przepływy'!J7</f>
        <v>0</v>
      </c>
      <c r="L10" s="35">
        <f>'5. Przepływy'!K7</f>
        <v>0</v>
      </c>
    </row>
    <row r="11" spans="1:12" s="13" customFormat="1" ht="13" x14ac:dyDescent="0.3">
      <c r="A11" s="16" t="s">
        <v>12</v>
      </c>
      <c r="B11" s="40">
        <f>C11+NPV($B$12,D11:L11)</f>
        <v>-800.09672280382335</v>
      </c>
      <c r="C11" s="39">
        <f>C5-C8</f>
        <v>0</v>
      </c>
      <c r="D11" s="39">
        <f t="shared" ref="D11:L11" si="3">D5-D8</f>
        <v>0</v>
      </c>
      <c r="E11" s="39">
        <f t="shared" si="3"/>
        <v>0</v>
      </c>
      <c r="F11" s="39">
        <f t="shared" si="3"/>
        <v>-900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3"/>
        <v>0</v>
      </c>
      <c r="L11" s="39">
        <f t="shared" si="3"/>
        <v>0</v>
      </c>
    </row>
    <row r="12" spans="1:12" ht="13" x14ac:dyDescent="0.3">
      <c r="A12" s="15" t="s">
        <v>13</v>
      </c>
      <c r="B12" s="19">
        <f>'1. Założenia'!D7</f>
        <v>0.04</v>
      </c>
      <c r="C12" s="53"/>
      <c r="D12" s="113"/>
      <c r="E12" s="53"/>
      <c r="F12" s="53"/>
      <c r="G12" s="53"/>
      <c r="H12" s="53"/>
      <c r="I12" s="53"/>
      <c r="J12" s="53"/>
      <c r="K12" s="53"/>
      <c r="L12" s="53"/>
    </row>
    <row r="13" spans="1:12" ht="25" hidden="1" x14ac:dyDescent="0.25">
      <c r="A13" s="20" t="s">
        <v>14</v>
      </c>
      <c r="B13" s="21"/>
      <c r="C13" s="114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30" customHeight="1" x14ac:dyDescent="0.3">
      <c r="A14" s="22" t="s">
        <v>15</v>
      </c>
      <c r="B14" s="41">
        <f>B11</f>
        <v>-800.09672280382335</v>
      </c>
      <c r="C14" s="53"/>
      <c r="D14" s="62"/>
      <c r="E14" s="53"/>
      <c r="F14" s="53"/>
      <c r="G14" s="53"/>
      <c r="H14" s="53"/>
      <c r="I14" s="53"/>
      <c r="J14" s="53"/>
      <c r="K14" s="53"/>
      <c r="L14" s="53"/>
    </row>
    <row r="15" spans="1:12" ht="30" customHeight="1" x14ac:dyDescent="0.3">
      <c r="A15" s="22" t="s">
        <v>14</v>
      </c>
      <c r="B15" s="42" t="str">
        <f>IFERROR(IRR(C11:L11),"FRR/C nie istnieje")</f>
        <v>FRR/C nie istnieje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x14ac:dyDescent="0.25">
      <c r="A16" s="111"/>
      <c r="B16" s="111"/>
      <c r="C16" s="112"/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40.5" customHeight="1" x14ac:dyDescent="0.25">
      <c r="A17" s="150" t="s">
        <v>132</v>
      </c>
      <c r="B17" s="151">
        <f>'1. Założenia'!D11</f>
        <v>0.84630000000000005</v>
      </c>
      <c r="C17" s="152">
        <f>ROUNDDOWN(C26*B17,2)</f>
        <v>0</v>
      </c>
      <c r="D17" s="53"/>
      <c r="E17" s="53"/>
      <c r="F17" s="53"/>
      <c r="G17" s="53"/>
      <c r="H17" s="53"/>
      <c r="I17" s="53"/>
      <c r="J17" s="53"/>
      <c r="K17" s="53"/>
      <c r="L17" s="53"/>
    </row>
    <row r="18" spans="1:12" x14ac:dyDescent="0.25">
      <c r="A18" s="111"/>
      <c r="B18" s="111"/>
      <c r="C18" s="112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20.5" customHeight="1" x14ac:dyDescent="0.25">
      <c r="A19" s="249" t="s">
        <v>89</v>
      </c>
      <c r="B19" s="249"/>
      <c r="C19" s="249"/>
      <c r="D19" s="115"/>
      <c r="E19" s="249" t="s">
        <v>91</v>
      </c>
      <c r="F19" s="261"/>
      <c r="G19" s="261"/>
      <c r="H19" s="262"/>
      <c r="I19" s="115"/>
      <c r="J19" s="115"/>
      <c r="K19" s="53"/>
      <c r="L19" s="53"/>
    </row>
    <row r="20" spans="1:12" ht="42.65" customHeight="1" x14ac:dyDescent="0.25">
      <c r="A20" s="252" t="s">
        <v>106</v>
      </c>
      <c r="B20" s="253"/>
      <c r="C20" s="98" t="str">
        <f>IF(B6&gt;B9,"TAK","NIE")</f>
        <v>NIE</v>
      </c>
      <c r="D20" s="53"/>
      <c r="E20" s="254" t="s">
        <v>115</v>
      </c>
      <c r="F20" s="255"/>
      <c r="G20" s="96" t="s">
        <v>116</v>
      </c>
      <c r="H20" s="44" t="s">
        <v>117</v>
      </c>
      <c r="I20" s="53"/>
      <c r="J20" s="53"/>
      <c r="K20" s="53"/>
      <c r="L20" s="53"/>
    </row>
    <row r="21" spans="1:12" ht="26.15" customHeight="1" x14ac:dyDescent="0.25">
      <c r="A21" s="53"/>
      <c r="B21" s="93"/>
      <c r="C21" s="53"/>
      <c r="D21" s="53"/>
      <c r="E21" s="256" t="s">
        <v>109</v>
      </c>
      <c r="F21" s="260"/>
      <c r="G21" s="148">
        <f>H21</f>
        <v>0</v>
      </c>
      <c r="H21" s="148">
        <f>MIN(C17,C29)</f>
        <v>0</v>
      </c>
      <c r="I21" s="53"/>
      <c r="J21" s="53"/>
      <c r="K21" s="53"/>
      <c r="L21" s="53"/>
    </row>
    <row r="22" spans="1:12" ht="26.15" customHeight="1" x14ac:dyDescent="0.25">
      <c r="A22" s="249" t="s">
        <v>92</v>
      </c>
      <c r="B22" s="249"/>
      <c r="C22" s="249"/>
      <c r="D22" s="53"/>
      <c r="E22" s="256" t="s">
        <v>110</v>
      </c>
      <c r="F22" s="257"/>
      <c r="G22" s="148">
        <f>SUM(G23:G26)</f>
        <v>0</v>
      </c>
      <c r="H22" s="148">
        <f>SUM(H23:H26)</f>
        <v>0</v>
      </c>
      <c r="I22" s="53"/>
      <c r="J22" s="53"/>
      <c r="K22" s="53"/>
      <c r="L22" s="53"/>
    </row>
    <row r="23" spans="1:12" ht="26.15" customHeight="1" x14ac:dyDescent="0.25">
      <c r="A23" s="248" t="s">
        <v>93</v>
      </c>
      <c r="B23" s="232"/>
      <c r="C23" s="116">
        <f>B10</f>
        <v>0</v>
      </c>
      <c r="D23" s="53"/>
      <c r="E23" s="275" t="s">
        <v>111</v>
      </c>
      <c r="F23" s="276"/>
      <c r="G23" s="123"/>
      <c r="H23" s="123"/>
      <c r="I23" s="53"/>
      <c r="J23" s="53"/>
      <c r="K23" s="53"/>
      <c r="L23" s="53"/>
    </row>
    <row r="24" spans="1:12" ht="26.15" customHeight="1" x14ac:dyDescent="0.25">
      <c r="A24" s="250" t="s">
        <v>94</v>
      </c>
      <c r="B24" s="251"/>
      <c r="C24" s="117">
        <f>IF((B6-B9)&lt;=0,0,(B6+B7-B9))</f>
        <v>0</v>
      </c>
      <c r="D24" s="53"/>
      <c r="E24" s="263" t="s">
        <v>112</v>
      </c>
      <c r="F24" s="264"/>
      <c r="G24" s="146"/>
      <c r="H24" s="146"/>
      <c r="I24" s="53"/>
      <c r="J24" s="53"/>
      <c r="K24" s="53"/>
      <c r="L24" s="53"/>
    </row>
    <row r="25" spans="1:12" ht="26.15" customHeight="1" x14ac:dyDescent="0.25">
      <c r="A25" s="250" t="s">
        <v>95</v>
      </c>
      <c r="B25" s="251"/>
      <c r="C25" s="117" t="str">
        <f>IFERROR(ROUNDDOWN((C23-C24)/C23,2),"--")</f>
        <v>--</v>
      </c>
      <c r="D25" s="11"/>
      <c r="E25" s="267" t="s">
        <v>118</v>
      </c>
      <c r="F25" s="268"/>
      <c r="G25" s="265"/>
      <c r="H25" s="265"/>
      <c r="I25" s="53"/>
      <c r="J25" s="53"/>
      <c r="K25" s="53"/>
      <c r="L25" s="53"/>
    </row>
    <row r="26" spans="1:12" ht="26.15" customHeight="1" x14ac:dyDescent="0.25">
      <c r="A26" s="250" t="s">
        <v>96</v>
      </c>
      <c r="B26" s="251"/>
      <c r="C26" s="116">
        <f>'2. Nakłady'!O61</f>
        <v>0</v>
      </c>
      <c r="D26" s="53"/>
      <c r="E26" s="269"/>
      <c r="F26" s="270"/>
      <c r="G26" s="266"/>
      <c r="H26" s="266"/>
      <c r="I26" s="53"/>
      <c r="J26" s="53"/>
      <c r="K26" s="53"/>
      <c r="L26" s="53"/>
    </row>
    <row r="27" spans="1:12" ht="26.15" customHeight="1" x14ac:dyDescent="0.25">
      <c r="A27" s="248" t="s">
        <v>97</v>
      </c>
      <c r="B27" s="232"/>
      <c r="C27" s="116" t="str">
        <f>IFERROR(ROUNDDOWN(C26*C25,2),"--")</f>
        <v>--</v>
      </c>
      <c r="D27" s="53"/>
      <c r="E27" s="271" t="s">
        <v>113</v>
      </c>
      <c r="F27" s="272"/>
      <c r="G27" s="147"/>
      <c r="H27" s="147"/>
      <c r="I27" s="53"/>
      <c r="J27" s="53"/>
      <c r="K27" s="53"/>
      <c r="L27" s="53"/>
    </row>
    <row r="28" spans="1:12" ht="26.15" customHeight="1" x14ac:dyDescent="0.3">
      <c r="A28" s="248" t="s">
        <v>98</v>
      </c>
      <c r="B28" s="232"/>
      <c r="C28" s="120">
        <v>0.84630000000000005</v>
      </c>
      <c r="D28" s="53"/>
      <c r="E28" s="273" t="s">
        <v>52</v>
      </c>
      <c r="F28" s="274"/>
      <c r="G28" s="149">
        <f>SUM(G21,G22,G27)</f>
        <v>0</v>
      </c>
      <c r="H28" s="149">
        <f>SUM(H21,H22,H27)</f>
        <v>0</v>
      </c>
      <c r="I28" s="53"/>
      <c r="J28" s="53"/>
      <c r="K28" s="53"/>
      <c r="L28" s="53"/>
    </row>
    <row r="29" spans="1:12" ht="26.15" customHeight="1" x14ac:dyDescent="0.3">
      <c r="A29" s="246" t="s">
        <v>120</v>
      </c>
      <c r="B29" s="247"/>
      <c r="C29" s="118" t="str">
        <f>IFERROR(ROUNDDOWN(C27*C28,2),"--")</f>
        <v>--</v>
      </c>
      <c r="D29" s="53"/>
      <c r="E29" s="258" t="s">
        <v>114</v>
      </c>
      <c r="F29" s="259"/>
      <c r="G29" s="147"/>
      <c r="H29" s="147"/>
      <c r="I29" s="53"/>
      <c r="J29" s="53"/>
      <c r="K29" s="53"/>
      <c r="L29" s="53"/>
    </row>
    <row r="30" spans="1:12" x14ac:dyDescent="0.25">
      <c r="A30" s="53"/>
      <c r="B30" s="9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2" x14ac:dyDescent="0.25">
      <c r="A31" s="53"/>
      <c r="B31" s="9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2" x14ac:dyDescent="0.25">
      <c r="A32" s="53"/>
      <c r="B32" s="9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x14ac:dyDescent="0.25">
      <c r="A33" s="53"/>
      <c r="B33" s="9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x14ac:dyDescent="0.25">
      <c r="D34" s="53"/>
      <c r="E34" s="53"/>
      <c r="F34" s="53"/>
      <c r="G34" s="53"/>
      <c r="H34" s="53"/>
      <c r="I34" s="53"/>
      <c r="J34" s="53"/>
      <c r="K34" s="53"/>
      <c r="L34" s="53"/>
    </row>
  </sheetData>
  <customSheetViews>
    <customSheetView guid="{81526E2D-C179-4F61-BBE9-8364D75F4482}" printArea="1" hiddenRows="1">
      <selection activeCell="D15" sqref="D15"/>
      <pageMargins left="0.75" right="0.75" top="1" bottom="1" header="0.5" footer="0.5"/>
      <pageSetup paperSize="8" scale="77" orientation="landscape" r:id="rId1"/>
      <headerFooter alignWithMargins="0"/>
    </customSheetView>
    <customSheetView guid="{4F7FA9F7-6982-4D1A-B869-13D3349DEE4E}" hiddenRows="1">
      <selection activeCell="M50" sqref="M50"/>
      <pageMargins left="0.75" right="0.75" top="1" bottom="1" header="0.5" footer="0.5"/>
      <pageSetup paperSize="8" scale="77" orientation="landscape" r:id="rId2"/>
      <headerFooter alignWithMargins="0"/>
    </customSheetView>
    <customSheetView guid="{4B5DA7B8-D2FE-4486-B62F-E16B3645B5F7}" printArea="1" hiddenRows="1">
      <selection activeCell="H17" sqref="H17"/>
      <pageMargins left="0.75" right="0.75" top="1" bottom="1" header="0.5" footer="0.5"/>
      <pageSetup paperSize="8" scale="77" orientation="landscape" r:id="rId3"/>
      <headerFooter alignWithMargins="0"/>
    </customSheetView>
  </customSheetViews>
  <mergeCells count="23">
    <mergeCell ref="E29:F29"/>
    <mergeCell ref="E21:F21"/>
    <mergeCell ref="E19:H19"/>
    <mergeCell ref="E24:F24"/>
    <mergeCell ref="G25:G26"/>
    <mergeCell ref="H25:H26"/>
    <mergeCell ref="E25:F25"/>
    <mergeCell ref="E26:F26"/>
    <mergeCell ref="E27:F27"/>
    <mergeCell ref="E28:F28"/>
    <mergeCell ref="E23:F23"/>
    <mergeCell ref="A19:C19"/>
    <mergeCell ref="A20:B20"/>
    <mergeCell ref="E20:F20"/>
    <mergeCell ref="E22:F22"/>
    <mergeCell ref="A27:B27"/>
    <mergeCell ref="A29:B29"/>
    <mergeCell ref="A28:B28"/>
    <mergeCell ref="A22:C22"/>
    <mergeCell ref="A23:B23"/>
    <mergeCell ref="A24:B24"/>
    <mergeCell ref="A25:B25"/>
    <mergeCell ref="A26:B26"/>
  </mergeCells>
  <phoneticPr fontId="10" type="noConversion"/>
  <conditionalFormatting sqref="E26:F26">
    <cfRule type="expression" dxfId="1" priority="1">
      <formula>$G$25&gt;0</formula>
    </cfRule>
    <cfRule type="expression" dxfId="0" priority="2">
      <formula>$H$25&gt;0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8" orientation="landscape" r:id="rId4"/>
  <headerFooter alignWithMargins="0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view="pageBreakPreview" zoomScale="90" zoomScaleNormal="100" zoomScaleSheetLayoutView="90" workbookViewId="0">
      <selection activeCell="J5" sqref="J5"/>
    </sheetView>
  </sheetViews>
  <sheetFormatPr defaultColWidth="8.7265625" defaultRowHeight="12.5" x14ac:dyDescent="0.25"/>
  <cols>
    <col min="1" max="1" width="3.54296875" style="53" customWidth="1"/>
    <col min="2" max="2" width="8.81640625" style="54" customWidth="1"/>
    <col min="3" max="3" width="31.54296875" style="93" customWidth="1"/>
    <col min="4" max="4" width="29.1796875" style="53" customWidth="1"/>
    <col min="5" max="5" width="29.81640625" style="53" customWidth="1"/>
    <col min="6" max="6" width="1" style="53" customWidth="1"/>
    <col min="7" max="8" width="12.453125" style="53" bestFit="1" customWidth="1"/>
    <col min="9" max="14" width="12.54296875" style="53" bestFit="1" customWidth="1"/>
    <col min="15" max="15" width="0.81640625" style="53" customWidth="1"/>
    <col min="16" max="16384" width="8.7265625" style="53"/>
  </cols>
  <sheetData>
    <row r="1" spans="2:5" ht="32.25" customHeight="1" x14ac:dyDescent="0.25"/>
    <row r="4" spans="2:5" ht="39" x14ac:dyDescent="0.25">
      <c r="B4" s="95" t="s">
        <v>25</v>
      </c>
      <c r="C4" s="96" t="s">
        <v>86</v>
      </c>
      <c r="D4" s="96" t="s">
        <v>88</v>
      </c>
      <c r="E4" s="95" t="s">
        <v>87</v>
      </c>
    </row>
    <row r="5" spans="2:5" ht="32.15" customHeight="1" x14ac:dyDescent="0.25">
      <c r="B5" s="94">
        <v>1</v>
      </c>
      <c r="C5" s="97"/>
      <c r="D5" s="97"/>
      <c r="E5" s="97"/>
    </row>
    <row r="6" spans="2:5" ht="32.15" customHeight="1" x14ac:dyDescent="0.25">
      <c r="B6" s="94">
        <f>B5+1</f>
        <v>2</v>
      </c>
      <c r="C6" s="97"/>
      <c r="D6" s="97"/>
      <c r="E6" s="97"/>
    </row>
    <row r="7" spans="2:5" ht="32.15" customHeight="1" x14ac:dyDescent="0.25">
      <c r="B7" s="94">
        <f t="shared" ref="B7:B20" si="0">B6+1</f>
        <v>3</v>
      </c>
      <c r="C7" s="97"/>
      <c r="D7" s="97"/>
      <c r="E7" s="97"/>
    </row>
    <row r="8" spans="2:5" ht="32.15" customHeight="1" x14ac:dyDescent="0.25">
      <c r="B8" s="94">
        <f t="shared" si="0"/>
        <v>4</v>
      </c>
      <c r="C8" s="97"/>
      <c r="D8" s="97"/>
      <c r="E8" s="97"/>
    </row>
    <row r="9" spans="2:5" ht="32.15" customHeight="1" x14ac:dyDescent="0.25">
      <c r="B9" s="94">
        <f t="shared" si="0"/>
        <v>5</v>
      </c>
      <c r="C9" s="97"/>
      <c r="D9" s="97"/>
      <c r="E9" s="97"/>
    </row>
    <row r="10" spans="2:5" ht="32.15" customHeight="1" x14ac:dyDescent="0.25">
      <c r="B10" s="94">
        <f t="shared" si="0"/>
        <v>6</v>
      </c>
      <c r="C10" s="97"/>
      <c r="D10" s="97"/>
      <c r="E10" s="97"/>
    </row>
    <row r="11" spans="2:5" ht="32.15" customHeight="1" x14ac:dyDescent="0.25">
      <c r="B11" s="94">
        <f t="shared" si="0"/>
        <v>7</v>
      </c>
      <c r="C11" s="97"/>
      <c r="D11" s="97"/>
      <c r="E11" s="97"/>
    </row>
    <row r="12" spans="2:5" ht="32.15" customHeight="1" x14ac:dyDescent="0.25">
      <c r="B12" s="94">
        <f t="shared" si="0"/>
        <v>8</v>
      </c>
      <c r="C12" s="97"/>
      <c r="D12" s="97"/>
      <c r="E12" s="97"/>
    </row>
    <row r="13" spans="2:5" ht="32.15" customHeight="1" x14ac:dyDescent="0.25">
      <c r="B13" s="94">
        <f t="shared" si="0"/>
        <v>9</v>
      </c>
      <c r="C13" s="97"/>
      <c r="D13" s="97"/>
      <c r="E13" s="97"/>
    </row>
    <row r="14" spans="2:5" ht="32.15" customHeight="1" x14ac:dyDescent="0.25">
      <c r="B14" s="94">
        <f t="shared" si="0"/>
        <v>10</v>
      </c>
      <c r="C14" s="97"/>
      <c r="D14" s="97"/>
      <c r="E14" s="97"/>
    </row>
    <row r="15" spans="2:5" ht="32.15" customHeight="1" x14ac:dyDescent="0.25">
      <c r="B15" s="94">
        <f t="shared" si="0"/>
        <v>11</v>
      </c>
      <c r="C15" s="97"/>
      <c r="D15" s="97"/>
      <c r="E15" s="97"/>
    </row>
    <row r="16" spans="2:5" ht="32.15" customHeight="1" x14ac:dyDescent="0.25">
      <c r="B16" s="94">
        <f t="shared" si="0"/>
        <v>12</v>
      </c>
      <c r="C16" s="97"/>
      <c r="D16" s="97"/>
      <c r="E16" s="97"/>
    </row>
    <row r="17" spans="2:5" ht="32.15" customHeight="1" x14ac:dyDescent="0.25">
      <c r="B17" s="94">
        <f t="shared" si="0"/>
        <v>13</v>
      </c>
      <c r="C17" s="97"/>
      <c r="D17" s="97"/>
      <c r="E17" s="97"/>
    </row>
    <row r="18" spans="2:5" ht="32.15" customHeight="1" x14ac:dyDescent="0.25">
      <c r="B18" s="94">
        <f t="shared" si="0"/>
        <v>14</v>
      </c>
      <c r="C18" s="97"/>
      <c r="D18" s="97"/>
      <c r="E18" s="97"/>
    </row>
    <row r="19" spans="2:5" ht="32.15" customHeight="1" x14ac:dyDescent="0.25">
      <c r="B19" s="94">
        <f t="shared" si="0"/>
        <v>15</v>
      </c>
      <c r="C19" s="97"/>
      <c r="D19" s="97"/>
      <c r="E19" s="97"/>
    </row>
    <row r="20" spans="2:5" ht="32.15" customHeight="1" x14ac:dyDescent="0.25">
      <c r="B20" s="94">
        <f t="shared" si="0"/>
        <v>16</v>
      </c>
      <c r="C20" s="97"/>
      <c r="D20" s="97"/>
      <c r="E20" s="97"/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H18"/>
  <sheetViews>
    <sheetView workbookViewId="0">
      <selection activeCell="F12" sqref="F12"/>
    </sheetView>
  </sheetViews>
  <sheetFormatPr defaultRowHeight="12.5" x14ac:dyDescent="0.25"/>
  <cols>
    <col min="1" max="1" width="21.1796875" customWidth="1"/>
    <col min="2" max="2" width="1.1796875" customWidth="1"/>
    <col min="3" max="3" width="13.81640625" customWidth="1"/>
    <col min="4" max="4" width="1" customWidth="1"/>
    <col min="5" max="5" width="0.81640625" customWidth="1"/>
    <col min="6" max="6" width="54.54296875" customWidth="1"/>
    <col min="7" max="7" width="20.81640625" customWidth="1"/>
    <col min="8" max="8" width="22.54296875" customWidth="1"/>
  </cols>
  <sheetData>
    <row r="2" spans="1:8" ht="26" x14ac:dyDescent="0.3">
      <c r="A2" s="126" t="s">
        <v>124</v>
      </c>
      <c r="C2" s="128" t="s">
        <v>30</v>
      </c>
      <c r="F2" s="129" t="s">
        <v>26</v>
      </c>
      <c r="G2" s="128" t="s">
        <v>39</v>
      </c>
      <c r="H2" s="128" t="s">
        <v>66</v>
      </c>
    </row>
    <row r="3" spans="1:8" x14ac:dyDescent="0.25">
      <c r="A3" s="127" t="s">
        <v>125</v>
      </c>
      <c r="C3" s="3">
        <v>2020</v>
      </c>
      <c r="F3" s="173" t="s">
        <v>58</v>
      </c>
      <c r="G3" s="3" t="s">
        <v>40</v>
      </c>
      <c r="H3" s="3" t="s">
        <v>69</v>
      </c>
    </row>
    <row r="4" spans="1:8" x14ac:dyDescent="0.25">
      <c r="A4" s="127" t="s">
        <v>130</v>
      </c>
      <c r="C4" s="3">
        <v>2021</v>
      </c>
      <c r="F4" s="174" t="s">
        <v>27</v>
      </c>
      <c r="G4" s="3" t="s">
        <v>41</v>
      </c>
      <c r="H4" s="3" t="s">
        <v>68</v>
      </c>
    </row>
    <row r="5" spans="1:8" x14ac:dyDescent="0.25">
      <c r="A5" s="3"/>
      <c r="C5" s="3">
        <v>2022</v>
      </c>
      <c r="F5" s="174" t="s">
        <v>28</v>
      </c>
      <c r="G5" s="3"/>
      <c r="H5" s="3"/>
    </row>
    <row r="6" spans="1:8" ht="25" x14ac:dyDescent="0.25">
      <c r="A6" s="3"/>
      <c r="C6" s="3">
        <v>2023</v>
      </c>
      <c r="F6" s="174" t="s">
        <v>128</v>
      </c>
      <c r="G6" s="3"/>
      <c r="H6" s="3"/>
    </row>
    <row r="7" spans="1:8" x14ac:dyDescent="0.25">
      <c r="A7" s="3"/>
      <c r="C7" s="3"/>
      <c r="F7" s="175" t="s">
        <v>29</v>
      </c>
      <c r="G7" s="3"/>
      <c r="H7" s="3"/>
    </row>
    <row r="8" spans="1:8" x14ac:dyDescent="0.25">
      <c r="A8" s="3"/>
      <c r="C8" s="3"/>
      <c r="F8" s="176" t="s">
        <v>129</v>
      </c>
      <c r="G8" s="3"/>
      <c r="H8" s="3"/>
    </row>
    <row r="9" spans="1:8" x14ac:dyDescent="0.25">
      <c r="A9" s="3"/>
      <c r="C9" s="3"/>
      <c r="F9" s="130" t="s">
        <v>59</v>
      </c>
      <c r="G9" s="3"/>
      <c r="H9" s="3"/>
    </row>
    <row r="10" spans="1:8" x14ac:dyDescent="0.25">
      <c r="F10" s="14"/>
    </row>
    <row r="11" spans="1:8" x14ac:dyDescent="0.25">
      <c r="F11" s="14"/>
    </row>
    <row r="12" spans="1:8" x14ac:dyDescent="0.25">
      <c r="F12" s="14"/>
    </row>
    <row r="13" spans="1:8" x14ac:dyDescent="0.25">
      <c r="F13" s="14"/>
    </row>
    <row r="14" spans="1:8" x14ac:dyDescent="0.25">
      <c r="F14" s="14"/>
    </row>
    <row r="15" spans="1:8" x14ac:dyDescent="0.25">
      <c r="F15" s="14"/>
    </row>
    <row r="16" spans="1:8" x14ac:dyDescent="0.25">
      <c r="F16" s="14"/>
    </row>
    <row r="17" spans="6:6" x14ac:dyDescent="0.25">
      <c r="F17" s="14"/>
    </row>
    <row r="18" spans="6:6" x14ac:dyDescent="0.25">
      <c r="F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10</vt:i4>
      </vt:variant>
    </vt:vector>
  </HeadingPairs>
  <TitlesOfParts>
    <vt:vector size="18" baseType="lpstr">
      <vt:lpstr>1. Założenia</vt:lpstr>
      <vt:lpstr>2. Nakłady</vt:lpstr>
      <vt:lpstr>3. Przychody</vt:lpstr>
      <vt:lpstr>4. Koszty operacyjne</vt:lpstr>
      <vt:lpstr>5. Przepływy</vt:lpstr>
      <vt:lpstr>6. Wsk. rentowności; Luka</vt:lpstr>
      <vt:lpstr>7. Analiza ekonomiczna</vt:lpstr>
      <vt:lpstr>Listy wyboru</vt:lpstr>
      <vt:lpstr>'1. Założenia'!Obszar_wydruku</vt:lpstr>
      <vt:lpstr>'2. Nakłady'!Obszar_wydruku</vt:lpstr>
      <vt:lpstr>'3. Przychody'!Obszar_wydruku</vt:lpstr>
      <vt:lpstr>'4. Koszty operacyjne'!Obszar_wydruku</vt:lpstr>
      <vt:lpstr>'5. Przepływy'!Obszar_wydruku</vt:lpstr>
      <vt:lpstr>'6. Wsk. rentowności; Luka'!Obszar_wydruku</vt:lpstr>
      <vt:lpstr>'7. Analiza ekonomiczna'!Obszar_wydruku</vt:lpstr>
      <vt:lpstr>'3. Przychody'!Tytuły_wydruku</vt:lpstr>
      <vt:lpstr>'4. Koszty operacyjne'!Tytuły_wydruku</vt:lpstr>
      <vt:lpstr>'5. Przepływy'!Tytuły_wydruku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Pieczunko Andrzej</cp:lastModifiedBy>
  <cp:lastPrinted>2018-06-29T12:33:11Z</cp:lastPrinted>
  <dcterms:created xsi:type="dcterms:W3CDTF">2007-10-03T17:46:26Z</dcterms:created>
  <dcterms:modified xsi:type="dcterms:W3CDTF">2020-01-22T17:06:04Z</dcterms:modified>
</cp:coreProperties>
</file>