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cek.barej\Desktop\"/>
    </mc:Choice>
  </mc:AlternateContent>
  <xr:revisionPtr revIDLastSave="0" documentId="8_{A64EDC8B-1F62-4E48-A5D1-913C733EF975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I13" i="1"/>
  <c r="J13" i="1" s="1"/>
  <c r="H13" i="1"/>
  <c r="G13" i="1"/>
  <c r="I12" i="1"/>
  <c r="G12" i="1"/>
  <c r="F12" i="1"/>
  <c r="F14" i="1" s="1"/>
  <c r="G10" i="1"/>
  <c r="I10" i="1" s="1"/>
  <c r="F10" i="1"/>
  <c r="H10" i="1" s="1"/>
  <c r="H11" i="1" s="1"/>
  <c r="F9" i="1"/>
  <c r="H9" i="1" s="1"/>
  <c r="H7" i="1"/>
  <c r="H8" i="1" s="1"/>
  <c r="F7" i="1"/>
  <c r="G7" i="1" s="1"/>
  <c r="I7" i="1" s="1"/>
  <c r="I6" i="1"/>
  <c r="J6" i="1" s="1"/>
  <c r="H6" i="1"/>
  <c r="G6" i="1"/>
  <c r="F6" i="1"/>
  <c r="F8" i="1" s="1"/>
  <c r="G8" i="1" s="1"/>
  <c r="F15" i="1" l="1"/>
  <c r="I16" i="1"/>
  <c r="J7" i="1"/>
  <c r="J8" i="1" s="1"/>
  <c r="I8" i="1"/>
  <c r="J10" i="1"/>
  <c r="I14" i="1"/>
  <c r="F11" i="1"/>
  <c r="G11" i="1" s="1"/>
  <c r="G15" i="1" s="1"/>
  <c r="F16" i="1"/>
  <c r="H12" i="1"/>
  <c r="H16" i="1" s="1"/>
  <c r="G9" i="1"/>
  <c r="I9" i="1" s="1"/>
  <c r="J9" i="1" s="1"/>
  <c r="J12" i="1"/>
  <c r="J16" i="1" s="1"/>
  <c r="J11" i="1" l="1"/>
  <c r="I11" i="1"/>
  <c r="I15" i="1" s="1"/>
  <c r="G16" i="1"/>
  <c r="H14" i="1"/>
  <c r="H15" i="1" s="1"/>
  <c r="J14" i="1"/>
  <c r="J15" i="1" s="1"/>
</calcChain>
</file>

<file path=xl/sharedStrings.xml><?xml version="1.0" encoding="utf-8"?>
<sst xmlns="http://schemas.openxmlformats.org/spreadsheetml/2006/main" count="20" uniqueCount="14">
  <si>
    <t>Pakiet</t>
  </si>
  <si>
    <t>Vat %</t>
  </si>
  <si>
    <t>Wartośc netto</t>
  </si>
  <si>
    <t>Wartość netto z opcją</t>
  </si>
  <si>
    <t>Wartośc brutto</t>
  </si>
  <si>
    <t>Zamówienie uzup. (50% zam. podst. z opcją) netto</t>
  </si>
  <si>
    <t>Łączna wart. zam. podst. z opcją i zam. uzup netto</t>
  </si>
  <si>
    <t>Sarnów-Kujawy-Wojcieszków-Gułów-Korwin-Stoczek</t>
  </si>
  <si>
    <t>Suma</t>
  </si>
  <si>
    <t>Kryńszczak-Dąbrówka-Nowinki-Jagodne-Jata-Róża-Ławki</t>
  </si>
  <si>
    <t>Szkólka</t>
  </si>
  <si>
    <t>SUMA</t>
  </si>
  <si>
    <t xml:space="preserve"> </t>
  </si>
  <si>
    <t>Tabela wartości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</si>
</sst>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/>
    <xf numFmtId="2" fontId="0" fillId="4" borderId="1" xfId="0" applyNumberForma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4" fontId="0" fillId="5" borderId="1" xfId="0" applyNumberFormat="1" applyFill="1" applyBorder="1"/>
    <xf numFmtId="0" fontId="0" fillId="5" borderId="1" xfId="0" applyFill="1" applyBorder="1"/>
    <xf numFmtId="2" fontId="0" fillId="5" borderId="1" xfId="0" applyNumberFormat="1" applyFill="1" applyBorder="1"/>
    <xf numFmtId="4" fontId="1" fillId="4" borderId="1" xfId="0" applyNumberFormat="1" applyFont="1" applyFill="1" applyBorder="1" applyAlignment="1">
      <alignment horizontal="right" vertical="center"/>
    </xf>
    <xf numFmtId="2" fontId="0" fillId="5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2" fontId="2" fillId="6" borderId="1" xfId="0" applyNumberFormat="1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J17"/>
  <sheetViews>
    <sheetView tabSelected="1" workbookViewId="0">
      <selection activeCell="D2" sqref="D2"/>
    </sheetView>
  </sheetViews>
  <sheetFormatPr defaultRowHeight="14.6" x14ac:dyDescent="0.4"/>
  <cols>
    <col min="4" max="4" width="29.69140625" customWidth="1"/>
    <col min="5" max="5" width="6.15234375" bestFit="1" customWidth="1"/>
    <col min="6" max="6" width="12.69140625" bestFit="1" customWidth="1"/>
    <col min="7" max="7" width="19.53515625" bestFit="1" customWidth="1"/>
    <col min="8" max="8" width="13.3828125" bestFit="1" customWidth="1"/>
    <col min="9" max="9" width="27.3046875" customWidth="1"/>
    <col min="10" max="10" width="33" customWidth="1"/>
  </cols>
  <sheetData>
    <row r="2" spans="4:10" x14ac:dyDescent="0.4">
      <c r="D2" t="s">
        <v>13</v>
      </c>
    </row>
    <row r="5" spans="4:10" ht="29.15" x14ac:dyDescent="0.4">
      <c r="D5" s="20" t="s">
        <v>0</v>
      </c>
      <c r="E5" s="20" t="s">
        <v>1</v>
      </c>
      <c r="F5" s="20" t="s">
        <v>2</v>
      </c>
      <c r="G5" s="20" t="s">
        <v>3</v>
      </c>
      <c r="H5" s="20" t="s">
        <v>4</v>
      </c>
      <c r="I5" s="21" t="s">
        <v>5</v>
      </c>
      <c r="J5" s="21" t="s">
        <v>6</v>
      </c>
    </row>
    <row r="6" spans="4:10" x14ac:dyDescent="0.4">
      <c r="D6" s="2">
        <v>1</v>
      </c>
      <c r="E6" s="1">
        <v>8</v>
      </c>
      <c r="F6" s="3">
        <f>ROUND(4083211.1,2)</f>
        <v>4083211.1</v>
      </c>
      <c r="G6" s="4">
        <f t="shared" ref="G6:G12" si="0">ROUND(F6*1.3,2)</f>
        <v>5308174.43</v>
      </c>
      <c r="H6" s="5">
        <f>ROUND(F6*1.08,2)</f>
        <v>4409867.99</v>
      </c>
      <c r="I6" s="4">
        <f>ROUND(G6*0.5,2)</f>
        <v>2654087.2200000002</v>
      </c>
      <c r="J6" s="5">
        <f>ROUND(I6+G6,2)</f>
        <v>7962261.6500000004</v>
      </c>
    </row>
    <row r="7" spans="4:10" ht="24.9" x14ac:dyDescent="0.4">
      <c r="D7" s="6" t="s">
        <v>7</v>
      </c>
      <c r="E7" s="1">
        <v>23</v>
      </c>
      <c r="F7" s="3">
        <f>ROUND(52429.66,2)</f>
        <v>52429.66</v>
      </c>
      <c r="G7" s="7">
        <f t="shared" si="0"/>
        <v>68158.559999999998</v>
      </c>
      <c r="H7" s="8">
        <f>ROUND(F7*1.23,2)</f>
        <v>64488.480000000003</v>
      </c>
      <c r="I7" s="7">
        <f>ROUND(G7*0.5,2)</f>
        <v>34079.279999999999</v>
      </c>
      <c r="J7" s="8">
        <f>ROUND(I7+G7,2)</f>
        <v>102237.84</v>
      </c>
    </row>
    <row r="8" spans="4:10" x14ac:dyDescent="0.4">
      <c r="D8" s="22" t="s">
        <v>8</v>
      </c>
      <c r="E8" s="23"/>
      <c r="F8" s="9">
        <f>ROUND(F6+F7,2)</f>
        <v>4135640.76</v>
      </c>
      <c r="G8" s="10">
        <f t="shared" si="0"/>
        <v>5376332.9900000002</v>
      </c>
      <c r="H8" s="11">
        <f>ROUND(H7+H6,2)</f>
        <v>4474356.47</v>
      </c>
      <c r="I8" s="11">
        <f>ROUND(I7+I6,2)</f>
        <v>2688166.5</v>
      </c>
      <c r="J8" s="11">
        <f>ROUND(J6+J7,2)</f>
        <v>8064499.4900000002</v>
      </c>
    </row>
    <row r="9" spans="4:10" x14ac:dyDescent="0.4">
      <c r="D9" s="2">
        <v>2</v>
      </c>
      <c r="E9" s="1">
        <v>8</v>
      </c>
      <c r="F9" s="12">
        <f>ROUND(5420000.75,2)</f>
        <v>5420000.75</v>
      </c>
      <c r="G9" s="4">
        <f t="shared" si="0"/>
        <v>7046000.9800000004</v>
      </c>
      <c r="H9" s="5">
        <f>ROUND(F9*1.08,2)</f>
        <v>5853600.8099999996</v>
      </c>
      <c r="I9" s="5">
        <f>ROUND(G9*0.5,2)</f>
        <v>3523000.49</v>
      </c>
      <c r="J9" s="5">
        <f>ROUND(I9+G9,2)</f>
        <v>10569001.470000001</v>
      </c>
    </row>
    <row r="10" spans="4:10" ht="24.9" x14ac:dyDescent="0.4">
      <c r="D10" s="6" t="s">
        <v>9</v>
      </c>
      <c r="E10" s="1">
        <v>23</v>
      </c>
      <c r="F10" s="12">
        <f>ROUND(165226.11,2)</f>
        <v>165226.10999999999</v>
      </c>
      <c r="G10" s="8">
        <f t="shared" si="0"/>
        <v>214793.94</v>
      </c>
      <c r="H10" s="8">
        <f>ROUND(F10*1.23,2)</f>
        <v>203228.12</v>
      </c>
      <c r="I10" s="8">
        <f>ROUND(G10*0.5,2)</f>
        <v>107396.97</v>
      </c>
      <c r="J10" s="8">
        <f>ROUND(I10+G10,2)</f>
        <v>322190.90999999997</v>
      </c>
    </row>
    <row r="11" spans="4:10" x14ac:dyDescent="0.4">
      <c r="D11" s="22" t="s">
        <v>8</v>
      </c>
      <c r="E11" s="23"/>
      <c r="F11" s="13">
        <f>ROUND(F10+F9,2)</f>
        <v>5585226.8600000003</v>
      </c>
      <c r="G11" s="10">
        <f t="shared" si="0"/>
        <v>7260794.9199999999</v>
      </c>
      <c r="H11" s="11">
        <f>ROUND(H10+H9,2)</f>
        <v>6056828.9299999997</v>
      </c>
      <c r="I11" s="11">
        <f>ROUND(I10+I9,2)</f>
        <v>3630397.46</v>
      </c>
      <c r="J11" s="11">
        <f>ROUND(J9+J10,2)</f>
        <v>10891192.380000001</v>
      </c>
    </row>
    <row r="12" spans="4:10" x14ac:dyDescent="0.4">
      <c r="D12" s="2">
        <v>3</v>
      </c>
      <c r="E12" s="1">
        <v>8</v>
      </c>
      <c r="F12" s="12">
        <f>ROUND(291861.5,2)</f>
        <v>291861.5</v>
      </c>
      <c r="G12" s="5">
        <f t="shared" si="0"/>
        <v>379419.95</v>
      </c>
      <c r="H12" s="5">
        <f>ROUND(F12*1.08,2)</f>
        <v>315210.42</v>
      </c>
      <c r="I12" s="5">
        <f>ROUND(G12*0.5,2)</f>
        <v>189709.98</v>
      </c>
      <c r="J12" s="5">
        <f>ROUND(I12+G12,2)</f>
        <v>569129.93000000005</v>
      </c>
    </row>
    <row r="13" spans="4:10" x14ac:dyDescent="0.4">
      <c r="D13" s="2" t="s">
        <v>10</v>
      </c>
      <c r="E13" s="1">
        <v>23</v>
      </c>
      <c r="F13" s="12">
        <v>0</v>
      </c>
      <c r="G13" s="4">
        <f t="shared" ref="G13" si="1">F13*1.3</f>
        <v>0</v>
      </c>
      <c r="H13" s="5">
        <f>ROUND(F13*1.23,2)</f>
        <v>0</v>
      </c>
      <c r="I13" s="5">
        <f>ROUND(G13*0.5,2)</f>
        <v>0</v>
      </c>
      <c r="J13" s="5">
        <f t="shared" ref="J13" si="2">I13+G13</f>
        <v>0</v>
      </c>
    </row>
    <row r="14" spans="4:10" x14ac:dyDescent="0.4">
      <c r="D14" s="22" t="s">
        <v>8</v>
      </c>
      <c r="E14" s="23"/>
      <c r="F14" s="14">
        <f>ROUND(F12+F13,2)</f>
        <v>291861.5</v>
      </c>
      <c r="G14" s="10">
        <f>ROUND(16*1.3,2)</f>
        <v>20.8</v>
      </c>
      <c r="H14" s="11">
        <f>ROUND(H13+H12,2)</f>
        <v>315210.42</v>
      </c>
      <c r="I14" s="11">
        <f>ROUND(I13+I12,2)</f>
        <v>189709.98</v>
      </c>
      <c r="J14" s="11">
        <f>ROUND(I14+G14,2)</f>
        <v>189730.78</v>
      </c>
    </row>
    <row r="15" spans="4:10" x14ac:dyDescent="0.4">
      <c r="D15" s="15" t="s">
        <v>8</v>
      </c>
      <c r="E15" s="16"/>
      <c r="F15" s="11">
        <f>ROUND(SUM(F14,F11,F8),2)</f>
        <v>10012729.119999999</v>
      </c>
      <c r="G15" s="11">
        <f>ROUND(SUM(G14,G11,G8),2)</f>
        <v>12637148.710000001</v>
      </c>
      <c r="H15" s="11">
        <f>ROUND(SUM(H14,H11,H8),2)</f>
        <v>10846395.82</v>
      </c>
      <c r="I15" s="11">
        <f>ROUND(SUM(I14,I11,I8),2)</f>
        <v>6508273.9400000004</v>
      </c>
      <c r="J15" s="11">
        <f>ROUND(SUM(J14,J11,J8),2)</f>
        <v>19145422.649999999</v>
      </c>
    </row>
    <row r="16" spans="4:10" x14ac:dyDescent="0.4">
      <c r="D16" s="24" t="s">
        <v>11</v>
      </c>
      <c r="E16" s="25"/>
      <c r="F16" s="17">
        <f>ROUND(SUM(F12,F10,F9,F7,F6),2)</f>
        <v>10012729.119999999</v>
      </c>
      <c r="G16" s="17">
        <f>ROUND(SUM(G12:G13,G9:G10,G6:G7),2)</f>
        <v>13016547.859999999</v>
      </c>
      <c r="H16" s="17">
        <f>ROUND(SUM(H12:H13,H9:H10,H6:H7),2)</f>
        <v>10846395.82</v>
      </c>
      <c r="I16" s="17">
        <f>ROUND(SUM(I12:I13,I9:I10,I6:I7),2)</f>
        <v>6508273.9400000004</v>
      </c>
      <c r="J16" s="17">
        <f>ROUND(SUM(J12:J13,J9:J10,J6:J7),2)</f>
        <v>19524821.800000001</v>
      </c>
    </row>
    <row r="17" spans="4:10" x14ac:dyDescent="0.4">
      <c r="D17" s="26"/>
      <c r="E17" s="27"/>
      <c r="F17" s="17" t="s">
        <v>12</v>
      </c>
      <c r="G17" s="18" t="s">
        <v>12</v>
      </c>
      <c r="H17" s="18"/>
      <c r="I17" s="19" t="s">
        <v>12</v>
      </c>
      <c r="J17" s="19" t="s">
        <v>12</v>
      </c>
    </row>
  </sheetData>
  <mergeCells count="4">
    <mergeCell ref="D8:E8"/>
    <mergeCell ref="D11:E11"/>
    <mergeCell ref="D14:E14"/>
    <mergeCell ref="D16:E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Błaszczuk</dc:creator>
  <cp:lastModifiedBy>Jacek Barej</cp:lastModifiedBy>
  <cp:lastPrinted>2025-11-13T09:05:34Z</cp:lastPrinted>
  <dcterms:created xsi:type="dcterms:W3CDTF">2015-06-05T18:19:34Z</dcterms:created>
  <dcterms:modified xsi:type="dcterms:W3CDTF">2025-11-13T10:12:41Z</dcterms:modified>
</cp:coreProperties>
</file>