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oros\Desktop\2021\14. NGO\Pr Współpracy\Spr z Pr Wsp 2020\"/>
    </mc:Choice>
  </mc:AlternateContent>
  <bookViews>
    <workbookView xWindow="-120" yWindow="-120" windowWidth="29040" windowHeight="15840"/>
  </bookViews>
  <sheets>
    <sheet name="WPS Konkursy 2020" sheetId="1" r:id="rId1"/>
  </sheets>
  <definedNames>
    <definedName name="_xlnm.Print_Area" localSheetId="0">'WPS Konkursy 2020'!$A$1:$AD$61</definedName>
    <definedName name="Print_Area_0" localSheetId="0">'WPS Konkursy 2020'!$A$1:$AD$55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2" i="1" l="1"/>
  <c r="V32" i="1"/>
  <c r="T32" i="1"/>
  <c r="R32" i="1"/>
  <c r="P32" i="1"/>
  <c r="N32" i="1"/>
  <c r="M32" i="1"/>
  <c r="I32" i="1" s="1"/>
  <c r="L32" i="1"/>
  <c r="W31" i="1"/>
  <c r="V31" i="1"/>
  <c r="T31" i="1"/>
  <c r="R31" i="1"/>
  <c r="P31" i="1"/>
  <c r="N31" i="1"/>
  <c r="M31" i="1"/>
  <c r="I31" i="1" s="1"/>
  <c r="L31" i="1"/>
  <c r="W30" i="1"/>
  <c r="V30" i="1"/>
  <c r="T30" i="1"/>
  <c r="R30" i="1"/>
  <c r="P30" i="1"/>
  <c r="N30" i="1"/>
  <c r="M30" i="1"/>
  <c r="L30" i="1"/>
  <c r="I30" i="1"/>
  <c r="W29" i="1"/>
  <c r="V29" i="1"/>
  <c r="T29" i="1"/>
  <c r="R29" i="1"/>
  <c r="P29" i="1"/>
  <c r="N29" i="1"/>
  <c r="M29" i="1"/>
  <c r="L29" i="1"/>
  <c r="I29" i="1"/>
  <c r="W28" i="1"/>
  <c r="V28" i="1"/>
  <c r="T28" i="1"/>
  <c r="R28" i="1"/>
  <c r="P28" i="1"/>
  <c r="N28" i="1"/>
  <c r="M28" i="1"/>
  <c r="I28" i="1" s="1"/>
  <c r="L28" i="1"/>
  <c r="W27" i="1"/>
  <c r="V27" i="1"/>
  <c r="T27" i="1"/>
  <c r="R27" i="1"/>
  <c r="P27" i="1"/>
  <c r="N27" i="1"/>
  <c r="M27" i="1"/>
  <c r="I27" i="1" s="1"/>
  <c r="L27" i="1"/>
  <c r="W26" i="1"/>
  <c r="V26" i="1"/>
  <c r="T26" i="1"/>
  <c r="R26" i="1"/>
  <c r="P26" i="1"/>
  <c r="N26" i="1"/>
  <c r="M26" i="1"/>
  <c r="L26" i="1"/>
  <c r="I26" i="1"/>
  <c r="W25" i="1"/>
  <c r="V25" i="1"/>
  <c r="T25" i="1"/>
  <c r="R25" i="1"/>
  <c r="P25" i="1"/>
  <c r="N25" i="1"/>
  <c r="M25" i="1"/>
  <c r="L25" i="1"/>
  <c r="I25" i="1"/>
  <c r="W24" i="1"/>
  <c r="V24" i="1"/>
  <c r="T24" i="1"/>
  <c r="R24" i="1"/>
  <c r="P24" i="1"/>
  <c r="N24" i="1"/>
  <c r="M24" i="1"/>
  <c r="I24" i="1" s="1"/>
  <c r="L24" i="1"/>
  <c r="W23" i="1"/>
  <c r="V23" i="1"/>
  <c r="T23" i="1"/>
  <c r="R23" i="1"/>
  <c r="P23" i="1"/>
  <c r="N23" i="1"/>
  <c r="M23" i="1"/>
  <c r="I23" i="1" s="1"/>
  <c r="L23" i="1"/>
  <c r="W22" i="1"/>
  <c r="V22" i="1"/>
  <c r="T22" i="1"/>
  <c r="R22" i="1"/>
  <c r="P22" i="1"/>
  <c r="N22" i="1"/>
  <c r="M22" i="1"/>
  <c r="L22" i="1"/>
  <c r="I22" i="1"/>
  <c r="W21" i="1"/>
  <c r="V21" i="1"/>
  <c r="T21" i="1"/>
  <c r="R21" i="1"/>
  <c r="P21" i="1"/>
  <c r="N21" i="1"/>
  <c r="M21" i="1"/>
  <c r="L21" i="1"/>
  <c r="I21" i="1"/>
  <c r="W20" i="1"/>
  <c r="V20" i="1"/>
  <c r="T20" i="1"/>
  <c r="R20" i="1"/>
  <c r="P20" i="1"/>
  <c r="N20" i="1"/>
  <c r="M20" i="1"/>
  <c r="I20" i="1" s="1"/>
  <c r="L20" i="1"/>
  <c r="AB53" i="1" l="1"/>
  <c r="V41" i="1" l="1"/>
  <c r="V42" i="1"/>
  <c r="V43" i="1"/>
  <c r="V44" i="1"/>
  <c r="V45" i="1"/>
  <c r="V46" i="1"/>
  <c r="V47" i="1"/>
  <c r="V48" i="1"/>
  <c r="V49" i="1"/>
  <c r="V50" i="1"/>
  <c r="V51" i="1"/>
  <c r="V52" i="1"/>
  <c r="V40" i="1"/>
  <c r="T41" i="1"/>
  <c r="T42" i="1"/>
  <c r="T43" i="1"/>
  <c r="T44" i="1"/>
  <c r="T45" i="1"/>
  <c r="T46" i="1"/>
  <c r="T47" i="1"/>
  <c r="T48" i="1"/>
  <c r="T49" i="1"/>
  <c r="T50" i="1"/>
  <c r="T51" i="1"/>
  <c r="T52" i="1"/>
  <c r="T40" i="1"/>
  <c r="R41" i="1"/>
  <c r="R42" i="1"/>
  <c r="R43" i="1"/>
  <c r="R44" i="1"/>
  <c r="R45" i="1"/>
  <c r="R46" i="1"/>
  <c r="R47" i="1"/>
  <c r="R48" i="1"/>
  <c r="R49" i="1"/>
  <c r="R50" i="1"/>
  <c r="R51" i="1"/>
  <c r="R52" i="1"/>
  <c r="R40" i="1"/>
  <c r="P41" i="1"/>
  <c r="P42" i="1"/>
  <c r="P43" i="1"/>
  <c r="P44" i="1"/>
  <c r="P45" i="1"/>
  <c r="P46" i="1"/>
  <c r="P47" i="1"/>
  <c r="P48" i="1"/>
  <c r="P49" i="1"/>
  <c r="P50" i="1"/>
  <c r="P51" i="1"/>
  <c r="P52" i="1"/>
  <c r="P40" i="1"/>
  <c r="N41" i="1"/>
  <c r="N42" i="1"/>
  <c r="N43" i="1"/>
  <c r="N44" i="1"/>
  <c r="N45" i="1"/>
  <c r="N46" i="1"/>
  <c r="N47" i="1"/>
  <c r="N48" i="1"/>
  <c r="N49" i="1"/>
  <c r="N50" i="1"/>
  <c r="N51" i="1"/>
  <c r="N52" i="1"/>
  <c r="N40" i="1"/>
  <c r="M41" i="1"/>
  <c r="M42" i="1"/>
  <c r="M43" i="1"/>
  <c r="I43" i="1" s="1"/>
  <c r="M44" i="1"/>
  <c r="M45" i="1"/>
  <c r="M46" i="1"/>
  <c r="M47" i="1"/>
  <c r="I47" i="1" s="1"/>
  <c r="M48" i="1"/>
  <c r="M49" i="1"/>
  <c r="M50" i="1"/>
  <c r="M51" i="1"/>
  <c r="M52" i="1"/>
  <c r="M40" i="1"/>
  <c r="L41" i="1"/>
  <c r="L42" i="1"/>
  <c r="L43" i="1"/>
  <c r="L44" i="1"/>
  <c r="L45" i="1"/>
  <c r="L46" i="1"/>
  <c r="I46" i="1" s="1"/>
  <c r="L47" i="1"/>
  <c r="L48" i="1"/>
  <c r="L49" i="1"/>
  <c r="L50" i="1"/>
  <c r="L51" i="1"/>
  <c r="L52" i="1"/>
  <c r="L40" i="1"/>
  <c r="I40" i="1" l="1"/>
  <c r="I52" i="1"/>
  <c r="I51" i="1"/>
  <c r="I50" i="1"/>
  <c r="I49" i="1"/>
  <c r="I48" i="1"/>
  <c r="I45" i="1"/>
  <c r="I44" i="1"/>
  <c r="I42" i="1"/>
  <c r="I41" i="1"/>
  <c r="AD53" i="1" l="1"/>
  <c r="AC53" i="1"/>
  <c r="AA53" i="1"/>
  <c r="Z53" i="1"/>
  <c r="Y53" i="1"/>
  <c r="X53" i="1"/>
  <c r="U53" i="1"/>
  <c r="U55" i="1" s="1"/>
  <c r="S53" i="1"/>
  <c r="Q53" i="1"/>
  <c r="O53" i="1"/>
  <c r="K53" i="1"/>
  <c r="J53" i="1"/>
  <c r="AB34" i="1"/>
  <c r="AA34" i="1"/>
  <c r="Z34" i="1"/>
  <c r="Y34" i="1"/>
  <c r="X34" i="1"/>
  <c r="U34" i="1"/>
  <c r="S34" i="1"/>
  <c r="Q34" i="1"/>
  <c r="O34" i="1"/>
  <c r="K34" i="1"/>
  <c r="J34" i="1"/>
  <c r="H34" i="1"/>
  <c r="AD14" i="1"/>
  <c r="AD34" i="1" s="1"/>
  <c r="AC14" i="1"/>
  <c r="AC34" i="1" s="1"/>
  <c r="AB14" i="1"/>
  <c r="AA14" i="1"/>
  <c r="Z14" i="1"/>
  <c r="Y14" i="1"/>
  <c r="X14" i="1"/>
  <c r="U14" i="1"/>
  <c r="S14" i="1"/>
  <c r="O14" i="1"/>
  <c r="K14" i="1"/>
  <c r="J14" i="1"/>
  <c r="W13" i="1"/>
  <c r="V13" i="1"/>
  <c r="T13" i="1"/>
  <c r="R13" i="1"/>
  <c r="P13" i="1"/>
  <c r="N13" i="1"/>
  <c r="M13" i="1"/>
  <c r="L13" i="1"/>
  <c r="W12" i="1"/>
  <c r="V12" i="1"/>
  <c r="T12" i="1"/>
  <c r="R12" i="1"/>
  <c r="P12" i="1"/>
  <c r="N12" i="1"/>
  <c r="M12" i="1"/>
  <c r="L12" i="1"/>
  <c r="W11" i="1"/>
  <c r="V11" i="1"/>
  <c r="T11" i="1"/>
  <c r="R11" i="1"/>
  <c r="P11" i="1"/>
  <c r="N11" i="1"/>
  <c r="M11" i="1"/>
  <c r="L11" i="1"/>
  <c r="W10" i="1"/>
  <c r="V10" i="1"/>
  <c r="R10" i="1"/>
  <c r="P10" i="1"/>
  <c r="N10" i="1"/>
  <c r="M10" i="1"/>
  <c r="L10" i="1"/>
  <c r="W9" i="1"/>
  <c r="V9" i="1"/>
  <c r="T9" i="1"/>
  <c r="R9" i="1"/>
  <c r="P9" i="1"/>
  <c r="N9" i="1"/>
  <c r="M9" i="1"/>
  <c r="L9" i="1"/>
  <c r="AA55" i="1" l="1"/>
  <c r="I12" i="1"/>
  <c r="I13" i="1"/>
  <c r="I9" i="1"/>
  <c r="W14" i="1"/>
  <c r="W53" i="1"/>
  <c r="I11" i="1"/>
  <c r="AA56" i="1"/>
  <c r="AB56" i="1" s="1"/>
  <c r="Z55" i="1"/>
  <c r="S55" i="1"/>
  <c r="O55" i="1"/>
  <c r="I10" i="1"/>
  <c r="K55" i="1"/>
  <c r="W34" i="1"/>
  <c r="X55" i="1"/>
  <c r="AB55" i="1"/>
  <c r="J55" i="1"/>
  <c r="Q55" i="1"/>
  <c r="Y55" i="1"/>
  <c r="AC55" i="1"/>
  <c r="AD55" i="1"/>
  <c r="H14" i="1"/>
  <c r="H53" i="1"/>
  <c r="W55" i="1" l="1"/>
  <c r="H55" i="1"/>
</calcChain>
</file>

<file path=xl/sharedStrings.xml><?xml version="1.0" encoding="utf-8"?>
<sst xmlns="http://schemas.openxmlformats.org/spreadsheetml/2006/main" count="383" uniqueCount="216">
  <si>
    <t>Załącznik Nr 1</t>
  </si>
  <si>
    <t xml:space="preserve">1. „Aktywizacja i przeciwdziałanie marginalizacji osób starszych” </t>
  </si>
  <si>
    <t>Lp.</t>
  </si>
  <si>
    <t>Numer umowy</t>
  </si>
  <si>
    <t>Nazwa podmiotu (organizacji)</t>
  </si>
  <si>
    <t>Adres</t>
  </si>
  <si>
    <t>Telefon/mail</t>
  </si>
  <si>
    <t>Tytuł zadania</t>
  </si>
  <si>
    <t>Data złożenia sprawozdania</t>
  </si>
  <si>
    <t>Koszt całkowity</t>
  </si>
  <si>
    <t>Realizacja zadania</t>
  </si>
  <si>
    <t>Przyznana dotacja</t>
  </si>
  <si>
    <t>Wydatkowana dotacja</t>
  </si>
  <si>
    <t>Wymagany udział %</t>
  </si>
  <si>
    <t>Źródło finansowania</t>
  </si>
  <si>
    <t>koszty pośrednieie z dotacji</t>
  </si>
  <si>
    <t>Zwroty</t>
  </si>
  <si>
    <t>Dochody</t>
  </si>
  <si>
    <t>Klasyfikacja budżetowa</t>
  </si>
  <si>
    <t>Blokady</t>
  </si>
  <si>
    <t>Odsetki bankowe</t>
  </si>
  <si>
    <t>środki finansowe własne</t>
  </si>
  <si>
    <t>środki finansowe z innych źródeł</t>
  </si>
  <si>
    <t>wkład osobowy</t>
  </si>
  <si>
    <t>Zwrot dotacji</t>
  </si>
  <si>
    <t>Odsetki</t>
  </si>
  <si>
    <t>zł</t>
  </si>
  <si>
    <t>%</t>
  </si>
  <si>
    <t>min. 20%</t>
  </si>
  <si>
    <t>min. 50%</t>
  </si>
  <si>
    <t>max. 10%</t>
  </si>
  <si>
    <t>1.</t>
  </si>
  <si>
    <t>ul. Zamkowa 17, 
82-300 Elbląg</t>
  </si>
  <si>
    <t>Tel. 55-232-66-09   
 Kom. 601 667 596
Adres e-mail: caritas.elblag@gmail.com</t>
  </si>
  <si>
    <t>„Aktywność seniora 60+”</t>
  </si>
  <si>
    <t xml:space="preserve"> wpływ 15.01.2021</t>
  </si>
  <si>
    <t>2.</t>
  </si>
  <si>
    <t>ul. Grunwaldzka 31, 
82-300 Elbląg</t>
  </si>
  <si>
    <t>Tel. 504 094 020
Adres e-mail: 
lkp.elblag@wp.pl</t>
  </si>
  <si>
    <t>„Akademia twórczej aktywności"</t>
  </si>
  <si>
    <t xml:space="preserve">wpływ 2.02.2021           (29.01.2021 data stempla), </t>
  </si>
  <si>
    <t>3.</t>
  </si>
  <si>
    <t>ul. Wincentego Pstrowskiego nr 14E, lokal: 27, 10-523 Olsztyn</t>
  </si>
  <si>
    <t>Tel. 609 590 619
Adres e-mail: 
gsuswillo@gmail.com</t>
  </si>
  <si>
    <t>„Aktywni 60+"</t>
  </si>
  <si>
    <t xml:space="preserve">wpływ
30.01.2021          </t>
  </si>
  <si>
    <t>4.</t>
  </si>
  <si>
    <t xml:space="preserve">ul. Płk. Dąbka 79, 
82-300 Elbląg
</t>
  </si>
  <si>
    <t>Tel. 506-400-624
Adres e-mail: agamu@wp.pl</t>
  </si>
  <si>
    <t>„Elbląski Senior- aktywny i zadowolony"</t>
  </si>
  <si>
    <t xml:space="preserve">wpływ 4.02.2021           (30.01.2021 data stempla), </t>
  </si>
  <si>
    <t>5.</t>
  </si>
  <si>
    <t>ul. 1 Maja 6 C, 
14-200 Iława</t>
  </si>
  <si>
    <t>„Klub Aktywności Osób Starszych, Niepełnosprawnych”</t>
  </si>
  <si>
    <t>OGÓŁEM AS</t>
  </si>
  <si>
    <t>x</t>
  </si>
  <si>
    <t>2. „Kompleksowe wsparcie dla osób i rodzin, w tym dotkniętych dysfunkcją i kryzysem".</t>
  </si>
  <si>
    <t>Telefon</t>
  </si>
  <si>
    <t>koszty pośrednie</t>
  </si>
  <si>
    <t>OGÓŁEM KW</t>
  </si>
  <si>
    <t>max.10%</t>
  </si>
  <si>
    <t>OGÓŁEM B</t>
  </si>
  <si>
    <t>DOTACJA NIEROZDYSPONOWANA</t>
  </si>
  <si>
    <t>RAZEM</t>
  </si>
  <si>
    <t>(data, podpis)</t>
  </si>
  <si>
    <t xml:space="preserve"> wpływ 29.01.2021</t>
  </si>
  <si>
    <t>Caritas Diecezji Elbląskiej,  Kościelna Osoba Prawna</t>
  </si>
  <si>
    <t xml:space="preserve">Stowarzyszenie Akademicki 
Klub Obywatelski Im. Prezydenta 
Lecha Kaczyńskiego w Olsztynie </t>
  </si>
  <si>
    <t>Stowarzyszenie Inicjatorów Społecznych „Przyjazny Krąg” w Elblągu</t>
  </si>
  <si>
    <t>PS-I.947.6.1.2020.AS</t>
  </si>
  <si>
    <t>PS-I.947.6.2.2020.AS</t>
  </si>
  <si>
    <t>PS-I.947.6.3.2020.AS</t>
  </si>
  <si>
    <t>PS-I.947.6.4.2020.AS</t>
  </si>
  <si>
    <t>PS-I.947.6.5.2020.AS</t>
  </si>
  <si>
    <t>Stowarzyszenie Na Rzecz Osób Niepełnosprawnych 
Powiatu Iławskiego „Promyk” w Iławie</t>
  </si>
  <si>
    <t>Stowarzyszenie
Liga Kobiet Polskich Oddział Terenowy w Elblągu</t>
  </si>
  <si>
    <t>Zestawienie sprawozdań składanych przez organizacje pozarządowe, które otrzymały dotację z budżetu Wojewody Warmińsko-Mazurskiego w ramach otwartych konkursów ofert ogłoszonych w 2020 roku</t>
  </si>
  <si>
    <t>Tel.  608 695 805
Adres e-mail: 
k.szafryna-zegota@wp.pl
biuro@promyk.ilawa.pl
www.promyk.ilawa.pl</t>
  </si>
  <si>
    <t>3. " Pomoc osobom bezdomnym i zagrożonym bezdomnością - edycja 2020" "</t>
  </si>
  <si>
    <t>PS-947.7.1.2020.B</t>
  </si>
  <si>
    <t>PS-947.7.2.2020.B</t>
  </si>
  <si>
    <t>PS-947.7.3.2020.B</t>
  </si>
  <si>
    <t>PS-947.7.4.2020.B</t>
  </si>
  <si>
    <t>PS-947.7.5.2020.B</t>
  </si>
  <si>
    <t>PS-947.7.6.2020.B</t>
  </si>
  <si>
    <t>PS-947.7.7.2020.B</t>
  </si>
  <si>
    <t>PS-947.7.8.2020.B</t>
  </si>
  <si>
    <t>PS-947.7.9.2020.B</t>
  </si>
  <si>
    <t>PS-947.7.10.2020.B</t>
  </si>
  <si>
    <t>PS-947.7.11.2020.B</t>
  </si>
  <si>
    <t>PS-947.7.12.2020.B</t>
  </si>
  <si>
    <t>PS-947.7.13.2020.B</t>
  </si>
  <si>
    <t>Polski Komitet Pomocy Społecznej Warmińsko-Mazurski Zarząd Wojewódzki w Olsztynie, Zarząd rejonowy W Ostródzie</t>
  </si>
  <si>
    <t xml:space="preserve">Polski Komitet Pomocy Społecznej Warmińsko-Mazurski Zarząd Wojewódzki w Olsztynie, </t>
  </si>
  <si>
    <t>Polski Komitet Pomocy Społecznej Warmińsko-Mazurski Zarząd Wojewódzki w Olsztynie, Zarząd Rejonowy w Bartoszycach</t>
  </si>
  <si>
    <t>Caritas Diecezji Ełckiej 
ul. Ks. Prał. Mariana Szczęsnego 1
19-300 Ełk</t>
  </si>
  <si>
    <t>„Jadłodajnia dla osób bezdomnych i zagrożonych bezdomnością”</t>
  </si>
  <si>
    <t>"Zapewnienie całodobowego pobytu z wyżywieniem bezdomnym kobietom i ich dzieciom"</t>
  </si>
  <si>
    <t>"Wsparcie świadczenia bezpośredniej pomocy na rzecz osób bezdomnych w zakresie całodobowego schronienia z wyżywieniem"</t>
  </si>
  <si>
    <t>Pomoc bezdomnym</t>
  </si>
  <si>
    <t>"Powrót osób bezdomnych do społeczności - edycja 2020”</t>
  </si>
  <si>
    <t>"Prowadzenie noclegowni dla osób najuboższych w mieście Ostróda"</t>
  </si>
  <si>
    <t>"Prowadzenie jadłodajni dla najbiedniejszych mieszkańców Olsztyna"</t>
  </si>
  <si>
    <t>"Zapewnienie noclegu, z co najmniej jednym posiłkiem. Wydawanie odzieży"</t>
  </si>
  <si>
    <t>"Wsparcie osób bezdomnych V"</t>
  </si>
  <si>
    <t>Zapewnienie schronienia, wyżywienia, niezbędnych dóbr materialnych oraz poradnictwa specjalistycznego osobom bezdomnym z województwa warmińsko-mazurskiego</t>
  </si>
  <si>
    <t>"Pomoc osobom bezdomnym i zagrożonym bezdomnością – edycja 2020. Codzienna pomoc osobom bezdomnym i zagrożonym bezdomnością"</t>
  </si>
  <si>
    <t>"Pomoc osobom bezdomnym i zagrożonym bezdomnością – edycja 2020. Przetrwać zimę</t>
  </si>
  <si>
    <t>ul. Ks. Prał. Mariana Szczęsnego 1
19-300 Ełk</t>
  </si>
  <si>
    <t>ul. Zamkowa 17, 82-300 Elbląg</t>
  </si>
  <si>
    <t>ul. Nowodworska 49
82-300 Elbląg</t>
  </si>
  <si>
    <t xml:space="preserve">Caritas Diecezji Elbląskiej, </t>
  </si>
  <si>
    <t xml:space="preserve">Diecezja Elbląska
</t>
  </si>
  <si>
    <t xml:space="preserve">ul. Świętego Ducha 11
82-300 Elbląg </t>
  </si>
  <si>
    <t xml:space="preserve">Stowarzyszenie na rzecz osób bezdomnych i potrzebujących "Od nowa…"
</t>
  </si>
  <si>
    <t xml:space="preserve">Stowarzyszenie "Otwarte Drzwi" 
</t>
  </si>
  <si>
    <t xml:space="preserve">Al. Zwycięstwa 3a
19-400 Olecko </t>
  </si>
  <si>
    <t>Stowarzyszenie "MONAR"
                                                        Schronisko dla Osób Bezdomnych MARKOT w Ełku</t>
  </si>
  <si>
    <t xml:space="preserve">ul. Nowolipki 9B
00-151 Warszawa    </t>
  </si>
  <si>
    <t>Stowarzyszenie Pomocy Bliźniemu "Mar-Kot"
 (Schronisko w Arklitach gm. Barciany)</t>
  </si>
  <si>
    <t>ul. Mikołaja Kopernika 2
05-850 Ożarów Mazowiecki</t>
  </si>
  <si>
    <t xml:space="preserve">Caritas Archidiecezji Warmińskiej 
</t>
  </si>
  <si>
    <t>ul. Grunwaldzka 45
10-125 Olsztyn</t>
  </si>
  <si>
    <t>Stowarzyszenie Pomocy Bliźniemu "Mar-Kot"
 (Schronisko w Sławoszach)</t>
  </si>
  <si>
    <t>6.</t>
  </si>
  <si>
    <t>7.</t>
  </si>
  <si>
    <t>8.</t>
  </si>
  <si>
    <t>9.</t>
  </si>
  <si>
    <t>10.</t>
  </si>
  <si>
    <t>11.</t>
  </si>
  <si>
    <t>12.</t>
  </si>
  <si>
    <t>13.</t>
  </si>
  <si>
    <t>ul. Dąbrowszczaków 34/3, 10-541 Olsztyn</t>
  </si>
  <si>
    <t>(55) 618 18 61</t>
  </si>
  <si>
    <t>19.01.2021</t>
  </si>
  <si>
    <t>(55) 233 80 79</t>
  </si>
  <si>
    <t>28.01.2021</t>
  </si>
  <si>
    <t>(55) 625 62 80</t>
  </si>
  <si>
    <t>29.01.2021</t>
  </si>
  <si>
    <t>(87) 523 99 65</t>
  </si>
  <si>
    <t>(87) 562 55 78</t>
  </si>
  <si>
    <t>(89) 535 21 97</t>
  </si>
  <si>
    <t>27.01.2021</t>
  </si>
  <si>
    <t>(87) 629 02 60</t>
  </si>
  <si>
    <t>01.02.2021/ wysłane 30.01.2021</t>
  </si>
  <si>
    <t>(22) 722 22 99</t>
  </si>
  <si>
    <t>02.02.2021/ wysłane 28.01.2021</t>
  </si>
  <si>
    <t>01.02 2021</t>
  </si>
  <si>
    <t>(89) 523 64 02</t>
  </si>
  <si>
    <t>PS-I.947.5.1.2020.KW</t>
  </si>
  <si>
    <t xml:space="preserve">Caritas Diecezji Elbląskiej
</t>
  </si>
  <si>
    <t xml:space="preserve"> Ul. Zamkowa 17, 
82-300 Elbląg</t>
  </si>
  <si>
    <t>Tel: (55) 232 66 09;                Kom:   601 667 596;                             Adres e-mail:            caritas@elblag.gmail.com;</t>
  </si>
  <si>
    <t>"Prowadzenie działań kompleksowego, specjalistycznego i psychologicznego wsparcia dla rodzin dotkniętych dysfunkcją i kryzysem oraz ofiar przemocy"</t>
  </si>
  <si>
    <t>PS-I.947.5.2.2020.KW</t>
  </si>
  <si>
    <t xml:space="preserve">Stowarzyszenie Przyjaciół Ziemi Lidzbarskiej,
 Lidzbark Warmiński
</t>
  </si>
  <si>
    <t>ul. Słowackiego 4, 
11-100 Lidzbark Warmiński</t>
  </si>
  <si>
    <t>Tel. 502729698              Adres e-mail:                                       Promyk847@wp.pl</t>
  </si>
  <si>
    <t xml:space="preserve">,,Może być inaczej "- program profilaktyczno- edukacyjny  realizowany w ramach świetlicy </t>
  </si>
  <si>
    <t>PS-I.947.5.3.2020.KW</t>
  </si>
  <si>
    <t xml:space="preserve">Warmińsko-Mazurskie Stowarzyszenie Pomocy Rodzinie "Sukurs"
</t>
  </si>
  <si>
    <t xml:space="preserve"> ul. Kopernika 45,
10-512 Olsztyn</t>
  </si>
  <si>
    <t>Tel. 506 149 505         Adres e-mail: 
wm.spr.sukurs@op.pl</t>
  </si>
  <si>
    <t>"Profesjonalna pomoc interwencyjno-wspierająca i profilaktyczna dla rodzin dotkniętych przemocą, dysfunkcją i kryzysem"</t>
  </si>
  <si>
    <t>PS-I.947.5.4.2020.KW</t>
  </si>
  <si>
    <t xml:space="preserve">Stowarzyszenie Polski Komitet Pomocy Społecznej Warmińsko-Mazurski Zarząd Wojewódzki w Olsztynie 
</t>
  </si>
  <si>
    <t>ul. Dąbrowszczaków 34/1
10-541 Olsztyn</t>
  </si>
  <si>
    <t xml:space="preserve">Tel/fax 89 527-43-87 ,              696 819 222                     Adres e-mail:               pkpszwolsztyn@op.pl  </t>
  </si>
  <si>
    <t>„Prowadzenie   magazynu   darów  rzeczowych i  żywnościowych"</t>
  </si>
  <si>
    <t>PS-I.947.5.5.2020.KW</t>
  </si>
  <si>
    <t xml:space="preserve">Elbląskie Stowarzyszenie Organizatorów Pomocy Społecznej
</t>
  </si>
  <si>
    <t>ul. Czerwonego Krzyża 2,
82-300 Elbląg</t>
  </si>
  <si>
    <t xml:space="preserve"> Tel.55/236-25-54
Nr faksu 55/236-25-54                                                                                                                                                                                                                                           Adres e-mail:  esops@interia.eu</t>
  </si>
  <si>
    <t>,,Porozmawiam z Tobą”</t>
  </si>
  <si>
    <t>PS-I.947.5.6.2020.KW</t>
  </si>
  <si>
    <t xml:space="preserve">Stowarzyszenie  Liga Kobiet Polskich
 Oddział Terenowy w Elblągu
</t>
  </si>
  <si>
    <t>ul. Grunwaldzka 31,
82-300 Elbląg</t>
  </si>
  <si>
    <t>Tel. 504 094 020         Adres e-mail:  lkp.elblag@wp.pl</t>
  </si>
  <si>
    <t>"Bliżej rodziny"</t>
  </si>
  <si>
    <t>PS-I.947.5.7.2020.KW</t>
  </si>
  <si>
    <t xml:space="preserve">Stowarzyszenie  Towarzystwo Przyjaciół Dzieci Zarząd Oddziału  Okręgowego w Elblągu
</t>
  </si>
  <si>
    <t>ul.1 Maja 37,
82-300 Elbląg</t>
  </si>
  <si>
    <t xml:space="preserve"> Tel./fax  55 233 82 10                         Adres e-mail:                                  tpdzo@o2.pl</t>
  </si>
  <si>
    <t>"Integralny System Pomocy Dziecku i Rodzinie"</t>
  </si>
  <si>
    <t>PS-I.947.5.8.2020.KW</t>
  </si>
  <si>
    <t xml:space="preserve">Stowarzyszenie Polskie Towarzystwo Psychologiczne  Oddział Terenowy w Olsztynie
</t>
  </si>
  <si>
    <t xml:space="preserve">
 ul. Żołnierska 14,
10-561 Olsztyn
Główna siedziba (umowa):
Ul. Stawki 5/7,
00-183 Warszawa</t>
  </si>
  <si>
    <t>Tel. 609-342-991;                   Adres e-mail:                             olsztyn.ptp@gmail.com</t>
  </si>
  <si>
    <t>"Mobilny punkt pierwszej pomocy psychologicznej w sytuacjach kryzysowych-indywidualnych, mnogich, masowych wydarzeń traumatycznych"</t>
  </si>
  <si>
    <t>2021-02-02 (data stępla 2021-01-28)</t>
  </si>
  <si>
    <t>PS-I.947.5.9.2020.KW</t>
  </si>
  <si>
    <t xml:space="preserve"> Stowarzyszenie Pomocy Dzieciom i Rodzinie "ARKA",</t>
  </si>
  <si>
    <t xml:space="preserve"> im. Ks. Juliana Żołnierkiewicza w Olsztynie
ul. Niepodległości 85,
10-46 Olsztyn</t>
  </si>
  <si>
    <t>Tel. /fax 89 534 99 55                                   Adres e-mail: 
arka.dom@wp.pl</t>
  </si>
  <si>
    <t>"Program wsparcia dzieci i rodzin zagrożonych wykluczeniem społecznym z prowadzeniem grupy profilaktyczno-rozwojowej"</t>
  </si>
  <si>
    <t>PS-I.947.5.10.2020.KW</t>
  </si>
  <si>
    <t xml:space="preserve">Caritas Diecezji Ełckiej
</t>
  </si>
  <si>
    <t xml:space="preserve">
ul. Ks. Prał. Mariana Szczęsnego 1,
19-300 Ełk</t>
  </si>
  <si>
    <t>Tel. 87 441 70 14,                                  Adres e-mail:                    elk@caritas.pl</t>
  </si>
  <si>
    <t>"Poradnia Rodzinna i Terapeutyczna 2020"</t>
  </si>
  <si>
    <t>PS-I.947.5.11.2020.KW</t>
  </si>
  <si>
    <t xml:space="preserve">Fundacja "Otwarte Dłonie"
</t>
  </si>
  <si>
    <t>ul. Bajkowa 15
10-696 Olsztyn</t>
  </si>
  <si>
    <t>Tel: 509 076 990                              Adres e-mail:                        otwartedlonie@wp.pl</t>
  </si>
  <si>
    <t>"W rodzinie siła"</t>
  </si>
  <si>
    <t>PS-I.947.5.12.2020.KW</t>
  </si>
  <si>
    <t xml:space="preserve">Stowarzyszenie Towarzystwo Przyjaciół Dzieci, Warmińsko- Mazurski Oddzial Regionalny
</t>
  </si>
  <si>
    <t>ul. Panasa1a/18, 
10-691 Olsztyn</t>
  </si>
  <si>
    <t>Tel. 89 5269549                        Adres e-mail:                                       biuro@tpdolsztyn.pl</t>
  </si>
  <si>
    <t>"Ścieżki życia"</t>
  </si>
  <si>
    <t>PS-I.947.5.13.2020.KW</t>
  </si>
  <si>
    <t xml:space="preserve">Stowarzyszenie Inicjatorów Społecznych "Przyjazny Krąg" Elbląg
</t>
  </si>
  <si>
    <t xml:space="preserve">
ul. Płk. Dąbka 79, 
82-300 Elbląg</t>
  </si>
  <si>
    <t xml:space="preserve"> Tel. 600 889 722 
 Adres e-mail:                                         swietlica-socjoterapeutyczna@wp.pl </t>
  </si>
  <si>
    <t xml:space="preserve">"Wspieramy rodziny dysfunkcyjne" </t>
  </si>
  <si>
    <r>
      <t xml:space="preserve">
</t>
    </r>
    <r>
      <rPr>
        <b/>
        <sz val="11"/>
        <rFont val="Palatino Linotype"/>
        <family val="1"/>
        <charset val="238"/>
      </rPr>
      <t xml:space="preserve">WOJEWODA WARMIŃSKO – MAZURSKI
Artur Chojecki
</t>
    </r>
    <r>
      <rPr>
        <i/>
        <sz val="10"/>
        <rFont val="Palatino Linotype"/>
        <family val="1"/>
        <charset val="238"/>
      </rPr>
      <t>Olsztyn, dnia 30.IV.2021r.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</si>
</sst>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yyyy\-mm\-dd"/>
    <numFmt numFmtId="165" formatCode="#,##0.000"/>
  </numFmts>
  <fonts count="13">
    <font>
      <sz val="11"/>
      <color rgb="FF000000"/>
      <name val="Czcionka tekstu podstawowego"/>
      <family val="2"/>
      <charset val="238"/>
    </font>
    <font>
      <i/>
      <sz val="14"/>
      <name val="Garamond"/>
      <family val="1"/>
      <charset val="238"/>
    </font>
    <font>
      <sz val="14"/>
      <name val="Garamond"/>
      <family val="1"/>
      <charset val="238"/>
    </font>
    <font>
      <b/>
      <sz val="18"/>
      <name val="Garamond"/>
      <family val="1"/>
      <charset val="238"/>
    </font>
    <font>
      <sz val="10"/>
      <name val="Garamond"/>
      <family val="1"/>
      <charset val="238"/>
    </font>
    <font>
      <b/>
      <sz val="16"/>
      <name val="Garamond"/>
      <family val="1"/>
      <charset val="238"/>
    </font>
    <font>
      <b/>
      <sz val="10"/>
      <name val="Garamond"/>
      <family val="1"/>
      <charset val="238"/>
    </font>
    <font>
      <sz val="10"/>
      <name val="Arial"/>
      <family val="2"/>
      <charset val="238"/>
    </font>
    <font>
      <i/>
      <sz val="10"/>
      <name val="Garamond"/>
      <family val="1"/>
      <charset val="238"/>
    </font>
    <font>
      <sz val="11"/>
      <name val="Palatino Linotype"/>
      <family val="1"/>
      <charset val="238"/>
    </font>
    <font>
      <b/>
      <sz val="11"/>
      <name val="Palatino Linotype"/>
      <family val="1"/>
      <charset val="238"/>
    </font>
    <font>
      <i/>
      <sz val="10"/>
      <name val="Palatino Linotype"/>
      <family val="1"/>
      <charset val="238"/>
    </font>
    <font>
      <sz val="10"/>
      <color theme="1" tint="4.9989318521683403E-2"/>
      <name val="Garamond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BFBFBF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CCCCC"/>
      </patternFill>
    </fill>
    <fill>
      <patternFill patternType="solid">
        <fgColor rgb="FFCCCCCC"/>
        <bgColor rgb="FFBFBFBF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5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9" fontId="6" fillId="5" borderId="4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center" vertical="center" wrapText="1"/>
    </xf>
    <xf numFmtId="2" fontId="4" fillId="6" borderId="2" xfId="0" applyNumberFormat="1" applyFont="1" applyFill="1" applyBorder="1" applyAlignment="1">
      <alignment horizontal="center" vertical="center"/>
    </xf>
    <xf numFmtId="4" fontId="4" fillId="6" borderId="2" xfId="0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7" borderId="0" xfId="0" applyFill="1"/>
    <xf numFmtId="0" fontId="4" fillId="6" borderId="6" xfId="0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 wrapText="1"/>
    </xf>
    <xf numFmtId="4" fontId="4" fillId="6" borderId="6" xfId="0" applyNumberFormat="1" applyFont="1" applyFill="1" applyBorder="1" applyAlignment="1">
      <alignment horizontal="center" vertical="center" wrapText="1"/>
    </xf>
    <xf numFmtId="4" fontId="4" fillId="6" borderId="6" xfId="0" applyNumberFormat="1" applyFont="1" applyFill="1" applyBorder="1" applyAlignment="1">
      <alignment horizontal="center" vertical="center"/>
    </xf>
    <xf numFmtId="2" fontId="4" fillId="6" borderId="6" xfId="0" applyNumberFormat="1" applyFont="1" applyFill="1" applyBorder="1" applyAlignment="1">
      <alignment horizontal="center" vertical="center"/>
    </xf>
    <xf numFmtId="4" fontId="4" fillId="6" borderId="7" xfId="0" applyNumberFormat="1" applyFont="1" applyFill="1" applyBorder="1" applyAlignment="1">
      <alignment horizontal="center" vertical="center"/>
    </xf>
    <xf numFmtId="165" fontId="4" fillId="6" borderId="6" xfId="0" applyNumberFormat="1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4" fontId="6" fillId="8" borderId="6" xfId="0" applyNumberFormat="1" applyFont="1" applyFill="1" applyBorder="1" applyAlignment="1">
      <alignment horizontal="center" vertical="center" wrapText="1"/>
    </xf>
    <xf numFmtId="4" fontId="6" fillId="8" borderId="2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2" fontId="6" fillId="8" borderId="4" xfId="0" applyNumberFormat="1" applyFont="1" applyFill="1" applyBorder="1" applyAlignment="1">
      <alignment horizontal="center" vertical="center" wrapText="1"/>
    </xf>
    <xf numFmtId="9" fontId="6" fillId="8" borderId="4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/>
    </xf>
    <xf numFmtId="4" fontId="6" fillId="9" borderId="2" xfId="0" applyNumberFormat="1" applyFont="1" applyFill="1" applyBorder="1" applyAlignment="1">
      <alignment horizontal="center" vertical="center"/>
    </xf>
    <xf numFmtId="2" fontId="6" fillId="9" borderId="2" xfId="0" applyNumberFormat="1" applyFont="1" applyFill="1" applyBorder="1" applyAlignment="1">
      <alignment horizontal="center" vertical="center"/>
    </xf>
    <xf numFmtId="4" fontId="4" fillId="9" borderId="2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164" fontId="4" fillId="10" borderId="2" xfId="0" applyNumberFormat="1" applyFont="1" applyFill="1" applyBorder="1" applyAlignment="1">
      <alignment horizontal="center" vertical="center" wrapText="1"/>
    </xf>
    <xf numFmtId="4" fontId="4" fillId="10" borderId="2" xfId="0" applyNumberFormat="1" applyFont="1" applyFill="1" applyBorder="1" applyAlignment="1">
      <alignment horizontal="center" vertical="center" wrapText="1"/>
    </xf>
    <xf numFmtId="4" fontId="4" fillId="10" borderId="2" xfId="0" applyNumberFormat="1" applyFont="1" applyFill="1" applyBorder="1" applyAlignment="1">
      <alignment horizontal="center" vertical="center"/>
    </xf>
    <xf numFmtId="2" fontId="4" fillId="10" borderId="2" xfId="0" applyNumberFormat="1" applyFont="1" applyFill="1" applyBorder="1" applyAlignment="1">
      <alignment horizontal="center" vertical="center"/>
    </xf>
    <xf numFmtId="4" fontId="4" fillId="10" borderId="4" xfId="0" applyNumberFormat="1" applyFont="1" applyFill="1" applyBorder="1" applyAlignment="1">
      <alignment horizontal="center" vertical="center"/>
    </xf>
    <xf numFmtId="3" fontId="4" fillId="10" borderId="2" xfId="0" applyNumberFormat="1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 wrapText="1"/>
    </xf>
    <xf numFmtId="3" fontId="4" fillId="10" borderId="2" xfId="0" applyNumberFormat="1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4" fontId="6" fillId="8" borderId="2" xfId="0" applyNumberFormat="1" applyFont="1" applyFill="1" applyBorder="1" applyAlignment="1">
      <alignment horizontal="center" vertical="center" wrapText="1"/>
    </xf>
    <xf numFmtId="4" fontId="6" fillId="8" borderId="3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164" fontId="12" fillId="10" borderId="2" xfId="0" applyNumberFormat="1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60"/>
  <sheetViews>
    <sheetView tabSelected="1" view="pageBreakPreview" zoomScaleNormal="100" zoomScaleSheetLayoutView="100" zoomScalePageLayoutView="70" workbookViewId="0">
      <pane xSplit="2" ySplit="8" topLeftCell="I51" activePane="bottomRight" state="frozen"/>
      <selection pane="topRight" activeCell="I1" sqref="I1"/>
      <selection pane="bottomLeft" activeCell="A9" sqref="A9"/>
      <selection pane="bottomRight" activeCell="J65" sqref="J65"/>
    </sheetView>
  </sheetViews>
  <sheetFormatPr defaultRowHeight="14.25"/>
  <cols>
    <col min="1" max="1" width="3.125" style="2" customWidth="1"/>
    <col min="2" max="2" width="18.5" style="2" customWidth="1"/>
    <col min="3" max="3" width="21.5" style="61" customWidth="1"/>
    <col min="4" max="4" width="18.875" style="61" customWidth="1"/>
    <col min="5" max="5" width="18.75" style="2" customWidth="1"/>
    <col min="6" max="6" width="33.25" style="61" customWidth="1"/>
    <col min="7" max="7" width="12.25" style="61" customWidth="1"/>
    <col min="8" max="8" width="13.375" style="63" customWidth="1"/>
    <col min="9" max="9" width="9" style="63" customWidth="1"/>
    <col min="10" max="10" width="14.25" style="64" customWidth="1"/>
    <col min="11" max="11" width="13.25" style="2" customWidth="1"/>
    <col min="12" max="14" width="9" style="66" customWidth="1"/>
    <col min="15" max="15" width="11" style="2" customWidth="1"/>
    <col min="16" max="16" width="9.25" style="2" customWidth="1"/>
    <col min="17" max="17" width="8.875" style="2" customWidth="1"/>
    <col min="18" max="18" width="9.375" style="2" customWidth="1"/>
    <col min="19" max="19" width="9.875" style="2" customWidth="1"/>
    <col min="20" max="20" width="9.125" style="2" customWidth="1"/>
    <col min="21" max="21" width="7.875" style="2" customWidth="1"/>
    <col min="22" max="22" width="10" style="2" customWidth="1"/>
    <col min="23" max="25" width="10.25" style="2" customWidth="1"/>
    <col min="26" max="26" width="9.875" style="64" customWidth="1"/>
    <col min="27" max="27" width="8.75" style="64" customWidth="1"/>
    <col min="28" max="29" width="8.25" style="64" customWidth="1"/>
    <col min="30" max="30" width="9.75" style="64" customWidth="1"/>
    <col min="31" max="256" width="9" style="2" customWidth="1"/>
    <col min="257" max="1018" width="9.875" customWidth="1"/>
    <col min="1019" max="1025" width="11.625" customWidth="1"/>
  </cols>
  <sheetData>
    <row r="2" spans="1:256" ht="18.7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38.25" customHeight="1">
      <c r="A3" s="129" t="s">
        <v>76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</row>
    <row r="4" spans="1:256" ht="55.15" customHeight="1">
      <c r="A4" s="130" t="s">
        <v>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12.75" customHeight="1">
      <c r="A5" s="131" t="s">
        <v>2</v>
      </c>
      <c r="B5" s="131" t="s">
        <v>3</v>
      </c>
      <c r="C5" s="132" t="s">
        <v>4</v>
      </c>
      <c r="D5" s="132" t="s">
        <v>5</v>
      </c>
      <c r="E5" s="131" t="s">
        <v>6</v>
      </c>
      <c r="F5" s="132" t="s">
        <v>7</v>
      </c>
      <c r="G5" s="132" t="s">
        <v>8</v>
      </c>
      <c r="H5" s="133" t="s">
        <v>9</v>
      </c>
      <c r="I5" s="133"/>
      <c r="J5" s="131" t="s">
        <v>10</v>
      </c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ht="12.75" customHeight="1">
      <c r="A6" s="131"/>
      <c r="B6" s="131"/>
      <c r="C6" s="132"/>
      <c r="D6" s="132"/>
      <c r="E6" s="131"/>
      <c r="F6" s="132"/>
      <c r="G6" s="132"/>
      <c r="H6" s="133"/>
      <c r="I6" s="133"/>
      <c r="J6" s="134" t="s">
        <v>11</v>
      </c>
      <c r="K6" s="132" t="s">
        <v>12</v>
      </c>
      <c r="L6" s="132"/>
      <c r="M6" s="135" t="s">
        <v>13</v>
      </c>
      <c r="N6" s="135"/>
      <c r="O6" s="132" t="s">
        <v>14</v>
      </c>
      <c r="P6" s="132"/>
      <c r="Q6" s="132"/>
      <c r="R6" s="132"/>
      <c r="S6" s="132"/>
      <c r="T6" s="132"/>
      <c r="U6" s="136" t="s">
        <v>15</v>
      </c>
      <c r="V6" s="136"/>
      <c r="W6" s="131" t="s">
        <v>16</v>
      </c>
      <c r="X6" s="131" t="s">
        <v>17</v>
      </c>
      <c r="Y6" s="131"/>
      <c r="Z6" s="134" t="s">
        <v>18</v>
      </c>
      <c r="AA6" s="134"/>
      <c r="AB6" s="134"/>
      <c r="AC6" s="133" t="s">
        <v>19</v>
      </c>
      <c r="AD6" s="133" t="s">
        <v>20</v>
      </c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42" customHeight="1">
      <c r="A7" s="131"/>
      <c r="B7" s="131"/>
      <c r="C7" s="132"/>
      <c r="D7" s="132"/>
      <c r="E7" s="131"/>
      <c r="F7" s="132"/>
      <c r="G7" s="132"/>
      <c r="H7" s="133"/>
      <c r="I7" s="133"/>
      <c r="J7" s="134"/>
      <c r="K7" s="132"/>
      <c r="L7" s="132"/>
      <c r="M7" s="135"/>
      <c r="N7" s="135"/>
      <c r="O7" s="137" t="s">
        <v>21</v>
      </c>
      <c r="P7" s="137"/>
      <c r="Q7" s="137" t="s">
        <v>22</v>
      </c>
      <c r="R7" s="137"/>
      <c r="S7" s="137" t="s">
        <v>23</v>
      </c>
      <c r="T7" s="137"/>
      <c r="U7" s="136"/>
      <c r="V7" s="136"/>
      <c r="W7" s="131"/>
      <c r="X7" s="5" t="s">
        <v>24</v>
      </c>
      <c r="Y7" s="6" t="s">
        <v>25</v>
      </c>
      <c r="Z7" s="134"/>
      <c r="AA7" s="134"/>
      <c r="AB7" s="134"/>
      <c r="AC7" s="133"/>
      <c r="AD7" s="133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>
      <c r="A8" s="131"/>
      <c r="B8" s="131"/>
      <c r="C8" s="132"/>
      <c r="D8" s="132"/>
      <c r="E8" s="131"/>
      <c r="F8" s="132"/>
      <c r="G8" s="132"/>
      <c r="H8" s="7" t="s">
        <v>26</v>
      </c>
      <c r="I8" s="7" t="s">
        <v>27</v>
      </c>
      <c r="J8" s="7" t="s">
        <v>26</v>
      </c>
      <c r="K8" s="8" t="s">
        <v>26</v>
      </c>
      <c r="L8" s="9" t="s">
        <v>27</v>
      </c>
      <c r="M8" s="9" t="s">
        <v>28</v>
      </c>
      <c r="N8" s="10" t="s">
        <v>29</v>
      </c>
      <c r="O8" s="11" t="s">
        <v>26</v>
      </c>
      <c r="P8" s="8" t="s">
        <v>27</v>
      </c>
      <c r="Q8" s="11" t="s">
        <v>26</v>
      </c>
      <c r="R8" s="8" t="s">
        <v>27</v>
      </c>
      <c r="S8" s="11" t="s">
        <v>26</v>
      </c>
      <c r="T8" s="8" t="s">
        <v>27</v>
      </c>
      <c r="U8" s="8" t="s">
        <v>26</v>
      </c>
      <c r="V8" s="8" t="s">
        <v>30</v>
      </c>
      <c r="W8" s="12" t="s">
        <v>26</v>
      </c>
      <c r="X8" s="12" t="s">
        <v>26</v>
      </c>
      <c r="Y8" s="12" t="s">
        <v>26</v>
      </c>
      <c r="Z8" s="8">
        <v>2810</v>
      </c>
      <c r="AA8" s="8">
        <v>2820</v>
      </c>
      <c r="AB8" s="8">
        <v>2830</v>
      </c>
      <c r="AC8" s="133"/>
      <c r="AD8" s="133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13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spans="1:256" s="78" customFormat="1" ht="79.150000000000006" customHeight="1">
      <c r="A9" s="79" t="s">
        <v>31</v>
      </c>
      <c r="B9" s="80" t="s">
        <v>69</v>
      </c>
      <c r="C9" s="103" t="s">
        <v>66</v>
      </c>
      <c r="D9" s="81" t="s">
        <v>32</v>
      </c>
      <c r="E9" s="81" t="s">
        <v>33</v>
      </c>
      <c r="F9" s="82" t="s">
        <v>34</v>
      </c>
      <c r="G9" s="83" t="s">
        <v>35</v>
      </c>
      <c r="H9" s="84">
        <v>12469.04</v>
      </c>
      <c r="I9" s="84">
        <f t="shared" ref="I9:I13" si="0">M9+L9</f>
        <v>100</v>
      </c>
      <c r="J9" s="84">
        <v>9950</v>
      </c>
      <c r="K9" s="85">
        <v>9950</v>
      </c>
      <c r="L9" s="86">
        <f t="shared" ref="L9:L13" si="1">K9*100/H9</f>
        <v>79.797642801691225</v>
      </c>
      <c r="M9" s="88">
        <f t="shared" ref="M9:M13" si="2">(O9+Q9+S9)*100/H9</f>
        <v>20.202357198308771</v>
      </c>
      <c r="N9" s="88">
        <f t="shared" ref="N9:N13" si="3">(O9+Q9)*100/(S9+Q9+O9)</f>
        <v>50.060340447154474</v>
      </c>
      <c r="O9" s="85">
        <v>1261.04</v>
      </c>
      <c r="P9" s="85">
        <f t="shared" ref="P9:P13" si="4">O9*100/H9</f>
        <v>10.113368791823588</v>
      </c>
      <c r="Q9" s="85">
        <v>0</v>
      </c>
      <c r="R9" s="85">
        <f t="shared" ref="R9:R13" si="5">Q9*100/H9</f>
        <v>0</v>
      </c>
      <c r="S9" s="85">
        <v>1258</v>
      </c>
      <c r="T9" s="85">
        <f>S9*100/H9</f>
        <v>10.088988406485182</v>
      </c>
      <c r="U9" s="85">
        <v>0</v>
      </c>
      <c r="V9" s="85">
        <f t="shared" ref="V9:V13" si="6">U9*100/K9</f>
        <v>0</v>
      </c>
      <c r="W9" s="85">
        <f>J9-K9</f>
        <v>0</v>
      </c>
      <c r="X9" s="87">
        <v>0</v>
      </c>
      <c r="Y9" s="87">
        <v>0</v>
      </c>
      <c r="Z9" s="87">
        <v>0</v>
      </c>
      <c r="AA9" s="87">
        <v>0</v>
      </c>
      <c r="AB9" s="85">
        <v>9950</v>
      </c>
      <c r="AC9" s="85">
        <v>0</v>
      </c>
      <c r="AD9" s="85">
        <v>0</v>
      </c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</row>
    <row r="10" spans="1:256" s="78" customFormat="1" ht="61.5" customHeight="1">
      <c r="A10" s="68" t="s">
        <v>36</v>
      </c>
      <c r="B10" s="69" t="s">
        <v>70</v>
      </c>
      <c r="C10" s="104" t="s">
        <v>75</v>
      </c>
      <c r="D10" s="70" t="s">
        <v>37</v>
      </c>
      <c r="E10" s="70" t="s">
        <v>38</v>
      </c>
      <c r="F10" s="71" t="s">
        <v>39</v>
      </c>
      <c r="G10" s="72" t="s">
        <v>40</v>
      </c>
      <c r="H10" s="73">
        <v>42733.83</v>
      </c>
      <c r="I10" s="73">
        <f t="shared" si="0"/>
        <v>99.955491936950182</v>
      </c>
      <c r="J10" s="73">
        <v>23400</v>
      </c>
      <c r="K10" s="73">
        <v>23400</v>
      </c>
      <c r="L10" s="74">
        <f t="shared" si="1"/>
        <v>54.757553909864853</v>
      </c>
      <c r="M10" s="89">
        <f t="shared" si="2"/>
        <v>45.197938027085328</v>
      </c>
      <c r="N10" s="89">
        <f t="shared" si="3"/>
        <v>50.814944594329425</v>
      </c>
      <c r="O10" s="75">
        <v>14.81</v>
      </c>
      <c r="P10" s="75">
        <f t="shared" si="4"/>
        <v>3.4656383478850361E-2</v>
      </c>
      <c r="Q10" s="75">
        <v>9800</v>
      </c>
      <c r="R10" s="75">
        <f t="shared" si="5"/>
        <v>22.932650782763911</v>
      </c>
      <c r="S10" s="75">
        <v>9500</v>
      </c>
      <c r="T10" s="75">
        <v>0</v>
      </c>
      <c r="U10" s="75">
        <v>2000</v>
      </c>
      <c r="V10" s="75">
        <f t="shared" si="6"/>
        <v>8.5470085470085468</v>
      </c>
      <c r="W10" s="75">
        <f>J10-K10</f>
        <v>0</v>
      </c>
      <c r="X10" s="76">
        <v>0</v>
      </c>
      <c r="Y10" s="76">
        <v>0</v>
      </c>
      <c r="Z10" s="76">
        <v>0</v>
      </c>
      <c r="AA10" s="73">
        <v>23400</v>
      </c>
      <c r="AB10" s="76">
        <v>0</v>
      </c>
      <c r="AC10" s="75">
        <v>0</v>
      </c>
      <c r="AD10" s="75">
        <v>0</v>
      </c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</row>
    <row r="11" spans="1:256" s="78" customFormat="1" ht="81.599999999999994" customHeight="1">
      <c r="A11" s="68" t="s">
        <v>41</v>
      </c>
      <c r="B11" s="69" t="s">
        <v>71</v>
      </c>
      <c r="C11" s="104" t="s">
        <v>67</v>
      </c>
      <c r="D11" s="70" t="s">
        <v>42</v>
      </c>
      <c r="E11" s="70" t="s">
        <v>43</v>
      </c>
      <c r="F11" s="71" t="s">
        <v>44</v>
      </c>
      <c r="G11" s="70" t="s">
        <v>45</v>
      </c>
      <c r="H11" s="73">
        <v>13259</v>
      </c>
      <c r="I11" s="73">
        <f t="shared" si="0"/>
        <v>113.27400256429596</v>
      </c>
      <c r="J11" s="73">
        <v>20250</v>
      </c>
      <c r="K11" s="75">
        <v>9739</v>
      </c>
      <c r="L11" s="74">
        <f t="shared" si="1"/>
        <v>73.451994871408104</v>
      </c>
      <c r="M11" s="89">
        <f t="shared" si="2"/>
        <v>39.822007692887851</v>
      </c>
      <c r="N11" s="89">
        <f t="shared" si="3"/>
        <v>66.666666666666671</v>
      </c>
      <c r="O11" s="75">
        <v>1760</v>
      </c>
      <c r="P11" s="75">
        <f t="shared" si="4"/>
        <v>13.27400256429595</v>
      </c>
      <c r="Q11" s="75">
        <v>1760</v>
      </c>
      <c r="R11" s="75">
        <f t="shared" si="5"/>
        <v>13.27400256429595</v>
      </c>
      <c r="S11" s="75">
        <v>1760</v>
      </c>
      <c r="T11" s="75">
        <f t="shared" ref="T11:T13" si="7">S11*100/H11</f>
        <v>13.27400256429595</v>
      </c>
      <c r="U11" s="75">
        <v>973</v>
      </c>
      <c r="V11" s="75">
        <f t="shared" si="6"/>
        <v>9.9907588048054219</v>
      </c>
      <c r="W11" s="85">
        <f>J11-K11</f>
        <v>10511</v>
      </c>
      <c r="X11" s="76">
        <v>10511</v>
      </c>
      <c r="Y11" s="76">
        <v>5.99</v>
      </c>
      <c r="Z11" s="76">
        <v>0</v>
      </c>
      <c r="AA11" s="76">
        <v>9739</v>
      </c>
      <c r="AB11" s="76">
        <v>0</v>
      </c>
      <c r="AC11" s="75">
        <v>0</v>
      </c>
      <c r="AD11" s="75">
        <v>0</v>
      </c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  <c r="IN11" s="77"/>
      <c r="IO11" s="77"/>
      <c r="IP11" s="77"/>
      <c r="IQ11" s="77"/>
      <c r="IR11" s="77"/>
      <c r="IS11" s="77"/>
      <c r="IT11" s="77"/>
      <c r="IU11" s="77"/>
      <c r="IV11" s="77"/>
    </row>
    <row r="12" spans="1:256" ht="61.5" customHeight="1">
      <c r="A12" s="79" t="s">
        <v>46</v>
      </c>
      <c r="B12" s="80" t="s">
        <v>72</v>
      </c>
      <c r="C12" s="103" t="s">
        <v>68</v>
      </c>
      <c r="D12" s="81" t="s">
        <v>47</v>
      </c>
      <c r="E12" s="81" t="s">
        <v>48</v>
      </c>
      <c r="F12" s="82" t="s">
        <v>49</v>
      </c>
      <c r="G12" s="72" t="s">
        <v>50</v>
      </c>
      <c r="H12" s="84">
        <v>8831.5</v>
      </c>
      <c r="I12" s="84">
        <f t="shared" si="0"/>
        <v>100</v>
      </c>
      <c r="J12" s="84">
        <v>16000</v>
      </c>
      <c r="K12" s="85">
        <v>7065.2</v>
      </c>
      <c r="L12" s="86">
        <f t="shared" si="1"/>
        <v>80</v>
      </c>
      <c r="M12" s="88">
        <f t="shared" si="2"/>
        <v>20</v>
      </c>
      <c r="N12" s="88">
        <f t="shared" si="3"/>
        <v>50</v>
      </c>
      <c r="O12" s="85">
        <v>0</v>
      </c>
      <c r="P12" s="85">
        <f t="shared" si="4"/>
        <v>0</v>
      </c>
      <c r="Q12" s="85">
        <v>883.15</v>
      </c>
      <c r="R12" s="85">
        <f t="shared" si="5"/>
        <v>10</v>
      </c>
      <c r="S12" s="85">
        <v>883.15</v>
      </c>
      <c r="T12" s="85">
        <f t="shared" si="7"/>
        <v>10</v>
      </c>
      <c r="U12" s="85">
        <v>0</v>
      </c>
      <c r="V12" s="85">
        <f t="shared" si="6"/>
        <v>0</v>
      </c>
      <c r="W12" s="85">
        <f>J12-K12</f>
        <v>8934.7999999999993</v>
      </c>
      <c r="X12" s="87">
        <v>8934.7999999999993</v>
      </c>
      <c r="Y12" s="87">
        <v>42</v>
      </c>
      <c r="Z12" s="87">
        <v>0</v>
      </c>
      <c r="AA12" s="87">
        <v>7065.2</v>
      </c>
      <c r="AB12" s="85">
        <v>0</v>
      </c>
      <c r="AC12" s="85">
        <v>0</v>
      </c>
      <c r="AD12" s="85">
        <v>0</v>
      </c>
      <c r="AE12" s="24"/>
      <c r="AF12" s="25"/>
      <c r="AG12" s="26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2"/>
      <c r="AY12" s="28"/>
      <c r="AZ12" s="29"/>
      <c r="BA12" s="29"/>
      <c r="BB12" s="29"/>
      <c r="BC12" s="29"/>
      <c r="BD12" s="30"/>
      <c r="BE12" s="31"/>
      <c r="BF12" s="31"/>
      <c r="BG12" s="31"/>
      <c r="BH12" s="27"/>
      <c r="BI12" s="24"/>
      <c r="BJ12" s="25"/>
      <c r="BK12" s="26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2"/>
      <c r="CC12" s="28"/>
      <c r="CD12" s="29"/>
      <c r="CE12" s="29"/>
      <c r="CF12" s="29"/>
      <c r="CG12" s="29"/>
      <c r="CH12" s="30"/>
      <c r="CI12" s="31"/>
      <c r="CJ12" s="31"/>
      <c r="CK12" s="31"/>
      <c r="CL12" s="27"/>
      <c r="CM12" s="24"/>
      <c r="CN12" s="25"/>
      <c r="CO12" s="26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2"/>
      <c r="DG12" s="28"/>
      <c r="DH12" s="29"/>
      <c r="DI12" s="29"/>
      <c r="DJ12" s="29"/>
      <c r="DK12" s="29"/>
      <c r="DL12" s="30"/>
      <c r="DM12" s="31"/>
      <c r="DN12" s="31"/>
      <c r="DO12" s="31"/>
      <c r="DP12" s="27"/>
      <c r="DQ12" s="24"/>
      <c r="DR12" s="25"/>
      <c r="DS12" s="26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2"/>
      <c r="EK12" s="28"/>
      <c r="EL12" s="29"/>
      <c r="EM12" s="29"/>
      <c r="EN12" s="29"/>
      <c r="EO12" s="29"/>
      <c r="EP12" s="30"/>
      <c r="EQ12" s="31"/>
      <c r="ER12" s="31"/>
      <c r="ES12" s="31"/>
      <c r="ET12" s="27"/>
      <c r="EU12" s="24"/>
      <c r="EV12" s="25"/>
      <c r="EW12" s="26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2"/>
      <c r="FO12" s="28"/>
      <c r="FP12" s="29"/>
      <c r="FQ12" s="29"/>
      <c r="FR12" s="29"/>
      <c r="FS12" s="29"/>
      <c r="FT12" s="30"/>
      <c r="FU12" s="31"/>
      <c r="FV12" s="31"/>
      <c r="FW12" s="31"/>
      <c r="FX12" s="27"/>
      <c r="FY12" s="24"/>
      <c r="FZ12" s="25"/>
      <c r="GA12" s="26"/>
      <c r="GB12" s="27"/>
      <c r="GC12" s="27"/>
      <c r="GD12" s="27"/>
      <c r="GE12" s="27"/>
      <c r="GF12" s="32"/>
      <c r="GG12" s="19"/>
      <c r="GH12" s="19"/>
      <c r="GI12" s="19"/>
      <c r="GJ12" s="19"/>
      <c r="GK12" s="21"/>
      <c r="GL12" s="21"/>
      <c r="GM12" s="21"/>
      <c r="GN12" s="21"/>
      <c r="GO12" s="19"/>
      <c r="GP12" s="19"/>
      <c r="GQ12" s="19"/>
      <c r="GR12" s="14"/>
      <c r="GS12" s="15"/>
      <c r="GT12" s="16"/>
      <c r="GU12" s="16"/>
      <c r="GV12" s="16"/>
      <c r="GW12" s="16"/>
      <c r="GX12" s="17"/>
      <c r="GY12" s="18"/>
      <c r="GZ12" s="18"/>
      <c r="HA12" s="18"/>
      <c r="HB12" s="19"/>
      <c r="HC12" s="20"/>
      <c r="HD12" s="33"/>
      <c r="HE12" s="34"/>
      <c r="HF12" s="19"/>
      <c r="HG12" s="19"/>
      <c r="HH12" s="19"/>
      <c r="HI12" s="19"/>
      <c r="HJ12" s="19"/>
      <c r="HK12" s="19"/>
      <c r="HL12" s="19"/>
      <c r="HM12" s="19"/>
      <c r="HN12" s="19"/>
      <c r="HO12" s="21"/>
      <c r="HP12" s="21"/>
      <c r="HQ12" s="21"/>
      <c r="HR12" s="21"/>
      <c r="HS12" s="19"/>
      <c r="HT12" s="19"/>
      <c r="HU12" s="19"/>
      <c r="HV12" s="14"/>
      <c r="HW12" s="15"/>
      <c r="HX12" s="16"/>
      <c r="HY12" s="16"/>
      <c r="HZ12" s="16"/>
      <c r="IA12" s="16"/>
      <c r="IB12" s="17"/>
      <c r="IC12" s="18"/>
      <c r="ID12" s="18"/>
      <c r="IE12" s="18"/>
      <c r="IF12" s="19"/>
      <c r="IG12" s="20"/>
      <c r="IH12" s="33"/>
      <c r="II12" s="34"/>
      <c r="IJ12" s="19"/>
      <c r="IK12" s="19"/>
      <c r="IL12" s="19"/>
      <c r="IM12" s="19"/>
      <c r="IN12" s="19"/>
      <c r="IO12" s="19"/>
      <c r="IP12" s="19"/>
      <c r="IQ12" s="19"/>
      <c r="IR12" s="19"/>
      <c r="IS12" s="21"/>
      <c r="IT12" s="21"/>
      <c r="IU12" s="21"/>
      <c r="IV12" s="21"/>
    </row>
    <row r="13" spans="1:256" s="78" customFormat="1" ht="98.45" customHeight="1">
      <c r="A13" s="68" t="s">
        <v>51</v>
      </c>
      <c r="B13" s="69" t="s">
        <v>73</v>
      </c>
      <c r="C13" s="104" t="s">
        <v>74</v>
      </c>
      <c r="D13" s="70" t="s">
        <v>52</v>
      </c>
      <c r="E13" s="70" t="s">
        <v>77</v>
      </c>
      <c r="F13" s="71" t="s">
        <v>53</v>
      </c>
      <c r="G13" s="72" t="s">
        <v>65</v>
      </c>
      <c r="H13" s="73">
        <v>34110</v>
      </c>
      <c r="I13" s="73">
        <f t="shared" si="0"/>
        <v>100.00137789504545</v>
      </c>
      <c r="J13" s="73">
        <v>27250</v>
      </c>
      <c r="K13" s="75">
        <v>27250</v>
      </c>
      <c r="L13" s="74">
        <f t="shared" si="1"/>
        <v>79.88859571973029</v>
      </c>
      <c r="M13" s="89">
        <f t="shared" si="2"/>
        <v>20.112782175315157</v>
      </c>
      <c r="N13" s="89">
        <f t="shared" si="3"/>
        <v>84.694926149374609</v>
      </c>
      <c r="O13" s="75">
        <v>5810.47</v>
      </c>
      <c r="P13" s="75">
        <f t="shared" si="4"/>
        <v>17.03450600996775</v>
      </c>
      <c r="Q13" s="75">
        <v>0</v>
      </c>
      <c r="R13" s="75">
        <f t="shared" si="5"/>
        <v>0</v>
      </c>
      <c r="S13" s="75">
        <v>1050</v>
      </c>
      <c r="T13" s="75">
        <f t="shared" si="7"/>
        <v>3.0782761653474053</v>
      </c>
      <c r="U13" s="75">
        <v>1750</v>
      </c>
      <c r="V13" s="75">
        <f t="shared" si="6"/>
        <v>6.4220183486238529</v>
      </c>
      <c r="W13" s="75">
        <f t="shared" ref="W13" si="8">J13-K13</f>
        <v>0</v>
      </c>
      <c r="X13" s="76">
        <v>0</v>
      </c>
      <c r="Y13" s="76">
        <v>0</v>
      </c>
      <c r="Z13" s="76">
        <v>0</v>
      </c>
      <c r="AA13" s="76">
        <v>27250</v>
      </c>
      <c r="AB13" s="76">
        <v>0</v>
      </c>
      <c r="AC13" s="75">
        <v>0</v>
      </c>
      <c r="AD13" s="75">
        <v>0</v>
      </c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  <c r="IR13" s="77"/>
      <c r="IS13" s="77"/>
      <c r="IT13" s="77"/>
      <c r="IU13" s="77"/>
      <c r="IV13" s="77"/>
    </row>
    <row r="14" spans="1:256" ht="12.75" customHeight="1">
      <c r="A14" s="132" t="s">
        <v>54</v>
      </c>
      <c r="B14" s="132"/>
      <c r="C14" s="132"/>
      <c r="D14" s="132"/>
      <c r="E14" s="132"/>
      <c r="F14" s="132"/>
      <c r="G14" s="8" t="s">
        <v>55</v>
      </c>
      <c r="H14" s="7">
        <f>K14+O14+Q14+S14</f>
        <v>85147.819999999992</v>
      </c>
      <c r="I14" s="7" t="s">
        <v>55</v>
      </c>
      <c r="J14" s="35">
        <f>SUM(J9:J13)</f>
        <v>96850</v>
      </c>
      <c r="K14" s="35">
        <f>SUM(K9:K13)</f>
        <v>77404.2</v>
      </c>
      <c r="L14" s="36" t="s">
        <v>55</v>
      </c>
      <c r="M14" s="36" t="s">
        <v>55</v>
      </c>
      <c r="N14" s="35" t="s">
        <v>55</v>
      </c>
      <c r="O14" s="35">
        <f>SUM(O12:O13)</f>
        <v>5810.47</v>
      </c>
      <c r="P14" s="35" t="s">
        <v>55</v>
      </c>
      <c r="Q14" s="37">
        <v>0</v>
      </c>
      <c r="R14" s="35" t="s">
        <v>55</v>
      </c>
      <c r="S14" s="35">
        <f>SUM(S12:S13)</f>
        <v>1933.15</v>
      </c>
      <c r="T14" s="35" t="s">
        <v>55</v>
      </c>
      <c r="U14" s="35">
        <f>SUM(U9:U13)</f>
        <v>4723</v>
      </c>
      <c r="V14" s="35" t="s">
        <v>55</v>
      </c>
      <c r="W14" s="35">
        <f t="shared" ref="W14:AD14" si="9">SUM(W9:W13)</f>
        <v>19445.8</v>
      </c>
      <c r="X14" s="35">
        <f t="shared" si="9"/>
        <v>19445.8</v>
      </c>
      <c r="Y14" s="35">
        <f t="shared" si="9"/>
        <v>47.99</v>
      </c>
      <c r="Z14" s="38">
        <f t="shared" si="9"/>
        <v>0</v>
      </c>
      <c r="AA14" s="38">
        <f t="shared" si="9"/>
        <v>67454.2</v>
      </c>
      <c r="AB14" s="38">
        <f t="shared" si="9"/>
        <v>9950</v>
      </c>
      <c r="AC14" s="35">
        <f t="shared" si="9"/>
        <v>0</v>
      </c>
      <c r="AD14" s="35">
        <f t="shared" si="9"/>
        <v>0</v>
      </c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ht="48.75" customHeight="1">
      <c r="A15" s="138" t="s">
        <v>56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</row>
    <row r="16" spans="1:256" ht="12.75" customHeight="1">
      <c r="A16" s="139" t="s">
        <v>2</v>
      </c>
      <c r="B16" s="139" t="s">
        <v>3</v>
      </c>
      <c r="C16" s="140" t="s">
        <v>4</v>
      </c>
      <c r="D16" s="140" t="s">
        <v>5</v>
      </c>
      <c r="E16" s="139" t="s">
        <v>57</v>
      </c>
      <c r="F16" s="140" t="s">
        <v>7</v>
      </c>
      <c r="G16" s="140" t="s">
        <v>8</v>
      </c>
      <c r="H16" s="141" t="s">
        <v>9</v>
      </c>
      <c r="I16" s="141"/>
      <c r="J16" s="139" t="s">
        <v>10</v>
      </c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</row>
    <row r="17" spans="1:256" ht="14.25" customHeight="1">
      <c r="A17" s="139"/>
      <c r="B17" s="139"/>
      <c r="C17" s="140"/>
      <c r="D17" s="140"/>
      <c r="E17" s="139"/>
      <c r="F17" s="140"/>
      <c r="G17" s="140"/>
      <c r="H17" s="141"/>
      <c r="I17" s="141"/>
      <c r="J17" s="142" t="s">
        <v>11</v>
      </c>
      <c r="K17" s="140" t="s">
        <v>12</v>
      </c>
      <c r="L17" s="140"/>
      <c r="M17" s="143" t="s">
        <v>13</v>
      </c>
      <c r="N17" s="143"/>
      <c r="O17" s="140" t="s">
        <v>14</v>
      </c>
      <c r="P17" s="140"/>
      <c r="Q17" s="140"/>
      <c r="R17" s="140"/>
      <c r="S17" s="140"/>
      <c r="T17" s="140"/>
      <c r="U17" s="144" t="s">
        <v>58</v>
      </c>
      <c r="V17" s="144"/>
      <c r="W17" s="139" t="s">
        <v>16</v>
      </c>
      <c r="X17" s="139" t="s">
        <v>17</v>
      </c>
      <c r="Y17" s="139"/>
      <c r="Z17" s="142" t="s">
        <v>18</v>
      </c>
      <c r="AA17" s="142"/>
      <c r="AB17" s="142"/>
      <c r="AC17" s="141" t="s">
        <v>19</v>
      </c>
      <c r="AD17" s="141" t="s">
        <v>20</v>
      </c>
    </row>
    <row r="18" spans="1:256" ht="32.25" customHeight="1">
      <c r="A18" s="139"/>
      <c r="B18" s="139"/>
      <c r="C18" s="140"/>
      <c r="D18" s="140"/>
      <c r="E18" s="139"/>
      <c r="F18" s="140"/>
      <c r="G18" s="140"/>
      <c r="H18" s="141"/>
      <c r="I18" s="141"/>
      <c r="J18" s="142"/>
      <c r="K18" s="140"/>
      <c r="L18" s="140"/>
      <c r="M18" s="143"/>
      <c r="N18" s="143"/>
      <c r="O18" s="144" t="s">
        <v>21</v>
      </c>
      <c r="P18" s="144"/>
      <c r="Q18" s="144" t="s">
        <v>22</v>
      </c>
      <c r="R18" s="144"/>
      <c r="S18" s="144" t="s">
        <v>23</v>
      </c>
      <c r="T18" s="144"/>
      <c r="U18" s="144"/>
      <c r="V18" s="144"/>
      <c r="W18" s="139"/>
      <c r="X18" s="90" t="s">
        <v>24</v>
      </c>
      <c r="Y18" s="91" t="s">
        <v>25</v>
      </c>
      <c r="Z18" s="142"/>
      <c r="AA18" s="142"/>
      <c r="AB18" s="142"/>
      <c r="AC18" s="141"/>
      <c r="AD18" s="141"/>
    </row>
    <row r="19" spans="1:256">
      <c r="A19" s="139"/>
      <c r="B19" s="139"/>
      <c r="C19" s="140"/>
      <c r="D19" s="140"/>
      <c r="E19" s="139"/>
      <c r="F19" s="140"/>
      <c r="G19" s="140"/>
      <c r="H19" s="92" t="s">
        <v>26</v>
      </c>
      <c r="I19" s="92" t="s">
        <v>27</v>
      </c>
      <c r="J19" s="93" t="s">
        <v>26</v>
      </c>
      <c r="K19" s="94" t="s">
        <v>26</v>
      </c>
      <c r="L19" s="95" t="s">
        <v>27</v>
      </c>
      <c r="M19" s="95" t="s">
        <v>28</v>
      </c>
      <c r="N19" s="96" t="s">
        <v>29</v>
      </c>
      <c r="O19" s="97" t="s">
        <v>26</v>
      </c>
      <c r="P19" s="90" t="s">
        <v>27</v>
      </c>
      <c r="Q19" s="97" t="s">
        <v>26</v>
      </c>
      <c r="R19" s="90" t="s">
        <v>27</v>
      </c>
      <c r="S19" s="97" t="s">
        <v>26</v>
      </c>
      <c r="T19" s="90" t="s">
        <v>27</v>
      </c>
      <c r="U19" s="98" t="s">
        <v>26</v>
      </c>
      <c r="V19" s="98" t="s">
        <v>30</v>
      </c>
      <c r="W19" s="99" t="s">
        <v>26</v>
      </c>
      <c r="X19" s="99" t="s">
        <v>26</v>
      </c>
      <c r="Y19" s="99" t="s">
        <v>26</v>
      </c>
      <c r="Z19" s="90">
        <v>2810</v>
      </c>
      <c r="AA19" s="90">
        <v>2820</v>
      </c>
      <c r="AB19" s="90">
        <v>2830</v>
      </c>
      <c r="AC19" s="141"/>
      <c r="AD19" s="141"/>
    </row>
    <row r="20" spans="1:256" ht="51">
      <c r="A20" s="23">
        <v>1</v>
      </c>
      <c r="B20" s="118" t="s">
        <v>149</v>
      </c>
      <c r="C20" s="119" t="s">
        <v>150</v>
      </c>
      <c r="D20" s="119" t="s">
        <v>151</v>
      </c>
      <c r="E20" s="119" t="s">
        <v>152</v>
      </c>
      <c r="F20" s="120" t="s">
        <v>153</v>
      </c>
      <c r="G20" s="117">
        <v>44215</v>
      </c>
      <c r="H20" s="122">
        <v>37600.42</v>
      </c>
      <c r="I20" s="122">
        <f t="shared" ref="I20:I32" si="10">M20+L20</f>
        <v>100</v>
      </c>
      <c r="J20" s="124">
        <v>30000</v>
      </c>
      <c r="K20" s="124">
        <v>30000</v>
      </c>
      <c r="L20" s="123">
        <f t="shared" ref="L20:L32" si="11">K20*100/H20</f>
        <v>79.786342812128169</v>
      </c>
      <c r="M20" s="123">
        <f t="shared" ref="M20:M32" si="12">(O20+Q20+S20)*100/H20</f>
        <v>20.213657187871839</v>
      </c>
      <c r="N20" s="124">
        <f t="shared" ref="N20" si="13">(O20+Q20)*100/(S20+Q20+O20)</f>
        <v>50.002763005202347</v>
      </c>
      <c r="O20" s="124">
        <v>3800.42</v>
      </c>
      <c r="P20" s="124">
        <f t="shared" ref="P20:P32" si="14">O20*100/H20</f>
        <v>10.107387098335604</v>
      </c>
      <c r="Q20" s="124">
        <v>0</v>
      </c>
      <c r="R20" s="124">
        <f t="shared" ref="R20:R32" si="15">Q20*100/H20</f>
        <v>0</v>
      </c>
      <c r="S20" s="124">
        <v>3800</v>
      </c>
      <c r="T20" s="124">
        <f>S20*100/H20</f>
        <v>10.106270089536235</v>
      </c>
      <c r="U20" s="124">
        <v>470</v>
      </c>
      <c r="V20" s="124">
        <f>U20*100/K20</f>
        <v>1.5666666666666667</v>
      </c>
      <c r="W20" s="124">
        <f>J20-K20</f>
        <v>0</v>
      </c>
      <c r="X20" s="125">
        <v>0</v>
      </c>
      <c r="Y20" s="125">
        <v>0</v>
      </c>
      <c r="Z20" s="125">
        <v>0</v>
      </c>
      <c r="AA20" s="125">
        <v>0</v>
      </c>
      <c r="AB20" s="125">
        <v>30000</v>
      </c>
      <c r="AC20" s="124"/>
      <c r="AD20" s="124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pans="1:256" ht="63.75">
      <c r="A21" s="23">
        <v>2</v>
      </c>
      <c r="B21" s="118" t="s">
        <v>154</v>
      </c>
      <c r="C21" s="119" t="s">
        <v>155</v>
      </c>
      <c r="D21" s="119" t="s">
        <v>156</v>
      </c>
      <c r="E21" s="119" t="s">
        <v>157</v>
      </c>
      <c r="F21" s="120" t="s">
        <v>158</v>
      </c>
      <c r="G21" s="127">
        <v>44221</v>
      </c>
      <c r="H21" s="122">
        <v>40121.040000000001</v>
      </c>
      <c r="I21" s="122">
        <f t="shared" si="10"/>
        <v>100</v>
      </c>
      <c r="J21" s="124">
        <v>30000</v>
      </c>
      <c r="K21" s="124">
        <v>26000</v>
      </c>
      <c r="L21" s="123">
        <f t="shared" si="11"/>
        <v>64.803903388346868</v>
      </c>
      <c r="M21" s="123">
        <f t="shared" si="12"/>
        <v>35.19609661165314</v>
      </c>
      <c r="N21" s="124">
        <f>(O21+Q21)*100/(S21+Q21+O21)</f>
        <v>89.377552928112934</v>
      </c>
      <c r="O21" s="124">
        <v>4011.04</v>
      </c>
      <c r="P21" s="124">
        <f t="shared" si="14"/>
        <v>9.9973480248767235</v>
      </c>
      <c r="Q21" s="124">
        <v>8610</v>
      </c>
      <c r="R21" s="124">
        <f t="shared" si="15"/>
        <v>21.460061852833327</v>
      </c>
      <c r="S21" s="124">
        <v>1500</v>
      </c>
      <c r="T21" s="124">
        <f t="shared" ref="T21:T32" si="16">S21*100/H21</f>
        <v>3.738686733943088</v>
      </c>
      <c r="U21" s="124">
        <v>2500</v>
      </c>
      <c r="V21" s="124">
        <f t="shared" ref="V21:V32" si="17">U21*100/K21</f>
        <v>9.615384615384615</v>
      </c>
      <c r="W21" s="124">
        <f t="shared" ref="W21:W32" si="18">J21-K21</f>
        <v>4000</v>
      </c>
      <c r="X21" s="125">
        <v>4000</v>
      </c>
      <c r="Y21" s="125">
        <v>35.07</v>
      </c>
      <c r="Z21" s="125">
        <v>26000</v>
      </c>
      <c r="AA21" s="125">
        <v>0</v>
      </c>
      <c r="AB21" s="125">
        <v>0</v>
      </c>
      <c r="AC21" s="124"/>
      <c r="AD21" s="124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spans="1:256" ht="63.75">
      <c r="A22" s="23">
        <v>3</v>
      </c>
      <c r="B22" s="118" t="s">
        <v>159</v>
      </c>
      <c r="C22" s="119" t="s">
        <v>160</v>
      </c>
      <c r="D22" s="119" t="s">
        <v>161</v>
      </c>
      <c r="E22" s="119" t="s">
        <v>162</v>
      </c>
      <c r="F22" s="120" t="s">
        <v>163</v>
      </c>
      <c r="G22" s="127">
        <v>44225</v>
      </c>
      <c r="H22" s="122">
        <v>37760</v>
      </c>
      <c r="I22" s="122">
        <f t="shared" si="10"/>
        <v>100</v>
      </c>
      <c r="J22" s="124">
        <v>30000</v>
      </c>
      <c r="K22" s="124">
        <v>30000</v>
      </c>
      <c r="L22" s="123">
        <f t="shared" si="11"/>
        <v>79.449152542372886</v>
      </c>
      <c r="M22" s="123">
        <f t="shared" si="12"/>
        <v>20.550847457627118</v>
      </c>
      <c r="N22" s="124">
        <f t="shared" ref="N22:N32" si="19">(O22+Q22)*100/(S22+Q22+O22)</f>
        <v>100</v>
      </c>
      <c r="O22" s="124">
        <v>0</v>
      </c>
      <c r="P22" s="124">
        <f t="shared" si="14"/>
        <v>0</v>
      </c>
      <c r="Q22" s="124">
        <v>7760</v>
      </c>
      <c r="R22" s="124">
        <f t="shared" si="15"/>
        <v>20.550847457627118</v>
      </c>
      <c r="S22" s="124">
        <v>0</v>
      </c>
      <c r="T22" s="124">
        <f t="shared" si="16"/>
        <v>0</v>
      </c>
      <c r="U22" s="124">
        <v>1400</v>
      </c>
      <c r="V22" s="124">
        <f t="shared" si="17"/>
        <v>4.666666666666667</v>
      </c>
      <c r="W22" s="124">
        <f t="shared" si="18"/>
        <v>0</v>
      </c>
      <c r="X22" s="125">
        <v>0</v>
      </c>
      <c r="Y22" s="125">
        <v>0</v>
      </c>
      <c r="Z22" s="125">
        <v>30000</v>
      </c>
      <c r="AA22" s="125">
        <v>0</v>
      </c>
      <c r="AB22" s="125">
        <v>0</v>
      </c>
      <c r="AC22" s="124"/>
      <c r="AD22" s="124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</row>
    <row r="23" spans="1:256" ht="40.5" customHeight="1">
      <c r="A23" s="23">
        <v>4</v>
      </c>
      <c r="B23" s="118" t="s">
        <v>164</v>
      </c>
      <c r="C23" s="119" t="s">
        <v>165</v>
      </c>
      <c r="D23" s="119" t="s">
        <v>166</v>
      </c>
      <c r="E23" s="119" t="s">
        <v>167</v>
      </c>
      <c r="F23" s="120" t="s">
        <v>168</v>
      </c>
      <c r="G23" s="117">
        <v>44224</v>
      </c>
      <c r="H23" s="122">
        <v>31400</v>
      </c>
      <c r="I23" s="122">
        <f t="shared" si="10"/>
        <v>100</v>
      </c>
      <c r="J23" s="124">
        <v>25000</v>
      </c>
      <c r="K23" s="124">
        <v>25000</v>
      </c>
      <c r="L23" s="123">
        <f>K23*100/H23</f>
        <v>79.617834394904463</v>
      </c>
      <c r="M23" s="123">
        <f t="shared" si="12"/>
        <v>20.38216560509554</v>
      </c>
      <c r="N23" s="124">
        <f t="shared" si="19"/>
        <v>50</v>
      </c>
      <c r="O23" s="124">
        <v>3200</v>
      </c>
      <c r="P23" s="124">
        <f t="shared" si="14"/>
        <v>10.19108280254777</v>
      </c>
      <c r="Q23" s="124">
        <v>0</v>
      </c>
      <c r="R23" s="124">
        <f t="shared" si="15"/>
        <v>0</v>
      </c>
      <c r="S23" s="124">
        <v>3200</v>
      </c>
      <c r="T23" s="124">
        <f t="shared" si="16"/>
        <v>10.19108280254777</v>
      </c>
      <c r="U23" s="124">
        <v>2480</v>
      </c>
      <c r="V23" s="124">
        <f t="shared" si="17"/>
        <v>9.92</v>
      </c>
      <c r="W23" s="124">
        <f t="shared" si="18"/>
        <v>0</v>
      </c>
      <c r="X23" s="125">
        <v>0</v>
      </c>
      <c r="Y23" s="125">
        <v>0</v>
      </c>
      <c r="Z23" s="125">
        <v>25000</v>
      </c>
      <c r="AA23" s="125">
        <v>0</v>
      </c>
      <c r="AB23" s="124">
        <v>0</v>
      </c>
      <c r="AC23" s="124"/>
      <c r="AD23" s="124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spans="1:256" ht="58.5" customHeight="1">
      <c r="A24" s="23">
        <v>5</v>
      </c>
      <c r="B24" s="118" t="s">
        <v>169</v>
      </c>
      <c r="C24" s="119" t="s">
        <v>170</v>
      </c>
      <c r="D24" s="119" t="s">
        <v>171</v>
      </c>
      <c r="E24" s="119" t="s">
        <v>172</v>
      </c>
      <c r="F24" s="120" t="s">
        <v>173</v>
      </c>
      <c r="G24" s="117">
        <v>44222</v>
      </c>
      <c r="H24" s="122">
        <v>16870.77</v>
      </c>
      <c r="I24" s="122">
        <f t="shared" si="10"/>
        <v>100</v>
      </c>
      <c r="J24" s="124">
        <v>12100</v>
      </c>
      <c r="K24" s="124">
        <v>12100</v>
      </c>
      <c r="L24" s="123">
        <f t="shared" si="11"/>
        <v>71.721681938642988</v>
      </c>
      <c r="M24" s="123">
        <f t="shared" si="12"/>
        <v>28.278318061357012</v>
      </c>
      <c r="N24" s="124">
        <f t="shared" si="19"/>
        <v>84.908096596566168</v>
      </c>
      <c r="O24" s="124">
        <v>4050.77</v>
      </c>
      <c r="P24" s="124">
        <f t="shared" si="14"/>
        <v>24.010581615421227</v>
      </c>
      <c r="Q24" s="124">
        <v>0</v>
      </c>
      <c r="R24" s="124">
        <f t="shared" si="15"/>
        <v>0</v>
      </c>
      <c r="S24" s="124">
        <v>720</v>
      </c>
      <c r="T24" s="124">
        <f t="shared" si="16"/>
        <v>4.2677364459357809</v>
      </c>
      <c r="U24" s="124">
        <v>0</v>
      </c>
      <c r="V24" s="124">
        <f t="shared" si="17"/>
        <v>0</v>
      </c>
      <c r="W24" s="124">
        <f t="shared" si="18"/>
        <v>0</v>
      </c>
      <c r="X24" s="125"/>
      <c r="Y24" s="125"/>
      <c r="Z24" s="125">
        <v>12100</v>
      </c>
      <c r="AA24" s="125">
        <v>0</v>
      </c>
      <c r="AB24" s="124">
        <v>0</v>
      </c>
      <c r="AC24" s="124"/>
      <c r="AD24" s="124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50.25" customHeight="1">
      <c r="A25" s="23">
        <v>6</v>
      </c>
      <c r="B25" s="118" t="s">
        <v>174</v>
      </c>
      <c r="C25" s="119" t="s">
        <v>175</v>
      </c>
      <c r="D25" s="119" t="s">
        <v>176</v>
      </c>
      <c r="E25" s="119" t="s">
        <v>177</v>
      </c>
      <c r="F25" s="120" t="s">
        <v>178</v>
      </c>
      <c r="G25" s="121">
        <v>44226</v>
      </c>
      <c r="H25" s="122">
        <v>25436.38</v>
      </c>
      <c r="I25" s="122">
        <f t="shared" si="10"/>
        <v>100</v>
      </c>
      <c r="J25" s="124">
        <v>19700</v>
      </c>
      <c r="K25" s="124">
        <v>19700</v>
      </c>
      <c r="L25" s="123">
        <f t="shared" si="11"/>
        <v>77.448127445807927</v>
      </c>
      <c r="M25" s="123">
        <f t="shared" si="12"/>
        <v>22.551872554192066</v>
      </c>
      <c r="N25" s="124">
        <f t="shared" si="19"/>
        <v>100</v>
      </c>
      <c r="O25" s="124">
        <v>5736.38</v>
      </c>
      <c r="P25" s="124">
        <f t="shared" si="14"/>
        <v>22.551872554192066</v>
      </c>
      <c r="Q25" s="124">
        <v>0</v>
      </c>
      <c r="R25" s="124">
        <f t="shared" si="15"/>
        <v>0</v>
      </c>
      <c r="S25" s="124">
        <v>0</v>
      </c>
      <c r="T25" s="124">
        <f t="shared" si="16"/>
        <v>0</v>
      </c>
      <c r="U25" s="124">
        <v>1900</v>
      </c>
      <c r="V25" s="124">
        <f t="shared" si="17"/>
        <v>9.6446700507614214</v>
      </c>
      <c r="W25" s="124">
        <f t="shared" si="18"/>
        <v>0</v>
      </c>
      <c r="X25" s="125"/>
      <c r="Y25" s="125"/>
      <c r="Z25" s="125">
        <v>19700</v>
      </c>
      <c r="AA25" s="124">
        <v>0</v>
      </c>
      <c r="AB25" s="124">
        <v>0</v>
      </c>
      <c r="AC25" s="124"/>
      <c r="AD25" s="124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pans="1:256" ht="76.5">
      <c r="A26" s="23">
        <v>7</v>
      </c>
      <c r="B26" s="118" t="s">
        <v>179</v>
      </c>
      <c r="C26" s="119" t="s">
        <v>180</v>
      </c>
      <c r="D26" s="119" t="s">
        <v>181</v>
      </c>
      <c r="E26" s="119" t="s">
        <v>182</v>
      </c>
      <c r="F26" s="120" t="s">
        <v>183</v>
      </c>
      <c r="G26" s="121">
        <v>44211</v>
      </c>
      <c r="H26" s="122">
        <v>35552.54</v>
      </c>
      <c r="I26" s="122">
        <f t="shared" si="10"/>
        <v>100</v>
      </c>
      <c r="J26" s="124">
        <v>28486</v>
      </c>
      <c r="K26" s="124">
        <v>28427.54</v>
      </c>
      <c r="L26" s="123">
        <f t="shared" si="11"/>
        <v>79.959237792855305</v>
      </c>
      <c r="M26" s="123">
        <f t="shared" si="12"/>
        <v>20.040762207144692</v>
      </c>
      <c r="N26" s="124">
        <f t="shared" si="19"/>
        <v>57.89473684210526</v>
      </c>
      <c r="O26" s="124">
        <v>4125</v>
      </c>
      <c r="P26" s="124">
        <f t="shared" si="14"/>
        <v>11.602546540978507</v>
      </c>
      <c r="Q26" s="124">
        <v>0</v>
      </c>
      <c r="R26" s="124">
        <f t="shared" si="15"/>
        <v>0</v>
      </c>
      <c r="S26" s="124">
        <v>3000</v>
      </c>
      <c r="T26" s="124">
        <f t="shared" si="16"/>
        <v>8.4382156661661867</v>
      </c>
      <c r="U26" s="124">
        <v>2516</v>
      </c>
      <c r="V26" s="124">
        <f t="shared" si="17"/>
        <v>8.8505723674999661</v>
      </c>
      <c r="W26" s="124">
        <f t="shared" si="18"/>
        <v>58.459999999999127</v>
      </c>
      <c r="X26" s="125">
        <v>58.46</v>
      </c>
      <c r="Y26" s="125">
        <v>0</v>
      </c>
      <c r="Z26" s="125">
        <v>28427.54</v>
      </c>
      <c r="AA26" s="125">
        <v>0</v>
      </c>
      <c r="AB26" s="125">
        <v>0</v>
      </c>
      <c r="AC26" s="124"/>
      <c r="AD26" s="124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spans="1:256" ht="76.5">
      <c r="A27" s="23">
        <v>8</v>
      </c>
      <c r="B27" s="118" t="s">
        <v>184</v>
      </c>
      <c r="C27" s="119" t="s">
        <v>185</v>
      </c>
      <c r="D27" s="119" t="s">
        <v>186</v>
      </c>
      <c r="E27" s="119" t="s">
        <v>187</v>
      </c>
      <c r="F27" s="120" t="s">
        <v>188</v>
      </c>
      <c r="G27" s="119" t="s">
        <v>189</v>
      </c>
      <c r="H27" s="122">
        <v>29748.98</v>
      </c>
      <c r="I27" s="122">
        <f t="shared" si="10"/>
        <v>100</v>
      </c>
      <c r="J27" s="124">
        <v>24028</v>
      </c>
      <c r="K27" s="124">
        <v>23548.28</v>
      </c>
      <c r="L27" s="123">
        <f t="shared" si="11"/>
        <v>79.156596293385519</v>
      </c>
      <c r="M27" s="123">
        <f t="shared" si="12"/>
        <v>20.843403706614477</v>
      </c>
      <c r="N27" s="124">
        <f t="shared" si="19"/>
        <v>50.005644524005355</v>
      </c>
      <c r="O27" s="124">
        <v>3100.7</v>
      </c>
      <c r="P27" s="124">
        <f t="shared" si="14"/>
        <v>10.422878364232993</v>
      </c>
      <c r="Q27" s="124"/>
      <c r="R27" s="124">
        <f t="shared" si="15"/>
        <v>0</v>
      </c>
      <c r="S27" s="124">
        <v>3100</v>
      </c>
      <c r="T27" s="124">
        <f t="shared" si="16"/>
        <v>10.420525342381486</v>
      </c>
      <c r="U27" s="124">
        <v>1925</v>
      </c>
      <c r="V27" s="124">
        <f t="shared" si="17"/>
        <v>8.174694712310199</v>
      </c>
      <c r="W27" s="124">
        <f t="shared" si="18"/>
        <v>479.72000000000116</v>
      </c>
      <c r="X27" s="125">
        <v>479.72</v>
      </c>
      <c r="Y27" s="125">
        <v>0</v>
      </c>
      <c r="Z27" s="125">
        <v>23548.28</v>
      </c>
      <c r="AA27" s="125">
        <v>0</v>
      </c>
      <c r="AB27" s="125">
        <v>0</v>
      </c>
      <c r="AC27" s="124"/>
      <c r="AD27" s="124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</row>
    <row r="28" spans="1:256" ht="63.75">
      <c r="A28" s="23">
        <v>9</v>
      </c>
      <c r="B28" s="118" t="s">
        <v>190</v>
      </c>
      <c r="C28" s="119" t="s">
        <v>191</v>
      </c>
      <c r="D28" s="119" t="s">
        <v>192</v>
      </c>
      <c r="E28" s="119" t="s">
        <v>193</v>
      </c>
      <c r="F28" s="120" t="s">
        <v>194</v>
      </c>
      <c r="G28" s="127">
        <v>44228</v>
      </c>
      <c r="H28" s="122">
        <v>40104.35</v>
      </c>
      <c r="I28" s="122">
        <f t="shared" si="10"/>
        <v>100.00000000000001</v>
      </c>
      <c r="J28" s="124">
        <v>30000</v>
      </c>
      <c r="K28" s="124">
        <v>30000</v>
      </c>
      <c r="L28" s="123">
        <f t="shared" si="11"/>
        <v>74.804852840153259</v>
      </c>
      <c r="M28" s="123">
        <f t="shared" si="12"/>
        <v>25.195147159846751</v>
      </c>
      <c r="N28" s="124">
        <f t="shared" si="19"/>
        <v>100</v>
      </c>
      <c r="O28" s="124">
        <v>10104.35</v>
      </c>
      <c r="P28" s="124">
        <f t="shared" si="14"/>
        <v>25.195147159846751</v>
      </c>
      <c r="Q28" s="124">
        <v>0</v>
      </c>
      <c r="R28" s="124">
        <f t="shared" si="15"/>
        <v>0</v>
      </c>
      <c r="S28" s="124">
        <v>0</v>
      </c>
      <c r="T28" s="124">
        <f t="shared" si="16"/>
        <v>0</v>
      </c>
      <c r="U28" s="124">
        <v>2000</v>
      </c>
      <c r="V28" s="124">
        <f t="shared" si="17"/>
        <v>6.666666666666667</v>
      </c>
      <c r="W28" s="124">
        <f t="shared" si="18"/>
        <v>0</v>
      </c>
      <c r="X28" s="125"/>
      <c r="Y28" s="125"/>
      <c r="Z28" s="125">
        <v>30000</v>
      </c>
      <c r="AA28" s="125">
        <v>0</v>
      </c>
      <c r="AB28" s="125">
        <v>0</v>
      </c>
      <c r="AC28" s="124"/>
      <c r="AD28" s="124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</row>
    <row r="29" spans="1:256" ht="51">
      <c r="A29" s="23">
        <v>10</v>
      </c>
      <c r="B29" s="118" t="s">
        <v>195</v>
      </c>
      <c r="C29" s="119" t="s">
        <v>196</v>
      </c>
      <c r="D29" s="119" t="s">
        <v>197</v>
      </c>
      <c r="E29" s="119" t="s">
        <v>198</v>
      </c>
      <c r="F29" s="120" t="s">
        <v>199</v>
      </c>
      <c r="G29" s="127">
        <v>44228</v>
      </c>
      <c r="H29" s="122">
        <v>15027.33</v>
      </c>
      <c r="I29" s="122">
        <f t="shared" si="10"/>
        <v>100</v>
      </c>
      <c r="J29" s="124">
        <v>11920</v>
      </c>
      <c r="K29" s="124">
        <v>11920</v>
      </c>
      <c r="L29" s="123">
        <f t="shared" si="11"/>
        <v>79.322141724444734</v>
      </c>
      <c r="M29" s="123">
        <f t="shared" si="12"/>
        <v>20.677858275555273</v>
      </c>
      <c r="N29" s="124">
        <f t="shared" si="19"/>
        <v>100</v>
      </c>
      <c r="O29" s="124">
        <v>3107.33</v>
      </c>
      <c r="P29" s="124">
        <f t="shared" si="14"/>
        <v>20.677858275555273</v>
      </c>
      <c r="Q29" s="124">
        <v>0</v>
      </c>
      <c r="R29" s="124">
        <f t="shared" si="15"/>
        <v>0</v>
      </c>
      <c r="S29" s="124">
        <v>0</v>
      </c>
      <c r="T29" s="124">
        <f t="shared" si="16"/>
        <v>0</v>
      </c>
      <c r="U29" s="124">
        <v>0</v>
      </c>
      <c r="V29" s="124">
        <f t="shared" si="17"/>
        <v>0</v>
      </c>
      <c r="W29" s="124">
        <f t="shared" si="18"/>
        <v>0</v>
      </c>
      <c r="X29" s="125"/>
      <c r="Y29" s="125"/>
      <c r="Z29" s="125">
        <v>0</v>
      </c>
      <c r="AA29" s="125">
        <v>0</v>
      </c>
      <c r="AB29" s="125">
        <v>11920</v>
      </c>
      <c r="AC29" s="124"/>
      <c r="AD29" s="124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</row>
    <row r="30" spans="1:256" ht="38.25">
      <c r="A30" s="23">
        <v>11</v>
      </c>
      <c r="B30" s="118" t="s">
        <v>200</v>
      </c>
      <c r="C30" s="119" t="s">
        <v>201</v>
      </c>
      <c r="D30" s="119" t="s">
        <v>202</v>
      </c>
      <c r="E30" s="119" t="s">
        <v>203</v>
      </c>
      <c r="F30" s="120" t="s">
        <v>204</v>
      </c>
      <c r="G30" s="127">
        <v>44225</v>
      </c>
      <c r="H30" s="122">
        <v>38397.15</v>
      </c>
      <c r="I30" s="122">
        <f t="shared" si="10"/>
        <v>99.999999999999986</v>
      </c>
      <c r="J30" s="124">
        <v>30000</v>
      </c>
      <c r="K30" s="124">
        <v>30000</v>
      </c>
      <c r="L30" s="123">
        <f t="shared" si="11"/>
        <v>78.130798770221219</v>
      </c>
      <c r="M30" s="123">
        <f t="shared" si="12"/>
        <v>21.869201229778771</v>
      </c>
      <c r="N30" s="124">
        <f t="shared" si="19"/>
        <v>55.341991032671793</v>
      </c>
      <c r="O30" s="124">
        <v>4647.1499999999996</v>
      </c>
      <c r="P30" s="124">
        <f t="shared" si="14"/>
        <v>12.102851383501116</v>
      </c>
      <c r="Q30" s="124">
        <v>0</v>
      </c>
      <c r="R30" s="124">
        <f t="shared" si="15"/>
        <v>0</v>
      </c>
      <c r="S30" s="124">
        <v>3750</v>
      </c>
      <c r="T30" s="124">
        <f t="shared" si="16"/>
        <v>9.7663498462776523</v>
      </c>
      <c r="U30" s="124">
        <v>0</v>
      </c>
      <c r="V30" s="124">
        <f t="shared" si="17"/>
        <v>0</v>
      </c>
      <c r="W30" s="124">
        <f t="shared" si="18"/>
        <v>0</v>
      </c>
      <c r="X30" s="125"/>
      <c r="Y30" s="125"/>
      <c r="Z30" s="125">
        <v>0</v>
      </c>
      <c r="AA30" s="125">
        <v>30000</v>
      </c>
      <c r="AB30" s="125">
        <v>0</v>
      </c>
      <c r="AC30" s="124"/>
      <c r="AD30" s="124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</row>
    <row r="31" spans="1:256" ht="53.25" customHeight="1">
      <c r="A31" s="23">
        <v>12</v>
      </c>
      <c r="B31" s="118" t="s">
        <v>205</v>
      </c>
      <c r="C31" s="119" t="s">
        <v>206</v>
      </c>
      <c r="D31" s="119" t="s">
        <v>207</v>
      </c>
      <c r="E31" s="119" t="s">
        <v>208</v>
      </c>
      <c r="F31" s="120" t="s">
        <v>209</v>
      </c>
      <c r="G31" s="121">
        <v>44225</v>
      </c>
      <c r="H31" s="122">
        <v>37922.699999999997</v>
      </c>
      <c r="I31" s="122">
        <f t="shared" si="10"/>
        <v>100.00000000000001</v>
      </c>
      <c r="J31" s="124">
        <v>30000</v>
      </c>
      <c r="K31" s="124">
        <v>30000</v>
      </c>
      <c r="L31" s="123">
        <f t="shared" si="11"/>
        <v>79.108291340015356</v>
      </c>
      <c r="M31" s="123">
        <f t="shared" si="12"/>
        <v>20.891708659984655</v>
      </c>
      <c r="N31" s="124">
        <f t="shared" si="19"/>
        <v>51.531674807830662</v>
      </c>
      <c r="O31" s="126">
        <v>4082.7</v>
      </c>
      <c r="P31" s="126">
        <f t="shared" si="14"/>
        <v>10.765847368462689</v>
      </c>
      <c r="Q31" s="126">
        <v>0</v>
      </c>
      <c r="R31" s="126">
        <f t="shared" si="15"/>
        <v>0</v>
      </c>
      <c r="S31" s="126">
        <v>3840</v>
      </c>
      <c r="T31" s="124">
        <f t="shared" si="16"/>
        <v>10.125861291521964</v>
      </c>
      <c r="U31" s="124">
        <v>3000</v>
      </c>
      <c r="V31" s="124">
        <f t="shared" si="17"/>
        <v>10</v>
      </c>
      <c r="W31" s="124">
        <f t="shared" si="18"/>
        <v>0</v>
      </c>
      <c r="X31" s="125"/>
      <c r="Y31" s="125"/>
      <c r="Z31" s="125">
        <v>30000</v>
      </c>
      <c r="AA31" s="125">
        <v>0</v>
      </c>
      <c r="AB31" s="124">
        <v>0</v>
      </c>
      <c r="AC31" s="124"/>
      <c r="AD31" s="124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  <row r="32" spans="1:256" ht="51">
      <c r="A32" s="23">
        <v>13</v>
      </c>
      <c r="B32" s="118" t="s">
        <v>210</v>
      </c>
      <c r="C32" s="119" t="s">
        <v>211</v>
      </c>
      <c r="D32" s="119" t="s">
        <v>212</v>
      </c>
      <c r="E32" s="119" t="s">
        <v>213</v>
      </c>
      <c r="F32" s="120" t="s">
        <v>214</v>
      </c>
      <c r="G32" s="121">
        <v>44225</v>
      </c>
      <c r="H32" s="122">
        <v>29100</v>
      </c>
      <c r="I32" s="122">
        <f t="shared" si="10"/>
        <v>100</v>
      </c>
      <c r="J32" s="124">
        <v>24000</v>
      </c>
      <c r="K32" s="124">
        <v>23280</v>
      </c>
      <c r="L32" s="123">
        <f t="shared" si="11"/>
        <v>80</v>
      </c>
      <c r="M32" s="123">
        <f t="shared" si="12"/>
        <v>20</v>
      </c>
      <c r="N32" s="124">
        <f t="shared" si="19"/>
        <v>50</v>
      </c>
      <c r="O32" s="124">
        <v>0</v>
      </c>
      <c r="P32" s="124">
        <f t="shared" si="14"/>
        <v>0</v>
      </c>
      <c r="Q32" s="124">
        <v>2910</v>
      </c>
      <c r="R32" s="124">
        <f t="shared" si="15"/>
        <v>10</v>
      </c>
      <c r="S32" s="124">
        <v>2910</v>
      </c>
      <c r="T32" s="124">
        <f t="shared" si="16"/>
        <v>10</v>
      </c>
      <c r="U32" s="124">
        <v>0</v>
      </c>
      <c r="V32" s="124">
        <f t="shared" si="17"/>
        <v>0</v>
      </c>
      <c r="W32" s="126">
        <f t="shared" si="18"/>
        <v>720</v>
      </c>
      <c r="X32" s="125">
        <v>720</v>
      </c>
      <c r="Y32" s="125">
        <v>8</v>
      </c>
      <c r="Z32" s="125">
        <v>23280</v>
      </c>
      <c r="AA32" s="125">
        <v>0</v>
      </c>
      <c r="AB32" s="125">
        <v>0</v>
      </c>
      <c r="AC32" s="124"/>
      <c r="AD32" s="124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</row>
    <row r="33" spans="1:256">
      <c r="A33" s="23">
        <v>14</v>
      </c>
      <c r="B33" s="118"/>
      <c r="C33" s="119"/>
      <c r="D33" s="119"/>
      <c r="E33" s="119"/>
      <c r="F33" s="120"/>
      <c r="G33" s="121"/>
      <c r="H33" s="122"/>
      <c r="I33" s="122"/>
      <c r="J33" s="124"/>
      <c r="K33" s="124"/>
      <c r="L33" s="123"/>
      <c r="M33" s="123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5"/>
      <c r="Y33" s="125"/>
      <c r="Z33" s="125"/>
      <c r="AA33" s="125"/>
      <c r="AB33" s="125"/>
      <c r="AC33" s="124"/>
      <c r="AD33" s="124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</row>
    <row r="34" spans="1:256">
      <c r="A34" s="151" t="s">
        <v>59</v>
      </c>
      <c r="B34" s="151"/>
      <c r="C34" s="151"/>
      <c r="D34" s="151"/>
      <c r="E34" s="151"/>
      <c r="F34" s="151"/>
      <c r="G34" s="151"/>
      <c r="H34" s="39">
        <f>SUM(H20:H33)</f>
        <v>415041.66000000003</v>
      </c>
      <c r="I34" s="39" t="s">
        <v>55</v>
      </c>
      <c r="J34" s="39">
        <f>SUM(J20:J33)</f>
        <v>325234</v>
      </c>
      <c r="K34" s="39">
        <f>SUM(K20:K33)</f>
        <v>319975.82</v>
      </c>
      <c r="L34" s="40" t="s">
        <v>55</v>
      </c>
      <c r="M34" s="40" t="s">
        <v>55</v>
      </c>
      <c r="N34" s="41" t="s">
        <v>55</v>
      </c>
      <c r="O34" s="39">
        <f>SUM(O20:O33)</f>
        <v>49965.840000000004</v>
      </c>
      <c r="P34" s="39" t="s">
        <v>55</v>
      </c>
      <c r="Q34" s="39">
        <f>SUM(Q20:Q33)</f>
        <v>19280</v>
      </c>
      <c r="R34" s="39" t="s">
        <v>55</v>
      </c>
      <c r="S34" s="39">
        <f>SUM(S20:S33)</f>
        <v>25820</v>
      </c>
      <c r="T34" s="39" t="s">
        <v>55</v>
      </c>
      <c r="U34" s="39">
        <f>SUM(U20:U33)</f>
        <v>18191</v>
      </c>
      <c r="V34" s="39" t="s">
        <v>55</v>
      </c>
      <c r="W34" s="39">
        <f t="shared" ref="W34:AB34" si="20">SUM(W20:W33)</f>
        <v>5258.18</v>
      </c>
      <c r="X34" s="39">
        <f t="shared" si="20"/>
        <v>5258.18</v>
      </c>
      <c r="Y34" s="39">
        <f t="shared" si="20"/>
        <v>43.07</v>
      </c>
      <c r="Z34" s="42">
        <f t="shared" si="20"/>
        <v>248055.82</v>
      </c>
      <c r="AA34" s="42">
        <f t="shared" si="20"/>
        <v>30000</v>
      </c>
      <c r="AB34" s="42">
        <f t="shared" si="20"/>
        <v>41920</v>
      </c>
      <c r="AC34" s="39">
        <f>SUM(AC14:AC33)</f>
        <v>0</v>
      </c>
      <c r="AD34" s="39">
        <f>SUM(AD14:AD33)</f>
        <v>0</v>
      </c>
    </row>
    <row r="35" spans="1:256" ht="38.25" customHeight="1">
      <c r="A35" s="138" t="s">
        <v>78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</row>
    <row r="36" spans="1:256" ht="12.75" customHeight="1">
      <c r="A36" s="149" t="s">
        <v>2</v>
      </c>
      <c r="B36" s="149" t="s">
        <v>3</v>
      </c>
      <c r="C36" s="146" t="s">
        <v>4</v>
      </c>
      <c r="D36" s="146" t="s">
        <v>5</v>
      </c>
      <c r="E36" s="149" t="s">
        <v>57</v>
      </c>
      <c r="F36" s="146" t="s">
        <v>7</v>
      </c>
      <c r="G36" s="146" t="s">
        <v>8</v>
      </c>
      <c r="H36" s="152" t="s">
        <v>9</v>
      </c>
      <c r="I36" s="152"/>
      <c r="J36" s="149" t="s">
        <v>10</v>
      </c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</row>
    <row r="37" spans="1:256" ht="14.25" customHeight="1">
      <c r="A37" s="149"/>
      <c r="B37" s="149"/>
      <c r="C37" s="146"/>
      <c r="D37" s="146"/>
      <c r="E37" s="149"/>
      <c r="F37" s="146"/>
      <c r="G37" s="146"/>
      <c r="H37" s="152"/>
      <c r="I37" s="152"/>
      <c r="J37" s="153" t="s">
        <v>11</v>
      </c>
      <c r="K37" s="146" t="s">
        <v>12</v>
      </c>
      <c r="L37" s="146"/>
      <c r="M37" s="145" t="s">
        <v>13</v>
      </c>
      <c r="N37" s="145"/>
      <c r="O37" s="146" t="s">
        <v>14</v>
      </c>
      <c r="P37" s="146"/>
      <c r="Q37" s="146"/>
      <c r="R37" s="146"/>
      <c r="S37" s="146"/>
      <c r="T37" s="146"/>
      <c r="U37" s="147" t="s">
        <v>58</v>
      </c>
      <c r="V37" s="147"/>
      <c r="W37" s="149" t="s">
        <v>16</v>
      </c>
      <c r="X37" s="149" t="s">
        <v>17</v>
      </c>
      <c r="Y37" s="149"/>
      <c r="Z37" s="153" t="s">
        <v>18</v>
      </c>
      <c r="AA37" s="153"/>
      <c r="AB37" s="153"/>
      <c r="AC37" s="152" t="s">
        <v>19</v>
      </c>
      <c r="AD37" s="152" t="s">
        <v>20</v>
      </c>
    </row>
    <row r="38" spans="1:256" ht="38.25" customHeight="1">
      <c r="A38" s="149"/>
      <c r="B38" s="149"/>
      <c r="C38" s="146"/>
      <c r="D38" s="146"/>
      <c r="E38" s="149"/>
      <c r="F38" s="146"/>
      <c r="G38" s="146"/>
      <c r="H38" s="152"/>
      <c r="I38" s="152"/>
      <c r="J38" s="153"/>
      <c r="K38" s="146"/>
      <c r="L38" s="146"/>
      <c r="M38" s="145"/>
      <c r="N38" s="145"/>
      <c r="O38" s="147" t="s">
        <v>21</v>
      </c>
      <c r="P38" s="147"/>
      <c r="Q38" s="147" t="s">
        <v>22</v>
      </c>
      <c r="R38" s="147"/>
      <c r="S38" s="147" t="s">
        <v>23</v>
      </c>
      <c r="T38" s="147"/>
      <c r="U38" s="147"/>
      <c r="V38" s="147"/>
      <c r="W38" s="149"/>
      <c r="X38" s="43" t="s">
        <v>24</v>
      </c>
      <c r="Y38" s="44" t="s">
        <v>25</v>
      </c>
      <c r="Z38" s="153"/>
      <c r="AA38" s="153"/>
      <c r="AB38" s="153"/>
      <c r="AC38" s="152"/>
      <c r="AD38" s="152"/>
    </row>
    <row r="39" spans="1:256">
      <c r="A39" s="149"/>
      <c r="B39" s="149"/>
      <c r="C39" s="146"/>
      <c r="D39" s="146"/>
      <c r="E39" s="149"/>
      <c r="F39" s="146"/>
      <c r="G39" s="146"/>
      <c r="H39" s="45" t="s">
        <v>26</v>
      </c>
      <c r="I39" s="45" t="s">
        <v>27</v>
      </c>
      <c r="J39" s="46" t="s">
        <v>26</v>
      </c>
      <c r="K39" s="47" t="s">
        <v>26</v>
      </c>
      <c r="L39" s="48" t="s">
        <v>27</v>
      </c>
      <c r="M39" s="48" t="s">
        <v>28</v>
      </c>
      <c r="N39" s="49" t="s">
        <v>29</v>
      </c>
      <c r="O39" s="50" t="s">
        <v>26</v>
      </c>
      <c r="P39" s="43" t="s">
        <v>27</v>
      </c>
      <c r="Q39" s="50" t="s">
        <v>26</v>
      </c>
      <c r="R39" s="43" t="s">
        <v>27</v>
      </c>
      <c r="S39" s="50" t="s">
        <v>26</v>
      </c>
      <c r="T39" s="43" t="s">
        <v>27</v>
      </c>
      <c r="U39" s="51" t="s">
        <v>26</v>
      </c>
      <c r="V39" s="51" t="s">
        <v>60</v>
      </c>
      <c r="W39" s="52" t="s">
        <v>26</v>
      </c>
      <c r="X39" s="52" t="s">
        <v>26</v>
      </c>
      <c r="Y39" s="52" t="s">
        <v>26</v>
      </c>
      <c r="Z39" s="43">
        <v>2810</v>
      </c>
      <c r="AA39" s="43">
        <v>2820</v>
      </c>
      <c r="AB39" s="43">
        <v>2830</v>
      </c>
      <c r="AC39" s="152"/>
      <c r="AD39" s="152"/>
    </row>
    <row r="40" spans="1:256" ht="25.5">
      <c r="A40" s="105" t="s">
        <v>31</v>
      </c>
      <c r="B40" s="105" t="s">
        <v>79</v>
      </c>
      <c r="C40" s="105" t="s">
        <v>111</v>
      </c>
      <c r="D40" s="105" t="s">
        <v>109</v>
      </c>
      <c r="E40" s="105" t="s">
        <v>133</v>
      </c>
      <c r="F40" s="106" t="s">
        <v>96</v>
      </c>
      <c r="G40" s="107" t="s">
        <v>134</v>
      </c>
      <c r="H40" s="108">
        <v>9344</v>
      </c>
      <c r="I40" s="108">
        <f t="shared" ref="I40:I52" si="21">M40+L40</f>
        <v>100</v>
      </c>
      <c r="J40" s="109">
        <v>7400</v>
      </c>
      <c r="K40" s="109">
        <v>7400</v>
      </c>
      <c r="L40" s="110">
        <f t="shared" ref="L40:L52" si="22">K40*100/H40</f>
        <v>79.195205479452056</v>
      </c>
      <c r="M40" s="110">
        <f t="shared" ref="M40:M52" si="23">(O40+Q40+S40)*100/H40</f>
        <v>20.804794520547944</v>
      </c>
      <c r="N40" s="109">
        <f t="shared" ref="N40:N52" si="24">(O40+Q40)*100/(S40+Q40+O40)</f>
        <v>50</v>
      </c>
      <c r="O40" s="109">
        <v>972</v>
      </c>
      <c r="P40" s="109">
        <f t="shared" ref="P40:P52" si="25">O40*100/H40</f>
        <v>10.402397260273972</v>
      </c>
      <c r="Q40" s="109">
        <v>0</v>
      </c>
      <c r="R40" s="109">
        <f t="shared" ref="R40:R52" si="26">Q40*100/H40</f>
        <v>0</v>
      </c>
      <c r="S40" s="109">
        <v>972</v>
      </c>
      <c r="T40" s="109">
        <f>S40*100/H40</f>
        <v>10.402397260273972</v>
      </c>
      <c r="U40" s="109">
        <v>0</v>
      </c>
      <c r="V40" s="109">
        <f t="shared" ref="V40:V52" si="27">U40*100/K40</f>
        <v>0</v>
      </c>
      <c r="W40" s="109">
        <v>0</v>
      </c>
      <c r="X40" s="111">
        <v>0</v>
      </c>
      <c r="Y40" s="111">
        <v>0</v>
      </c>
      <c r="Z40" s="111">
        <v>0</v>
      </c>
      <c r="AA40" s="111">
        <v>0</v>
      </c>
      <c r="AB40" s="111">
        <v>7400</v>
      </c>
      <c r="AC40" s="109">
        <v>0</v>
      </c>
      <c r="AD40" s="109">
        <v>0</v>
      </c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</row>
    <row r="41" spans="1:256" ht="38.25">
      <c r="A41" s="105" t="s">
        <v>36</v>
      </c>
      <c r="B41" s="105" t="s">
        <v>80</v>
      </c>
      <c r="C41" s="105" t="s">
        <v>112</v>
      </c>
      <c r="D41" s="105" t="s">
        <v>113</v>
      </c>
      <c r="E41" s="112" t="s">
        <v>135</v>
      </c>
      <c r="F41" s="113" t="s">
        <v>97</v>
      </c>
      <c r="G41" s="107" t="s">
        <v>136</v>
      </c>
      <c r="H41" s="108">
        <v>87234.39</v>
      </c>
      <c r="I41" s="108">
        <f t="shared" si="21"/>
        <v>97.134157755903374</v>
      </c>
      <c r="J41" s="109">
        <v>60000</v>
      </c>
      <c r="K41" s="109">
        <v>60000</v>
      </c>
      <c r="L41" s="110">
        <f t="shared" si="22"/>
        <v>68.780213858318945</v>
      </c>
      <c r="M41" s="110">
        <f t="shared" si="23"/>
        <v>28.353943897584429</v>
      </c>
      <c r="N41" s="109">
        <f t="shared" si="24"/>
        <v>80.593820991744678</v>
      </c>
      <c r="O41" s="109">
        <v>3874.95</v>
      </c>
      <c r="P41" s="109">
        <f t="shared" si="25"/>
        <v>4.441998161504884</v>
      </c>
      <c r="Q41" s="109">
        <v>16059.44</v>
      </c>
      <c r="R41" s="109">
        <f t="shared" si="26"/>
        <v>18.409528627414026</v>
      </c>
      <c r="S41" s="109">
        <v>4800</v>
      </c>
      <c r="T41" s="109">
        <f t="shared" ref="T41:T52" si="28">S41*100/H41</f>
        <v>5.502417108665516</v>
      </c>
      <c r="U41" s="109">
        <v>2000</v>
      </c>
      <c r="V41" s="109">
        <f t="shared" si="27"/>
        <v>3.3333333333333335</v>
      </c>
      <c r="W41" s="109">
        <v>0</v>
      </c>
      <c r="X41" s="111">
        <v>0</v>
      </c>
      <c r="Y41" s="111">
        <v>0</v>
      </c>
      <c r="Z41" s="111">
        <v>0</v>
      </c>
      <c r="AA41" s="111">
        <v>0</v>
      </c>
      <c r="AB41" s="111">
        <v>60000</v>
      </c>
      <c r="AC41" s="109">
        <v>0</v>
      </c>
      <c r="AD41" s="109">
        <v>0</v>
      </c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</row>
    <row r="42" spans="1:256" ht="51">
      <c r="A42" s="105" t="s">
        <v>41</v>
      </c>
      <c r="B42" s="105" t="s">
        <v>81</v>
      </c>
      <c r="C42" s="105" t="s">
        <v>114</v>
      </c>
      <c r="D42" s="105" t="s">
        <v>110</v>
      </c>
      <c r="E42" s="114" t="s">
        <v>137</v>
      </c>
      <c r="F42" s="113" t="s">
        <v>98</v>
      </c>
      <c r="G42" s="107" t="s">
        <v>136</v>
      </c>
      <c r="H42" s="108">
        <v>88019.3</v>
      </c>
      <c r="I42" s="108">
        <f t="shared" si="21"/>
        <v>100</v>
      </c>
      <c r="J42" s="109">
        <v>70000</v>
      </c>
      <c r="K42" s="109">
        <v>70000</v>
      </c>
      <c r="L42" s="110">
        <f t="shared" si="22"/>
        <v>79.528012606326115</v>
      </c>
      <c r="M42" s="110">
        <f t="shared" si="23"/>
        <v>20.471987393673885</v>
      </c>
      <c r="N42" s="109">
        <f t="shared" si="24"/>
        <v>64.482527068199104</v>
      </c>
      <c r="O42" s="109">
        <v>11619.3</v>
      </c>
      <c r="P42" s="109">
        <f t="shared" si="25"/>
        <v>13.200854812524071</v>
      </c>
      <c r="Q42" s="109">
        <v>0</v>
      </c>
      <c r="R42" s="109">
        <f t="shared" si="26"/>
        <v>0</v>
      </c>
      <c r="S42" s="109">
        <v>6400</v>
      </c>
      <c r="T42" s="109">
        <f t="shared" si="28"/>
        <v>7.271132581149816</v>
      </c>
      <c r="U42" s="109">
        <v>0</v>
      </c>
      <c r="V42" s="109">
        <f t="shared" si="27"/>
        <v>0</v>
      </c>
      <c r="W42" s="109">
        <v>0</v>
      </c>
      <c r="X42" s="111">
        <v>0</v>
      </c>
      <c r="Y42" s="111">
        <v>0</v>
      </c>
      <c r="Z42" s="111">
        <v>0</v>
      </c>
      <c r="AA42" s="111">
        <v>70000</v>
      </c>
      <c r="AB42" s="111">
        <v>0</v>
      </c>
      <c r="AC42" s="109">
        <v>0</v>
      </c>
      <c r="AD42" s="109">
        <v>0</v>
      </c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</row>
    <row r="43" spans="1:256" ht="38.25">
      <c r="A43" s="105" t="s">
        <v>46</v>
      </c>
      <c r="B43" s="105" t="s">
        <v>82</v>
      </c>
      <c r="C43" s="105" t="s">
        <v>115</v>
      </c>
      <c r="D43" s="105" t="s">
        <v>116</v>
      </c>
      <c r="E43" s="105" t="s">
        <v>139</v>
      </c>
      <c r="F43" s="115" t="s">
        <v>99</v>
      </c>
      <c r="G43" s="107" t="s">
        <v>138</v>
      </c>
      <c r="H43" s="108">
        <v>93574.74</v>
      </c>
      <c r="I43" s="108">
        <f t="shared" si="21"/>
        <v>100</v>
      </c>
      <c r="J43" s="109">
        <v>70000</v>
      </c>
      <c r="K43" s="109">
        <v>70000</v>
      </c>
      <c r="L43" s="110">
        <f t="shared" si="22"/>
        <v>74.806512954243843</v>
      </c>
      <c r="M43" s="110">
        <f t="shared" si="23"/>
        <v>25.19348704575615</v>
      </c>
      <c r="N43" s="109">
        <f t="shared" si="24"/>
        <v>92.788891839316136</v>
      </c>
      <c r="O43" s="109">
        <v>21874.74</v>
      </c>
      <c r="P43" s="109">
        <f t="shared" si="25"/>
        <v>23.376757445438798</v>
      </c>
      <c r="Q43" s="109">
        <v>0</v>
      </c>
      <c r="R43" s="109">
        <f t="shared" si="26"/>
        <v>0</v>
      </c>
      <c r="S43" s="109">
        <v>1700</v>
      </c>
      <c r="T43" s="109">
        <f t="shared" si="28"/>
        <v>1.8167296003173505</v>
      </c>
      <c r="U43" s="109">
        <v>5700</v>
      </c>
      <c r="V43" s="109">
        <f t="shared" si="27"/>
        <v>8.1428571428571423</v>
      </c>
      <c r="W43" s="109">
        <v>0</v>
      </c>
      <c r="X43" s="111">
        <v>0</v>
      </c>
      <c r="Y43" s="111">
        <v>0</v>
      </c>
      <c r="Z43" s="111">
        <v>0</v>
      </c>
      <c r="AA43" s="109">
        <v>70000</v>
      </c>
      <c r="AB43" s="111">
        <v>0</v>
      </c>
      <c r="AC43" s="109">
        <v>0</v>
      </c>
      <c r="AD43" s="109">
        <v>0</v>
      </c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</row>
    <row r="44" spans="1:256" ht="63.75">
      <c r="A44" s="105" t="s">
        <v>51</v>
      </c>
      <c r="B44" s="105" t="s">
        <v>83</v>
      </c>
      <c r="C44" s="105" t="s">
        <v>117</v>
      </c>
      <c r="D44" s="105" t="s">
        <v>118</v>
      </c>
      <c r="E44" s="105" t="s">
        <v>140</v>
      </c>
      <c r="F44" s="113" t="s">
        <v>100</v>
      </c>
      <c r="G44" s="107" t="s">
        <v>138</v>
      </c>
      <c r="H44" s="108">
        <v>88000</v>
      </c>
      <c r="I44" s="108">
        <f t="shared" si="21"/>
        <v>100</v>
      </c>
      <c r="J44" s="109">
        <v>70000</v>
      </c>
      <c r="K44" s="109">
        <v>70000</v>
      </c>
      <c r="L44" s="110">
        <f t="shared" si="22"/>
        <v>79.545454545454547</v>
      </c>
      <c r="M44" s="110">
        <f t="shared" si="23"/>
        <v>20.454545454545453</v>
      </c>
      <c r="N44" s="109">
        <f t="shared" si="24"/>
        <v>100</v>
      </c>
      <c r="O44" s="109">
        <v>9145.61</v>
      </c>
      <c r="P44" s="109">
        <f t="shared" si="25"/>
        <v>10.392738636363637</v>
      </c>
      <c r="Q44" s="109">
        <v>8854.39</v>
      </c>
      <c r="R44" s="109">
        <f t="shared" si="26"/>
        <v>10.061806818181818</v>
      </c>
      <c r="S44" s="109">
        <v>0</v>
      </c>
      <c r="T44" s="109">
        <f t="shared" si="28"/>
        <v>0</v>
      </c>
      <c r="U44" s="109">
        <v>5000</v>
      </c>
      <c r="V44" s="109">
        <f t="shared" si="27"/>
        <v>7.1428571428571432</v>
      </c>
      <c r="W44" s="109">
        <v>0</v>
      </c>
      <c r="X44" s="111">
        <v>0</v>
      </c>
      <c r="Y44" s="111">
        <v>0</v>
      </c>
      <c r="Z44" s="111">
        <v>0</v>
      </c>
      <c r="AA44" s="111">
        <v>70000</v>
      </c>
      <c r="AB44" s="111">
        <v>0</v>
      </c>
      <c r="AC44" s="109">
        <v>0</v>
      </c>
      <c r="AD44" s="109">
        <v>0</v>
      </c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</row>
    <row r="45" spans="1:256" ht="63.75">
      <c r="A45" s="105" t="s">
        <v>124</v>
      </c>
      <c r="B45" s="105" t="s">
        <v>84</v>
      </c>
      <c r="C45" s="105" t="s">
        <v>92</v>
      </c>
      <c r="D45" s="105" t="s">
        <v>132</v>
      </c>
      <c r="E45" s="105" t="s">
        <v>141</v>
      </c>
      <c r="F45" s="115" t="s">
        <v>101</v>
      </c>
      <c r="G45" s="107" t="s">
        <v>142</v>
      </c>
      <c r="H45" s="108">
        <v>83595.149999999994</v>
      </c>
      <c r="I45" s="108">
        <f t="shared" si="21"/>
        <v>100</v>
      </c>
      <c r="J45" s="109">
        <v>65000</v>
      </c>
      <c r="K45" s="109">
        <v>65000</v>
      </c>
      <c r="L45" s="110">
        <f t="shared" si="22"/>
        <v>77.75570711937236</v>
      </c>
      <c r="M45" s="110">
        <f t="shared" si="23"/>
        <v>22.244292880627647</v>
      </c>
      <c r="N45" s="109">
        <f t="shared" si="24"/>
        <v>100</v>
      </c>
      <c r="O45" s="109">
        <v>0</v>
      </c>
      <c r="P45" s="109">
        <f t="shared" si="25"/>
        <v>0</v>
      </c>
      <c r="Q45" s="109">
        <v>18595.150000000001</v>
      </c>
      <c r="R45" s="109">
        <f t="shared" si="26"/>
        <v>22.244292880627647</v>
      </c>
      <c r="S45" s="109">
        <v>0</v>
      </c>
      <c r="T45" s="109">
        <f t="shared" si="28"/>
        <v>0</v>
      </c>
      <c r="U45" s="109">
        <v>0</v>
      </c>
      <c r="V45" s="109">
        <f t="shared" si="27"/>
        <v>0</v>
      </c>
      <c r="W45" s="109">
        <v>0</v>
      </c>
      <c r="X45" s="111">
        <v>0</v>
      </c>
      <c r="Y45" s="111">
        <v>0</v>
      </c>
      <c r="Z45" s="111">
        <v>0</v>
      </c>
      <c r="AA45" s="111">
        <v>65000</v>
      </c>
      <c r="AB45" s="111">
        <v>0</v>
      </c>
      <c r="AC45" s="109">
        <v>0</v>
      </c>
      <c r="AD45" s="109">
        <v>0</v>
      </c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</row>
    <row r="46" spans="1:256" ht="51">
      <c r="A46" s="105" t="s">
        <v>125</v>
      </c>
      <c r="B46" s="105" t="s">
        <v>85</v>
      </c>
      <c r="C46" s="105" t="s">
        <v>93</v>
      </c>
      <c r="D46" s="105" t="s">
        <v>132</v>
      </c>
      <c r="E46" s="105" t="s">
        <v>141</v>
      </c>
      <c r="F46" s="115" t="s">
        <v>102</v>
      </c>
      <c r="G46" s="107" t="s">
        <v>134</v>
      </c>
      <c r="H46" s="108">
        <v>31300</v>
      </c>
      <c r="I46" s="108">
        <f t="shared" si="21"/>
        <v>100</v>
      </c>
      <c r="J46" s="109">
        <v>25000</v>
      </c>
      <c r="K46" s="109">
        <v>25000</v>
      </c>
      <c r="L46" s="110">
        <f t="shared" si="22"/>
        <v>79.87220447284345</v>
      </c>
      <c r="M46" s="110">
        <f t="shared" si="23"/>
        <v>20.12779552715655</v>
      </c>
      <c r="N46" s="109">
        <f t="shared" si="24"/>
        <v>100</v>
      </c>
      <c r="O46" s="109">
        <v>6300</v>
      </c>
      <c r="P46" s="109">
        <f t="shared" si="25"/>
        <v>20.12779552715655</v>
      </c>
      <c r="Q46" s="109">
        <v>0</v>
      </c>
      <c r="R46" s="109">
        <f t="shared" si="26"/>
        <v>0</v>
      </c>
      <c r="S46" s="109">
        <v>0</v>
      </c>
      <c r="T46" s="109">
        <f t="shared" si="28"/>
        <v>0</v>
      </c>
      <c r="U46" s="109">
        <v>100</v>
      </c>
      <c r="V46" s="109">
        <f t="shared" si="27"/>
        <v>0.4</v>
      </c>
      <c r="W46" s="109">
        <v>0</v>
      </c>
      <c r="X46" s="111">
        <v>0</v>
      </c>
      <c r="Y46" s="111">
        <v>0</v>
      </c>
      <c r="Z46" s="111">
        <v>0</v>
      </c>
      <c r="AA46" s="111">
        <v>25000</v>
      </c>
      <c r="AB46" s="111">
        <v>0</v>
      </c>
      <c r="AC46" s="109">
        <v>0</v>
      </c>
      <c r="AD46" s="109">
        <v>0</v>
      </c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</row>
    <row r="47" spans="1:256" ht="63.75">
      <c r="A47" s="105" t="s">
        <v>126</v>
      </c>
      <c r="B47" s="105" t="s">
        <v>86</v>
      </c>
      <c r="C47" s="105" t="s">
        <v>94</v>
      </c>
      <c r="D47" s="105" t="s">
        <v>132</v>
      </c>
      <c r="E47" s="114" t="s">
        <v>141</v>
      </c>
      <c r="F47" s="115" t="s">
        <v>103</v>
      </c>
      <c r="G47" s="107" t="s">
        <v>136</v>
      </c>
      <c r="H47" s="108">
        <v>65000</v>
      </c>
      <c r="I47" s="108">
        <f t="shared" si="21"/>
        <v>100</v>
      </c>
      <c r="J47" s="109">
        <v>50000</v>
      </c>
      <c r="K47" s="109">
        <v>50000</v>
      </c>
      <c r="L47" s="110">
        <f t="shared" si="22"/>
        <v>76.92307692307692</v>
      </c>
      <c r="M47" s="110">
        <f t="shared" si="23"/>
        <v>23.076923076923077</v>
      </c>
      <c r="N47" s="109">
        <f t="shared" si="24"/>
        <v>100</v>
      </c>
      <c r="O47" s="109">
        <v>0</v>
      </c>
      <c r="P47" s="109">
        <f t="shared" si="25"/>
        <v>0</v>
      </c>
      <c r="Q47" s="109">
        <v>15000</v>
      </c>
      <c r="R47" s="109">
        <f t="shared" si="26"/>
        <v>23.076923076923077</v>
      </c>
      <c r="S47" s="109">
        <v>0</v>
      </c>
      <c r="T47" s="109">
        <f t="shared" si="28"/>
        <v>0</v>
      </c>
      <c r="U47" s="109">
        <v>4500</v>
      </c>
      <c r="V47" s="109">
        <f t="shared" si="27"/>
        <v>9</v>
      </c>
      <c r="W47" s="109">
        <v>0</v>
      </c>
      <c r="X47" s="111">
        <v>0</v>
      </c>
      <c r="Y47" s="111">
        <v>0</v>
      </c>
      <c r="Z47" s="111">
        <v>0</v>
      </c>
      <c r="AA47" s="111">
        <v>50000</v>
      </c>
      <c r="AB47" s="111">
        <v>0</v>
      </c>
      <c r="AC47" s="109">
        <v>0</v>
      </c>
      <c r="AD47" s="109">
        <v>0</v>
      </c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</row>
    <row r="48" spans="1:256" ht="51">
      <c r="A48" s="105" t="s">
        <v>127</v>
      </c>
      <c r="B48" s="105" t="s">
        <v>87</v>
      </c>
      <c r="C48" s="105" t="s">
        <v>95</v>
      </c>
      <c r="D48" s="105" t="s">
        <v>108</v>
      </c>
      <c r="E48" s="114" t="s">
        <v>143</v>
      </c>
      <c r="F48" s="115" t="s">
        <v>104</v>
      </c>
      <c r="G48" s="156" t="s">
        <v>144</v>
      </c>
      <c r="H48" s="108">
        <v>87438.85</v>
      </c>
      <c r="I48" s="108">
        <f t="shared" si="21"/>
        <v>99.931380616282098</v>
      </c>
      <c r="J48" s="109">
        <v>67990</v>
      </c>
      <c r="K48" s="109">
        <v>67990</v>
      </c>
      <c r="L48" s="110">
        <f t="shared" si="22"/>
        <v>77.757198316309044</v>
      </c>
      <c r="M48" s="110">
        <f t="shared" si="23"/>
        <v>22.174182299973062</v>
      </c>
      <c r="N48" s="109">
        <f t="shared" si="24"/>
        <v>78.544369573234107</v>
      </c>
      <c r="O48" s="109">
        <v>15228.85</v>
      </c>
      <c r="P48" s="109">
        <f t="shared" si="25"/>
        <v>17.416571695533506</v>
      </c>
      <c r="Q48" s="109">
        <v>0</v>
      </c>
      <c r="R48" s="109">
        <f t="shared" si="26"/>
        <v>0</v>
      </c>
      <c r="S48" s="109">
        <v>4160</v>
      </c>
      <c r="T48" s="109">
        <f t="shared" si="28"/>
        <v>4.7576106044395594</v>
      </c>
      <c r="U48" s="109">
        <v>0</v>
      </c>
      <c r="V48" s="109">
        <f t="shared" si="27"/>
        <v>0</v>
      </c>
      <c r="W48" s="109">
        <v>0</v>
      </c>
      <c r="X48" s="111">
        <v>0</v>
      </c>
      <c r="Y48" s="111">
        <v>0</v>
      </c>
      <c r="Z48" s="111">
        <v>0</v>
      </c>
      <c r="AA48" s="109">
        <v>0</v>
      </c>
      <c r="AB48" s="111">
        <v>67990</v>
      </c>
      <c r="AC48" s="109">
        <v>0</v>
      </c>
      <c r="AD48" s="109">
        <v>0</v>
      </c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</row>
    <row r="49" spans="1:256" ht="51">
      <c r="A49" s="105" t="s">
        <v>128</v>
      </c>
      <c r="B49" s="105" t="s">
        <v>88</v>
      </c>
      <c r="C49" s="105" t="s">
        <v>119</v>
      </c>
      <c r="D49" s="105" t="s">
        <v>120</v>
      </c>
      <c r="E49" s="114" t="s">
        <v>145</v>
      </c>
      <c r="F49" s="115" t="s">
        <v>105</v>
      </c>
      <c r="G49" s="156" t="s">
        <v>146</v>
      </c>
      <c r="H49" s="108">
        <v>86600</v>
      </c>
      <c r="I49" s="108">
        <f t="shared" si="21"/>
        <v>100</v>
      </c>
      <c r="J49" s="109">
        <v>59920</v>
      </c>
      <c r="K49" s="109">
        <v>59920</v>
      </c>
      <c r="L49" s="110">
        <f t="shared" si="22"/>
        <v>69.191685912240189</v>
      </c>
      <c r="M49" s="110">
        <f t="shared" si="23"/>
        <v>30.808314087759815</v>
      </c>
      <c r="N49" s="109">
        <f t="shared" si="24"/>
        <v>77.511244377811096</v>
      </c>
      <c r="O49" s="109">
        <v>20680</v>
      </c>
      <c r="P49" s="109">
        <f t="shared" si="25"/>
        <v>23.879907621247114</v>
      </c>
      <c r="Q49" s="109">
        <v>0</v>
      </c>
      <c r="R49" s="109">
        <f t="shared" si="26"/>
        <v>0</v>
      </c>
      <c r="S49" s="109">
        <v>6000</v>
      </c>
      <c r="T49" s="109">
        <f t="shared" si="28"/>
        <v>6.9284064665127021</v>
      </c>
      <c r="U49" s="109">
        <v>5000</v>
      </c>
      <c r="V49" s="109">
        <f t="shared" si="27"/>
        <v>8.344459279038718</v>
      </c>
      <c r="W49" s="109">
        <v>0</v>
      </c>
      <c r="X49" s="111">
        <v>0</v>
      </c>
      <c r="Y49" s="111">
        <v>0</v>
      </c>
      <c r="Z49" s="111">
        <v>0</v>
      </c>
      <c r="AA49" s="111">
        <v>59920</v>
      </c>
      <c r="AB49" s="109">
        <v>0</v>
      </c>
      <c r="AC49" s="109">
        <v>0</v>
      </c>
      <c r="AD49" s="109">
        <v>0</v>
      </c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</row>
    <row r="50" spans="1:256" ht="38.25">
      <c r="A50" s="105" t="s">
        <v>129</v>
      </c>
      <c r="B50" s="105" t="s">
        <v>89</v>
      </c>
      <c r="C50" s="105" t="s">
        <v>123</v>
      </c>
      <c r="D50" s="105" t="s">
        <v>120</v>
      </c>
      <c r="E50" s="114" t="s">
        <v>145</v>
      </c>
      <c r="F50" s="115" t="s">
        <v>105</v>
      </c>
      <c r="G50" s="156" t="s">
        <v>146</v>
      </c>
      <c r="H50" s="108">
        <v>45040</v>
      </c>
      <c r="I50" s="108">
        <f t="shared" si="21"/>
        <v>100</v>
      </c>
      <c r="J50" s="109">
        <v>31270</v>
      </c>
      <c r="K50" s="109">
        <v>31270</v>
      </c>
      <c r="L50" s="110">
        <f t="shared" si="22"/>
        <v>69.427175843694499</v>
      </c>
      <c r="M50" s="110">
        <f t="shared" si="23"/>
        <v>30.572824156305508</v>
      </c>
      <c r="N50" s="109">
        <f t="shared" si="24"/>
        <v>56.427015250544663</v>
      </c>
      <c r="O50" s="109">
        <v>7770</v>
      </c>
      <c r="P50" s="109">
        <f t="shared" si="25"/>
        <v>17.25133214920071</v>
      </c>
      <c r="Q50" s="109">
        <v>0</v>
      </c>
      <c r="R50" s="109">
        <f t="shared" si="26"/>
        <v>0</v>
      </c>
      <c r="S50" s="109">
        <v>6000</v>
      </c>
      <c r="T50" s="109">
        <f t="shared" si="28"/>
        <v>13.321492007104796</v>
      </c>
      <c r="U50" s="109">
        <v>3000</v>
      </c>
      <c r="V50" s="109">
        <f t="shared" si="27"/>
        <v>9.5938599296450278</v>
      </c>
      <c r="W50" s="109">
        <v>0</v>
      </c>
      <c r="X50" s="111">
        <v>0</v>
      </c>
      <c r="Y50" s="111">
        <v>0</v>
      </c>
      <c r="Z50" s="111">
        <v>0</v>
      </c>
      <c r="AA50" s="111">
        <v>31270</v>
      </c>
      <c r="AB50" s="111">
        <v>0</v>
      </c>
      <c r="AC50" s="109">
        <v>0</v>
      </c>
      <c r="AD50" s="109">
        <v>0</v>
      </c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</row>
    <row r="51" spans="1:256" ht="51">
      <c r="A51" s="105" t="s">
        <v>130</v>
      </c>
      <c r="B51" s="105" t="s">
        <v>90</v>
      </c>
      <c r="C51" s="116" t="s">
        <v>121</v>
      </c>
      <c r="D51" s="105" t="s">
        <v>122</v>
      </c>
      <c r="E51" s="105" t="s">
        <v>148</v>
      </c>
      <c r="F51" s="113" t="s">
        <v>106</v>
      </c>
      <c r="G51" s="157" t="s">
        <v>147</v>
      </c>
      <c r="H51" s="108">
        <v>94400</v>
      </c>
      <c r="I51" s="108">
        <f t="shared" si="21"/>
        <v>100</v>
      </c>
      <c r="J51" s="109">
        <v>70000</v>
      </c>
      <c r="K51" s="109">
        <v>70000</v>
      </c>
      <c r="L51" s="110">
        <f t="shared" si="22"/>
        <v>74.152542372881356</v>
      </c>
      <c r="M51" s="110">
        <f t="shared" si="23"/>
        <v>25.847457627118644</v>
      </c>
      <c r="N51" s="109">
        <f t="shared" si="24"/>
        <v>100</v>
      </c>
      <c r="O51" s="109">
        <v>3755</v>
      </c>
      <c r="P51" s="109">
        <f t="shared" si="25"/>
        <v>3.9777542372881354</v>
      </c>
      <c r="Q51" s="109">
        <v>20645</v>
      </c>
      <c r="R51" s="109">
        <f t="shared" si="26"/>
        <v>21.869703389830509</v>
      </c>
      <c r="S51" s="109">
        <v>0</v>
      </c>
      <c r="T51" s="109">
        <f t="shared" si="28"/>
        <v>0</v>
      </c>
      <c r="U51" s="109">
        <v>6994.51</v>
      </c>
      <c r="V51" s="109">
        <f t="shared" si="27"/>
        <v>9.9921571428571436</v>
      </c>
      <c r="W51" s="109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70000</v>
      </c>
      <c r="AC51" s="109">
        <v>0</v>
      </c>
      <c r="AD51" s="109">
        <v>0</v>
      </c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</row>
    <row r="52" spans="1:256" ht="51">
      <c r="A52" s="105" t="s">
        <v>131</v>
      </c>
      <c r="B52" s="105" t="s">
        <v>91</v>
      </c>
      <c r="C52" s="116" t="s">
        <v>121</v>
      </c>
      <c r="D52" s="105" t="s">
        <v>122</v>
      </c>
      <c r="E52" s="105" t="s">
        <v>148</v>
      </c>
      <c r="F52" s="113" t="s">
        <v>107</v>
      </c>
      <c r="G52" s="157" t="s">
        <v>147</v>
      </c>
      <c r="H52" s="108">
        <v>97500</v>
      </c>
      <c r="I52" s="108">
        <f t="shared" si="21"/>
        <v>100</v>
      </c>
      <c r="J52" s="109">
        <v>70000</v>
      </c>
      <c r="K52" s="109">
        <v>70000</v>
      </c>
      <c r="L52" s="110">
        <f t="shared" si="22"/>
        <v>71.794871794871796</v>
      </c>
      <c r="M52" s="110">
        <f t="shared" si="23"/>
        <v>28.205128205128204</v>
      </c>
      <c r="N52" s="109">
        <f t="shared" si="24"/>
        <v>63.272727272727273</v>
      </c>
      <c r="O52" s="109">
        <v>884.63</v>
      </c>
      <c r="P52" s="109">
        <f t="shared" si="25"/>
        <v>0.90731282051282047</v>
      </c>
      <c r="Q52" s="109">
        <v>16515.37</v>
      </c>
      <c r="R52" s="109">
        <f t="shared" si="26"/>
        <v>16.938841025641025</v>
      </c>
      <c r="S52" s="109">
        <v>10100</v>
      </c>
      <c r="T52" s="109">
        <f t="shared" si="28"/>
        <v>10.358974358974359</v>
      </c>
      <c r="U52" s="109">
        <v>7000</v>
      </c>
      <c r="V52" s="109">
        <f t="shared" si="27"/>
        <v>10</v>
      </c>
      <c r="W52" s="109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70000</v>
      </c>
      <c r="AC52" s="109">
        <v>0</v>
      </c>
      <c r="AD52" s="109">
        <v>0</v>
      </c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</row>
    <row r="53" spans="1:256">
      <c r="A53" s="149" t="s">
        <v>61</v>
      </c>
      <c r="B53" s="149"/>
      <c r="C53" s="149"/>
      <c r="D53" s="149"/>
      <c r="E53" s="149"/>
      <c r="F53" s="149"/>
      <c r="G53" s="149"/>
      <c r="H53" s="53">
        <f>SUM(H40:H52)</f>
        <v>957046.42999999993</v>
      </c>
      <c r="I53" s="53" t="s">
        <v>55</v>
      </c>
      <c r="J53" s="53">
        <f>SUM(J40:J52)</f>
        <v>716580</v>
      </c>
      <c r="K53" s="53">
        <f>SUM(K40:K52)</f>
        <v>716580</v>
      </c>
      <c r="L53" s="54" t="s">
        <v>55</v>
      </c>
      <c r="M53" s="54" t="s">
        <v>55</v>
      </c>
      <c r="N53" s="55" t="s">
        <v>55</v>
      </c>
      <c r="O53" s="53">
        <f>SUM(O40:O52)</f>
        <v>102105.08000000002</v>
      </c>
      <c r="P53" s="53" t="s">
        <v>55</v>
      </c>
      <c r="Q53" s="53">
        <f>SUM(Q40:Q52)</f>
        <v>95669.35</v>
      </c>
      <c r="R53" s="53" t="s">
        <v>55</v>
      </c>
      <c r="S53" s="53">
        <f>SUM(S40:S52)</f>
        <v>40132</v>
      </c>
      <c r="T53" s="53" t="s">
        <v>55</v>
      </c>
      <c r="U53" s="53">
        <f>SUM(U40:U52)</f>
        <v>39294.51</v>
      </c>
      <c r="V53" s="53" t="s">
        <v>55</v>
      </c>
      <c r="W53" s="53">
        <f t="shared" ref="W53:AB53" si="29">SUM(W40:W52)</f>
        <v>0</v>
      </c>
      <c r="X53" s="53">
        <f t="shared" si="29"/>
        <v>0</v>
      </c>
      <c r="Y53" s="53">
        <f t="shared" si="29"/>
        <v>0</v>
      </c>
      <c r="Z53" s="56">
        <f t="shared" si="29"/>
        <v>0</v>
      </c>
      <c r="AA53" s="56">
        <f t="shared" si="29"/>
        <v>441190</v>
      </c>
      <c r="AB53" s="56">
        <f t="shared" si="29"/>
        <v>275390</v>
      </c>
      <c r="AC53" s="53">
        <f>SUM(AC35:AC52)</f>
        <v>0</v>
      </c>
      <c r="AD53" s="53">
        <f>SUM(AD35:AD52)</f>
        <v>0</v>
      </c>
    </row>
    <row r="54" spans="1:256">
      <c r="A54" s="150" t="s">
        <v>62</v>
      </c>
      <c r="B54" s="150"/>
      <c r="C54" s="150"/>
      <c r="D54" s="150"/>
      <c r="E54" s="150"/>
      <c r="F54" s="150"/>
      <c r="G54" s="150"/>
      <c r="H54" s="57"/>
      <c r="I54" s="57" t="s">
        <v>55</v>
      </c>
      <c r="J54" s="58"/>
      <c r="K54" s="59" t="s">
        <v>55</v>
      </c>
      <c r="L54" s="59" t="s">
        <v>55</v>
      </c>
      <c r="M54" s="59" t="s">
        <v>55</v>
      </c>
      <c r="N54" s="60" t="s">
        <v>55</v>
      </c>
      <c r="O54" s="60" t="s">
        <v>55</v>
      </c>
      <c r="P54" s="60" t="s">
        <v>55</v>
      </c>
      <c r="Q54" s="60" t="s">
        <v>55</v>
      </c>
      <c r="R54" s="60" t="s">
        <v>55</v>
      </c>
      <c r="S54" s="60" t="s">
        <v>55</v>
      </c>
      <c r="T54" s="60" t="s">
        <v>55</v>
      </c>
      <c r="U54" s="60" t="s">
        <v>55</v>
      </c>
      <c r="V54" s="60" t="s">
        <v>55</v>
      </c>
      <c r="W54" s="60" t="s">
        <v>55</v>
      </c>
      <c r="X54" s="60" t="s">
        <v>55</v>
      </c>
      <c r="Y54" s="60" t="s">
        <v>55</v>
      </c>
      <c r="Z54" s="60" t="s">
        <v>55</v>
      </c>
      <c r="AA54" s="58"/>
      <c r="AB54" s="60" t="s">
        <v>55</v>
      </c>
      <c r="AC54" s="60" t="s">
        <v>55</v>
      </c>
      <c r="AD54" s="60" t="s">
        <v>55</v>
      </c>
    </row>
    <row r="55" spans="1:256" ht="34.9" customHeight="1">
      <c r="A55" s="148" t="s">
        <v>63</v>
      </c>
      <c r="B55" s="148"/>
      <c r="C55" s="148"/>
      <c r="D55" s="148"/>
      <c r="E55" s="148"/>
      <c r="F55" s="148"/>
      <c r="G55" s="148"/>
      <c r="H55" s="100">
        <f>H14+H34+H53</f>
        <v>1457235.91</v>
      </c>
      <c r="I55" s="100" t="s">
        <v>55</v>
      </c>
      <c r="J55" s="100">
        <f>J14+J34+J53+J54</f>
        <v>1138664</v>
      </c>
      <c r="K55" s="100">
        <f>K14+K34+K53</f>
        <v>1113960.02</v>
      </c>
      <c r="L55" s="101" t="s">
        <v>55</v>
      </c>
      <c r="M55" s="101" t="s">
        <v>55</v>
      </c>
      <c r="N55" s="102" t="s">
        <v>55</v>
      </c>
      <c r="O55" s="100">
        <f>O53+O34+O14</f>
        <v>157881.39000000001</v>
      </c>
      <c r="P55" s="100" t="s">
        <v>55</v>
      </c>
      <c r="Q55" s="100">
        <f>Q53+Q34+Q14</f>
        <v>114949.35</v>
      </c>
      <c r="R55" s="100" t="s">
        <v>55</v>
      </c>
      <c r="S55" s="100">
        <f>S53+S34+S14</f>
        <v>67885.149999999994</v>
      </c>
      <c r="T55" s="100" t="s">
        <v>55</v>
      </c>
      <c r="U55" s="100">
        <f>SUM(U41:U53)</f>
        <v>78589.02</v>
      </c>
      <c r="V55" s="100" t="s">
        <v>55</v>
      </c>
      <c r="W55" s="100">
        <f>W53+W34+W14</f>
        <v>24703.98</v>
      </c>
      <c r="X55" s="100">
        <f>X53+X34+X14</f>
        <v>24703.98</v>
      </c>
      <c r="Y55" s="100">
        <f>Y53+Y34+Y14</f>
        <v>91.06</v>
      </c>
      <c r="Z55" s="100">
        <f>Z53+Z34+Z14</f>
        <v>248055.82</v>
      </c>
      <c r="AA55" s="100">
        <f>AA53+AA34+AA14+AA54</f>
        <v>538644.19999999995</v>
      </c>
      <c r="AB55" s="100">
        <f>AB53+AB34+AB14</f>
        <v>327260</v>
      </c>
      <c r="AC55" s="100">
        <f>AC53+AC34+AC14</f>
        <v>0</v>
      </c>
      <c r="AD55" s="100">
        <f>AD53+AD34+AD14</f>
        <v>0</v>
      </c>
    </row>
    <row r="56" spans="1:256" ht="7.15" customHeight="1">
      <c r="AA56" s="64">
        <f>AA14+AB14</f>
        <v>77404.2</v>
      </c>
      <c r="AB56" s="64" t="b">
        <f>AA56=K14</f>
        <v>1</v>
      </c>
    </row>
    <row r="57" spans="1:256">
      <c r="D57" s="62"/>
      <c r="G57" s="63"/>
      <c r="K57" s="61"/>
      <c r="L57" s="65"/>
      <c r="M57" s="65"/>
      <c r="N57" s="65"/>
      <c r="O57" s="61"/>
      <c r="P57" s="61"/>
      <c r="Q57" s="61"/>
      <c r="R57" s="61"/>
      <c r="S57" s="61"/>
      <c r="T57" s="61"/>
      <c r="U57" s="61"/>
      <c r="V57" s="61"/>
    </row>
    <row r="58" spans="1:256" ht="34.35" customHeight="1">
      <c r="G58" s="63"/>
      <c r="K58" s="64"/>
      <c r="O58" s="64"/>
      <c r="P58" s="64"/>
      <c r="Q58" s="64"/>
      <c r="R58" s="64"/>
      <c r="S58" s="154" t="s">
        <v>215</v>
      </c>
      <c r="T58" s="154"/>
      <c r="U58" s="154"/>
      <c r="V58" s="154"/>
      <c r="W58" s="154"/>
      <c r="X58" s="154"/>
      <c r="Y58" s="154"/>
      <c r="Z58" s="154"/>
      <c r="AA58" s="154"/>
      <c r="AB58" s="154"/>
    </row>
    <row r="59" spans="1:256" ht="29.25" customHeight="1">
      <c r="G59" s="63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</row>
    <row r="60" spans="1:256" ht="28.5" customHeight="1">
      <c r="S60" s="1"/>
      <c r="T60" s="155" t="s">
        <v>64</v>
      </c>
      <c r="U60" s="155"/>
      <c r="V60" s="155"/>
      <c r="W60" s="155"/>
      <c r="X60" s="155"/>
      <c r="Y60" s="155"/>
      <c r="Z60" s="155"/>
      <c r="AA60" s="155"/>
      <c r="AB60" s="67"/>
    </row>
  </sheetData>
  <mergeCells count="78">
    <mergeCell ref="S58:AB59"/>
    <mergeCell ref="T60:AA60"/>
    <mergeCell ref="AD37:AD39"/>
    <mergeCell ref="O38:P38"/>
    <mergeCell ref="Q38:R38"/>
    <mergeCell ref="S38:T38"/>
    <mergeCell ref="W37:W38"/>
    <mergeCell ref="X37:Y37"/>
    <mergeCell ref="Z37:AB38"/>
    <mergeCell ref="AC37:AC39"/>
    <mergeCell ref="A55:G55"/>
    <mergeCell ref="A53:G53"/>
    <mergeCell ref="A54:G54"/>
    <mergeCell ref="A34:G34"/>
    <mergeCell ref="A35:AD35"/>
    <mergeCell ref="A36:A39"/>
    <mergeCell ref="B36:B39"/>
    <mergeCell ref="C36:C39"/>
    <mergeCell ref="D36:D39"/>
    <mergeCell ref="E36:E39"/>
    <mergeCell ref="F36:F39"/>
    <mergeCell ref="G36:G39"/>
    <mergeCell ref="H36:I38"/>
    <mergeCell ref="J36:AD36"/>
    <mergeCell ref="J37:J38"/>
    <mergeCell ref="K37:L38"/>
    <mergeCell ref="M37:N38"/>
    <mergeCell ref="O37:T37"/>
    <mergeCell ref="U37:V38"/>
    <mergeCell ref="Z17:AB18"/>
    <mergeCell ref="AC17:AC19"/>
    <mergeCell ref="AD17:AD19"/>
    <mergeCell ref="O18:P18"/>
    <mergeCell ref="Q18:R18"/>
    <mergeCell ref="S18:T18"/>
    <mergeCell ref="W17:W18"/>
    <mergeCell ref="A15:AD15"/>
    <mergeCell ref="A16:A19"/>
    <mergeCell ref="B16:B19"/>
    <mergeCell ref="C16:C19"/>
    <mergeCell ref="D16:D19"/>
    <mergeCell ref="E16:E19"/>
    <mergeCell ref="F16:F19"/>
    <mergeCell ref="G16:G19"/>
    <mergeCell ref="H16:I18"/>
    <mergeCell ref="J16:AD16"/>
    <mergeCell ref="J17:J18"/>
    <mergeCell ref="K17:L18"/>
    <mergeCell ref="M17:N18"/>
    <mergeCell ref="O17:T17"/>
    <mergeCell ref="U17:V18"/>
    <mergeCell ref="X17:Y17"/>
    <mergeCell ref="A14:F14"/>
    <mergeCell ref="H5:I7"/>
    <mergeCell ref="J5:AD5"/>
    <mergeCell ref="J6:J7"/>
    <mergeCell ref="K6:L7"/>
    <mergeCell ref="M6:N7"/>
    <mergeCell ref="O6:T6"/>
    <mergeCell ref="U6:V7"/>
    <mergeCell ref="W6:W7"/>
    <mergeCell ref="X6:Y6"/>
    <mergeCell ref="Z6:AB7"/>
    <mergeCell ref="AC6:AC8"/>
    <mergeCell ref="AD6:AD8"/>
    <mergeCell ref="O7:P7"/>
    <mergeCell ref="Q7:R7"/>
    <mergeCell ref="S7:T7"/>
    <mergeCell ref="A2:AD2"/>
    <mergeCell ref="A3:AD3"/>
    <mergeCell ref="A4:AD4"/>
    <mergeCell ref="A5:A8"/>
    <mergeCell ref="B5:B8"/>
    <mergeCell ref="C5:C8"/>
    <mergeCell ref="D5:D8"/>
    <mergeCell ref="E5:E8"/>
    <mergeCell ref="F5:F8"/>
    <mergeCell ref="G5:G8"/>
  </mergeCells>
  <pageMargins left="0.7" right="0.7" top="0.75" bottom="0.75" header="0.51180555555555496" footer="0.51180555555555496"/>
  <pageSetup paperSize="8" scale="34" firstPageNumber="0" fitToHeight="0" orientation="landscape" horizontalDpi="300" verticalDpi="300" r:id="rId1"/>
  <rowBreaks count="2" manualBreakCount="2">
    <brk id="28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WPS Konkursy 2020</vt:lpstr>
      <vt:lpstr>'WPS Konkursy 2020'!Obszar_wydruku</vt:lpstr>
      <vt:lpstr>'WPS Konkursy 2020'!Print_Area_0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Bagińska Barbara</dc:creator>
  <cp:lastModifiedBy>Anna Koroś-Czubak</cp:lastModifiedBy>
  <dcterms:created xsi:type="dcterms:W3CDTF">2021-04-22T11:35:43Z</dcterms:created>
  <dcterms:modified xsi:type="dcterms:W3CDTF">2021-04-29T13:14:44Z</dcterms:modified>
</cp:coreProperties>
</file>