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8_{6AEFF8D5-1273-4555-B2D1-28CB4862D5CD}" xr6:coauthVersionLast="45" xr6:coauthVersionMax="45" xr10:uidLastSave="{00000000-0000-0000-0000-000000000000}"/>
  <workbookProtection workbookAlgorithmName="SHA-512" workbookHashValue="QWZj035zNUMp77FHjrF4qmFHkSZDm/pzLylWrKs3sNQhTkBSx/iIngEaWEKf94zb+P/nzXXfVqWv7VQR2Ia4Lg==" workbookSaltValue="nER+ugzLTcvO9MDMxBrffg==" workbookSpinCount="100000" lockStructure="1"/>
  <bookViews>
    <workbookView xWindow="28680" yWindow="-120" windowWidth="21840" windowHeight="13140" tabRatio="912" activeTab="7" xr2:uid="{00000000-000D-0000-FFFF-FFFF00000000}"/>
  </bookViews>
  <sheets>
    <sheet name="A" sheetId="78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B_IX" sheetId="79" r:id="rId9"/>
    <sheet name="B_X" sheetId="80" r:id="rId10"/>
    <sheet name="B_X_a" sheetId="82" r:id="rId11"/>
    <sheet name="Zal_B_VII_B3" sheetId="81" r:id="rId12"/>
    <sheet name="Zal_B_VII_B6" sheetId="51" r:id="rId13"/>
    <sheet name="Zal_B_VII_B71" sheetId="66" r:id="rId14"/>
    <sheet name="Arkusz2" sheetId="71" state="hidden" r:id="rId15"/>
    <sheet name="Zal_B_VII_B111" sheetId="43" r:id="rId16"/>
    <sheet name="Zal_B_VII_B112" sheetId="44" r:id="rId17"/>
    <sheet name="Zal_B_VII_B15" sheetId="68" r:id="rId18"/>
    <sheet name="Zal_B_VII_D1.1" sheetId="75" r:id="rId19"/>
    <sheet name="Zal_B_VII_D2" sheetId="6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xlnm._FilterDatabase" localSheetId="6" hidden="1">B_VII!$A$1:$D$64</definedName>
    <definedName name="_xlnm._FilterDatabase" localSheetId="9" hidden="1">B_X!$A$2:$J$54</definedName>
    <definedName name="_xlnm._FilterDatabase" localSheetId="13" hidden="1">Zal_B_VII_B71!$A$1:$AB$154</definedName>
    <definedName name="a" localSheetId="8">[1]Listy!#REF!</definedName>
    <definedName name="a" localSheetId="9">[2]Listy!#REF!</definedName>
    <definedName name="a">[1]Listy!#REF!</definedName>
    <definedName name="altenratywa">[3]Lista!$A$6:$A$8</definedName>
    <definedName name="alternatywa" localSheetId="9">[2]Listy!$A$65:$A$67</definedName>
    <definedName name="alternatywa">[1]Listy!$A$65:$A$67</definedName>
    <definedName name="b" localSheetId="8">[4]Listy!#REF!</definedName>
    <definedName name="b" localSheetId="9">[4]Listy!#REF!</definedName>
    <definedName name="b">[4]Listy!#REF!</definedName>
    <definedName name="B_III_tyt_oper" localSheetId="8">[5]B_III!$A$22</definedName>
    <definedName name="B_III_tyt_oper" localSheetId="9">[5]B_III!$A$22</definedName>
    <definedName name="B_III_tyt_oper" localSheetId="11">[5]B_III!$A$22</definedName>
    <definedName name="B_III_tyt_oper">B_III!$A$22</definedName>
    <definedName name="bbbbb" localSheetId="8">[6]Sekcje_B_III.!#REF!</definedName>
    <definedName name="bbbbb" localSheetId="9">[6]Sekcje_B_III.!#REF!</definedName>
    <definedName name="bbbbb">[6]Sekcje_B_III.!#REF!</definedName>
    <definedName name="cel_wopp" localSheetId="9">[2]Listy!$A$1:$A$5</definedName>
    <definedName name="cel_wopp">[1]Listy!$A$1:$A$5</definedName>
    <definedName name="ddd" localSheetId="8">[7]Sekcje_III!#REF!</definedName>
    <definedName name="ddd" localSheetId="9">[7]Sekcje_III!#REF!</definedName>
    <definedName name="ddd">[7]Sekcje_III!#REF!</definedName>
    <definedName name="dddd" localSheetId="8">'[8]Sekcje_B_III. Opis operacji'!#REF!</definedName>
    <definedName name="dddd" localSheetId="9">'[8]Sekcje_B_III. Opis operacji'!#REF!</definedName>
    <definedName name="dddd">'[8]Sekcje_B_III. Opis operacji'!#REF!</definedName>
    <definedName name="Dzialania" localSheetId="8">#REF!</definedName>
    <definedName name="Dzialania" localSheetId="9">#REF!</definedName>
    <definedName name="Dzialania">#REF!</definedName>
    <definedName name="forma" localSheetId="9">[2]Listy!$A$98:$A$110</definedName>
    <definedName name="forma">[1]Listy!$A$98:$A$110</definedName>
    <definedName name="forma_prawna" localSheetId="8">[1]Listy!#REF!</definedName>
    <definedName name="forma_prawna" localSheetId="9">[2]Listy!#REF!</definedName>
    <definedName name="forma_prawna">[1]Listy!#REF!</definedName>
    <definedName name="forma_prawna1" localSheetId="9">[2]Listy!$A$7:$A$11</definedName>
    <definedName name="forma_prawna1">[1]Listy!$A$7:$A$11</definedName>
    <definedName name="I_I" localSheetId="8">[9]Sekcje_III!#REF!</definedName>
    <definedName name="I_I" localSheetId="9">[10]Sekcje_III!#REF!</definedName>
    <definedName name="I_I">[9]Sekcje_III!#REF!</definedName>
    <definedName name="innowacja" localSheetId="9">[2]Listy!$A$69:$A$71</definedName>
    <definedName name="innowacja">[1]Listy!$A$69:$A$71</definedName>
    <definedName name="IXSY" localSheetId="9">'[11]III.Charakt.'!$AP$1:$AP$2</definedName>
    <definedName name="IXSY">'[12]III.Charakt.'!$AP$1:$AP$2</definedName>
    <definedName name="jjj" localSheetId="8">[13]Sekcje_III!#REF!</definedName>
    <definedName name="jjj" localSheetId="9">[14]Sekcje_III!#REF!</definedName>
    <definedName name="jjj">[13]Sekcje_III!#REF!</definedName>
    <definedName name="ka">[2]Listy!$A$73:$A$76</definedName>
    <definedName name="Laczna_kwota_11">[15]B_III!$A$110</definedName>
    <definedName name="limit" localSheetId="9">[2]Listy!$A$112:$A$114</definedName>
    <definedName name="limit">[1]Listy!$A$112:$A$114</definedName>
    <definedName name="n">[7]Sekcje_III!#REF!</definedName>
    <definedName name="nnnnn" localSheetId="8">[16]Sekcje_B_III.!#REF!</definedName>
    <definedName name="nnnnn" localSheetId="9">[16]Sekcje_B_III.!#REF!</definedName>
    <definedName name="nnnnn">[16]Sekcje_B_III.!#REF!</definedName>
    <definedName name="_xlnm.Print_Area" localSheetId="0">A!$A$1:$O$90</definedName>
    <definedName name="_xlnm.Print_Area" localSheetId="1">B_I_II!$A$1:$AI$99</definedName>
    <definedName name="_xlnm.Print_Area" localSheetId="2">B_III!$A$1:$AF$173</definedName>
    <definedName name="_xlnm.Print_Area" localSheetId="3">B_IV!$A$1:$AI$69</definedName>
    <definedName name="_xlnm.Print_Area" localSheetId="8">B_IX!$B$1:$AN$14</definedName>
    <definedName name="_xlnm.Print_Area" localSheetId="4">B_V!$A$1:$O$87</definedName>
    <definedName name="_xlnm.Print_Area" localSheetId="5">B_VI!$A$1:$H$17</definedName>
    <definedName name="_xlnm.Print_Area" localSheetId="6">B_VII!$A$1:$D$64</definedName>
    <definedName name="_xlnm.Print_Area" localSheetId="7">B_VIII!$A$1:$AL$42</definedName>
    <definedName name="_xlnm.Print_Area" localSheetId="9">B_X!$A$1:$J$119</definedName>
    <definedName name="_xlnm.Print_Area" localSheetId="10">B_X_a!$A$1:$AF$45</definedName>
    <definedName name="_xlnm.Print_Area" localSheetId="15">Zal_B_VII_B111!$A$1:$AI$60</definedName>
    <definedName name="_xlnm.Print_Area" localSheetId="16">Zal_B_VII_B112!$A$1:$AI$66</definedName>
    <definedName name="_xlnm.Print_Area" localSheetId="17">Zal_B_VII_B15!$A$1:$J$42</definedName>
    <definedName name="_xlnm.Print_Area" localSheetId="11">Zal_B_VII_B3!$A$1:$AF$85</definedName>
    <definedName name="_xlnm.Print_Area" localSheetId="12">Zal_B_VII_B6!$A$1:$AH$41</definedName>
    <definedName name="_xlnm.Print_Area" localSheetId="13">Zal_B_VII_B71!$A$1:$AB$154</definedName>
    <definedName name="_xlnm.Print_Area" localSheetId="18">Zal_B_VII_D1.1!$A$1:$AL$34</definedName>
    <definedName name="_xlnm.Print_Area" localSheetId="19">Zal_B_VII_D2!$A$1:$AL$39</definedName>
    <definedName name="obywatelstwo" localSheetId="9">[2]Listy!$A$13:$A$41</definedName>
    <definedName name="obywatelstwo">[1]Listy!$A$13:$A$41</definedName>
    <definedName name="OsPr192WoPP" localSheetId="8">[17]B_I_II!$N$27</definedName>
    <definedName name="OsPr192WoPP" localSheetId="4">B_I_II!$M$27</definedName>
    <definedName name="OsPr192WoPP" localSheetId="9">[17]B_I_II!$N$27</definedName>
    <definedName name="OsPr192WoPP" localSheetId="11">[5]B_I_II!$N$27</definedName>
    <definedName name="OsPr192WoPP">B_I_II!$M$27</definedName>
    <definedName name="OSw" localSheetId="8">[2]Listy!#REF!</definedName>
    <definedName name="OSw" localSheetId="9">[2]Listy!#REF!</definedName>
    <definedName name="OSw">[2]Listy!#REF!</definedName>
    <definedName name="oswiadczenie" localSheetId="9">[18]Listy!$A$166:$A$168</definedName>
    <definedName name="oswiadczenie">[19]Listy!$A$166:$A$168</definedName>
    <definedName name="PKD" localSheetId="9">[2]Listy!$A$79:$A$82</definedName>
    <definedName name="PKD">[1]Listy!$A$79:$A$82</definedName>
    <definedName name="płeć" localSheetId="9">[2]Listy!$A$43:$A$45</definedName>
    <definedName name="płeć">[1]Listy!$A$43:$A$45</definedName>
    <definedName name="POW_DOLNO" localSheetId="8">[1]Listy!#REF!</definedName>
    <definedName name="POW_DOLNO" localSheetId="9">[2]Listy!#REF!</definedName>
    <definedName name="POW_DOLNO">[1]Listy!#REF!</definedName>
    <definedName name="powiazania" localSheetId="9">[20]Lista!$A$10:$A$14</definedName>
    <definedName name="powiazania">[3]Lista!$A$10:$A$14</definedName>
    <definedName name="Razem_BIV_33_pomoc" localSheetId="8">[17]B_IV!$A$24</definedName>
    <definedName name="Razem_BIV_33_pomoc" localSheetId="9">[17]B_IV!$A$24</definedName>
    <definedName name="Razem_BIV_33_pomoc" localSheetId="11">[5]B_IV!$A$24</definedName>
    <definedName name="Razem_BIV_33_pomoc">B_IV!$A$24</definedName>
    <definedName name="Razem_BIV_inf_zal" localSheetId="0">[15]B_IV!$A$36</definedName>
    <definedName name="Razem_BIV_inf_zal" localSheetId="8">[21]B_IV!$A$36</definedName>
    <definedName name="Razem_BIV_inf_zal" localSheetId="9">[21]B_IV!$A$36</definedName>
    <definedName name="Razem_BIV_inf_zal">[22]B_IV!$A$37</definedName>
    <definedName name="Razem_BIVA9_113" localSheetId="0">[15]Zal_B_IV_A9.1!$A$21</definedName>
    <definedName name="Razem_BIVA9_113" localSheetId="8">[21]Zal_B_IV_A9.1!$A$25</definedName>
    <definedName name="Razem_BIVA9_113" localSheetId="9">[21]Zal_B_IV_A9.1!$A$25</definedName>
    <definedName name="Razem_BIVA9_113">[22]Zal_B_IV_A9.1!$A$21</definedName>
    <definedName name="Razem_BIVA9_115" localSheetId="8">[17]Zal_B_VII_B91!$A$29</definedName>
    <definedName name="Razem_BIVA9_115" localSheetId="9">[17]Zal_B_VII_B91!$A$29</definedName>
    <definedName name="Razem_BIVA9_115" localSheetId="11">[5]Zal_B_VII_B71!$A$25</definedName>
    <definedName name="Razem_BIVA9_115">Zal_B_VII_B71!$A$25</definedName>
    <definedName name="Razem_BIVA9_123" localSheetId="0">[15]Zal_B_IV_A9.1!$A$48</definedName>
    <definedName name="Razem_BIVA9_123" localSheetId="8">[21]Zal_B_IV_A9.1!$A$52</definedName>
    <definedName name="Razem_BIVA9_123" localSheetId="9">[21]Zal_B_IV_A9.1!$A$52</definedName>
    <definedName name="Razem_BIVA9_123">[22]Zal_B_IV_A9.1!$A$48</definedName>
    <definedName name="Razem_BIVA9_125">Zal_B_VII_B71!$A$55</definedName>
    <definedName name="Razem_BIVA9_133" localSheetId="0">[15]Zal_B_IV_A9.1!$A$74</definedName>
    <definedName name="Razem_BIVA9_133" localSheetId="8">[21]Zal_B_IV_A9.1!$A$78</definedName>
    <definedName name="Razem_BIVA9_133" localSheetId="9">[21]Zal_B_IV_A9.1!$A$78</definedName>
    <definedName name="Razem_BIVA9_133">[22]Zal_B_IV_A9.1!$A$74</definedName>
    <definedName name="Razem_BIVA9_135">Zal_B_VII_B71!$A$83</definedName>
    <definedName name="Razem_BIVA9_143" localSheetId="0">[15]Zal_B_IV_A9.1!$A$99</definedName>
    <definedName name="Razem_BIVA9_143" localSheetId="8">[21]Zal_B_IV_A9.1!$A$103</definedName>
    <definedName name="Razem_BIVA9_143" localSheetId="9">[21]Zal_B_IV_A9.1!$A$103</definedName>
    <definedName name="Razem_BIVA9_143">[22]Zal_B_IV_A9.1!$A$99</definedName>
    <definedName name="Razem_BIVA9_145">Zal_B_VII_B71!$A$110</definedName>
    <definedName name="Razem_BIVA9_153" localSheetId="0">[15]Zal_B_IV_A9.1!$A$125</definedName>
    <definedName name="Razem_BIVA9_153" localSheetId="8">[21]Zal_B_IV_A9.1!$A$129</definedName>
    <definedName name="Razem_BIVA9_153" localSheetId="9">[21]Zal_B_IV_A9.1!$A$129</definedName>
    <definedName name="Razem_BIVA9_153">[22]Zal_B_IV_A9.1!$A$125</definedName>
    <definedName name="Razem_BIVA9_155">Zal_B_VII_B71!$A$138</definedName>
    <definedName name="Razem_VA_WF">[23]VA_WF!$I$22</definedName>
    <definedName name="RazemBVI" localSheetId="0">[17]B_VI!$A$14</definedName>
    <definedName name="RazemBVI" localSheetId="8">[17]B_VI!$A$14</definedName>
    <definedName name="RazemBVI" localSheetId="9">[17]B_VI!$A$14</definedName>
    <definedName name="RazemBVI" localSheetId="11">[5]B_VI!$A$14</definedName>
    <definedName name="RazemBVI" localSheetId="18">[17]B_VI!$A$14</definedName>
    <definedName name="RazemBVI">B_VI!$A$14</definedName>
    <definedName name="RazemBVII">B_VII!$A$62</definedName>
    <definedName name="rozporządzenia" localSheetId="9">[2]Listy!$A$93:$A$96</definedName>
    <definedName name="rozporządzenia">[1]Listy!$A$93:$A$96</definedName>
    <definedName name="schemat" localSheetId="0">#REF!</definedName>
    <definedName name="schemat" localSheetId="8">#REF!</definedName>
    <definedName name="schemat" localSheetId="9">#REF!</definedName>
    <definedName name="schemat" localSheetId="11">#REF!</definedName>
    <definedName name="schemat" localSheetId="18">#REF!</definedName>
    <definedName name="schemat">#REF!</definedName>
    <definedName name="SEKCJA" localSheetId="0">[24]I!#REF!</definedName>
    <definedName name="SEKCJA" localSheetId="8">[24]I!#REF!</definedName>
    <definedName name="SEKCJA" localSheetId="9">[25]I!#REF!</definedName>
    <definedName name="SEKCJA" localSheetId="11">[24]I!#REF!</definedName>
    <definedName name="SEKCJA" localSheetId="18">[24]I!#REF!</definedName>
    <definedName name="SEKCJA">[24]I!#REF!</definedName>
    <definedName name="SekcjaVIII_ZAł2" localSheetId="0">#REF!</definedName>
    <definedName name="SekcjaVIII_ZAł2" localSheetId="8">#REF!</definedName>
    <definedName name="SekcjaVIII_ZAł2" localSheetId="9">#REF!</definedName>
    <definedName name="SekcjaVIII_ZAł2" localSheetId="11">#REF!</definedName>
    <definedName name="SekcjaVIII_ZAł2" localSheetId="18">#REF!</definedName>
    <definedName name="SekcjaVIII_ZAł2">#REF!</definedName>
    <definedName name="sss" localSheetId="8">'[8]Sekcje_B_III. Opis operacji'!#REF!</definedName>
    <definedName name="sss" localSheetId="9">'[8]Sekcje_B_III. Opis operacji'!#REF!</definedName>
    <definedName name="sss" localSheetId="11">'[8]Sekcje_B_III. Opis operacji'!#REF!</definedName>
    <definedName name="sss">'[8]Sekcje_B_III. Opis operacji'!#REF!</definedName>
    <definedName name="sssss" localSheetId="0">[13]Sekcje_III!#REF!</definedName>
    <definedName name="sssss" localSheetId="8">[13]Sekcje_III!#REF!</definedName>
    <definedName name="sssss" localSheetId="9">[14]Sekcje_III!#REF!</definedName>
    <definedName name="sssss" localSheetId="11">[13]Sekcje_III!#REF!</definedName>
    <definedName name="sssss" localSheetId="18">[13]Sekcje_III!#REF!</definedName>
    <definedName name="sssss">[13]Sekcje_III!#REF!</definedName>
    <definedName name="status1" localSheetId="9">[20]Lista!$A$1:$A$4</definedName>
    <definedName name="status1">[3]Lista!$A$1:$A$4</definedName>
    <definedName name="SumaA5">B_V!$F$10</definedName>
    <definedName name="SumaABV" localSheetId="4">B_V!$B$10</definedName>
    <definedName name="SumaABV">[26]B_V!$B$31</definedName>
    <definedName name="SumaBBV" localSheetId="4">B_V!$B$15</definedName>
    <definedName name="SumaBBV">[26]B_V!$B$44</definedName>
    <definedName name="SumaCBV">B_V!$B$20</definedName>
    <definedName name="SumaDBV">B_V!$B$25</definedName>
    <definedName name="SumaEBV">B_V!$B$30</definedName>
    <definedName name="SumaFBV">B_V!$B$35</definedName>
    <definedName name="SumaGBV">B_V!$B$40</definedName>
    <definedName name="SumaHBV">B_V!$B$45</definedName>
    <definedName name="SumaIBV" localSheetId="4">B_V!$B$56</definedName>
    <definedName name="SumaIBV">[26]B_V!$B$45</definedName>
    <definedName name="SumaII_IBV" localSheetId="4">B_V!$B$62</definedName>
    <definedName name="SumaII_IBV">[26]B_V!$B$51</definedName>
    <definedName name="SumaII_IIBV" localSheetId="4">B_V!$B$67</definedName>
    <definedName name="SumaII_IIBV">[26]B_V!$B$56</definedName>
    <definedName name="SumaII_IIIBV" localSheetId="4">B_V!$B$72</definedName>
    <definedName name="SumaII_IIIBV">[26]B_V!$B$61</definedName>
    <definedName name="SumaIIBV" localSheetId="4">B_V!$B$73</definedName>
    <definedName name="SumaIIBV">[26]B_V!$B$62</definedName>
    <definedName name="SumaIIIBV" localSheetId="4">B_V!$B$78</definedName>
    <definedName name="SumaIIIBV">[26]B_V!$B$67</definedName>
    <definedName name="SumaimBV">B_V!$B$50</definedName>
    <definedName name="SumaIVBV" localSheetId="4">B_V!$B$79</definedName>
    <definedName name="SumaIVBV">[26]B_V!$B$68</definedName>
    <definedName name="SumaJBV">B_V!$B$55</definedName>
    <definedName name="szkol" localSheetId="0">#REF!</definedName>
    <definedName name="szkol" localSheetId="8">#REF!</definedName>
    <definedName name="szkol" localSheetId="9">#REF!</definedName>
    <definedName name="szkol" localSheetId="11">#REF!</definedName>
    <definedName name="szkol" localSheetId="18">#REF!</definedName>
    <definedName name="szkol">#REF!</definedName>
    <definedName name="TAK" localSheetId="9">[2]Listy!$A$88:$A$89</definedName>
    <definedName name="TAK">[1]Listy!$A$88:$A$89</definedName>
    <definedName name="V_ZRF_Suma_A">[23]VI_ZRF!$A$11</definedName>
    <definedName name="V_ZRF_Suma_B">[23]VI_ZRF!$A$16</definedName>
    <definedName name="V_ZRF_Suma_C">[23]VI_ZRF!$A$21</definedName>
    <definedName name="V_ZRF_Suma_D">[27]V_ZRF!$A$26</definedName>
    <definedName name="V_ZRF_Suma_E">[27]V_ZRF!$A$31</definedName>
    <definedName name="V_ZRF_Suma_F">[27]V_ZRF!$A$36</definedName>
    <definedName name="V_ZRF_Suma_G">[27]V_ZRF!$A$41</definedName>
    <definedName name="V_ZRF_Suma_H">[27]V_ZRF!$A$46</definedName>
    <definedName name="V_ZRF_Suma_I">[23]VI_ZRF!$A$22</definedName>
    <definedName name="V_ZRF_Suma_I.">[27]V_ZRF!$A$51</definedName>
    <definedName name="V_ZRF_Suma_II">[23]VI_ZRF!$A$27</definedName>
    <definedName name="V_ZRF_Suma_J">[27]V_ZRF!$A$56</definedName>
    <definedName name="V_ZRF_Suma_KK_operacji">[23]VI_ZRF!$A$28</definedName>
    <definedName name="VI_OR_Razem">[27]VI_Opis_rzeczowy!$E$13</definedName>
    <definedName name="VII_Razem_liczba_zal">[23]VIII_Info_Zalacz!$A$39</definedName>
    <definedName name="wartość_wskaźnika" localSheetId="9">'[28]II.Id. OPERACJI'!$AO$24:$AO$25</definedName>
    <definedName name="wartość_wskaźnika">'[29]II.Id. OPERACJI'!$AO$24:$AO$25</definedName>
    <definedName name="WSkazniki">[3]Lista!$A$6:$A$8</definedName>
    <definedName name="wskaźniki" localSheetId="9">'[28]II.Id. OPERACJI'!$AO$16:$AO$21</definedName>
    <definedName name="wskaźniki">'[29]II.Id. OPERACJI'!$AO$16:$AO$21</definedName>
    <definedName name="wskaźniki1" localSheetId="9">[2]Listy!$A$69,[2]Listy!$A$71:$A$71</definedName>
    <definedName name="wskaźniki1">[1]Listy!$A$69,[1]Listy!$A$71:$A$71</definedName>
    <definedName name="wskaźniki2" localSheetId="9">[2]Listy!$A$73:$A$76</definedName>
    <definedName name="wskaźniki2">[1]Listy!$A$73:$A$76</definedName>
    <definedName name="x" localSheetId="9">[2]Listy!$A$90:$A$91</definedName>
    <definedName name="x">[1]Listy!$A$90:$A$91</definedName>
    <definedName name="Z_56E8AA3C_4CAF_4C55_B8E1_071ABD58E041_.wvu.Cols" localSheetId="8" hidden="1">B_IX!$A:$A</definedName>
    <definedName name="Z_56E8AA3C_4CAF_4C55_B8E1_071ABD58E041_.wvu.Cols" localSheetId="7" hidden="1">B_VIII!#REF!</definedName>
    <definedName name="Z_56E8AA3C_4CAF_4C55_B8E1_071ABD58E041_.wvu.PrintArea" localSheetId="0" hidden="1">A!$A$2:$N$90</definedName>
    <definedName name="Z_56E8AA3C_4CAF_4C55_B8E1_071ABD58E041_.wvu.PrintArea" localSheetId="1" hidden="1">B_I_II!$A$1:$AI$99</definedName>
    <definedName name="Z_56E8AA3C_4CAF_4C55_B8E1_071ABD58E041_.wvu.PrintArea" localSheetId="2" hidden="1">B_III!$A$1:$AF$173</definedName>
    <definedName name="Z_56E8AA3C_4CAF_4C55_B8E1_071ABD58E041_.wvu.PrintArea" localSheetId="3" hidden="1">B_IV!$A$1:$AI$69</definedName>
    <definedName name="Z_56E8AA3C_4CAF_4C55_B8E1_071ABD58E041_.wvu.PrintArea" localSheetId="8" hidden="1">B_IX!$B$1:$AN$14</definedName>
    <definedName name="Z_56E8AA3C_4CAF_4C55_B8E1_071ABD58E041_.wvu.PrintArea" localSheetId="6" hidden="1">B_VII!$A$1:$D$64</definedName>
    <definedName name="Z_56E8AA3C_4CAF_4C55_B8E1_071ABD58E041_.wvu.PrintArea" localSheetId="7" hidden="1">B_VIII!$A$1:$AL$41</definedName>
    <definedName name="Z_56E8AA3C_4CAF_4C55_B8E1_071ABD58E041_.wvu.PrintArea" localSheetId="15" hidden="1">Zal_B_VII_B111!$A$1:$AI$60</definedName>
    <definedName name="Z_56E8AA3C_4CAF_4C55_B8E1_071ABD58E041_.wvu.PrintArea" localSheetId="16" hidden="1">Zal_B_VII_B112!$A$1:$AI$66</definedName>
    <definedName name="Z_56E8AA3C_4CAF_4C55_B8E1_071ABD58E041_.wvu.PrintArea" localSheetId="11" hidden="1">Zal_B_VII_B3!$A$1:$AF$85</definedName>
    <definedName name="Z_56E8AA3C_4CAF_4C55_B8E1_071ABD58E041_.wvu.PrintArea" localSheetId="12" hidden="1">Zal_B_VII_B6!$A$1:$AH$40</definedName>
    <definedName name="Z_56E8AA3C_4CAF_4C55_B8E1_071ABD58E041_.wvu.PrintArea" localSheetId="13" hidden="1">Zal_B_VII_B71!$A$3:$AB$87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1" hidden="1">B_I_II!$A$1:$AI$99</definedName>
    <definedName name="Z_799BC39E_33A7_49D3_B680_85DCC9C10170_.wvu.PrintArea" localSheetId="2" hidden="1">B_III!$A$1:$AF$173</definedName>
    <definedName name="Z_799BC39E_33A7_49D3_B680_85DCC9C10170_.wvu.PrintArea" localSheetId="3" hidden="1">B_IV!$A$1:$AI$69</definedName>
    <definedName name="Z_799BC39E_33A7_49D3_B680_85DCC9C10170_.wvu.PrintArea" localSheetId="4" hidden="1">B_V!$A$1:$O$87</definedName>
    <definedName name="Z_799BC39E_33A7_49D3_B680_85DCC9C10170_.wvu.PrintArea" localSheetId="6" hidden="1">B_VII!$A$1:$D$63</definedName>
    <definedName name="Z_799BC39E_33A7_49D3_B680_85DCC9C10170_.wvu.PrintArea" localSheetId="7" hidden="1">B_VIII!$A$1:$AL$41</definedName>
    <definedName name="Z_799BC39E_33A7_49D3_B680_85DCC9C10170_.wvu.PrintArea" localSheetId="15" hidden="1">Zal_B_VII_B111!$A$1:$AI$60</definedName>
    <definedName name="Z_799BC39E_33A7_49D3_B680_85DCC9C10170_.wvu.PrintArea" localSheetId="16" hidden="1">Zal_B_VII_B112!$A$1:$AI$66</definedName>
    <definedName name="Z_799BC39E_33A7_49D3_B680_85DCC9C10170_.wvu.PrintArea" localSheetId="17" hidden="1">Zal_B_VII_B15!$A$1:$J$42</definedName>
    <definedName name="Z_799BC39E_33A7_49D3_B680_85DCC9C10170_.wvu.PrintArea" localSheetId="11" hidden="1">Zal_B_VII_B3!$A$1:$AF$85</definedName>
    <definedName name="Z_799BC39E_33A7_49D3_B680_85DCC9C10170_.wvu.PrintArea" localSheetId="12" hidden="1">Zal_B_VII_B6!$A$1:$AH$36</definedName>
    <definedName name="Z_799BC39E_33A7_49D3_B680_85DCC9C10170_.wvu.PrintArea" localSheetId="18" hidden="1">Zal_B_VII_D1.1!$A$1:$AL$33</definedName>
    <definedName name="Z_799BC39E_33A7_49D3_B680_85DCC9C10170_.wvu.PrintArea" localSheetId="19" hidden="1">Zal_B_VII_D2!$A$1:$AL$39</definedName>
    <definedName name="Z_799BC39E_33A7_49D3_B680_85DCC9C10170_.wvu.Rows" localSheetId="1" hidden="1">B_I_II!$102:$200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5" hidden="1">Zal_B_VII_B111!$A$4:$AI$60</definedName>
    <definedName name="Z_8D761A3D_5589_43DE_BFB5_9340DD3C6E17_.wvu.PrintArea" localSheetId="16" hidden="1">Zal_B_VII_B112!$A$4:$AI$66</definedName>
    <definedName name="Z_8F6157A3_D431_4091_A98E_37FECE20820C_.wvu.Cols" localSheetId="8" hidden="1">B_IX!$A:$A</definedName>
    <definedName name="Z_8F6157A3_D431_4091_A98E_37FECE20820C_.wvu.Cols" localSheetId="7" hidden="1">B_VIII!#REF!</definedName>
    <definedName name="Z_8F6157A3_D431_4091_A98E_37FECE20820C_.wvu.PrintArea" localSheetId="0" hidden="1">A!$A$2:$N$90</definedName>
    <definedName name="Z_8F6157A3_D431_4091_A98E_37FECE20820C_.wvu.PrintArea" localSheetId="1" hidden="1">B_I_II!$A$1:$AI$99</definedName>
    <definedName name="Z_8F6157A3_D431_4091_A98E_37FECE20820C_.wvu.PrintArea" localSheetId="2" hidden="1">B_III!$A$1:$AF$173</definedName>
    <definedName name="Z_8F6157A3_D431_4091_A98E_37FECE20820C_.wvu.PrintArea" localSheetId="3" hidden="1">B_IV!$A$1:$AI$69</definedName>
    <definedName name="Z_8F6157A3_D431_4091_A98E_37FECE20820C_.wvu.PrintArea" localSheetId="8" hidden="1">B_IX!$B$1:$AN$14</definedName>
    <definedName name="Z_8F6157A3_D431_4091_A98E_37FECE20820C_.wvu.PrintArea" localSheetId="6" hidden="1">B_VII!$A$1:$D$64</definedName>
    <definedName name="Z_8F6157A3_D431_4091_A98E_37FECE20820C_.wvu.PrintArea" localSheetId="7" hidden="1">B_VIII!$A$1:$AL$41</definedName>
    <definedName name="Z_8F6157A3_D431_4091_A98E_37FECE20820C_.wvu.PrintArea" localSheetId="15" hidden="1">Zal_B_VII_B111!$A$1:$AI$60</definedName>
    <definedName name="Z_8F6157A3_D431_4091_A98E_37FECE20820C_.wvu.PrintArea" localSheetId="16" hidden="1">Zal_B_VII_B112!$A$1:$AI$66</definedName>
    <definedName name="Z_8F6157A3_D431_4091_A98E_37FECE20820C_.wvu.PrintArea" localSheetId="11" hidden="1">Zal_B_VII_B3!$A$1:$AF$85</definedName>
    <definedName name="Z_8F6157A3_D431_4091_A98E_37FECE20820C_.wvu.PrintArea" localSheetId="12" hidden="1">Zal_B_VII_B6!$A$1:$AH$40</definedName>
    <definedName name="Z_8F6157A3_D431_4091_A98E_37FECE20820C_.wvu.PrintArea" localSheetId="13" hidden="1">Zal_B_VII_B71!$A$3:$AB$87</definedName>
    <definedName name="Z_A75F8835_BC11_4842_B3E4_C76AE9AA1723_.wvu.Cols" localSheetId="3" hidden="1">B_IV!$AK:$AK</definedName>
    <definedName name="Z_A75F8835_BC11_4842_B3E4_C76AE9AA1723_.wvu.Cols" localSheetId="4" hidden="1">B_V!$A:$A</definedName>
    <definedName name="Z_A75F8835_BC11_4842_B3E4_C76AE9AA1723_.wvu.Cols" localSheetId="13" hidden="1">Zal_B_VII_B71!$AE:$AR</definedName>
    <definedName name="Z_A75F8835_BC11_4842_B3E4_C76AE9AA1723_.wvu.FilterData" localSheetId="6" hidden="1">B_VII!$A$1:$D$64</definedName>
    <definedName name="Z_A75F8835_BC11_4842_B3E4_C76AE9AA1723_.wvu.FilterData" localSheetId="13" hidden="1">Zal_B_VII_B71!$A$1:$AB$154</definedName>
    <definedName name="Z_A75F8835_BC11_4842_B3E4_C76AE9AA1723_.wvu.PrintArea" localSheetId="1" hidden="1">B_I_II!$A$1:$AI$99</definedName>
    <definedName name="Z_A75F8835_BC11_4842_B3E4_C76AE9AA1723_.wvu.PrintArea" localSheetId="2" hidden="1">B_III!$A$1:$AF$173</definedName>
    <definedName name="Z_A75F8835_BC11_4842_B3E4_C76AE9AA1723_.wvu.PrintArea" localSheetId="3" hidden="1">B_IV!$A$1:$AI$69</definedName>
    <definedName name="Z_A75F8835_BC11_4842_B3E4_C76AE9AA1723_.wvu.PrintArea" localSheetId="4" hidden="1">B_V!$B$1:$O$87</definedName>
    <definedName name="Z_A75F8835_BC11_4842_B3E4_C76AE9AA1723_.wvu.PrintArea" localSheetId="5" hidden="1">B_VI!$A$1:$H$17</definedName>
    <definedName name="Z_A75F8835_BC11_4842_B3E4_C76AE9AA1723_.wvu.PrintArea" localSheetId="6" hidden="1">B_VII!$A$1:$D$63</definedName>
    <definedName name="Z_A75F8835_BC11_4842_B3E4_C76AE9AA1723_.wvu.PrintArea" localSheetId="7" hidden="1">B_VIII!$A$1:$AL$41</definedName>
    <definedName name="Z_A75F8835_BC11_4842_B3E4_C76AE9AA1723_.wvu.PrintArea" localSheetId="15" hidden="1">Zal_B_VII_B111!$A$1:$AI$60</definedName>
    <definedName name="Z_A75F8835_BC11_4842_B3E4_C76AE9AA1723_.wvu.PrintArea" localSheetId="16" hidden="1">Zal_B_VII_B112!$A$1:$AI$66</definedName>
    <definedName name="Z_A75F8835_BC11_4842_B3E4_C76AE9AA1723_.wvu.PrintArea" localSheetId="17" hidden="1">Zal_B_VII_B15!$A$1:$J$42</definedName>
    <definedName name="Z_A75F8835_BC11_4842_B3E4_C76AE9AA1723_.wvu.PrintArea" localSheetId="11" hidden="1">Zal_B_VII_B3!$A$1:$AF$85</definedName>
    <definedName name="Z_A75F8835_BC11_4842_B3E4_C76AE9AA1723_.wvu.PrintArea" localSheetId="12" hidden="1">Zal_B_VII_B6!$A$1:$AH$37</definedName>
    <definedName name="Z_A75F8835_BC11_4842_B3E4_C76AE9AA1723_.wvu.PrintArea" localSheetId="13" hidden="1">Zal_B_VII_B71!$A$1:$AB$154</definedName>
    <definedName name="Z_A75F8835_BC11_4842_B3E4_C76AE9AA1723_.wvu.PrintArea" localSheetId="19" hidden="1">Zal_B_VII_D2!$A$1:$AL$39</definedName>
    <definedName name="Z_A75F8835_BC11_4842_B3E4_C76AE9AA1723_.wvu.Rows" localSheetId="1" hidden="1">B_I_II!#REF!,B_I_II!$101:$200</definedName>
    <definedName name="Z_A75F8835_BC11_4842_B3E4_C76AE9AA1723_.wvu.Rows" localSheetId="3" hidden="1">B_IV!$71:$71,B_IV!$74:$281</definedName>
    <definedName name="Z_A75F8835_BC11_4842_B3E4_C76AE9AA1723_.wvu.Rows" localSheetId="7" hidden="1">B_VIII!#REF!</definedName>
    <definedName name="Z_A75F8835_BC11_4842_B3E4_C76AE9AA1723_.wvu.Rows" localSheetId="11" hidden="1">Zal_B_VII_B3!$6:$6,Zal_B_VII_B3!$10:$10,Zal_B_VII_B3!$33:$37,Zal_B_VII_B3!$45:$45</definedName>
    <definedName name="Z_A75F8835_BC11_4842_B3E4_C76AE9AA1723_.wvu.Rows" localSheetId="12" hidden="1">Zal_B_VII_B6!$7:$11,Zal_B_VII_B6!$18:$19</definedName>
    <definedName name="Z_DF64D807_4B8C_423B_A975_C6FACD998002_.wvu.PrintArea" localSheetId="9" hidden="1">B_X!$A$2:$J$54</definedName>
    <definedName name="zaznaczenie" localSheetId="9">'[28]II.Id. OPERACJI'!$AO$1:$AO$2</definedName>
    <definedName name="zaznaczenie">'[29]II.Id. OPERACJI'!$AO$1:$AO$2</definedName>
    <definedName name="zzz" localSheetId="0">[30]I!#REF!</definedName>
    <definedName name="zzz" localSheetId="8">[30]I!#REF!</definedName>
    <definedName name="zzz" localSheetId="9">[31]I!#REF!</definedName>
    <definedName name="zzz" localSheetId="11">[30]I!#REF!</definedName>
    <definedName name="zzz" localSheetId="18">[30]I!#REF!</definedName>
    <definedName name="zzz">[30]I!#REF!</definedName>
  </definedNames>
  <calcPr calcId="191029"/>
  <customWorkbookViews>
    <customWorkbookView name="KS - Widok osobisty" guid="{A75F8835-BC11-4842-B3E4-C76AE9AA1723}" mergeInterval="0" personalView="1" maximized="1" xWindow="-9" yWindow="-9" windowWidth="1938" windowHeight="1050" tabRatio="912" activeSheetId="49" showComments="commIndAndComment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8" i="49" l="1"/>
  <c r="D57" i="49"/>
  <c r="D56" i="49"/>
  <c r="D55" i="49"/>
  <c r="D54" i="49"/>
  <c r="D53" i="49"/>
  <c r="D10" i="49"/>
  <c r="N82" i="69" l="1"/>
  <c r="N50" i="69" l="1"/>
  <c r="M50" i="69"/>
  <c r="L50" i="69"/>
  <c r="K50" i="69"/>
  <c r="J50" i="69"/>
  <c r="I50" i="69"/>
  <c r="H50" i="69"/>
  <c r="G50" i="69"/>
  <c r="N45" i="69" l="1"/>
  <c r="M45" i="69"/>
  <c r="L45" i="69"/>
  <c r="K45" i="69"/>
  <c r="J45" i="69"/>
  <c r="I45" i="69"/>
  <c r="H45" i="69"/>
  <c r="G45" i="69"/>
  <c r="F45" i="69"/>
  <c r="N40" i="69"/>
  <c r="M40" i="69"/>
  <c r="L40" i="69"/>
  <c r="K40" i="69"/>
  <c r="J40" i="69"/>
  <c r="I40" i="69"/>
  <c r="H40" i="69"/>
  <c r="G40" i="69"/>
  <c r="F40" i="69"/>
  <c r="N35" i="69"/>
  <c r="M35" i="69"/>
  <c r="L35" i="69"/>
  <c r="K35" i="69"/>
  <c r="J35" i="69"/>
  <c r="I35" i="69"/>
  <c r="H35" i="69"/>
  <c r="G35" i="69"/>
  <c r="F35" i="69"/>
  <c r="N30" i="69"/>
  <c r="M30" i="69"/>
  <c r="L30" i="69"/>
  <c r="K30" i="69"/>
  <c r="J30" i="69"/>
  <c r="I30" i="69"/>
  <c r="H30" i="69"/>
  <c r="G30" i="69"/>
  <c r="F30" i="69"/>
  <c r="N25" i="69"/>
  <c r="M25" i="69"/>
  <c r="L25" i="69"/>
  <c r="K25" i="69"/>
  <c r="J25" i="69"/>
  <c r="I25" i="69"/>
  <c r="H25" i="69"/>
  <c r="G25" i="69"/>
  <c r="F25" i="69"/>
  <c r="N20" i="69"/>
  <c r="M20" i="69"/>
  <c r="L20" i="69"/>
  <c r="K20" i="69"/>
  <c r="J20" i="69"/>
  <c r="I20" i="69"/>
  <c r="H20" i="69"/>
  <c r="G20" i="69"/>
  <c r="F20" i="69"/>
  <c r="F10" i="69"/>
  <c r="N55" i="69"/>
  <c r="M55" i="69"/>
  <c r="L55" i="69"/>
  <c r="K55" i="69"/>
  <c r="J55" i="69"/>
  <c r="I55" i="69"/>
  <c r="H55" i="69"/>
  <c r="G55" i="69"/>
  <c r="F50" i="69"/>
  <c r="F55" i="69"/>
  <c r="AA172" i="1"/>
  <c r="AA168" i="1"/>
  <c r="B25" i="81"/>
  <c r="B20" i="81"/>
  <c r="R70" i="64" l="1"/>
  <c r="C24" i="68"/>
  <c r="B30" i="44"/>
  <c r="B21" i="44"/>
  <c r="B25" i="43"/>
  <c r="B47" i="43"/>
  <c r="AB27" i="28" l="1"/>
  <c r="AB37" i="28" l="1"/>
  <c r="AB33" i="28"/>
  <c r="AB32" i="28" l="1"/>
  <c r="AB30" i="28" s="1"/>
  <c r="D61" i="49" l="1"/>
  <c r="D60" i="49"/>
  <c r="D45" i="49"/>
  <c r="D44" i="49"/>
  <c r="D51" i="49"/>
  <c r="D50" i="49"/>
  <c r="D49" i="49"/>
  <c r="D48" i="49"/>
  <c r="D47" i="49"/>
  <c r="D43" i="49"/>
  <c r="D42" i="49"/>
  <c r="D41" i="49"/>
  <c r="D40" i="49"/>
  <c r="D39" i="49"/>
  <c r="D38" i="49"/>
  <c r="D37" i="49"/>
  <c r="D36" i="49"/>
  <c r="D35" i="49"/>
  <c r="D34" i="49"/>
  <c r="D33" i="49"/>
  <c r="D32" i="49"/>
  <c r="D31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9" i="49"/>
  <c r="D7" i="49"/>
  <c r="D6" i="49"/>
  <c r="N83" i="69" l="1"/>
  <c r="M82" i="69"/>
  <c r="M83" i="69"/>
  <c r="L82" i="69"/>
  <c r="L83" i="69"/>
  <c r="K82" i="69"/>
  <c r="K83" i="69"/>
  <c r="J82" i="69"/>
  <c r="J83" i="69"/>
  <c r="I82" i="69"/>
  <c r="I83" i="69"/>
  <c r="H82" i="69"/>
  <c r="H83" i="69"/>
  <c r="G82" i="69"/>
  <c r="G83" i="69"/>
  <c r="N81" i="69"/>
  <c r="M81" i="69"/>
  <c r="L81" i="69"/>
  <c r="K81" i="69"/>
  <c r="J81" i="69"/>
  <c r="I81" i="69"/>
  <c r="H81" i="69"/>
  <c r="G81" i="69"/>
  <c r="F82" i="69"/>
  <c r="F83" i="69"/>
  <c r="F81" i="69"/>
  <c r="N78" i="69" l="1"/>
  <c r="M78" i="69"/>
  <c r="L78" i="69"/>
  <c r="K78" i="69"/>
  <c r="J78" i="69"/>
  <c r="I78" i="69"/>
  <c r="H78" i="69"/>
  <c r="G78" i="69"/>
  <c r="F78" i="69"/>
  <c r="N72" i="69"/>
  <c r="M72" i="69"/>
  <c r="L72" i="69"/>
  <c r="K72" i="69"/>
  <c r="J72" i="69"/>
  <c r="I72" i="69"/>
  <c r="H72" i="69"/>
  <c r="G72" i="69"/>
  <c r="F72" i="69"/>
  <c r="N67" i="69"/>
  <c r="M67" i="69"/>
  <c r="L67" i="69"/>
  <c r="K67" i="69"/>
  <c r="J67" i="69"/>
  <c r="I67" i="69"/>
  <c r="H67" i="69"/>
  <c r="G67" i="69"/>
  <c r="F67" i="69"/>
  <c r="N62" i="69"/>
  <c r="M62" i="69"/>
  <c r="L62" i="69"/>
  <c r="K62" i="69"/>
  <c r="J62" i="69"/>
  <c r="I62" i="69"/>
  <c r="H62" i="69"/>
  <c r="G62" i="69"/>
  <c r="F62" i="69"/>
  <c r="N15" i="69"/>
  <c r="M15" i="69"/>
  <c r="L15" i="69"/>
  <c r="G15" i="69"/>
  <c r="F15" i="69"/>
  <c r="N10" i="69"/>
  <c r="M10" i="69"/>
  <c r="L10" i="69"/>
  <c r="G10" i="69"/>
  <c r="J10" i="69"/>
  <c r="H10" i="69"/>
  <c r="N56" i="69" l="1"/>
  <c r="M56" i="69"/>
  <c r="L56" i="69"/>
  <c r="G56" i="69"/>
  <c r="I73" i="69"/>
  <c r="M73" i="69"/>
  <c r="H15" i="69"/>
  <c r="H56" i="69" s="1"/>
  <c r="J15" i="69"/>
  <c r="J56" i="69" s="1"/>
  <c r="G73" i="69"/>
  <c r="K73" i="69"/>
  <c r="F73" i="69"/>
  <c r="J73" i="69"/>
  <c r="N73" i="69"/>
  <c r="H73" i="69"/>
  <c r="L73" i="69"/>
  <c r="I15" i="69"/>
  <c r="K15" i="69"/>
  <c r="J79" i="69" l="1"/>
  <c r="H79" i="69"/>
  <c r="M79" i="69"/>
  <c r="L79" i="69"/>
  <c r="N79" i="69"/>
  <c r="G79" i="69"/>
  <c r="I10" i="69"/>
  <c r="K10" i="69"/>
  <c r="K56" i="69" l="1"/>
  <c r="K79" i="69" s="1"/>
  <c r="I56" i="69"/>
  <c r="I79" i="69" s="1"/>
  <c r="F56" i="69" l="1"/>
  <c r="F79" i="69" s="1"/>
  <c r="AB24" i="28"/>
  <c r="Z25" i="66" l="1"/>
  <c r="AB5" i="66" s="1"/>
  <c r="Z26" i="66" l="1"/>
  <c r="I26" i="66"/>
  <c r="H70" i="64"/>
  <c r="Z28" i="66" l="1"/>
  <c r="Z138" i="66"/>
  <c r="Z110" i="66"/>
  <c r="I111" i="66" s="1"/>
  <c r="Z83" i="66"/>
  <c r="I84" i="66" s="1"/>
  <c r="Z55" i="66"/>
  <c r="I56" i="66" s="1"/>
  <c r="I139" i="66" l="1"/>
  <c r="Z139" i="66"/>
  <c r="Z111" i="66"/>
  <c r="Z84" i="66"/>
  <c r="Z56" i="66"/>
  <c r="AB89" i="66"/>
  <c r="AB34" i="66"/>
  <c r="AB61" i="66"/>
  <c r="AB116" i="66"/>
  <c r="D62" i="49"/>
  <c r="G5" i="25"/>
  <c r="G6" i="25"/>
  <c r="G7" i="25"/>
  <c r="G8" i="25"/>
  <c r="G9" i="25"/>
  <c r="G10" i="25"/>
  <c r="G11" i="25"/>
  <c r="G12" i="25"/>
  <c r="G13" i="25"/>
  <c r="G4" i="25"/>
  <c r="G14" i="25" l="1"/>
  <c r="Z141" i="66"/>
  <c r="Z113" i="66"/>
  <c r="Z86" i="66"/>
  <c r="Z58" i="66"/>
  <c r="AE63" i="28"/>
  <c r="E58" i="28"/>
  <c r="T49" i="28"/>
  <c r="E49" i="28"/>
  <c r="AB7" i="28"/>
  <c r="AB13" i="28" s="1"/>
  <c r="T7" i="28"/>
  <c r="T13" i="28" s="1"/>
  <c r="AE5" i="66" l="1"/>
  <c r="AB16" i="28" s="1"/>
  <c r="X7" i="23"/>
  <c r="B7" i="23"/>
  <c r="AR10" i="66"/>
  <c r="AH3" i="28"/>
  <c r="AE20" i="75" l="1"/>
  <c r="AB25" i="28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<sst xmlns="http://schemas.openxmlformats.org/spreadsheetml/2006/main" count="1775" uniqueCount="995">
  <si>
    <t>5.</t>
  </si>
  <si>
    <t>A*</t>
  </si>
  <si>
    <t>B*</t>
  </si>
  <si>
    <t>1**</t>
  </si>
  <si>
    <t>miejscowość i data (dzień-miesiąc-rok)</t>
  </si>
  <si>
    <t>Lp.</t>
  </si>
  <si>
    <t>…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</si>
  <si>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</si>
  <si>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</si>
  <si>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</si>
  <si>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</si>
  <si>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</si>
  <si>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</si>
  <si>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</si>
  <si>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</si>
  <si>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</si>
  <si>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</si>
  <si>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</si>
  <si>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</si>
  <si>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</si>
  <si>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</si>
  <si>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</si>
  <si>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</si>
  <si>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</si>
  <si>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</si>
  <si>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</si>
  <si>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</si>
  <si>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</si>
  <si>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</si>
  <si>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</si>
  <si>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</si>
  <si>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</si>
  <si>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</si>
  <si>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</si>
  <si>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</si>
  <si>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</si>
  <si>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</si>
  <si>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</si>
  <si>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</si>
  <si>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</si>
  <si>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</si>
  <si>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</si>
  <si>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</si>
  <si>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</si>
  <si>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</si>
  <si>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</si>
  <si>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</si>
  <si>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</si>
  <si>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</si>
  <si>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</si>
  <si>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</si>
  <si>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</si>
  <si>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</si>
  <si>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</si>
  <si>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</si>
  <si>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</si>
  <si>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</si>
  <si>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</si>
  <si>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</si>
  <si>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</si>
  <si>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</si>
  <si>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</si>
  <si>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</si>
  <si>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</si>
  <si>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</si>
  <si>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</si>
  <si>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</si>
  <si>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</si>
  <si>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</si>
  <si>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</si>
  <si>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</si>
  <si>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</si>
  <si>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</si>
  <si>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</si>
  <si>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</si>
  <si>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</si>
  <si>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</si>
  <si>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</si>
  <si>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</si>
  <si>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</si>
  <si>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</si>
  <si>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</si>
  <si>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</si>
  <si>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</si>
  <si>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</si>
  <si>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</si>
  <si>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</si>
  <si>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</si>
  <si>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</si>
  <si>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</si>
  <si>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</si>
  <si>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</si>
  <si>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</si>
  <si>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</si>
  <si>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</si>
  <si>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</si>
  <si>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</si>
  <si>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</si>
  <si>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</si>
  <si>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</si>
  <si>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</si>
  <si>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</si>
  <si>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</si>
  <si>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</si>
  <si>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II.II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</si>
  <si>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</si>
  <si>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</si>
  <si>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</si>
  <si>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</si>
  <si>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</si>
  <si>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</si>
  <si>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</si>
  <si>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</si>
  <si>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</si>
  <si>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</si>
  <si>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</si>
  <si>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</si>
  <si>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</si>
  <si>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</si>
  <si>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</si>
  <si>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</si>
  <si>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</si>
  <si>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</si>
  <si>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</si>
  <si>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</si>
  <si>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</si>
  <si>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</si>
  <si>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</si>
  <si>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</si>
  <si>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</si>
  <si>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</si>
  <si>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</si>
  <si>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</si>
  <si>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</si>
  <si>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</si>
  <si>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</si>
  <si>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</si>
  <si>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</si>
  <si>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</si>
  <si>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</si>
  <si>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</si>
  <si>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</si>
  <si>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</si>
  <si>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</si>
  <si>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</si>
  <si>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</si>
  <si>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</si>
  <si>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</si>
  <si>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</si>
  <si>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</si>
  <si>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</si>
  <si>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</si>
  <si>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</si>
  <si>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</si>
  <si>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</si>
  <si>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</si>
  <si>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</si>
  <si>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</si>
  <si>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</si>
  <si>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</si>
  <si>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</si>
  <si>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</si>
  <si>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</si>
  <si>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</si>
  <si>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</si>
  <si>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</si>
  <si>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</si>
  <si>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</si>
  <si>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</si>
  <si>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</si>
  <si>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</si>
  <si>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</si>
  <si>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</si>
  <si>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</si>
  <si>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</si>
  <si>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</si>
  <si>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</si>
  <si>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</si>
  <si>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</si>
  <si>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</si>
  <si>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</si>
  <si>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</si>
  <si>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</si>
  <si>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</si>
  <si>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</si>
  <si>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</si>
  <si>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</si>
  <si>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</si>
  <si>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</si>
  <si>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</si>
  <si>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Ilość (liczba)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</si>
  <si>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</si>
  <si>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</si>
  <si>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</si>
  <si>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</si>
  <si>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</si>
  <si>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</si>
  <si>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</si>
  <si>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</si>
  <si>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</si>
  <si>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</si>
  <si>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</si>
  <si>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</si>
  <si>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</si>
  <si>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</si>
  <si>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</si>
  <si>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</si>
  <si>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</si>
  <si>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</si>
  <si>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</si>
  <si>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</si>
  <si>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</si>
  <si>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</si>
  <si>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</si>
  <si>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</si>
  <si>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</si>
  <si>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</si>
  <si>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</si>
  <si>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</si>
  <si>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</si>
  <si>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</si>
  <si>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</si>
  <si>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I transzy</t>
  </si>
  <si>
    <t>II transzy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</si>
  <si>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</si>
  <si>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</si>
  <si>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</si>
  <si>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</si>
  <si>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</si>
  <si>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</si>
  <si>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</si>
  <si>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</si>
  <si>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</si>
  <si>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</si>
  <si>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</si>
  <si>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</si>
  <si>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</si>
  <si>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</si>
  <si>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</si>
  <si>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</si>
  <si>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</si>
  <si>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</si>
  <si>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</si>
  <si>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</si>
  <si>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</si>
  <si>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</si>
  <si>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</si>
  <si>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</si>
  <si>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</si>
  <si>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</si>
  <si>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</si>
  <si>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</si>
  <si>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</si>
  <si>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</si>
  <si>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</si>
  <si>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</si>
  <si>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</si>
  <si>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</si>
  <si>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</si>
  <si>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</si>
  <si>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</si>
  <si>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</si>
  <si>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</si>
  <si>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</si>
  <si>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</si>
  <si>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</si>
  <si>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</si>
  <si>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</si>
  <si>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</si>
  <si>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</si>
  <si>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</si>
  <si>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</si>
  <si>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</si>
  <si>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</si>
  <si>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</si>
  <si>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</si>
  <si>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</si>
  <si>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</si>
  <si>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</si>
  <si>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</si>
  <si>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</si>
  <si>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</si>
  <si>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</si>
  <si>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</si>
  <si>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</si>
  <si>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</si>
  <si>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</si>
  <si>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</si>
  <si>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</si>
  <si>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</si>
  <si>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</si>
  <si>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</si>
  <si>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</si>
  <si>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</si>
  <si>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</si>
  <si>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</si>
  <si>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</si>
  <si>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</si>
  <si>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</si>
  <si>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</si>
  <si>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</si>
  <si>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</si>
  <si>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</si>
  <si>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</si>
  <si>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</si>
  <si>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</si>
  <si>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8. Lokalizacja operacji (miejsce realizacji operacji) </t>
  </si>
  <si>
    <t>8.1.7 Miejscowość</t>
  </si>
  <si>
    <t>8.8 Ulica / nr działki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</si>
  <si>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</si>
  <si>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</si>
  <si>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</si>
  <si>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</si>
  <si>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</si>
  <si>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</si>
  <si>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</si>
  <si>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</si>
  <si>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</si>
  <si>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</si>
  <si>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</si>
  <si>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</si>
  <si>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</si>
  <si>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</si>
  <si>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</si>
  <si>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</si>
  <si>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</si>
  <si>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</si>
  <si>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</si>
  <si>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</si>
  <si>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</si>
  <si>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</si>
  <si>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</si>
  <si>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</si>
  <si>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</si>
  <si>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</si>
  <si>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</si>
  <si>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</si>
  <si>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</si>
  <si>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</si>
  <si>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</si>
  <si>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</si>
  <si>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2.5 Koszty realizacji operacji razem (suma wierszy 2.1, 2.2, 2.3 oraz 2.4)</t>
  </si>
  <si>
    <t>Osoba fizyczna, osoba fizyczna wykonująca działalność gospodarczą</t>
  </si>
  <si>
    <t xml:space="preserve">1. Numer podmiotu wspólnie wnioskującego </t>
  </si>
  <si>
    <t>szt.</t>
  </si>
  <si>
    <t>słownie:</t>
  </si>
  <si>
    <t xml:space="preserve">1) </t>
  </si>
  <si>
    <t>3)</t>
  </si>
  <si>
    <t>4)</t>
  </si>
  <si>
    <t>5)</t>
  </si>
  <si>
    <t>1)</t>
  </si>
  <si>
    <t>2)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</si>
  <si>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</si>
  <si>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</si>
  <si>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</si>
  <si>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</si>
  <si>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</si>
  <si>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</si>
  <si>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</si>
  <si>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</si>
  <si>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</si>
  <si>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</si>
  <si>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</si>
  <si>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</si>
  <si>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</si>
  <si>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</si>
  <si>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</si>
  <si>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</si>
  <si>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>5.2 Pierwsze imię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</si>
  <si>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</si>
  <si>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</si>
  <si>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</si>
  <si>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</si>
  <si>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</si>
  <si>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</si>
  <si>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</si>
  <si>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</si>
  <si>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</si>
  <si>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</si>
  <si>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</si>
  <si>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</si>
  <si>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</si>
  <si>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</si>
  <si>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</si>
  <si>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</si>
  <si>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</si>
  <si>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</si>
  <si>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</si>
  <si>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</si>
  <si>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</si>
  <si>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</si>
  <si>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</si>
  <si>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</si>
  <si>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</si>
  <si>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</si>
  <si>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</si>
  <si>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</si>
  <si>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</si>
  <si>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</si>
  <si>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</si>
  <si>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</si>
  <si>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</si>
  <si>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</si>
  <si>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</si>
  <si>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</si>
  <si>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</si>
  <si>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</si>
  <si>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</si>
  <si>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</si>
  <si>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</si>
  <si>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</si>
  <si>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</si>
  <si>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x</t>
  </si>
  <si>
    <t>Luksemburg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</si>
  <si>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</si>
  <si>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</si>
  <si>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</si>
  <si>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</si>
  <si>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</si>
  <si>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</si>
  <si>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</si>
  <si>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</si>
  <si>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</si>
  <si>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</si>
  <si>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</si>
  <si>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</si>
  <si>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</si>
  <si>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</si>
  <si>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</si>
  <si>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</si>
  <si>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</si>
  <si>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</si>
  <si>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</si>
  <si>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</si>
  <si>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</si>
  <si>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</si>
  <si>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</si>
  <si>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</si>
  <si>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</si>
  <si>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</si>
  <si>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……………………………………</t>
  </si>
  <si>
    <t>data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</si>
  <si>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</si>
  <si>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</si>
  <si>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</si>
  <si>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</si>
  <si>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t>Nazwa i adres siedziby / oddziału podmiotu ubiegającego się o przyznanie pomocy</t>
  </si>
  <si>
    <t>Imię i nazwisko podmiotu ubiegającego się o przyznanie pomocy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</si>
  <si>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</si>
  <si>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</si>
  <si>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</si>
  <si>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</si>
  <si>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</si>
  <si>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</si>
  <si>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</si>
  <si>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</si>
  <si>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</si>
  <si>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</si>
  <si>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</si>
  <si>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</si>
  <si>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</si>
  <si>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TAK / ND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</si>
  <si>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</si>
  <si>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</si>
  <si>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</si>
  <si>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</si>
  <si>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</si>
  <si>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</si>
  <si>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</si>
  <si>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</si>
  <si>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</si>
  <si>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</si>
  <si>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</si>
  <si>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</si>
  <si>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</si>
  <si>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</si>
  <si>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</si>
  <si>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</si>
  <si>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</si>
  <si>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</si>
  <si>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</si>
  <si>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</si>
  <si>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</si>
  <si>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</si>
  <si>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t>1. Operacja wpisuje się w cele LSR:</t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</si>
  <si>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</si>
  <si>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</si>
  <si>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</si>
  <si>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</si>
  <si>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</si>
  <si>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</si>
  <si>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</si>
  <si>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</si>
  <si>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Wnioskuję o przyznanie pomocy finansowej w wysokości:</t>
  </si>
  <si>
    <t xml:space="preserve"> B.VIII. OŚWIADCZENIA PODMIOTU UBIEGAJĄCEGO SIĘ O PRZYZNANIE POMOCY</t>
  </si>
  <si>
    <t>­</t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</si>
  <si>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</si>
  <si>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</si>
  <si>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</si>
  <si>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</si>
  <si>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</si>
  <si>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</si>
  <si>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</si>
  <si>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</si>
  <si>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</si>
  <si>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</si>
  <si>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</si>
  <si>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</si>
  <si>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</si>
  <si>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</si>
  <si>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</si>
  <si>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</si>
  <si>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</si>
  <si>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</si>
  <si>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</si>
  <si>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</si>
  <si>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</si>
  <si>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</si>
  <si>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</si>
  <si>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</si>
  <si>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</si>
  <si>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</si>
  <si>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</si>
  <si>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</si>
  <si>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</si>
  <si>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</si>
  <si>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</si>
  <si>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</si>
  <si>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</si>
  <si>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</si>
  <si>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</si>
  <si>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</si>
  <si>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</si>
  <si>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</si>
  <si>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</si>
  <si>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</si>
  <si>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</si>
  <si>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</si>
  <si>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</si>
  <si>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</si>
  <si>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</si>
  <si>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</si>
  <si>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</si>
  <si>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</si>
  <si>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</si>
  <si>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</si>
  <si>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</si>
  <si>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</si>
  <si>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</si>
  <si>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</si>
  <si>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</si>
  <si>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</si>
  <si>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</si>
  <si>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</si>
  <si>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</si>
  <si>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t xml:space="preserve">3.2 Obowiązujący podmiot ubiegający się o przyznanie pomocy limit pomocy na operację / Beneficjenta w ramach PROW na lata 2014 – 2020 (w zł) 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</si>
  <si>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</si>
  <si>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</si>
  <si>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</si>
  <si>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</si>
  <si>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</si>
  <si>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</si>
  <si>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</si>
  <si>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</si>
  <si>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</si>
  <si>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</si>
  <si>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</si>
  <si>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</si>
  <si>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</si>
  <si>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</si>
  <si>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</si>
  <si>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</si>
  <si>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</si>
  <si>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</si>
  <si>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</si>
  <si>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</si>
  <si>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</si>
  <si>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</si>
  <si>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</si>
  <si>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</si>
  <si>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</si>
  <si>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</si>
  <si>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>Oświadczenie następcy prawnego beneficjenta o jego wstąpieniu w prawa i obowiązki beneficjenta wynikające z umowy o przyznaniu pomocy
– oryginał sporządzony na formularzu udostępnionym przez UM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</si>
  <si>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</si>
  <si>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</si>
  <si>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</si>
  <si>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</si>
  <si>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</si>
  <si>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</si>
  <si>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</si>
  <si>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</si>
  <si>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</si>
  <si>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</si>
  <si>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</si>
  <si>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</si>
  <si>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</si>
  <si>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</si>
  <si>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</si>
  <si>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</si>
  <si>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</si>
  <si>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</si>
  <si>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</si>
  <si>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</si>
  <si>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</si>
  <si>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</si>
  <si>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</si>
  <si>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</si>
  <si>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</si>
  <si>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</si>
  <si>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</si>
  <si>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</si>
  <si>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</si>
  <si>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</si>
  <si>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</si>
  <si>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</si>
  <si>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</si>
  <si>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</si>
  <si>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</si>
  <si>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</si>
  <si>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</si>
  <si>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</si>
  <si>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</si>
  <si>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</si>
  <si>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</si>
  <si>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</si>
  <si>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</si>
  <si>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</si>
  <si>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</si>
  <si>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</si>
  <si>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</si>
  <si>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</si>
  <si>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</si>
  <si>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</si>
  <si>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</si>
  <si>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</si>
  <si>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</si>
  <si>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</si>
  <si>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</si>
  <si>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</si>
  <si>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</si>
  <si>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</si>
  <si>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</si>
  <si>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</si>
  <si>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</si>
  <si>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</si>
  <si>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</si>
  <si>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</si>
  <si>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</si>
  <si>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</si>
  <si>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</si>
  <si>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</si>
  <si>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7.  Wskaźniki, których osiągnięcie jest zakładane w wyniku realizacji operacji, w tym planowane wskaźniki osiągnięcia celu(ów) operacji</t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</si>
  <si>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</si>
  <si>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</si>
  <si>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</si>
  <si>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</si>
  <si>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</si>
  <si>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</si>
  <si>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</si>
  <si>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</si>
  <si>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</si>
  <si>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</si>
  <si>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</si>
  <si>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</si>
  <si>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</si>
  <si>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</si>
  <si>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</si>
  <si>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</si>
  <si>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</si>
  <si>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</si>
  <si>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</si>
  <si>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</si>
  <si>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</si>
  <si>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</si>
  <si>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</si>
  <si>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</si>
  <si>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</si>
  <si>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</si>
  <si>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</si>
  <si>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</si>
  <si>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</si>
  <si>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</si>
  <si>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</si>
  <si>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</si>
  <si>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</si>
  <si>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</si>
  <si>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</si>
  <si>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</si>
  <si>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</si>
  <si>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</si>
  <si>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Koszty kwalifikowalne operacji 
Ogółem</t>
  </si>
  <si>
    <t>Kwota kosztów kwalifikowalnych ogółem, w części dotyczącej inwestycji</t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</si>
  <si>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</si>
  <si>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</si>
  <si>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</si>
  <si>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</si>
  <si>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</si>
  <si>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</si>
  <si>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</si>
  <si>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</si>
  <si>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</si>
  <si>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</si>
  <si>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</si>
  <si>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</si>
  <si>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</si>
  <si>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</si>
  <si>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</si>
  <si>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</si>
  <si>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</si>
  <si>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>Informacja o przetwarzaniu danych osobowych przez Agencję Restrukturyzacji i Modernizacji Rolnictwa</t>
  </si>
  <si>
    <t>administratorem Pani / Pana danych osobowych jest Agencja Restrukturyzacji i Modernizacji Rolnictwa z siedzibą w Warszawie, Al. Jana Pawła II 70, 00-175 Warszawa;</t>
  </si>
  <si>
    <t>Informacja o przetwarzaniu danych osobowych przez Samorząd Województwa</t>
  </si>
  <si>
    <t>III.</t>
  </si>
  <si>
    <t>w przypadku uznania, że przetwarzanie danych osobowych narusza przepisy Rozporządzenia 2016/679, przysługuje Pani / Panu prawo wniesienia skargi do Prezesa Urzędu Ochrony Danych Osobowych;</t>
  </si>
  <si>
    <t>Administrator danych osobowych będzie przetwarzał następujące kategorie Pani/Pana danych: dane identyfikacyjne oraz dane kontaktowe.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</si>
  <si>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w związku z wykonywaniem powierzonego im zadania w drodze zawartej umowy, m. in. dostawcy IT.</t>
  </si>
  <si>
    <t>Wyrażam zgodę na przetwarzanie przez administratora danych osobowych:</t>
  </si>
  <si>
    <t>Agencję Restrukturyzacji Modernizacji Rolnictwa z siedzibą w Warszawie, Al. Jana Pawła II nr 70, 00-175 Warszawa (adres do korespondencji: ul. Poleczki 33, 02-822 Warszawa);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</si>
  <si>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</si>
  <si>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info@arimr.gov.pl; iod@arimr.gov.pl;</t>
  </si>
  <si>
    <t>………………………………………………………………………………………………………………………………………………………………;</t>
  </si>
  <si>
    <t>Wycofanie zgody nie wpływa na zgodność z prawem przetwarzania, którego dokonano na podstawie zgody przed jej wycofaniem.</t>
  </si>
  <si>
    <t>miejscowość i data (w formacie: dzień-miesiąc-rok)</t>
  </si>
  <si>
    <t>…………………………………………………………………………………………………………………...………………………………..…………………;</t>
  </si>
  <si>
    <t>administratorem Pani / Pana danych osobowych jest Samorząd Województwa ………………………………………...……………………, z siedzibą w …………………...……………………………………………………………………………...……………………………...…….…....…………………………...;</t>
  </si>
  <si>
    <t xml:space="preserve"> pełny etat średnioroczny</t>
  </si>
  <si>
    <t>7.11 Telefon stacjonarny/komórkowy*</t>
  </si>
  <si>
    <r>
      <t>Zaświadczenie z właściwej ewidencji ludności o miejscu zameldowania na pobyt stały lub czasowy, wydane nie wcześniej niż 3 miesiące przed dniem złożenia wniosku – oryginał lub kopia</t>
    </r>
    <r>
      <rPr>
        <vertAlign val="superscript"/>
        <sz val="8"/>
        <rFont val="Arial"/>
        <family val="2"/>
        <charset val="238"/>
      </rPr>
      <t>8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</si>
  <si>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>/ 5 lat od dnia wypłaty płatności końcowej, w szczególności kontroli na miejscu/wizyty, realizacji operacji i kontroli dokumentów, w obecności osoby/osób reprezentujących Beneficjenta/osoby upoważnionej przez Beneficjenta, podczas wykonywania powyższych czynności, a także przechowywania dokumentów związanych z pomocą;</t>
    </r>
  </si>
  <si>
    <t>każdorazowo będę informował podmiot wdrażający o wysokości udzielonej pomocy publicznej jako pomocy de minimis, do chwili zawarcia umowy przyznania pomocy;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</si>
  <si>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</si>
  <si>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</si>
  <si>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</si>
  <si>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</si>
  <si>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trike/>
        <sz val="7"/>
        <rFont val="Czcionka tekstu podstawowego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</si>
  <si>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</si>
  <si>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</t>
    </r>
  </si>
  <si>
    <t xml:space="preserve">I. DANE IDENTYFIKACYJNE BENEFICJENTA </t>
  </si>
  <si>
    <t>1. Nazwisko</t>
  </si>
  <si>
    <t>2. Imię</t>
  </si>
  <si>
    <t>3. PESEL</t>
  </si>
  <si>
    <r>
      <t>NIP</t>
    </r>
    <r>
      <rPr>
        <i/>
        <vertAlign val="superscript"/>
        <sz val="9"/>
        <rFont val="Arial"/>
        <family val="2"/>
        <charset val="238"/>
      </rPr>
      <t>1</t>
    </r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</si>
  <si>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</si>
  <si>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</si>
  <si>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</si>
  <si>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5.3 Obywatelstwo (kraj)</t>
  </si>
  <si>
    <t>5.4 REGON</t>
  </si>
  <si>
    <t>5.5 Numer w KRS / Numer w rejestrze prowadzonym przez właściwy organ</t>
  </si>
  <si>
    <r>
      <t>5.6 Numer NIP</t>
    </r>
    <r>
      <rPr>
        <vertAlign val="superscript"/>
        <sz val="9"/>
        <rFont val="Arial"/>
        <family val="2"/>
        <charset val="238"/>
      </rPr>
      <t>2</t>
    </r>
  </si>
  <si>
    <t>5.7 PESEL/data urodzenia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</si>
  <si>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5.7</t>
    </r>
  </si>
  <si>
    <t>* Dane nieobowiązkowe</t>
  </si>
  <si>
    <t>10.1.</t>
  </si>
  <si>
    <t>7.1.</t>
  </si>
  <si>
    <t>7.2.</t>
  </si>
  <si>
    <t>10.2.</t>
  </si>
  <si>
    <t>10.3.</t>
  </si>
  <si>
    <t>10.4.</t>
  </si>
  <si>
    <t>11.1.</t>
  </si>
  <si>
    <t>11.2.</t>
  </si>
  <si>
    <t>18.1.</t>
  </si>
  <si>
    <t>18.2.</t>
  </si>
  <si>
    <t xml:space="preserve">2.1. </t>
  </si>
  <si>
    <t>2.2.</t>
  </si>
  <si>
    <t>czytelny podpis osoby uprawnionej do kontaktu</t>
  </si>
  <si>
    <t>……………………………………………………………………………………………………………………………………………………………….……….</t>
  </si>
  <si>
    <t>…………………………………………………………………………………………………………………………………………………………….…………;</t>
  </si>
  <si>
    <t>lokalną grupę działania ………..……………...…………….....………...…… z siedzibą w ……..………………..……………………………….………;</t>
  </si>
  <si>
    <t>Samorząd Województwa ………………………...…………….....………...…… z siedzibą w ……..………………..……………………………….………;</t>
  </si>
  <si>
    <t>VI. Zgoda osoby uprawnionej do kontaktu na przetwarzanie danych osobowych - zaznaczyć znakiem X</t>
  </si>
  <si>
    <t xml:space="preserve">czytelny podpis pełnomocnika </t>
  </si>
  <si>
    <t>…………………………………………………………………………………………………………………………………………………………….………….</t>
  </si>
  <si>
    <t>lokalną grupę działania ……………………… ...…………….....………...…… z siedzibą w ……..………………..……………………………….………;</t>
  </si>
  <si>
    <t>V. Zgoda pełnomocnika na przetwarzanie danych osobowych - zaznaczyć znakiem X</t>
  </si>
  <si>
    <t>……………………………………………………………………………………………………………………………………………………………….</t>
  </si>
  <si>
    <t>Lokalną Grupę Działania ……………………… ...…………….....………...…… z siedzibą w ……..………………..……………………………….………;</t>
  </si>
  <si>
    <t>IV. Zgoda podmiotu ubiegającego się o przyznanie pomocy na przetwarzanie danych osobowych - zaznaczyć X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</si>
  <si>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</si>
  <si>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Rozporządzenia,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</si>
  <si>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art.6 ust.1 lit.a Rozporządzenia RODO, tj. na podstawie odrębnej zgody na przetwarzanie danych osobowych (dane nieobowiązkowe), będą przetwarzane w okresach wskazanych w pkt 2, w tym przez okres realizacji celów, o których mowa w części "Zgoda podmiotu ubiegającego się o przyznanie pomocy na przetwarzanie danych osobowych" oraz w części „Zgoda pełnomocnika na przetwarzanie danych osobowych” poniżej lub do czasu jej odwołania;</t>
  </si>
  <si>
    <t>Pani/Pana dane osobowe zebrane na podstawie art. 6 ust. 1 lit.c RODO, będą przetwarzane przez okres realizacji zadań, o których mowa w pkt 2.4,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do dnia, w którym upłynie 5 lat od dnia wypłaty końcowej (w tym okres 5 lat przewidziany na potrzeby archiwizacji),
- w przypadku odmowy wypłaty całości albo części pomocy - przez okres jaki upłynie do wniesienia środka zaskarżenia oraz okres przewidziany na potrzeby archiwizacji.
Okres przechowywania danych może zostać każdorazowo przedłużony o okres przedawnienia roszczeń, jeżeli przetwarzanie danych będzie niezbędne do dochodzenia roszczeń lub do obrony przed takimi roszczeniami przez Administratora danych.</t>
  </si>
  <si>
    <t>Informacja wspólna odnosząca się do każdego z ww. administratorów danych osobowych</t>
  </si>
  <si>
    <t xml:space="preserve">IV. </t>
  </si>
  <si>
    <t>Lokalnej Grupy Działania….......................................................................................................................................</t>
  </si>
  <si>
    <t>Samorządu Województwa…....................................................................................................................................</t>
  </si>
  <si>
    <t>12)</t>
  </si>
  <si>
    <t>11)</t>
  </si>
  <si>
    <t>10)</t>
  </si>
  <si>
    <t>9)</t>
  </si>
  <si>
    <t>8)</t>
  </si>
  <si>
    <t>administratorem Pani / Pana danych osobowych jest Samorząd Województwa …………………….……………………, z siedzibą w …………………...………………...………...;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</si>
  <si>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</si>
  <si>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 xml:space="preserve">  </t>
  </si>
  <si>
    <t>Informacja o przetwarzaniu danych osobowych przez lokalną grupę działania</t>
  </si>
  <si>
    <t>B.X.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</si>
  <si>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Osoby fizyczne nie prowadzące działalności gospodarczej lub niebędące zarejestrowanymi podatnikami podatku od towarów i usług wpisują numer PESEL.                                                                                                                      </t>
    </r>
    <r>
      <rPr>
        <sz val="9"/>
        <rFont val="Calibri"/>
        <family val="2"/>
        <charset val="238"/>
      </rPr>
      <t>²</t>
    </r>
    <r>
      <rPr>
        <i/>
        <sz val="7"/>
        <rFont val="Arial"/>
        <family val="2"/>
        <charset val="238"/>
      </rPr>
      <t xml:space="preserve"> Niepotrzebne skreślić.</t>
    </r>
  </si>
  <si>
    <r>
      <rPr>
        <sz val="10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</si>
  <si>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t>a..</t>
  </si>
  <si>
    <t>1. Limit pomocy</t>
  </si>
  <si>
    <t>1.1 Obowiązujący podmiot ubiegający się o przyznanie pomocy limit pomocy de minimis (w EUR)</t>
  </si>
  <si>
    <t>1.1.1 Wielkość otrzymanej pomocy de minimis w biezącym roku podatkowym oraz dwóch poprzedzających go latach podatkowych</t>
  </si>
  <si>
    <r>
      <t>rozporządzenie nr 1408/2013</t>
    </r>
    <r>
      <rPr>
        <vertAlign val="superscript"/>
        <sz val="12"/>
        <rFont val="Calibri"/>
        <family val="2"/>
        <charset val="238"/>
      </rPr>
      <t>²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</si>
  <si>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</si>
  <si>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</si>
  <si>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sz val="9"/>
        <rFont val="Calibri"/>
        <family val="2"/>
        <charset val="238"/>
      </rPr>
      <t>²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</si>
  <si>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</si>
  <si>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</si>
  <si>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</si>
  <si>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</si>
  <si>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</si>
  <si>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</si>
  <si>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</si>
  <si>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360/2012</t>
    </r>
    <r>
      <rPr>
        <sz val="9"/>
        <rFont val="Calibri"/>
        <family val="2"/>
        <charset val="238"/>
      </rPr>
      <t>⁴</t>
    </r>
  </si>
  <si>
    <t>Nabywca przedsiębiorstwa lub jego części</t>
  </si>
  <si>
    <t xml:space="preserve">Następca prawny </t>
  </si>
  <si>
    <t xml:space="preserve">5.8 Płeć </t>
  </si>
  <si>
    <t>12. Beneficjent zgłosił uprzednio UM zamiar zbycia przedsiębiorstwa albo jego części</t>
  </si>
  <si>
    <t>8.11 Inne miejsce przechowywania / garażowania</t>
  </si>
  <si>
    <r>
      <t>1407/2013 z dnia 18 grudnia 2013 r. w sprawie stosowania art. 107 i 108 Traktatu o funkcjonowaniu Unii Europejskiej do pomocy de minimis (Dz. Urz. UE L 352 z 24.12.2013, str. 1, z późn. zm.)</t>
    </r>
    <r>
      <rPr>
        <sz val="9"/>
        <rFont val="Calibri"/>
        <family val="2"/>
        <charset val="238"/>
      </rPr>
      <t>²</t>
    </r>
    <r>
      <rPr>
        <sz val="9"/>
        <rFont val="Arial"/>
        <family val="2"/>
        <charset val="238"/>
      </rPr>
      <t>,</t>
    </r>
  </si>
  <si>
    <r>
      <t>1408/2013 z dnia 18 grudnia 2013 r. w sprawie stosowania art. 107 i 108 Traktatu o funkcjonowaniu Unii Europejskiej do pomocy de minimis w sektorze rolnym (Dz. Urz. UE L 352 z 24.12.2013, str. 9, z późn. zm.)</t>
    </r>
    <r>
      <rPr>
        <sz val="9"/>
        <rFont val="Calibri"/>
        <family val="2"/>
        <charset val="238"/>
      </rPr>
      <t>³</t>
    </r>
    <r>
      <rPr>
        <sz val="9"/>
        <rFont val="Arial"/>
        <family val="2"/>
        <charset val="238"/>
      </rPr>
      <t>,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</si>
  <si>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8, z późn. zm.)</t>
    </r>
    <r>
      <rPr>
        <sz val="9"/>
        <rFont val="Calibri"/>
        <family val="2"/>
        <charset val="238"/>
      </rPr>
      <t>⁵</t>
    </r>
    <r>
      <rPr>
        <sz val="9"/>
        <rFont val="Arial"/>
        <family val="2"/>
        <charset val="238"/>
      </rPr>
      <t xml:space="preserve">.  </t>
    </r>
  </si>
  <si>
    <r>
      <t>rozporządzenie nr 717/2014</t>
    </r>
    <r>
      <rPr>
        <sz val="9"/>
        <rFont val="Calibri"/>
        <family val="2"/>
        <charset val="238"/>
      </rPr>
      <t>³</t>
    </r>
    <r>
      <rPr>
        <sz val="7"/>
        <rFont val="Czcionka tekstu podstawowego"/>
        <family val="2"/>
        <charset val="238"/>
      </rPr>
      <t xml:space="preserve"> </t>
    </r>
  </si>
  <si>
    <r>
      <t>rozporządzenie nr 717/2014</t>
    </r>
    <r>
      <rPr>
        <sz val="9"/>
        <rFont val="Calibri"/>
        <family val="2"/>
        <charset val="238"/>
      </rPr>
      <t>³</t>
    </r>
  </si>
  <si>
    <t xml:space="preserve">Załącznik nr B.VII.B.7.1.: Informacja podmiotu ubiegającego się o przyznanie pomocy o uzyskanej pomocy de minimis </t>
  </si>
  <si>
    <t>Załącznik nr B.VII.B.11.1: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</si>
  <si>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B.VII.B.11.2: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</si>
  <si>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B.VII.D.1 Dodatkowe dane dotyczące wniosku o przyznanie pomocy następcy prawnego beneficjenta albo nabywcy gospodarstwa rolnego lub jego części albo nabywcy przedsiębiorstwa lub jego części</t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</si>
  <si>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</si>
  <si>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</si>
  <si>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</si>
  <si>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</si>
  <si>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B.IV.3.4</t>
    </r>
  </si>
  <si>
    <t>2. Dostępny limit pomocy de minimis dla następcy prawnego / nabywcy- wartość z pola B.IV.3.1.1</t>
  </si>
  <si>
    <t>podpis następcy prawnego/nabywcy beneficjenta / osoby(-ób) reprezentujących następcę prawnego/nabywcę / pełnomocnika</t>
  </si>
  <si>
    <t>Załącznik nr B.VII.D.3 Oświadczenie następcy prawnego beneficjenta o jego wstąpieniu w prawa i obowiązki beneficjenta wynikające z umowy o przyznaniu pomocy</t>
  </si>
  <si>
    <t>podpis podmiotu ubiegającego się o przyznanie pomocy /
 osoby(-ób) reprezentujących podmiot ubiegający się o przyznanie pomocy / pełnomocnika</t>
  </si>
  <si>
    <t>podpis podmiotu ubiegającego się o przyznanie pomocy / osoby(-ób) reprezentujących podmiot ubiegający się o przyznanie pomocy /pełnomocnika</t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</si>
  <si>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</si>
  <si>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- 6935 - UM</t>
  </si>
  <si>
    <t>znak sprawy (wypełnia Urząd Marszałkowski albo wojewódzka samorządowa jednostka organizacyjna - dalej UM)</t>
  </si>
  <si>
    <t>data przyjęcia</t>
  </si>
  <si>
    <t>i podpis</t>
  </si>
  <si>
    <t xml:space="preserve"> (wypełnia UM)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</si>
  <si>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</si>
  <si>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t>data złożenia</t>
  </si>
  <si>
    <t>(wypełnia LGD)</t>
  </si>
  <si>
    <t>2.3 Operacja jest dedykowana grupie(-om) defaworyzowanej(-ym) poprzez utworzenie miejsc pracy</t>
  </si>
  <si>
    <t>5. Operacja wpisuje się w cele szczegółowe powiązane</t>
  </si>
  <si>
    <t>6.4 Kwota pomocy ustalona przez LGD dla operacji</t>
  </si>
  <si>
    <r>
      <t>B.IX. Oświadczenie podmiotu ubiegającego się o przyznanie pomocy o wypełnieniu obowiązku informacyjnego wobec innych osób fizycznych</t>
    </r>
    <r>
      <rPr>
        <b/>
        <sz val="9"/>
        <color theme="1"/>
        <rFont val="Calibri"/>
        <family val="2"/>
        <charset val="238"/>
      </rPr>
      <t>¹⁵</t>
    </r>
  </si>
  <si>
    <t xml:space="preserve"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na operacje w ramach poddziałania 19.2 „Wsparcie na wdrażanie operacji w ramach strategii rozwoju lokalnego kierowanego przez społeczność” z wyjątkiem projektów grantowych oraz operacji w zakresie podejmowania działalności gospodarczej objętego Programem Rozwoju Obszarów Wiejskich na lata 2014-2020.     </t>
  </si>
  <si>
    <t>Informacja o przetwarzaniu danych osobowych przez Lokalną Grupę Działania</t>
  </si>
  <si>
    <t>administratorem Pani / Pana danych osobowych jest Lokalna Grupa Działania …………………….……………………………………..…………………., 
z siedzibą w …………………...………………...………...;</t>
  </si>
  <si>
    <t>administratorem Pani / Pana danych osobowych jest Lokalna Grupa Działania …………………….………………………………..…………,  z siedzibą w …………………...………………...………...;</t>
  </si>
  <si>
    <t>2. Operacja jest dedykowana grupie(-om) defaworyzowanej(-ym), określonej(-ym) w LSR:</t>
  </si>
  <si>
    <r>
      <t>6.7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</si>
  <si>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10.3 PESEL</t>
  </si>
  <si>
    <t>Informacje szczegółowe 
(nr el. księgi wieczystej)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</si>
  <si>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B.VII.B.7.1</t>
    </r>
    <r>
      <rPr>
        <sz val="8"/>
        <rFont val="Arial"/>
        <family val="2"/>
        <charset val="238"/>
      </rPr>
      <t>)</t>
    </r>
  </si>
  <si>
    <r>
      <t>1.1.1.2 Pomoc de minimis uzyskana na mocy rozporządzenia nr 1408/2013</t>
    </r>
    <r>
      <rPr>
        <sz val="9"/>
        <rFont val="Calibri"/>
        <family val="2"/>
        <charset val="238"/>
      </rPr>
      <t>²</t>
    </r>
    <r>
      <rPr>
        <vertAlign val="superscript"/>
        <sz val="8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</si>
  <si>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</si>
  <si>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sz val="9"/>
        <rFont val="Calibri"/>
        <family val="2"/>
        <charset val="238"/>
      </rPr>
      <t>⁴</t>
    </r>
  </si>
  <si>
    <r>
      <t>1.2.1.2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</si>
  <si>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1.2.1.3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</si>
  <si>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</si>
  <si>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sz val="9"/>
        <rFont val="Calibri"/>
        <family val="2"/>
        <charset val="238"/>
      </rPr>
      <t>²</t>
    </r>
    <r>
      <rPr>
        <sz val="9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</si>
  <si>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9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</si>
  <si>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</si>
  <si>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r>
      <t>1.4.1.2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</si>
  <si>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1.4.1.3 Pomoc de minimis uzyskana na mocy rozporządzenia nr 717/2014</t>
    </r>
    <r>
      <rPr>
        <sz val="9"/>
        <rFont val="Calibri"/>
        <family val="2"/>
        <charset val="238"/>
      </rPr>
      <t>³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</si>
  <si>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9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</si>
  <si>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sz val="9"/>
        <rFont val="Calibri"/>
        <family val="2"/>
        <charset val="238"/>
      </rPr>
      <t>²</t>
    </r>
  </si>
  <si>
    <r>
      <t>1.5.1.3 Pomoc de minimis uzyskana na mocy rozporządzenia nr 717/2014</t>
    </r>
    <r>
      <rPr>
        <sz val="9"/>
        <rFont val="Calibri"/>
        <family val="2"/>
        <charset val="238"/>
      </rPr>
      <t>³</t>
    </r>
  </si>
  <si>
    <r>
      <t>1.5.1.4 Pomoc de minimis uzyskana na mocy rozporządzenia nr 360/2012</t>
    </r>
    <r>
      <rPr>
        <sz val="9"/>
        <rFont val="Calibri"/>
        <family val="2"/>
        <charset val="238"/>
      </rPr>
      <t>⁴</t>
    </r>
    <r>
      <rPr>
        <sz val="8"/>
        <rFont val="Czcionka tekstu podstawowego"/>
        <charset val="238"/>
      </rPr>
      <t xml:space="preserve"> </t>
    </r>
  </si>
  <si>
    <t>C</t>
  </si>
  <si>
    <t>D</t>
  </si>
  <si>
    <t>E</t>
  </si>
  <si>
    <t>F</t>
  </si>
  <si>
    <t>G</t>
  </si>
  <si>
    <t>H</t>
  </si>
  <si>
    <t>J</t>
  </si>
  <si>
    <t>Suma I.</t>
  </si>
  <si>
    <t>Suma II.</t>
  </si>
  <si>
    <t>Suma III.</t>
  </si>
  <si>
    <t>IV.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</si>
  <si>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rFont val="Arial"/>
        <family val="2"/>
        <charset val="238"/>
      </rPr>
      <t xml:space="preserve"> - kopie</t>
    </r>
    <r>
      <rPr>
        <vertAlign val="superscript"/>
        <sz val="8"/>
        <rFont val="Arial"/>
        <family val="2"/>
        <charset val="238"/>
      </rPr>
      <t>8</t>
    </r>
  </si>
  <si>
    <r>
      <t>Biznesplan - sporządzony na formularzu udostępnionym przez UM *
składany na informatycznym nośniku danych (CD lub DVD)
(w przypadku, gdy operacja obejmuje zakres o którym mowa w § 2 ust. 1, pkt 2-4 rozporządzenia)</t>
    </r>
    <r>
      <rPr>
        <sz val="11"/>
        <rFont val="Calibri"/>
        <family val="2"/>
        <charset val="238"/>
      </rPr>
      <t>⁸</t>
    </r>
    <r>
      <rPr>
        <sz val="9"/>
        <rFont val="Arial"/>
        <family val="2"/>
        <charset val="238"/>
      </rPr>
      <t xml:space="preserve">
</t>
    </r>
  </si>
  <si>
    <r>
      <t xml:space="preserve">Załącznik nr B.VII.B.6: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</si>
  <si>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siedziby, NIP, REGON</t>
    </r>
  </si>
  <si>
    <r>
      <t>Imię i Nazwisko, adres,PESEL,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</si>
  <si>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r>
      <t>Imię i nazwisko beneficjenta, adres, PESEL                                                                                                                                                              Nazwa beneficjenta, adres siedziby, NIP</t>
    </r>
    <r>
      <rPr>
        <sz val="10"/>
        <rFont val="Calibri"/>
        <family val="2"/>
        <charset val="238"/>
      </rPr>
      <t>¹</t>
    </r>
    <r>
      <rPr>
        <i/>
        <sz val="9"/>
        <rFont val="Arial"/>
        <family val="2"/>
        <charset val="238"/>
      </rPr>
      <t>, REGON</t>
    </r>
  </si>
  <si>
    <r>
      <t xml:space="preserve">WNIOSEK 
O PRZYZNANIE POMOCY
na operacje w ramach poddziałania 19.2 „Wsparcie na wdrażanie operacji w ramach strategii rozwoju lokalnego kierowanego przez społeczność” 
</t>
    </r>
    <r>
      <rPr>
        <b/>
        <sz val="11"/>
        <rFont val="Arial"/>
        <family val="2"/>
        <charset val="238"/>
      </rPr>
      <t xml:space="preserve">z wyłączeniem projektów grantowych oraz operacji w zakresie podejmowania działalności gospodarczej </t>
    </r>
    <r>
      <rPr>
        <sz val="11"/>
        <rFont val="Arial"/>
        <family val="2"/>
        <charset val="238"/>
      </rPr>
      <t>objętego 
Programem Rozwoju Obszarów Wiejskich na lata 2014–2020</t>
    </r>
  </si>
  <si>
    <t xml:space="preserve">5.1 Nazwa/Nazwisko 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</si>
  <si>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8.11) </t>
    </r>
  </si>
  <si>
    <t>11. Data zaistnienia następstwa prawnego albo data nabycia przedsiębiorstwa beneficjenta lub części tego przedsiębiorstwa/gospodarstwa rolnego lub jego części (w formacie: dzień-miesiąc-rok)</t>
  </si>
  <si>
    <t>A.III. OCENA ZGODNOŚCI Z LSR ORAZ DECYZJA W SPRAWIE WYBORU OPERACJI</t>
  </si>
  <si>
    <t>3.1 Operacja zakłada utworzenie miejsc(a) pracy</t>
  </si>
  <si>
    <t>3.2 Operacja zakłada utrzymanie miejsc(a) pracy</t>
  </si>
  <si>
    <t xml:space="preserve">              TAK</t>
  </si>
  <si>
    <t xml:space="preserve">       NIE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</si>
  <si>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 czy osób upoważnionych do reprezentowania podmiotu ubiegającego się o przyznanie pomocy)</t>
    </r>
  </si>
  <si>
    <r>
      <t>Zaświadczenie z banku lub spółdzielczej kasy oszczędnościowo - kredytowej o numerze wyodrębnionego rachunku bankowego, prowadzonego przez bank lub spółdzielczą kasę oszczędnościowo–kredytową – załącznik obowiązkowy w przypadku, gdy podmiot ubiegający się o przyznanie pomocy ubiega się o zaliczkę albo wyprzedzające finansowanie kosztów kwalifikowalnych operacji – oryginał lub kopia</t>
    </r>
    <r>
      <rPr>
        <sz val="10"/>
        <rFont val="Calibri"/>
        <family val="2"/>
        <charset val="238"/>
      </rPr>
      <t>⁸</t>
    </r>
  </si>
  <si>
    <t xml:space="preserve">Załączniki dotyczące następstwa prawnego beneficjenta albo nabycia gospodarstwa rolnego lub jego części albo nabycia przedsiębiorstwa lub jego części </t>
  </si>
  <si>
    <r>
      <rPr>
        <i/>
        <sz val="9"/>
        <rFont val="Arial"/>
        <family val="2"/>
        <charset val="238"/>
      </rPr>
      <t>⁹</t>
    </r>
    <r>
      <rPr>
        <i/>
        <sz val="7"/>
        <rFont val="Arial"/>
        <family val="2"/>
        <charset val="238"/>
      </rPr>
      <t xml:space="preserve"> Dotyczy  podmiotu ubiegającego się o przyznanie pomocy, który występuje o zaliczkę / wyprzedzające finansowanie kosztów kwalifikowalnych operacji.
</t>
    </r>
    <r>
      <rPr>
        <i/>
        <sz val="9"/>
        <rFont val="Arial"/>
        <family val="2"/>
        <charset val="238"/>
      </rPr>
      <t>¹⁰</t>
    </r>
    <r>
      <rPr>
        <i/>
        <sz val="7"/>
        <rFont val="Arial"/>
        <family val="2"/>
        <charset val="238"/>
      </rPr>
      <t>Nie dotyczy jednostek sektora finansów publicznych oraz organizacji pozarządowych, o których mowa w § 4 ust. 3 pkt 1 rozporządzenia</t>
    </r>
    <r>
      <rPr>
        <sz val="9"/>
        <rFont val="Calibri"/>
        <family val="2"/>
        <charset val="238"/>
      </rPr>
      <t>³</t>
    </r>
    <r>
      <rPr>
        <i/>
        <sz val="7"/>
        <rFont val="Arial"/>
        <family val="2"/>
        <charset val="238"/>
      </rPr>
      <t xml:space="preserve">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 r. str. 487, z późn. zm.)
</t>
    </r>
    <r>
      <rPr>
        <i/>
        <sz val="9"/>
        <rFont val="Arial"/>
        <family val="2"/>
        <charset val="238"/>
      </rPr>
      <t>¹¹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 r. str. 1, z późn. zm.)
</t>
    </r>
    <r>
      <rPr>
        <i/>
        <sz val="9"/>
        <rFont val="Arial"/>
        <family val="2"/>
        <charset val="238"/>
      </rPr>
      <t>¹²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sz val="9"/>
        <rFont val="Arial"/>
        <family val="2"/>
        <charset val="238"/>
      </rPr>
      <t>¹³</t>
    </r>
    <r>
      <rPr>
        <i/>
        <sz val="7"/>
        <rFont val="Arial"/>
        <family val="2"/>
        <charset val="238"/>
      </rPr>
      <t xml:space="preserve"> Niepotrzebne skreślić.</t>
    </r>
  </si>
  <si>
    <r>
      <t>Będąc właścicielem / współwłaścicielem / posiadaczem / współposiadaczem</t>
    </r>
    <r>
      <rPr>
        <sz val="11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nieruchomości zlokalizowanej </t>
    </r>
  </si>
  <si>
    <r>
      <t>717/2014 z dnia 27 czerwca 2014 r. w sprawie stosowania art. 107 i 108 Traktatu o funkcjonowaniu Unii Europejskiej do pomocy de minimis w sektorze rybołówstwa i akwakultury (Dz. Urz. UE L 190 z 28.06.2014, str. 45, z późn. zm.)</t>
    </r>
    <r>
      <rPr>
        <sz val="9"/>
        <rFont val="Calibri"/>
        <family val="2"/>
        <charset val="238"/>
      </rPr>
      <t>⁴</t>
    </r>
    <r>
      <rPr>
        <sz val="9"/>
        <rFont val="Arial"/>
        <family val="2"/>
        <charset val="238"/>
      </rPr>
      <t>,</t>
    </r>
  </si>
  <si>
    <t>1 rozporządzenie Komisji (UE) nr 1407/2013 z dnia 18 grudnia 2013 r. w sprawie stosowania art. 107 i 108 Traktatu o funkcjonowaniu Unii Europejskiej do pomocy de minimis (Dz. Urz. UE L 352 z 24.12.2013 r. str. 1, z późn. zm.). 
2 rozporządzenie Komisji (UE) nr 1408/2013 z dnia 18 grudnia 2013 r.w sprawie stosowania art. 107 i 108 Traktatu o funkcjonowaniu Unii Europejskiej do pomocy de minimis w sektorze rolnym (Dz. Urz. UE L 352 z 24.12.2013 r. str. 9, z późn. zm.).
3 rozporządzenie Komisji (UE) nr 717/2014 z dnia 27 czerwca 2014 r. w sprawie stosowania art. 107 i 108 Traktatu o funkcjonowaniu Unii Europejskiej do pomocy de minimis w sektorze rybołówstwa i akwakultury (Dz. Urz. UE L 190 z 28.06.2014 r. str. 45, z późn. zm.).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zm.).</t>
  </si>
  <si>
    <t>Załącznik B.VII.B.15: Potwierdzenie niekomercyjnego charakteru operacji</t>
  </si>
  <si>
    <t>3. Maksymalna kwota pomocy, o przyznanie której może ubiegać się następca prawny / nabywca                        ( suma pól  II.3 i II.4 ≤ pole III.2 )</t>
  </si>
  <si>
    <t xml:space="preserve">Dodatkowe dane dotyczące wniosku o przyznanie pomocy następcy prawnego beneficjenta albo nabywcy gospodarstwa rolnego lub jego części albo nabywcy przedsiębiorstwa lub jego części stanowiące załącznik B.VII.D.1 do wniosku o przyznanie pomocy – oryginał sporządzony na formularzu udostępnionym przez UM 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</si>
  <si>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PESEL / 
Nazwa, adres i siedziba, NIP / REGON</t>
    </r>
  </si>
  <si>
    <t>2 Niniejsze rozporządzenie stosuje się do dnia 31 grudnia 2023 r. 
3 Niniejsze rozporządzenie stosuje się do dnia 31 grudnia 2027 r.  
4 Niniejsze rozporządzenie stosuje się do dnia 31 grudnia 2022 r. 
5 Niniejsze rozporządzenie stosuje się do dnia 31 grudnia 2023 r.</t>
  </si>
  <si>
    <r>
      <t xml:space="preserve"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 </t>
    </r>
    <r>
      <rPr>
        <sz val="9"/>
        <rFont val="Calibri"/>
        <family val="2"/>
        <charset val="238"/>
      </rPr>
      <t>¹⁴</t>
    </r>
    <r>
      <rPr>
        <sz val="8"/>
        <rFont val="Arial"/>
        <family val="2"/>
        <charset val="238"/>
      </rPr>
      <t>.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</si>
  <si>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</si>
  <si>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t>11. Dane osoby uprawnionej do kontaktu*</t>
  </si>
  <si>
    <r>
      <t>Oświadczam, że dane osobowe innych osób fizycznych, o których mowa w pkt 1, przetwarzam zgodnie z obowiązującymi w tym zakresie regulacjami prawnymi ¹</t>
    </r>
    <r>
      <rPr>
        <sz val="9"/>
        <rFont val="Calibri"/>
        <family val="2"/>
        <charset val="238"/>
      </rPr>
      <t>⁶</t>
    </r>
    <r>
      <rPr>
        <sz val="9"/>
        <rFont val="Arial"/>
        <family val="2"/>
        <charset val="238"/>
      </rPr>
      <t>, ¹</t>
    </r>
    <r>
      <rPr>
        <sz val="9"/>
        <rFont val="Calibri"/>
        <family val="2"/>
        <charset val="238"/>
      </rPr>
      <t>⁷</t>
    </r>
    <r>
      <rPr>
        <sz val="9"/>
        <rFont val="Arial"/>
        <family val="2"/>
        <charset val="238"/>
      </rPr>
      <t xml:space="preserve"> i jestem uprawniony do ich przekazania SW, LGD oraz ARiMR oraz uczyniłem zadość wszelkim obowiązkom związanym z ich przekazaniem, a w szczególności poinformowałem osobę/osoby, których dane przekazuje, o fakcie i celu ich przekazania.         </t>
    </r>
  </si>
  <si>
    <t>Lokalnej Grupy Działana ….................................................................................</t>
  </si>
  <si>
    <r>
      <t xml:space="preserve">Jednocześnie oświadczam, że poinformuję osoby fizyczne, których dane osobowe będę przekazywał do SW, LGD oraz ARiMR w celu przyznania pomocy finansowej na operacje w ramach poddziałania 19.2 „Wsparcie na wdrażanie operacji w ramach strategii rozwoju lokalnego kierowanego przez społeczność” z wyłączeniem projektów grantowych oraz operacji w zakresie podejmowania działalności gospodarczej objętego Programem Rozwoju Obszarów Wiejskich na lata 2014–2020, o treści klauzuli, stanowiącej Załącznik nr </t>
    </r>
    <r>
      <rPr>
        <sz val="9"/>
        <color rgb="FFFF0000"/>
        <rFont val="Arial"/>
        <family val="2"/>
        <charset val="238"/>
      </rPr>
      <t>B.X.A</t>
    </r>
    <r>
      <rPr>
        <sz val="9"/>
        <rFont val="Arial"/>
        <family val="2"/>
        <charset val="238"/>
      </rPr>
      <t xml:space="preserve"> do niniejszego wniosku o przyznanie pomocy.</t>
    </r>
  </si>
  <si>
    <t>Podmiotu ubiegającego się o przyznanie pomocy …....................................................................................................................................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</si>
  <si>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</si>
  <si>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</si>
  <si>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</si>
  <si>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</si>
  <si>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w przypadku uznania, że przetwarzanie danych osobowych narusza przepisy RODO, przysługuje Pani / Panu prawo wniesienia skargi do Prezesa Urzędu Ochrony Danych Osobowych;</t>
  </si>
  <si>
    <t>W związku z treścią art. 14 RODO, Agencja Restrukturyzacji i Modernizacji Rolnictwa informuje, że:</t>
  </si>
  <si>
    <t>Pani/Pana dane osobowe zebrane na podstawie art. 6 ust. 1 lit. c RODO 2016/679,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</si>
  <si>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Przysługuje Pani/Panu prawo dostępu do Pani/Pana danych osobowych, prawo żądania ich sprostowania, usunięcia lub ograniczenia ich przetwarzania, w przypadkach określonych w RODO; </t>
  </si>
  <si>
    <t>Przysługuje Pani/Panu prawo dostępu do Pani/Pana danych osobowych, prawo żądania ich sprostowania, usunięcia lub ograniczenia ich przetwarzania, w przypadkach określonych w RODO;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</si>
  <si>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</si>
  <si>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Rozporządzeniu 2016/679;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</si>
  <si>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</si>
  <si>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</si>
  <si>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Rozporządzenia 2016/679,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</si>
  <si>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r>
      <t>Pełnomocnictwo, jeżeli dotyczy</t>
    </r>
    <r>
      <rPr>
        <i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8</t>
    </r>
  </si>
  <si>
    <t>W związku z treścią art. 14 RODO, Samorząd Województwa informuje, że: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</si>
  <si>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</si>
  <si>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3.2.1 Limit pomocy na operację / Beneficjenta w ramach PROW na lata 2014–2020</t>
  </si>
  <si>
    <r>
      <t xml:space="preserve">3.4 Pozostały do wykorzystania limit pomocy w ramach PROW na lata 2014–2020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</si>
  <si>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poz.1857, z 2017 r. poz.551 oraz z 2018 r. poz. 1691).
Kwota wyprzedzającego finansowania kosztów kwalifikowalnych nie może przekroczyć 36,37% kwoty pomocy.</t>
    </r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</si>
  <si>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</si>
  <si>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>Administrator danych będzie przetwarzał następujące kategorie Pani/Pana danych: dane identyfikacyjne oraz dane kontaktowe;</t>
  </si>
  <si>
    <t>Pani/Pana dane Administrator danych  uzyskał od Podmiotu ubiegającego się o przyznanie pomocy.</t>
  </si>
  <si>
    <t>Pani/Pana dane Administrator danych  uzyskał od:
Podmiotu ubiegającego się o przyznanie pomocy</t>
  </si>
  <si>
    <t>Pani/Pana dane Administrator danych  uzyskał od:</t>
  </si>
  <si>
    <t>Pani/Pana dane Administrator danych uzyskał od:</t>
  </si>
  <si>
    <t xml:space="preserve">zebrane dane osobowe będą przetwarzane przez administratora danych  na podstawie art. 6 ust. 1 lit. c RODO, gdy jest to niezbędne do wypełnienia obowiązku prawnego ciążącego na administratorze danych (dane obowiązkowe) lub art. 6 ust. 1 lit. a RODO, tj. na podstawie odrębnej zgody na przetwarzanie danych osobowych, która obejmuje zakres danych szerszy, niż to wynika z powszechnie obowiązującego prawa (dane nieobowiązkowe); </t>
  </si>
  <si>
    <t>z administratorem danych  można kontaktować się poprzez adres e-mail: info@arimr.gov.pl lub pisemnie na adres korespondencyjny Centrali Agencji Restrukturyzacji i Modernizacji Rolnictwa, ul. Poleczki 33, 02-822 Warszawa;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</si>
  <si>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</si>
  <si>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</si>
  <si>
    <t>z administratorem danych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</si>
  <si>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pkt. III.2; </t>
  </si>
  <si>
    <t>z administratorem danych  można kontaktować się poprzez adres e-mail: …………………………………………………..… lub pisemnie na adres korespondencyjny ……………………………………………………………....................……………………..………..…….………..……;</t>
  </si>
  <si>
    <r>
      <t xml:space="preserve">z administratorem danych 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można kontaktować się poprzez adres e-mail: info@arimr.gov.pl lub pisemnie na adres korespondencyjny Centrali Agencji Restrukturyzacji i Modernizacji Rolnictwa, ul. Poleczki 33, 02-822 Warszawa;</t>
    </r>
  </si>
  <si>
    <t>8.12 E-mail*</t>
  </si>
  <si>
    <t>8.13 Adres www*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</si>
  <si>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;</t>
    </r>
  </si>
  <si>
    <r>
      <t>z administratorem danych</t>
    </r>
    <r>
      <rPr>
        <strike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można kontaktować się poprzez adres e-mail: …………………………………………………..…..………… lub pisemnie na adres korespondencyjny ……………………………………………………………....................……………………..…………….…………;</t>
    </r>
  </si>
  <si>
    <t>administrator danych wyznaczył inspektora ochrony danych, z którym można kontaktować się w sprawach dotyczących przetwarzania danych osobowych oraz korzystania z praw związanych z przetwarzaniem danych, poprzez adres e-mail: …………....................................………………… lub pisemnie na adres korespondencyjny administratora danych osobowych, wskazany w pkt. II.2;</t>
  </si>
  <si>
    <r>
  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…………....................................…………… lub pisemnie na adres korespondencyjny administratora danych, wskazany w pkt. I.2</t>
    </r>
    <r>
      <rPr>
        <sz val="10"/>
        <rFont val="Calibri"/>
        <family val="2"/>
        <charset val="238"/>
      </rPr>
      <t>³</t>
    </r>
    <r>
      <rPr>
        <sz val="10"/>
        <rFont val="Arial"/>
        <family val="2"/>
        <charset val="238"/>
      </rPr>
      <t>;</t>
    </r>
  </si>
  <si>
    <t>administrator danych  wyznaczył inspektora ochrony danych, z którym można kontaktować się w sprawach dotyczących przetwarzania danych osobowych oraz korzystania z praw związanych z przetwarzaniem danych, poprzez adres e-mail: …………........................................ lub pisemnie na adres korespondencyjny administratora danych, wskazany w pkt. II.2);</t>
  </si>
  <si>
    <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poz.203,219 i 1270)</t>
    </r>
  </si>
  <si>
    <t>11.5 Kontakt w sprawie projektu należy do obowiązków służbowych osoby uprawnionej do kontaktu</t>
  </si>
  <si>
    <t>8.11 Telefon stacjonarny/komórkowy*</t>
  </si>
  <si>
    <t>7.13 Adres www*</t>
  </si>
  <si>
    <t>7.12 E-mail*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</si>
  <si>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2018 r. poz. 719 oraz z 2022 r. poz. 88)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(t. j. Dz.U. z 2018 r. poz. 719 oraz z 2022 r. poz. 88)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(t.j. Dz.U. z 2018 r. poz. 719 oraz z 2022 r. poz. 88)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</si>
  <si>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2019 r. poz. 664 i 2023, z 2020 r. poz. 1555 oraz z 2021 r. poz.2358)</t>
    </r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</si>
  <si>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sz val="10"/>
        <rFont val="Calibri"/>
        <family val="2"/>
        <charset val="238"/>
      </rPr>
      <t>⁸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</si>
  <si>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 poz. 1138)</t>
  </si>
  <si>
    <t xml:space="preserve">nie podlegam zakazowi dostępu do środków publicznych, o których mowa w art. 5 ust. 3 pkt 4 ustawy z dnia 27 sierpnia 2009 r. o finansach publicznych ( Dz. U. z 2021 r. poz. 305 z późn. zm.), na podstawie prawomocnego orzeczenia sądu. Jednocześnie zobowiązuję się do niezwłocznego poinformowania podmiotu wdrażającego o zakazie dostępu do środków publicznych, o których mowa w art. 5 ust. 3 pkt 4 ww. ustawy, na podstawie prawomocnego orzeczenia sądu, orzeczonym w stosunku do mnie po złożeniu wniosku o przyznanie pomocy; </t>
  </si>
  <si>
    <t>Oświadczam, iż poinformowałem inne osoby fizyczne, o kórych mowa w pkt 1, których dane osobowe pozyskałem w celu przyznania pomocy finansowej, o treści klauzul stanowiących Załącznik nr B.X.A do niniejszego wniosku o przyznanie pomocy.</t>
  </si>
  <si>
    <r>
      <rPr>
        <sz val="8"/>
        <rFont val="Arial"/>
        <family val="2"/>
        <charset val="238"/>
      </rPr>
      <t>¹⁵</t>
    </r>
    <r>
      <rPr>
        <i/>
        <sz val="8"/>
        <rFont val="Arial"/>
        <family val="2"/>
        <charset val="238"/>
      </rPr>
      <t xml:space="preserve"> W przypadku, gdy podmiot ubiegający się o przyznanie pomocy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35), treści oświadczenia nie składa.</t>
    </r>
  </si>
  <si>
    <r>
      <rPr>
        <sz val="8"/>
        <rFont val="Arial"/>
        <family val="2"/>
        <charset val="238"/>
      </rPr>
      <t>¹⁶</t>
    </r>
    <r>
      <rPr>
        <i/>
        <sz val="8"/>
        <rFont val="Arial"/>
        <family val="2"/>
        <charset val="238"/>
      </rPr>
      <t xml:space="preserve">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</si>
  <si>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r>
      <rPr>
        <sz val="8"/>
        <rFont val="Arial"/>
        <family val="2"/>
        <charset val="238"/>
      </rPr>
      <t>¹⁷</t>
    </r>
    <r>
      <rPr>
        <i/>
        <sz val="8"/>
        <rFont val="Arial"/>
        <family val="2"/>
        <charset val="238"/>
      </rPr>
      <t xml:space="preserve">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 oraz Dz. Urz. UE L 127 z 23.05.2018, str. 2 oraz Dz.Urz. UE L 74 z 04.03.2021, str. 35).</t>
    </r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</si>
  <si>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</si>
  <si>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</si>
  <si>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Pani/Pana dane osobowe zebrane na podstawie art. 6 ust. 1 lit. c RODO, będą przetwarzane przez okres realizacji zadań, o których mowa w pkt 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</si>
  <si>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pomocy–przez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</si>
  <si>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</si>
  <si>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</si>
  <si>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W związku z treścią art. 14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Dz.Urz. UE L 74 z 04.03.2021, str. 35), dalej: „RODO”, Lokalna Grupa Działania informuje, że: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</si>
  <si>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</si>
  <si>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zebrane dane osobowe na podstawie art. 6 ust. 1 lit. c RODO będą przetwarzane przez administratora danych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</si>
  <si>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UWAGA:                                                                                                                                                                                                                                                                                                                                                                          ⁸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 r. o zapobieganiu oraz zwalczaniu zakażeń i chorób zakaźnych u ludzi  (Dz. U. z 2021 r. poz. 2069, 2120, z 2022 r. poz. 64, 655 i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</si>
  <si>
    <r>
      <rPr>
        <i/>
        <sz val="9"/>
        <rFont val="Arial"/>
        <family val="2"/>
        <charset val="238"/>
      </rPr>
      <t>¹⁴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 Urz.UE L 347 z 20.12.2013, str. 549, z późn. zm.)</t>
    </r>
  </si>
  <si>
    <t>11.3 Telefon stacjonarny / komórkowy</t>
  </si>
  <si>
    <t>11.4 E-mail</t>
  </si>
  <si>
    <t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1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</t>
  </si>
  <si>
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2022 r. poz. 1234 i 1270)
− ustawy z dnia 20 lutego 2015 r. o rozwoju lokalnym z udziałem lokalnej społeczności (Dz.U. z 2022 r. poz.943)
− ustawy z dnia 27 maja 2015 r.o finansowaniu wspólnej polityki rolnej (Dz.U. z 2018 r. poz. 719 i z 2022 r. poz. 88)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z 2020 r. poz.1555 oraz z 2022 r. poz. 2358)
oraz zapoznałem się z informacjami zawartymi w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</si>
  <si>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</si>
  <si>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</si>
  <si>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</si>
  <si>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poz.2358), tj. w celu przyznania pomocy finansowej;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</si>
  <si>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 U. z 2022 r. poz. 931, 974, 1137 i 1301).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</si>
  <si>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 U. z 2022 r. poz. 931, 974, 1137 i 1301).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</si>
</sst>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#,##0.00\ _z_ł"/>
    <numFmt numFmtId="167" formatCode="#,##0.00\ &quot;zł&quot;"/>
    <numFmt numFmtId="168" formatCode="0.0000"/>
    <numFmt numFmtId="169" formatCode="d/m/yyyy;@"/>
    <numFmt numFmtId="170" formatCode="#,##0.0"/>
    <numFmt numFmtId="171" formatCode="[&lt;=9999999]###\-##\-##;\(###\)\ ###\-##\-##"/>
    <numFmt numFmtId="172" formatCode="#,##0.00\ [$EUR]"/>
    <numFmt numFmtId="173" formatCode="#,##0\ [$EUR]"/>
    <numFmt numFmtId="174" formatCode="mm\/yyyy"/>
    <numFmt numFmtId="175" formatCode="mm/yyyy"/>
    <numFmt numFmtId="176" formatCode="00\-000"/>
  </numFmts>
  <fonts count="9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sz val="10"/>
      <name val="Arial CE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  <font>
      <i/>
      <strike/>
      <sz val="7"/>
      <color rgb="FFFF0000"/>
      <name val="Arial"/>
      <family val="2"/>
      <charset val="238"/>
    </font>
    <font>
      <b/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7"/>
      <color theme="1"/>
      <name val="Arial"/>
      <family val="2"/>
      <charset val="238"/>
    </font>
    <font>
      <strike/>
      <sz val="7"/>
      <name val="Czcionka tekstu podstawowego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Calibri"/>
      <family val="2"/>
      <charset val="238"/>
    </font>
    <font>
      <i/>
      <vertAlign val="superscript"/>
      <sz val="10"/>
      <name val="Arial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</font>
    <font>
      <i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vertAlign val="superscript"/>
      <sz val="12"/>
      <name val="Calibri"/>
      <family val="2"/>
      <charset val="238"/>
    </font>
    <font>
      <sz val="8"/>
      <name val="Calibri"/>
      <family val="2"/>
      <charset val="238"/>
    </font>
    <font>
      <b/>
      <i/>
      <sz val="7"/>
      <name val="Arial"/>
      <family val="2"/>
      <charset val="238"/>
    </font>
    <font>
      <sz val="11"/>
      <name val="Calibri"/>
      <family val="2"/>
      <charset val="238"/>
    </font>
    <font>
      <b/>
      <sz val="11"/>
      <name val="Arial"/>
      <family val="2"/>
      <charset val="238"/>
    </font>
    <font>
      <i/>
      <sz val="7"/>
      <color rgb="FFFF0000"/>
      <name val="Arial"/>
      <family val="2"/>
      <charset val="238"/>
    </font>
    <font>
      <strike/>
      <sz val="8"/>
      <name val="Arial"/>
      <family val="2"/>
      <charset val="238"/>
    </font>
    <font>
      <strike/>
      <sz val="8"/>
      <color rgb="FFFF000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4" fillId="0" borderId="0"/>
    <xf numFmtId="164" fontId="63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1782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166" fontId="5" fillId="0" borderId="0" xfId="0" applyNumberFormat="1" applyFont="1" applyFill="1" applyBorder="1" applyAlignment="1" applyProtection="1">
      <alignment vertical="center" wrapText="1"/>
    </xf>
    <xf numFmtId="166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6" fontId="30" fillId="0" borderId="0" xfId="0" applyNumberFormat="1" applyFont="1" applyFill="1" applyBorder="1" applyAlignment="1" applyProtection="1">
      <alignment horizontal="center" vertical="center" wrapText="1"/>
    </xf>
    <xf numFmtId="166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2" fillId="0" borderId="10" xfId="46" applyFont="1" applyFill="1" applyBorder="1" applyProtection="1"/>
    <xf numFmtId="0" fontId="52" fillId="0" borderId="0" xfId="46" applyFont="1" applyFill="1" applyProtection="1"/>
    <xf numFmtId="167" fontId="30" fillId="24" borderId="12" xfId="0" applyNumberFormat="1" applyFont="1" applyFill="1" applyBorder="1" applyAlignment="1" applyProtection="1">
      <alignment vertical="center" wrapText="1"/>
    </xf>
    <xf numFmtId="167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7" fontId="30" fillId="24" borderId="13" xfId="0" applyNumberFormat="1" applyFont="1" applyFill="1" applyBorder="1" applyAlignment="1" applyProtection="1">
      <alignment vertical="center" wrapText="1"/>
    </xf>
    <xf numFmtId="167" fontId="30" fillId="24" borderId="11" xfId="0" applyNumberFormat="1" applyFont="1" applyFill="1" applyBorder="1" applyAlignment="1" applyProtection="1">
      <alignment vertical="center" wrapText="1"/>
    </xf>
    <xf numFmtId="167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7" fontId="30" fillId="24" borderId="0" xfId="0" applyNumberFormat="1" applyFont="1" applyFill="1" applyBorder="1" applyAlignment="1" applyProtection="1">
      <alignment vertical="center" wrapText="1"/>
    </xf>
    <xf numFmtId="0" fontId="64" fillId="24" borderId="12" xfId="46" applyFont="1" applyFill="1" applyBorder="1" applyProtection="1"/>
    <xf numFmtId="0" fontId="64" fillId="24" borderId="0" xfId="46" applyFont="1" applyFill="1" applyProtection="1"/>
    <xf numFmtId="0" fontId="64" fillId="24" borderId="0" xfId="46" applyFont="1" applyFill="1" applyBorder="1" applyAlignment="1" applyProtection="1">
      <alignment horizontal="left" vertical="top" wrapText="1"/>
    </xf>
    <xf numFmtId="0" fontId="64" fillId="24" borderId="0" xfId="46" applyFont="1" applyFill="1" applyBorder="1" applyAlignment="1" applyProtection="1"/>
    <xf numFmtId="0" fontId="64" fillId="24" borderId="0" xfId="46" applyFont="1" applyFill="1" applyAlignment="1" applyProtection="1">
      <alignment horizontal="left" vertical="top" wrapText="1"/>
    </xf>
    <xf numFmtId="0" fontId="64" fillId="24" borderId="0" xfId="46" applyFont="1" applyFill="1" applyBorder="1" applyAlignment="1" applyProtection="1">
      <alignment wrapText="1"/>
    </xf>
    <xf numFmtId="0" fontId="64" fillId="24" borderId="0" xfId="46" applyFont="1" applyFill="1" applyAlignment="1" applyProtection="1"/>
    <xf numFmtId="0" fontId="64" fillId="24" borderId="0" xfId="46" applyFont="1" applyFill="1" applyBorder="1" applyProtection="1"/>
    <xf numFmtId="0" fontId="64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0" fillId="24" borderId="16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Protection="1"/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vertical="center" wrapText="1"/>
    </xf>
    <xf numFmtId="0" fontId="30" fillId="24" borderId="0" xfId="0" applyFont="1" applyFill="1" applyBorder="1" applyProtection="1"/>
    <xf numFmtId="0" fontId="30" fillId="24" borderId="0" xfId="0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2" fillId="24" borderId="0" xfId="55" applyFont="1" applyFill="1" applyBorder="1" applyAlignment="1" applyProtection="1">
      <alignment horizontal="left" vertical="center"/>
    </xf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1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top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7" fillId="24" borderId="12" xfId="55" applyFont="1" applyFill="1" applyBorder="1" applyAlignment="1" applyProtection="1">
      <alignment horizontal="left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0" xfId="55" applyFont="1" applyFill="1" applyProtection="1"/>
    <xf numFmtId="0" fontId="36" fillId="24" borderId="0" xfId="55" applyFont="1" applyFill="1" applyAlignment="1" applyProtection="1">
      <alignment horizontal="left" vertical="center"/>
    </xf>
    <xf numFmtId="0" fontId="36" fillId="24" borderId="0" xfId="55" applyFont="1" applyFill="1" applyAlignment="1" applyProtection="1">
      <alignment horizontal="left"/>
    </xf>
    <xf numFmtId="0" fontId="35" fillId="24" borderId="11" xfId="55" applyFont="1" applyFill="1" applyBorder="1" applyAlignment="1" applyProtection="1">
      <alignment horizontal="justify" vertical="center" wrapText="1"/>
    </xf>
    <xf numFmtId="0" fontId="4" fillId="24" borderId="0" xfId="55" applyFont="1" applyFill="1" applyBorder="1" applyAlignment="1" applyProtection="1">
      <alignment horizontal="center"/>
    </xf>
    <xf numFmtId="0" fontId="28" fillId="24" borderId="0" xfId="55" applyFont="1" applyFill="1" applyBorder="1" applyAlignment="1" applyProtection="1">
      <alignment horizontal="left" vertical="top" wrapText="1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7" fontId="30" fillId="24" borderId="12" xfId="0" applyNumberFormat="1" applyFont="1" applyFill="1" applyBorder="1" applyAlignment="1" applyProtection="1">
      <alignment horizontal="justify" vertical="center" wrapText="1"/>
    </xf>
    <xf numFmtId="167" fontId="30" fillId="24" borderId="15" xfId="0" applyNumberFormat="1" applyFont="1" applyFill="1" applyBorder="1" applyAlignment="1" applyProtection="1">
      <alignment horizontal="justify" vertical="center" wrapText="1"/>
    </xf>
    <xf numFmtId="167" fontId="30" fillId="24" borderId="13" xfId="0" applyNumberFormat="1" applyFont="1" applyFill="1" applyBorder="1" applyAlignment="1" applyProtection="1">
      <alignment horizontal="justify" vertical="center" wrapText="1"/>
    </xf>
    <xf numFmtId="167" fontId="30" fillId="24" borderId="11" xfId="0" applyNumberFormat="1" applyFont="1" applyFill="1" applyBorder="1" applyAlignment="1" applyProtection="1">
      <alignment horizontal="justify" vertical="center" wrapText="1"/>
    </xf>
    <xf numFmtId="167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vertical="top" wrapText="1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3" fillId="24" borderId="10" xfId="0" applyFont="1" applyFill="1" applyBorder="1" applyAlignment="1" applyProtection="1"/>
    <xf numFmtId="0" fontId="5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6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6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7" fontId="30" fillId="24" borderId="12" xfId="0" applyNumberFormat="1" applyFont="1" applyFill="1" applyBorder="1" applyAlignment="1" applyProtection="1">
      <alignment horizontal="center" vertical="center" wrapText="1"/>
    </xf>
    <xf numFmtId="167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7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68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0" fillId="24" borderId="17" xfId="46" applyFont="1" applyFill="1" applyBorder="1" applyAlignment="1" applyProtection="1">
      <alignment wrapText="1"/>
    </xf>
    <xf numFmtId="0" fontId="70" fillId="24" borderId="11" xfId="46" applyFont="1" applyFill="1" applyBorder="1" applyAlignment="1" applyProtection="1">
      <alignment wrapText="1"/>
    </xf>
    <xf numFmtId="0" fontId="70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67" fillId="24" borderId="0" xfId="59" applyFont="1" applyFill="1" applyProtection="1"/>
    <xf numFmtId="0" fontId="67" fillId="24" borderId="14" xfId="59" applyFont="1" applyFill="1" applyBorder="1" applyProtection="1"/>
    <xf numFmtId="0" fontId="67" fillId="24" borderId="12" xfId="59" applyFont="1" applyFill="1" applyBorder="1" applyProtection="1"/>
    <xf numFmtId="0" fontId="67" fillId="24" borderId="15" xfId="59" applyFont="1" applyFill="1" applyBorder="1" applyProtection="1"/>
    <xf numFmtId="0" fontId="67" fillId="24" borderId="10" xfId="59" applyFont="1" applyFill="1" applyBorder="1" applyProtection="1"/>
    <xf numFmtId="0" fontId="67" fillId="24" borderId="0" xfId="59" applyFont="1" applyFill="1" applyBorder="1" applyProtection="1"/>
    <xf numFmtId="0" fontId="67" fillId="24" borderId="0" xfId="59" applyFont="1" applyFill="1" applyBorder="1" applyAlignment="1" applyProtection="1">
      <alignment horizontal="right"/>
    </xf>
    <xf numFmtId="0" fontId="67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67" fillId="24" borderId="0" xfId="59" applyFont="1" applyFill="1" applyBorder="1" applyAlignment="1" applyProtection="1"/>
    <xf numFmtId="0" fontId="67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67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67" fillId="24" borderId="11" xfId="59" applyFont="1" applyFill="1" applyBorder="1" applyProtection="1"/>
    <xf numFmtId="0" fontId="67" fillId="24" borderId="11" xfId="59" applyFont="1" applyFill="1" applyBorder="1" applyAlignment="1" applyProtection="1"/>
    <xf numFmtId="0" fontId="67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2" xfId="0" applyFont="1" applyFill="1" applyBorder="1" applyAlignment="1" applyProtection="1">
      <alignment vertical="top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0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/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Alignment="1" applyProtection="1">
      <alignment horizontal="left"/>
    </xf>
    <xf numFmtId="0" fontId="67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5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5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4" fillId="24" borderId="19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2" fillId="0" borderId="14" xfId="46" applyFont="1" applyFill="1" applyBorder="1" applyProtection="1"/>
    <xf numFmtId="0" fontId="52" fillId="0" borderId="0" xfId="46" applyFont="1" applyFill="1" applyBorder="1" applyProtection="1"/>
    <xf numFmtId="0" fontId="52" fillId="0" borderId="10" xfId="46" applyFont="1" applyFill="1" applyBorder="1" applyAlignment="1" applyProtection="1">
      <alignment horizontal="center" vertical="center"/>
    </xf>
    <xf numFmtId="0" fontId="52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2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2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5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4" fillId="24" borderId="0" xfId="55" applyFont="1" applyFill="1" applyAlignment="1" applyProtection="1">
      <alignment wrapText="1"/>
    </xf>
    <xf numFmtId="0" fontId="4" fillId="24" borderId="0" xfId="55" applyFont="1" applyFill="1" applyAlignment="1" applyProtection="1">
      <alignment horizontal="left" wrapText="1"/>
    </xf>
    <xf numFmtId="0" fontId="30" fillId="24" borderId="0" xfId="55" applyFont="1" applyFill="1" applyAlignment="1" applyProtection="1">
      <alignment wrapText="1"/>
    </xf>
    <xf numFmtId="0" fontId="36" fillId="24" borderId="0" xfId="55" applyFont="1" applyFill="1" applyAlignment="1" applyProtection="1">
      <alignment horizontal="center" vertical="center"/>
    </xf>
    <xf numFmtId="4" fontId="30" fillId="24" borderId="0" xfId="46" applyNumberFormat="1" applyFont="1" applyFill="1" applyAlignment="1" applyProtection="1">
      <alignment horizontal="center" vertical="center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70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2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3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1" fillId="27" borderId="0" xfId="55" applyFont="1" applyFill="1" applyAlignment="1" applyProtection="1">
      <alignment horizontal="left" vertical="top" wrapText="1"/>
    </xf>
    <xf numFmtId="49" fontId="71" fillId="27" borderId="0" xfId="0" applyNumberFormat="1" applyFont="1" applyFill="1" applyBorder="1" applyAlignment="1" applyProtection="1">
      <alignment horizontal="left" vertical="top" wrapText="1"/>
      <protection locked="0"/>
    </xf>
    <xf numFmtId="0" fontId="72" fillId="27" borderId="0" xfId="0" applyFont="1" applyFill="1" applyAlignment="1" applyProtection="1">
      <alignment horizontal="left" vertical="top" wrapText="1"/>
      <protection locked="0"/>
    </xf>
    <xf numFmtId="0" fontId="72" fillId="27" borderId="0" xfId="46" applyFont="1" applyFill="1" applyAlignment="1" applyProtection="1">
      <alignment horizontal="left" vertical="top" wrapText="1"/>
    </xf>
    <xf numFmtId="0" fontId="72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2" fillId="29" borderId="0" xfId="46" applyFont="1" applyFill="1" applyBorder="1" applyProtection="1"/>
    <xf numFmtId="0" fontId="72" fillId="27" borderId="0" xfId="0" applyFont="1" applyFill="1" applyAlignment="1" applyProtection="1">
      <alignment horizontal="left" vertical="center"/>
      <protection locked="0"/>
    </xf>
    <xf numFmtId="0" fontId="72" fillId="29" borderId="0" xfId="46" applyFont="1" applyFill="1" applyBorder="1" applyAlignment="1" applyProtection="1">
      <alignment horizontal="left" vertical="center"/>
    </xf>
    <xf numFmtId="0" fontId="72" fillId="27" borderId="0" xfId="46" applyFont="1" applyFill="1" applyAlignment="1" applyProtection="1">
      <alignment horizontal="left" vertical="center"/>
    </xf>
    <xf numFmtId="0" fontId="74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4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2" fillId="27" borderId="0" xfId="0" applyFont="1" applyFill="1" applyAlignment="1" applyProtection="1">
      <alignment horizontal="left" vertical="center"/>
    </xf>
    <xf numFmtId="0" fontId="37" fillId="24" borderId="0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vertical="top" wrapText="1"/>
    </xf>
    <xf numFmtId="0" fontId="32" fillId="24" borderId="0" xfId="46" applyFont="1" applyFill="1" applyBorder="1" applyAlignment="1" applyProtection="1">
      <alignment vertical="top"/>
    </xf>
    <xf numFmtId="0" fontId="77" fillId="24" borderId="17" xfId="46" applyFont="1" applyFill="1" applyBorder="1" applyAlignment="1" applyProtection="1">
      <alignment horizontal="left" vertical="top"/>
    </xf>
    <xf numFmtId="0" fontId="30" fillId="0" borderId="16" xfId="46" applyFont="1" applyFill="1" applyBorder="1" applyAlignment="1" applyProtection="1">
      <alignment horizontal="left" vertical="center"/>
    </xf>
    <xf numFmtId="0" fontId="4" fillId="0" borderId="0" xfId="0" applyFont="1"/>
    <xf numFmtId="0" fontId="30" fillId="24" borderId="0" xfId="46" applyFont="1" applyFill="1" applyBorder="1" applyAlignment="1" applyProtection="1">
      <alignment horizontal="center" vertical="center"/>
    </xf>
    <xf numFmtId="10" fontId="30" fillId="24" borderId="0" xfId="0" applyNumberFormat="1" applyFont="1" applyFill="1" applyProtection="1"/>
    <xf numFmtId="168" fontId="30" fillId="24" borderId="0" xfId="0" applyNumberFormat="1" applyFont="1" applyFill="1" applyProtection="1"/>
    <xf numFmtId="4" fontId="30" fillId="24" borderId="0" xfId="0" applyNumberFormat="1" applyFont="1" applyFill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3" fillId="24" borderId="10" xfId="46" applyFont="1" applyFill="1" applyBorder="1" applyAlignment="1" applyProtection="1">
      <alignment horizontal="justify" vertical="top" wrapText="1"/>
    </xf>
    <xf numFmtId="0" fontId="36" fillId="24" borderId="10" xfId="46" applyFont="1" applyFill="1" applyBorder="1" applyAlignment="1" applyProtection="1">
      <alignment horizontal="justify" vertical="top" wrapText="1"/>
    </xf>
    <xf numFmtId="0" fontId="77" fillId="24" borderId="10" xfId="46" applyFont="1" applyFill="1" applyBorder="1" applyAlignment="1" applyProtection="1">
      <alignment horizontal="justify" vertical="top" wrapText="1"/>
    </xf>
    <xf numFmtId="173" fontId="30" fillId="24" borderId="0" xfId="46" applyNumberFormat="1" applyFont="1" applyFill="1" applyProtection="1"/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wrapText="1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top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81" fillId="0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0" xfId="55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vertical="center"/>
    </xf>
    <xf numFmtId="0" fontId="44" fillId="24" borderId="0" xfId="55" applyFont="1" applyFill="1" applyBorder="1" applyAlignment="1" applyProtection="1">
      <alignment horizontal="right" vertical="center" wrapText="1"/>
    </xf>
    <xf numFmtId="0" fontId="49" fillId="24" borderId="0" xfId="55" applyFont="1" applyFill="1" applyBorder="1" applyAlignment="1" applyProtection="1">
      <alignment horizontal="center" vertical="center" wrapText="1"/>
    </xf>
    <xf numFmtId="3" fontId="36" fillId="24" borderId="16" xfId="55" applyNumberFormat="1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horizontal="center" vertical="center" wrapText="1"/>
    </xf>
    <xf numFmtId="0" fontId="36" fillId="24" borderId="0" xfId="55" applyFont="1" applyFill="1" applyBorder="1" applyAlignment="1" applyProtection="1">
      <alignment vertical="top" wrapText="1"/>
    </xf>
    <xf numFmtId="49" fontId="49" fillId="24" borderId="21" xfId="55" applyNumberFormat="1" applyFont="1" applyFill="1" applyBorder="1" applyAlignment="1" applyProtection="1">
      <alignment horizontal="center" vertical="center"/>
    </xf>
    <xf numFmtId="49" fontId="49" fillId="24" borderId="19" xfId="55" applyNumberFormat="1" applyFont="1" applyFill="1" applyBorder="1" applyAlignment="1" applyProtection="1">
      <alignment horizontal="center" vertical="center"/>
    </xf>
    <xf numFmtId="0" fontId="49" fillId="24" borderId="19" xfId="55" quotePrefix="1" applyFont="1" applyFill="1" applyBorder="1" applyAlignment="1" applyProtection="1">
      <alignment horizontal="center" vertical="center"/>
    </xf>
    <xf numFmtId="0" fontId="49" fillId="24" borderId="19" xfId="55" applyFont="1" applyFill="1" applyBorder="1" applyAlignment="1" applyProtection="1">
      <alignment horizontal="center" vertical="center"/>
    </xf>
    <xf numFmtId="49" fontId="49" fillId="24" borderId="19" xfId="55" quotePrefix="1" applyNumberFormat="1" applyFont="1" applyFill="1" applyBorder="1" applyAlignment="1" applyProtection="1">
      <alignment horizontal="center" vertical="center"/>
    </xf>
    <xf numFmtId="1" fontId="49" fillId="24" borderId="22" xfId="55" applyNumberFormat="1" applyFont="1" applyFill="1" applyBorder="1" applyAlignment="1" applyProtection="1">
      <alignment horizontal="center" vertical="center"/>
    </xf>
    <xf numFmtId="0" fontId="36" fillId="24" borderId="0" xfId="55" applyFont="1" applyFill="1" applyBorder="1" applyAlignment="1" applyProtection="1">
      <alignment horizontal="center" vertical="center"/>
    </xf>
    <xf numFmtId="0" fontId="30" fillId="24" borderId="0" xfId="55" applyFont="1" applyFill="1" applyAlignment="1" applyProtection="1">
      <alignment horizontal="center" vertical="center"/>
    </xf>
    <xf numFmtId="0" fontId="28" fillId="24" borderId="0" xfId="55" applyFont="1" applyFill="1" applyBorder="1" applyAlignment="1" applyProtection="1">
      <alignment horizontal="center" vertical="center" wrapText="1"/>
    </xf>
    <xf numFmtId="0" fontId="28" fillId="24" borderId="0" xfId="55" applyFont="1" applyFill="1" applyBorder="1" applyAlignment="1" applyProtection="1">
      <alignment horizontal="justify" vertical="top" wrapText="1"/>
    </xf>
    <xf numFmtId="0" fontId="28" fillId="24" borderId="0" xfId="55" applyFont="1" applyFill="1" applyProtection="1"/>
    <xf numFmtId="0" fontId="37" fillId="24" borderId="0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horizontal="right" vertical="center" wrapText="1"/>
    </xf>
    <xf numFmtId="0" fontId="30" fillId="24" borderId="0" xfId="55" applyFont="1" applyFill="1" applyBorder="1" applyAlignment="1" applyProtection="1">
      <alignment horizontal="right" vertical="center" indent="1"/>
    </xf>
    <xf numFmtId="0" fontId="30" fillId="24" borderId="0" xfId="55" applyFont="1" applyFill="1" applyBorder="1" applyAlignment="1" applyProtection="1">
      <alignment horizontal="right" vertical="center" wrapText="1" indent="1"/>
    </xf>
    <xf numFmtId="0" fontId="72" fillId="24" borderId="0" xfId="55" applyFont="1" applyFill="1" applyAlignment="1" applyProtection="1"/>
    <xf numFmtId="0" fontId="5" fillId="24" borderId="10" xfId="46" applyFont="1" applyFill="1" applyBorder="1" applyAlignment="1" applyProtection="1">
      <alignment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vertical="center" wrapText="1"/>
    </xf>
    <xf numFmtId="0" fontId="5" fillId="24" borderId="0" xfId="55" applyFont="1" applyFill="1" applyBorder="1" applyAlignment="1" applyProtection="1">
      <alignment horizontal="left" vertical="center" indent="1"/>
    </xf>
    <xf numFmtId="0" fontId="5" fillId="24" borderId="0" xfId="46" applyFont="1" applyFill="1" applyBorder="1" applyAlignment="1" applyProtection="1">
      <alignment horizontal="left" vertical="center" indent="1"/>
    </xf>
    <xf numFmtId="0" fontId="30" fillId="24" borderId="0" xfId="46" applyFont="1" applyFill="1" applyBorder="1" applyAlignment="1" applyProtection="1">
      <alignment horizontal="right" vertical="center" indent="1"/>
    </xf>
    <xf numFmtId="0" fontId="30" fillId="24" borderId="1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justify" vertical="top" wrapTex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72" fillId="24" borderId="0" xfId="55" applyFont="1" applyFill="1" applyAlignment="1" applyProtection="1">
      <alignment vertical="top"/>
    </xf>
    <xf numFmtId="0" fontId="30" fillId="24" borderId="10" xfId="55" applyFont="1" applyFill="1" applyBorder="1" applyAlignment="1" applyProtection="1">
      <alignment vertical="center" wrapText="1"/>
    </xf>
    <xf numFmtId="0" fontId="35" fillId="24" borderId="16" xfId="55" applyFont="1" applyFill="1" applyBorder="1" applyAlignment="1" applyProtection="1">
      <alignment horizontal="center" vertical="center" wrapText="1"/>
    </xf>
    <xf numFmtId="0" fontId="32" fillId="24" borderId="0" xfId="55" applyFont="1" applyFill="1" applyBorder="1" applyAlignment="1" applyProtection="1">
      <alignment vertical="center" wrapText="1"/>
    </xf>
    <xf numFmtId="0" fontId="29" fillId="24" borderId="0" xfId="55" applyFont="1" applyFill="1" applyBorder="1" applyAlignment="1" applyProtection="1">
      <alignment horizontal="center" vertical="center" wrapText="1"/>
    </xf>
    <xf numFmtId="0" fontId="25" fillId="0" borderId="0" xfId="46" applyFont="1" applyFill="1" applyBorder="1" applyProtection="1"/>
    <xf numFmtId="0" fontId="37" fillId="0" borderId="0" xfId="46" applyFont="1" applyFill="1" applyBorder="1" applyAlignment="1" applyProtection="1">
      <alignment horizontal="justify" vertical="center" wrapText="1"/>
    </xf>
    <xf numFmtId="0" fontId="25" fillId="0" borderId="0" xfId="46" applyFont="1" applyFill="1" applyProtection="1"/>
    <xf numFmtId="0" fontId="79" fillId="0" borderId="0" xfId="46" applyFont="1" applyFill="1" applyBorder="1" applyAlignment="1" applyProtection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82" fillId="0" borderId="0" xfId="46" applyFont="1" applyFill="1" applyAlignment="1">
      <alignment horizontal="justify" vertical="center" wrapText="1"/>
    </xf>
    <xf numFmtId="0" fontId="87" fillId="0" borderId="0" xfId="46" applyFont="1" applyFill="1" applyBorder="1" applyAlignment="1">
      <alignment horizontal="justify" vertical="center" wrapText="1"/>
    </xf>
    <xf numFmtId="0" fontId="87" fillId="0" borderId="0" xfId="46" applyFont="1" applyFill="1" applyBorder="1" applyAlignment="1" applyProtection="1">
      <alignment horizontal="justify" vertical="center" wrapText="1"/>
    </xf>
    <xf numFmtId="0" fontId="82" fillId="0" borderId="0" xfId="46" applyFont="1" applyFill="1" applyBorder="1" applyAlignment="1">
      <alignment horizontal="justify" vertical="center" wrapText="1"/>
    </xf>
    <xf numFmtId="0" fontId="25" fillId="0" borderId="0" xfId="46" applyFont="1" applyFill="1" applyAlignment="1" applyProtection="1"/>
    <xf numFmtId="0" fontId="86" fillId="0" borderId="0" xfId="46" applyFont="1" applyFill="1" applyBorder="1" applyProtection="1"/>
    <xf numFmtId="0" fontId="86" fillId="0" borderId="0" xfId="46" applyFont="1" applyFill="1" applyBorder="1" applyAlignment="1" applyProtection="1">
      <alignment horizontal="center"/>
    </xf>
    <xf numFmtId="0" fontId="90" fillId="0" borderId="0" xfId="46" applyFont="1" applyFill="1" applyBorder="1" applyAlignment="1" applyProtection="1">
      <alignment vertical="center" wrapText="1"/>
    </xf>
    <xf numFmtId="0" fontId="86" fillId="0" borderId="0" xfId="46" applyFont="1" applyFill="1" applyBorder="1" applyAlignment="1" applyProtection="1">
      <alignment vertical="center"/>
    </xf>
    <xf numFmtId="0" fontId="90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>
      <alignment vertical="center"/>
    </xf>
    <xf numFmtId="0" fontId="78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horizontal="center" vertical="top"/>
    </xf>
    <xf numFmtId="0" fontId="86" fillId="0" borderId="0" xfId="46" applyFont="1" applyFill="1" applyBorder="1" applyAlignment="1" applyProtection="1">
      <alignment horizontal="justify" vertical="center"/>
    </xf>
    <xf numFmtId="0" fontId="33" fillId="0" borderId="0" xfId="46" applyFont="1" applyFill="1" applyBorder="1" applyAlignment="1" applyProtection="1">
      <alignment horizontal="center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0" fontId="89" fillId="0" borderId="0" xfId="46" applyFont="1" applyFill="1" applyBorder="1" applyAlignment="1" applyProtection="1">
      <alignment horizontal="justify" vertical="center"/>
    </xf>
    <xf numFmtId="0" fontId="89" fillId="0" borderId="0" xfId="46" applyFont="1" applyFill="1" applyBorder="1" applyAlignment="1" applyProtection="1">
      <alignment vertical="center"/>
    </xf>
    <xf numFmtId="0" fontId="37" fillId="0" borderId="0" xfId="46" applyFont="1" applyFill="1" applyBorder="1" applyAlignment="1" applyProtection="1">
      <alignment horizontal="center" vertical="top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78" fillId="0" borderId="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4" fillId="0" borderId="0" xfId="46" applyFont="1" applyFill="1" applyBorder="1" applyProtection="1"/>
    <xf numFmtId="0" fontId="4" fillId="0" borderId="0" xfId="46" applyFont="1" applyFill="1" applyBorder="1" applyAlignment="1" applyProtection="1">
      <alignment vertical="center"/>
      <protection locked="0"/>
    </xf>
    <xf numFmtId="0" fontId="4" fillId="0" borderId="0" xfId="46" applyFont="1" applyFill="1" applyBorder="1" applyAlignment="1" applyProtection="1"/>
    <xf numFmtId="0" fontId="86" fillId="0" borderId="0" xfId="46" applyFont="1" applyFill="1" applyBorder="1" applyAlignment="1" applyProtection="1"/>
    <xf numFmtId="0" fontId="4" fillId="0" borderId="0" xfId="46" applyFont="1" applyFill="1" applyBorder="1" applyAlignment="1" applyProtection="1">
      <alignment horizontal="center" vertical="top"/>
    </xf>
    <xf numFmtId="0" fontId="4" fillId="0" borderId="0" xfId="46" applyFont="1" applyFill="1" applyBorder="1" applyAlignment="1" applyProtection="1">
      <alignment horizontal="justify" vertical="center"/>
      <protection locked="0"/>
    </xf>
    <xf numFmtId="0" fontId="4" fillId="0" borderId="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0" fontId="4" fillId="0" borderId="13" xfId="46" applyFill="1" applyBorder="1" applyAlignment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2" fillId="0" borderId="18" xfId="46" applyFont="1" applyFill="1" applyBorder="1" applyAlignment="1" applyProtection="1">
      <alignment vertical="top"/>
    </xf>
    <xf numFmtId="0" fontId="37" fillId="24" borderId="0" xfId="55" applyFont="1" applyFill="1" applyBorder="1" applyAlignment="1" applyProtection="1">
      <alignment horizontal="center" vertical="center" wrapText="1"/>
    </xf>
    <xf numFmtId="0" fontId="5" fillId="24" borderId="0" xfId="55" applyFont="1" applyFill="1" applyBorder="1" applyAlignment="1" applyProtection="1">
      <alignment horizontal="justify" vertical="center" wrapText="1"/>
    </xf>
    <xf numFmtId="0" fontId="30" fillId="24" borderId="12" xfId="55" applyFont="1" applyFill="1" applyBorder="1" applyProtection="1"/>
    <xf numFmtId="0" fontId="37" fillId="24" borderId="10" xfId="0" applyFont="1" applyFill="1" applyBorder="1" applyAlignment="1" applyProtection="1">
      <alignment vertical="center"/>
    </xf>
    <xf numFmtId="3" fontId="30" fillId="24" borderId="16" xfId="55" applyNumberFormat="1" applyFont="1" applyFill="1" applyBorder="1" applyAlignment="1" applyProtection="1">
      <alignment horizontal="center" vertical="center" wrapText="1"/>
    </xf>
    <xf numFmtId="49" fontId="71" fillId="27" borderId="0" xfId="0" applyNumberFormat="1" applyFont="1" applyFill="1" applyBorder="1" applyAlignment="1" applyProtection="1">
      <alignment horizontal="left" vertical="top" wrapText="1"/>
    </xf>
    <xf numFmtId="4" fontId="30" fillId="24" borderId="0" xfId="46" applyNumberFormat="1" applyFont="1" applyFill="1" applyProtection="1"/>
    <xf numFmtId="0" fontId="30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Protection="1"/>
    <xf numFmtId="0" fontId="72" fillId="27" borderId="0" xfId="0" applyFont="1" applyFill="1" applyAlignment="1" applyProtection="1">
      <alignment horizontal="left" vertical="top"/>
      <protection locked="0"/>
    </xf>
    <xf numFmtId="0" fontId="30" fillId="0" borderId="20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left" vertical="justify" wrapText="1"/>
    </xf>
    <xf numFmtId="0" fontId="30" fillId="0" borderId="16" xfId="46" applyFont="1" applyFill="1" applyBorder="1" applyAlignment="1" applyProtection="1">
      <alignment horizontal="center" vertical="center" wrapText="1"/>
    </xf>
    <xf numFmtId="0" fontId="29" fillId="0" borderId="0" xfId="46" applyFont="1" applyFill="1" applyBorder="1" applyAlignment="1" applyProtection="1">
      <alignment horizontal="center" vertical="top"/>
    </xf>
    <xf numFmtId="0" fontId="29" fillId="0" borderId="0" xfId="46" applyFont="1" applyFill="1" applyBorder="1" applyAlignment="1" applyProtection="1">
      <alignment horizontal="left"/>
    </xf>
    <xf numFmtId="0" fontId="35" fillId="0" borderId="0" xfId="46" applyFont="1" applyFill="1" applyBorder="1" applyAlignment="1" applyProtection="1">
      <alignment horizontal="center" vertical="top" wrapText="1"/>
    </xf>
    <xf numFmtId="0" fontId="35" fillId="0" borderId="0" xfId="46" applyFont="1" applyFill="1" applyBorder="1" applyAlignment="1" applyProtection="1">
      <alignment horizontal="left" vertical="center" wrapText="1"/>
    </xf>
    <xf numFmtId="0" fontId="30" fillId="0" borderId="0" xfId="46" applyFont="1" applyFill="1" applyBorder="1" applyAlignment="1" applyProtection="1">
      <alignment horizontal="left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horizontal="center" wrapText="1"/>
    </xf>
    <xf numFmtId="0" fontId="25" fillId="0" borderId="14" xfId="0" applyFont="1" applyFill="1" applyBorder="1" applyProtection="1"/>
    <xf numFmtId="0" fontId="25" fillId="0" borderId="12" xfId="0" applyFont="1" applyFill="1" applyBorder="1" applyProtection="1"/>
    <xf numFmtId="0" fontId="25" fillId="0" borderId="15" xfId="0" applyFont="1" applyFill="1" applyBorder="1" applyProtection="1"/>
    <xf numFmtId="0" fontId="4" fillId="0" borderId="0" xfId="0" applyFont="1" applyFill="1" applyBorder="1" applyAlignment="1" applyProtection="1"/>
    <xf numFmtId="0" fontId="4" fillId="0" borderId="13" xfId="0" applyFont="1" applyFill="1" applyBorder="1" applyAlignment="1" applyProtection="1"/>
    <xf numFmtId="0" fontId="4" fillId="0" borderId="10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3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/>
    </xf>
    <xf numFmtId="0" fontId="4" fillId="0" borderId="13" xfId="0" applyFont="1" applyFill="1" applyBorder="1" applyAlignment="1" applyProtection="1">
      <alignment horizontal="center"/>
    </xf>
    <xf numFmtId="0" fontId="43" fillId="0" borderId="0" xfId="0" applyFont="1" applyFill="1" applyBorder="1" applyAlignment="1" applyProtection="1">
      <alignment wrapText="1"/>
    </xf>
    <xf numFmtId="0" fontId="29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wrapText="1"/>
    </xf>
    <xf numFmtId="0" fontId="30" fillId="0" borderId="10" xfId="0" applyFont="1" applyFill="1" applyBorder="1" applyProtection="1"/>
    <xf numFmtId="0" fontId="30" fillId="0" borderId="10" xfId="0" applyFont="1" applyFill="1" applyBorder="1" applyAlignment="1" applyProtection="1">
      <alignment vertical="top"/>
    </xf>
    <xf numFmtId="0" fontId="30" fillId="0" borderId="14" xfId="46" applyFont="1" applyFill="1" applyBorder="1" applyAlignment="1" applyProtection="1">
      <alignment horizontal="left" wrapText="1"/>
    </xf>
    <xf numFmtId="0" fontId="30" fillId="0" borderId="12" xfId="46" applyFont="1" applyFill="1" applyBorder="1" applyAlignment="1" applyProtection="1">
      <alignment horizontal="left" wrapText="1"/>
    </xf>
    <xf numFmtId="0" fontId="30" fillId="0" borderId="12" xfId="46" applyFont="1" applyFill="1" applyBorder="1" applyProtection="1"/>
    <xf numFmtId="0" fontId="30" fillId="0" borderId="15" xfId="46" applyFont="1" applyFill="1" applyBorder="1" applyProtection="1"/>
    <xf numFmtId="0" fontId="30" fillId="0" borderId="10" xfId="46" applyFont="1" applyFill="1" applyBorder="1" applyAlignment="1" applyProtection="1">
      <alignment horizontal="left" wrapText="1"/>
    </xf>
    <xf numFmtId="0" fontId="30" fillId="0" borderId="13" xfId="46" applyFont="1" applyFill="1" applyBorder="1" applyProtection="1"/>
    <xf numFmtId="0" fontId="30" fillId="0" borderId="17" xfId="46" applyFont="1" applyFill="1" applyBorder="1" applyAlignment="1" applyProtection="1">
      <alignment horizontal="left" wrapText="1"/>
    </xf>
    <xf numFmtId="0" fontId="30" fillId="0" borderId="11" xfId="46" applyFont="1" applyFill="1" applyBorder="1" applyAlignment="1" applyProtection="1">
      <alignment horizontal="left" wrapText="1"/>
    </xf>
    <xf numFmtId="0" fontId="30" fillId="0" borderId="11" xfId="46" applyFont="1" applyFill="1" applyBorder="1" applyProtection="1"/>
    <xf numFmtId="0" fontId="30" fillId="0" borderId="18" xfId="46" applyFont="1" applyFill="1" applyBorder="1" applyProtection="1"/>
    <xf numFmtId="0" fontId="36" fillId="0" borderId="0" xfId="0" applyFont="1" applyFill="1" applyBorder="1" applyAlignment="1" applyProtection="1">
      <alignment wrapText="1"/>
    </xf>
    <xf numFmtId="9" fontId="29" fillId="0" borderId="0" xfId="0" applyNumberFormat="1" applyFont="1" applyFill="1" applyBorder="1" applyAlignment="1" applyProtection="1">
      <alignment horizontal="center"/>
    </xf>
    <xf numFmtId="0" fontId="37" fillId="0" borderId="13" xfId="0" applyFont="1" applyFill="1" applyBorder="1" applyAlignment="1" applyProtection="1">
      <alignment vertical="center" wrapText="1"/>
    </xf>
    <xf numFmtId="0" fontId="37" fillId="0" borderId="13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4" fillId="24" borderId="11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Protection="1"/>
    <xf numFmtId="0" fontId="30" fillId="0" borderId="0" xfId="59" applyFont="1" applyFill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right"/>
    </xf>
    <xf numFmtId="0" fontId="29" fillId="0" borderId="0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/>
    <xf numFmtId="0" fontId="35" fillId="0" borderId="0" xfId="59" applyFont="1" applyFill="1" applyBorder="1" applyAlignment="1" applyProtection="1">
      <alignment horizontal="left" vertical="center"/>
    </xf>
    <xf numFmtId="0" fontId="30" fillId="0" borderId="0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wrapText="1"/>
    </xf>
    <xf numFmtId="0" fontId="30" fillId="0" borderId="26" xfId="46" applyFont="1" applyFill="1" applyBorder="1" applyAlignment="1" applyProtection="1"/>
    <xf numFmtId="0" fontId="37" fillId="0" borderId="0" xfId="46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horizontal="center" vertical="center" wrapText="1"/>
    </xf>
    <xf numFmtId="49" fontId="30" fillId="24" borderId="14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Alignment="1" applyProtection="1">
      <alignment horizontal="left" wrapText="1"/>
      <protection locked="0"/>
    </xf>
    <xf numFmtId="49" fontId="30" fillId="24" borderId="12" xfId="46" applyNumberFormat="1" applyFont="1" applyFill="1" applyBorder="1" applyProtection="1">
      <protection locked="0"/>
    </xf>
    <xf numFmtId="49" fontId="30" fillId="24" borderId="15" xfId="46" applyNumberFormat="1" applyFont="1" applyFill="1" applyBorder="1" applyProtection="1">
      <protection locked="0"/>
    </xf>
    <xf numFmtId="49" fontId="30" fillId="24" borderId="1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Alignment="1" applyProtection="1">
      <alignment horizontal="left" wrapText="1"/>
      <protection locked="0"/>
    </xf>
    <xf numFmtId="49" fontId="30" fillId="24" borderId="0" xfId="46" applyNumberFormat="1" applyFont="1" applyFill="1" applyBorder="1" applyProtection="1">
      <protection locked="0"/>
    </xf>
    <xf numFmtId="49" fontId="30" fillId="24" borderId="13" xfId="46" applyNumberFormat="1" applyFont="1" applyFill="1" applyBorder="1" applyProtection="1">
      <protection locked="0"/>
    </xf>
    <xf numFmtId="49" fontId="4" fillId="24" borderId="0" xfId="46" applyNumberFormat="1" applyFont="1" applyFill="1" applyBorder="1" applyAlignment="1" applyProtection="1">
      <alignment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30" fillId="24" borderId="26" xfId="46" quotePrefix="1" applyNumberFormat="1" applyFont="1" applyFill="1" applyBorder="1" applyAlignment="1" applyProtection="1">
      <alignment horizontal="center" vertical="center" wrapText="1"/>
      <protection locked="0"/>
    </xf>
    <xf numFmtId="49" fontId="30" fillId="24" borderId="16" xfId="46" applyNumberFormat="1" applyFont="1" applyFill="1" applyBorder="1" applyAlignment="1" applyProtection="1">
      <alignment horizontal="center" vertical="center"/>
      <protection locked="0"/>
    </xf>
    <xf numFmtId="49" fontId="30" fillId="24" borderId="17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Alignment="1" applyProtection="1">
      <alignment horizontal="left" wrapText="1"/>
      <protection locked="0"/>
    </xf>
    <xf numFmtId="49" fontId="30" fillId="24" borderId="11" xfId="46" applyNumberFormat="1" applyFont="1" applyFill="1" applyBorder="1" applyProtection="1">
      <protection locked="0"/>
    </xf>
    <xf numFmtId="49" fontId="30" fillId="24" borderId="18" xfId="46" applyNumberFormat="1" applyFont="1" applyFill="1" applyBorder="1" applyProtection="1"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0" borderId="16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5" fillId="24" borderId="16" xfId="55" applyFont="1" applyFill="1" applyBorder="1" applyAlignment="1" applyProtection="1">
      <alignment horizontal="center" vertical="center" wrapText="1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0" fontId="30" fillId="25" borderId="0" xfId="55" applyFont="1" applyFill="1" applyBorder="1" applyProtection="1"/>
    <xf numFmtId="0" fontId="52" fillId="24" borderId="0" xfId="46" applyFont="1" applyFill="1" applyBorder="1" applyProtection="1"/>
    <xf numFmtId="0" fontId="25" fillId="25" borderId="0" xfId="46" applyFont="1" applyFill="1" applyBorder="1" applyProtection="1"/>
    <xf numFmtId="0" fontId="37" fillId="25" borderId="0" xfId="46" applyFont="1" applyFill="1" applyBorder="1" applyAlignment="1" applyProtection="1">
      <alignment horizontal="justify" vertical="center" wrapText="1"/>
    </xf>
    <xf numFmtId="0" fontId="79" fillId="25" borderId="0" xfId="46" applyFont="1" applyFill="1" applyBorder="1" applyAlignment="1" applyProtection="1">
      <alignment horizontal="justify" vertical="center" wrapText="1"/>
    </xf>
    <xf numFmtId="0" fontId="25" fillId="25" borderId="0" xfId="46" applyFont="1" applyFill="1" applyProtection="1"/>
    <xf numFmtId="0" fontId="29" fillId="25" borderId="0" xfId="0" applyFont="1" applyFill="1" applyBorder="1" applyAlignment="1" applyProtection="1">
      <alignment vertical="center"/>
    </xf>
    <xf numFmtId="0" fontId="4" fillId="25" borderId="0" xfId="0" applyFont="1" applyFill="1" applyBorder="1" applyProtection="1"/>
    <xf numFmtId="0" fontId="25" fillId="25" borderId="0" xfId="0" applyFont="1" applyFill="1" applyBorder="1" applyProtection="1"/>
    <xf numFmtId="0" fontId="33" fillId="0" borderId="0" xfId="46" applyFont="1" applyFill="1" applyBorder="1" applyAlignment="1" applyProtection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top"/>
    </xf>
    <xf numFmtId="0" fontId="25" fillId="0" borderId="0" xfId="46" applyFont="1" applyFill="1" applyBorder="1" applyAlignment="1" applyProtection="1">
      <alignment horizontal="center"/>
    </xf>
    <xf numFmtId="0" fontId="30" fillId="0" borderId="0" xfId="46" applyFont="1" applyFill="1" applyBorder="1" applyAlignment="1" applyProtection="1">
      <alignment horizontal="center" vertical="top" wrapText="1"/>
    </xf>
    <xf numFmtId="0" fontId="5" fillId="24" borderId="10" xfId="46" applyFont="1" applyFill="1" applyBorder="1" applyAlignment="1" applyProtection="1">
      <alignment horizontal="center" vertical="top" wrapText="1"/>
    </xf>
    <xf numFmtId="0" fontId="31" fillId="24" borderId="10" xfId="46" applyFont="1" applyFill="1" applyBorder="1" applyAlignment="1" applyProtection="1">
      <alignment horizontal="center" vertical="top" wrapText="1"/>
    </xf>
    <xf numFmtId="0" fontId="33" fillId="24" borderId="17" xfId="46" applyFont="1" applyFill="1" applyBorder="1" applyAlignment="1" applyProtection="1">
      <alignment horizontal="center" vertical="top"/>
    </xf>
    <xf numFmtId="0" fontId="5" fillId="24" borderId="0" xfId="46" applyFont="1" applyFill="1" applyBorder="1" applyAlignment="1" applyProtection="1">
      <alignment horizontal="center" vertical="top"/>
    </xf>
    <xf numFmtId="0" fontId="31" fillId="24" borderId="0" xfId="46" applyFont="1" applyFill="1" applyBorder="1" applyAlignment="1" applyProtection="1">
      <alignment horizontal="center" vertical="top" wrapText="1"/>
    </xf>
    <xf numFmtId="0" fontId="33" fillId="24" borderId="0" xfId="46" applyFont="1" applyFill="1" applyBorder="1" applyAlignment="1" applyProtection="1">
      <alignment horizontal="center" vertical="top" wrapText="1"/>
    </xf>
    <xf numFmtId="0" fontId="4" fillId="0" borderId="0" xfId="46" applyFill="1" applyBorder="1" applyAlignment="1">
      <alignment horizontal="justify" vertical="top" wrapText="1"/>
    </xf>
    <xf numFmtId="0" fontId="5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vertical="center" wrapText="1"/>
      <protection locked="0"/>
    </xf>
    <xf numFmtId="0" fontId="30" fillId="24" borderId="22" xfId="55" applyFont="1" applyFill="1" applyBorder="1" applyAlignment="1" applyProtection="1">
      <alignment vertical="center" wrapText="1"/>
      <protection locked="0"/>
    </xf>
    <xf numFmtId="0" fontId="30" fillId="24" borderId="19" xfId="55" quotePrefix="1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Protection="1">
      <protection locked="0"/>
    </xf>
    <xf numFmtId="1" fontId="30" fillId="24" borderId="16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Protection="1">
      <protection locked="0"/>
    </xf>
    <xf numFmtId="0" fontId="30" fillId="24" borderId="16" xfId="55" applyFont="1" applyFill="1" applyBorder="1" applyAlignment="1" applyProtection="1">
      <alignment vertical="center"/>
      <protection locked="0"/>
    </xf>
    <xf numFmtId="0" fontId="30" fillId="24" borderId="0" xfId="55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right" vertical="center" wrapText="1" inden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4" xfId="55" applyFont="1" applyFill="1" applyBorder="1" applyAlignment="1" applyProtection="1">
      <alignment horizontal="left" vertical="center" wrapText="1"/>
    </xf>
    <xf numFmtId="0" fontId="30" fillId="24" borderId="12" xfId="55" applyFont="1" applyFill="1" applyBorder="1" applyAlignment="1" applyProtection="1">
      <alignment horizontal="left" vertical="center" wrapText="1"/>
    </xf>
    <xf numFmtId="0" fontId="30" fillId="24" borderId="15" xfId="55" applyFont="1" applyFill="1" applyBorder="1" applyAlignment="1" applyProtection="1">
      <alignment horizontal="left" vertical="center" wrapText="1"/>
    </xf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49" fontId="30" fillId="24" borderId="14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left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left" vertical="center" wrapText="1"/>
      <protection locked="0"/>
    </xf>
    <xf numFmtId="0" fontId="50" fillId="24" borderId="12" xfId="55" applyFont="1" applyFill="1" applyBorder="1" applyAlignment="1" applyProtection="1">
      <alignment horizontal="left" vertical="center" wrapText="1"/>
    </xf>
    <xf numFmtId="0" fontId="37" fillId="24" borderId="12" xfId="55" applyFont="1" applyFill="1" applyBorder="1" applyAlignment="1" applyProtection="1">
      <alignment horizontal="left" vertical="center" wrapText="1"/>
    </xf>
    <xf numFmtId="167" fontId="30" fillId="24" borderId="0" xfId="55" applyNumberFormat="1" applyFont="1" applyFill="1" applyBorder="1" applyAlignment="1" applyProtection="1">
      <alignment horizontal="right" vertical="center" wrapText="1" indent="1"/>
    </xf>
    <xf numFmtId="167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167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justify" vertical="center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top" wrapText="1"/>
    </xf>
    <xf numFmtId="14" fontId="30" fillId="24" borderId="21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2" fontId="30" fillId="24" borderId="21" xfId="55" applyNumberFormat="1" applyFont="1" applyFill="1" applyBorder="1" applyAlignment="1" applyProtection="1">
      <alignment horizontal="right" vertical="center" wrapText="1" indent="1"/>
      <protection locked="0"/>
    </xf>
    <xf numFmtId="2" fontId="30" fillId="24" borderId="22" xfId="55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55" applyFont="1" applyFill="1" applyBorder="1" applyAlignment="1" applyProtection="1">
      <alignment vertical="center" wrapText="1"/>
    </xf>
    <xf numFmtId="0" fontId="5" fillId="24" borderId="10" xfId="55" applyFont="1" applyFill="1" applyBorder="1" applyAlignment="1" applyProtection="1">
      <alignment horizontal="left" vertical="center" wrapText="1" indent="1"/>
    </xf>
    <xf numFmtId="0" fontId="5" fillId="24" borderId="0" xfId="55" applyFont="1" applyFill="1" applyBorder="1" applyAlignment="1" applyProtection="1">
      <alignment horizontal="left" vertical="center" wrapText="1" indent="1"/>
    </xf>
    <xf numFmtId="0" fontId="30" fillId="24" borderId="0" xfId="55" applyFont="1" applyFill="1" applyBorder="1" applyAlignment="1" applyProtection="1">
      <alignment horizontal="center" vertical="top" wrapText="1"/>
    </xf>
    <xf numFmtId="0" fontId="5" fillId="24" borderId="21" xfId="55" applyFont="1" applyFill="1" applyBorder="1" applyAlignment="1" applyProtection="1">
      <alignment horizontal="center" vertical="top" wrapText="1"/>
      <protection locked="0"/>
    </xf>
    <xf numFmtId="0" fontId="5" fillId="24" borderId="22" xfId="55" applyFont="1" applyFill="1" applyBorder="1" applyAlignment="1" applyProtection="1">
      <alignment horizontal="center" vertical="top" wrapText="1"/>
      <protection locked="0"/>
    </xf>
    <xf numFmtId="0" fontId="37" fillId="24" borderId="12" xfId="55" applyFont="1" applyFill="1" applyBorder="1" applyAlignment="1" applyProtection="1">
      <alignment horizontal="center" vertical="top" wrapText="1"/>
    </xf>
    <xf numFmtId="0" fontId="35" fillId="24" borderId="0" xfId="55" applyFont="1" applyFill="1" applyBorder="1" applyAlignment="1" applyProtection="1">
      <alignment vertical="top" wrapText="1"/>
    </xf>
    <xf numFmtId="49" fontId="5" fillId="24" borderId="10" xfId="55" applyNumberFormat="1" applyFont="1" applyFill="1" applyBorder="1" applyAlignment="1" applyProtection="1">
      <alignment horizontal="left" vertical="center" wrapText="1"/>
    </xf>
    <xf numFmtId="49" fontId="5" fillId="24" borderId="0" xfId="55" applyNumberFormat="1" applyFont="1" applyFill="1" applyBorder="1" applyAlignment="1" applyProtection="1">
      <alignment horizontal="left" vertical="center" wrapText="1"/>
    </xf>
    <xf numFmtId="49" fontId="5" fillId="24" borderId="13" xfId="55" applyNumberFormat="1" applyFont="1" applyFill="1" applyBorder="1" applyAlignment="1" applyProtection="1">
      <alignment horizontal="left" vertical="center" wrapText="1"/>
    </xf>
    <xf numFmtId="49" fontId="5" fillId="24" borderId="17" xfId="55" applyNumberFormat="1" applyFont="1" applyFill="1" applyBorder="1" applyAlignment="1" applyProtection="1">
      <alignment horizontal="left" vertical="center" wrapText="1"/>
    </xf>
    <xf numFmtId="49" fontId="5" fillId="24" borderId="11" xfId="55" applyNumberFormat="1" applyFont="1" applyFill="1" applyBorder="1" applyAlignment="1" applyProtection="1">
      <alignment horizontal="left" vertical="center" wrapText="1"/>
    </xf>
    <xf numFmtId="49" fontId="5" fillId="24" borderId="18" xfId="55" applyNumberFormat="1" applyFont="1" applyFill="1" applyBorder="1" applyAlignment="1" applyProtection="1">
      <alignment horizontal="left" vertical="center" wrapText="1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7" fillId="24" borderId="11" xfId="55" applyFont="1" applyFill="1" applyBorder="1" applyAlignment="1" applyProtection="1">
      <alignment horizontal="center" vertical="top" wrapText="1"/>
    </xf>
    <xf numFmtId="0" fontId="5" fillId="24" borderId="0" xfId="55" applyFont="1" applyFill="1" applyBorder="1" applyAlignment="1" applyProtection="1">
      <alignment horizontal="left" vertical="top" wrapText="1"/>
    </xf>
    <xf numFmtId="49" fontId="30" fillId="24" borderId="1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3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14" fontId="30" fillId="24" borderId="21" xfId="55" applyNumberFormat="1" applyFont="1" applyFill="1" applyBorder="1" applyAlignment="1" applyProtection="1">
      <alignment horizontal="center" vertical="center" wrapText="1"/>
    </xf>
    <xf numFmtId="14" fontId="30" fillId="24" borderId="22" xfId="55" applyNumberFormat="1" applyFont="1" applyFill="1" applyBorder="1" applyAlignment="1" applyProtection="1">
      <alignment horizontal="center" vertical="center" wrapText="1"/>
    </xf>
    <xf numFmtId="0" fontId="30" fillId="24" borderId="17" xfId="55" applyFont="1" applyFill="1" applyBorder="1" applyAlignment="1" applyProtection="1">
      <alignment horizontal="center" vertical="center"/>
    </xf>
    <xf numFmtId="0" fontId="30" fillId="24" borderId="11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0" fillId="24" borderId="0" xfId="55" applyFont="1" applyFill="1" applyAlignment="1" applyProtection="1">
      <alignment wrapText="1"/>
    </xf>
    <xf numFmtId="0" fontId="0" fillId="0" borderId="0" xfId="0" applyAlignment="1">
      <alignment wrapText="1"/>
    </xf>
    <xf numFmtId="0" fontId="30" fillId="24" borderId="11" xfId="55" applyFont="1" applyFill="1" applyBorder="1" applyAlignment="1" applyProtection="1">
      <alignment horizontal="center" vertical="center" wrapText="1"/>
    </xf>
    <xf numFmtId="0" fontId="31" fillId="24" borderId="0" xfId="55" applyFont="1" applyFill="1" applyBorder="1" applyAlignment="1" applyProtection="1">
      <alignment horizontal="center" vertical="top" wrapText="1"/>
    </xf>
    <xf numFmtId="0" fontId="49" fillId="24" borderId="0" xfId="55" applyFont="1" applyFill="1" applyBorder="1" applyAlignment="1" applyProtection="1">
      <alignment horizontal="center" vertical="center" wrapText="1"/>
    </xf>
    <xf numFmtId="0" fontId="4" fillId="24" borderId="21" xfId="55" applyFont="1" applyFill="1" applyBorder="1" applyAlignment="1" applyProtection="1">
      <alignment horizontal="center" vertical="center"/>
    </xf>
    <xf numFmtId="0" fontId="4" fillId="24" borderId="22" xfId="55" applyFont="1" applyFill="1" applyBorder="1" applyAlignment="1" applyProtection="1">
      <alignment horizontal="center" vertical="center"/>
    </xf>
    <xf numFmtId="0" fontId="35" fillId="24" borderId="11" xfId="55" applyFont="1" applyFill="1" applyBorder="1" applyAlignment="1" applyProtection="1">
      <alignment horizontal="center" vertical="center" wrapText="1"/>
    </xf>
    <xf numFmtId="0" fontId="5" fillId="24" borderId="11" xfId="55" applyFont="1" applyFill="1" applyBorder="1" applyAlignment="1" applyProtection="1">
      <alignment horizontal="left" vertical="top" wrapText="1"/>
    </xf>
    <xf numFmtId="0" fontId="30" fillId="24" borderId="21" xfId="55" applyFont="1" applyFill="1" applyBorder="1" applyAlignment="1" applyProtection="1">
      <alignment horizontal="center" vertical="center"/>
    </xf>
    <xf numFmtId="0" fontId="30" fillId="24" borderId="22" xfId="55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/>
    </xf>
    <xf numFmtId="0" fontId="37" fillId="24" borderId="0" xfId="55" applyFont="1" applyFill="1" applyBorder="1" applyAlignment="1" applyProtection="1">
      <alignment horizontal="center" vertical="top"/>
    </xf>
    <xf numFmtId="0" fontId="35" fillId="25" borderId="0" xfId="55" applyFont="1" applyFill="1" applyBorder="1" applyAlignment="1" applyProtection="1">
      <alignment horizontal="left" vertical="center" wrapText="1"/>
    </xf>
    <xf numFmtId="0" fontId="35" fillId="25" borderId="21" xfId="55" applyFont="1" applyFill="1" applyBorder="1" applyAlignment="1" applyProtection="1">
      <alignment horizontal="justify" vertical="center" wrapText="1"/>
    </xf>
    <xf numFmtId="0" fontId="35" fillId="25" borderId="19" xfId="55" applyFont="1" applyFill="1" applyBorder="1" applyAlignment="1" applyProtection="1">
      <alignment horizontal="justify" vertical="center" wrapText="1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0" fillId="0" borderId="0" xfId="55" applyFont="1" applyFill="1" applyBorder="1" applyAlignment="1" applyProtection="1">
      <alignment horizontal="right" vertical="center" wrapText="1" indent="1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0" borderId="14" xfId="55" applyFont="1" applyFill="1" applyBorder="1" applyAlignment="1" applyProtection="1">
      <alignment horizontal="left" vertical="top"/>
    </xf>
    <xf numFmtId="0" fontId="30" fillId="0" borderId="12" xfId="55" applyFont="1" applyFill="1" applyBorder="1" applyAlignment="1" applyProtection="1">
      <alignment horizontal="left" vertical="top"/>
    </xf>
    <xf numFmtId="0" fontId="30" fillId="0" borderId="15" xfId="55" applyFont="1" applyFill="1" applyBorder="1" applyAlignment="1" applyProtection="1">
      <alignment horizontal="left" vertical="top"/>
    </xf>
    <xf numFmtId="49" fontId="30" fillId="24" borderId="17" xfId="55" applyNumberFormat="1" applyFont="1" applyFill="1" applyBorder="1" applyAlignment="1" applyProtection="1">
      <alignment horizontal="left" vertical="center"/>
      <protection locked="0"/>
    </xf>
    <xf numFmtId="49" fontId="30" fillId="24" borderId="11" xfId="55" applyNumberFormat="1" applyFont="1" applyFill="1" applyBorder="1" applyAlignment="1" applyProtection="1">
      <alignment horizontal="left" vertical="center"/>
      <protection locked="0"/>
    </xf>
    <xf numFmtId="49" fontId="30" fillId="24" borderId="18" xfId="55" applyNumberFormat="1" applyFont="1" applyFill="1" applyBorder="1" applyAlignment="1" applyProtection="1">
      <alignment horizontal="left" vertical="center"/>
      <protection locked="0"/>
    </xf>
    <xf numFmtId="0" fontId="35" fillId="24" borderId="17" xfId="55" applyFont="1" applyFill="1" applyBorder="1" applyAlignment="1" applyProtection="1">
      <alignment horizontal="left"/>
      <protection locked="0"/>
    </xf>
    <xf numFmtId="0" fontId="35" fillId="24" borderId="11" xfId="55" applyFont="1" applyFill="1" applyBorder="1" applyAlignment="1" applyProtection="1">
      <alignment horizontal="left"/>
      <protection locked="0"/>
    </xf>
    <xf numFmtId="0" fontId="35" fillId="24" borderId="18" xfId="55" applyFont="1" applyFill="1" applyBorder="1" applyAlignment="1" applyProtection="1">
      <alignment horizontal="left"/>
      <protection locked="0"/>
    </xf>
    <xf numFmtId="0" fontId="30" fillId="24" borderId="17" xfId="55" applyFont="1" applyFill="1" applyBorder="1" applyAlignment="1" applyProtection="1">
      <alignment horizontal="left"/>
      <protection locked="0"/>
    </xf>
    <xf numFmtId="0" fontId="30" fillId="24" borderId="11" xfId="55" applyFont="1" applyFill="1" applyBorder="1" applyAlignment="1" applyProtection="1">
      <alignment horizontal="left"/>
      <protection locked="0"/>
    </xf>
    <xf numFmtId="0" fontId="30" fillId="24" borderId="18" xfId="55" applyFont="1" applyFill="1" applyBorder="1" applyAlignment="1" applyProtection="1">
      <alignment horizontal="left"/>
      <protection locked="0"/>
    </xf>
    <xf numFmtId="0" fontId="30" fillId="24" borderId="14" xfId="55" applyFont="1" applyFill="1" applyBorder="1" applyAlignment="1" applyProtection="1">
      <alignment horizontal="left" vertical="top"/>
    </xf>
    <xf numFmtId="0" fontId="30" fillId="24" borderId="12" xfId="55" applyFont="1" applyFill="1" applyBorder="1" applyAlignment="1" applyProtection="1">
      <alignment horizontal="left" vertical="top"/>
    </xf>
    <xf numFmtId="0" fontId="30" fillId="24" borderId="15" xfId="55" applyFont="1" applyFill="1" applyBorder="1" applyAlignment="1" applyProtection="1">
      <alignment horizontal="left" vertical="top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171" fontId="31" fillId="0" borderId="21" xfId="55" applyNumberFormat="1" applyFont="1" applyFill="1" applyBorder="1" applyAlignment="1" applyProtection="1">
      <alignment horizontal="justify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0" fillId="24" borderId="19" xfId="0" applyFill="1" applyBorder="1" applyAlignment="1" applyProtection="1">
      <alignment horizontal="center" vertical="center" wrapText="1"/>
      <protection locked="0"/>
    </xf>
    <xf numFmtId="0" fontId="0" fillId="24" borderId="22" xfId="0" applyFill="1" applyBorder="1" applyAlignment="1" applyProtection="1">
      <alignment horizontal="center" vertical="center" wrapText="1"/>
      <protection locked="0"/>
    </xf>
    <xf numFmtId="0" fontId="72" fillId="27" borderId="10" xfId="55" applyFont="1" applyFill="1" applyBorder="1" applyAlignment="1" applyProtection="1">
      <alignment horizontal="center" vertical="top" wrapText="1"/>
    </xf>
    <xf numFmtId="0" fontId="72" fillId="27" borderId="0" xfId="55" applyFont="1" applyFill="1" applyBorder="1" applyAlignment="1" applyProtection="1">
      <alignment horizontal="center" vertical="top" wrapText="1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0" borderId="12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7" fillId="24" borderId="20" xfId="55" applyFont="1" applyFill="1" applyBorder="1" applyAlignment="1" applyProtection="1">
      <alignment horizontal="left" vertical="top"/>
    </xf>
    <xf numFmtId="171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6" fillId="24" borderId="12" xfId="46" applyFont="1" applyFill="1" applyBorder="1" applyAlignment="1" applyProtection="1">
      <alignment horizontal="left" vertical="top"/>
    </xf>
    <xf numFmtId="0" fontId="37" fillId="0" borderId="14" xfId="46" applyFont="1" applyFill="1" applyBorder="1" applyAlignment="1" applyProtection="1">
      <alignment horizontal="left" vertical="top"/>
    </xf>
    <xf numFmtId="0" fontId="48" fillId="0" borderId="12" xfId="46" applyFont="1" applyFill="1" applyBorder="1" applyAlignment="1" applyProtection="1">
      <alignment horizontal="left" vertical="top"/>
    </xf>
    <xf numFmtId="0" fontId="48" fillId="0" borderId="15" xfId="46" applyFont="1" applyFill="1" applyBorder="1" applyAlignment="1" applyProtection="1">
      <alignment horizontal="left" vertical="top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0" fontId="70" fillId="24" borderId="17" xfId="46" applyFont="1" applyFill="1" applyBorder="1" applyAlignment="1" applyProtection="1">
      <alignment horizontal="justify" vertical="center" wrapText="1"/>
      <protection locked="0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26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96" fillId="24" borderId="14" xfId="55" applyFont="1" applyFill="1" applyBorder="1" applyAlignment="1" applyProtection="1">
      <alignment horizontal="left" vertical="center"/>
    </xf>
    <xf numFmtId="0" fontId="96" fillId="24" borderId="12" xfId="55" applyFont="1" applyFill="1" applyBorder="1" applyAlignment="1" applyProtection="1">
      <alignment horizontal="left" vertical="center"/>
    </xf>
    <xf numFmtId="0" fontId="96" fillId="24" borderId="15" xfId="55" applyFont="1" applyFill="1" applyBorder="1" applyAlignment="1" applyProtection="1">
      <alignment horizontal="left" vertical="center"/>
    </xf>
    <xf numFmtId="171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1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7" fillId="0" borderId="14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0" fillId="0" borderId="22" xfId="0" applyBorder="1" applyAlignment="1">
      <alignment horizont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49" fontId="30" fillId="24" borderId="17" xfId="55" applyNumberFormat="1" applyFont="1" applyFill="1" applyBorder="1" applyAlignment="1" applyProtection="1">
      <alignment horizontal="center" vertical="center"/>
      <protection locked="0"/>
    </xf>
    <xf numFmtId="49" fontId="30" fillId="24" borderId="11" xfId="55" applyNumberFormat="1" applyFont="1" applyFill="1" applyBorder="1" applyAlignment="1" applyProtection="1">
      <alignment horizontal="center" vertical="center"/>
      <protection locked="0"/>
    </xf>
    <xf numFmtId="49" fontId="30" fillId="24" borderId="18" xfId="55" applyNumberFormat="1" applyFont="1" applyFill="1" applyBorder="1" applyAlignment="1" applyProtection="1">
      <alignment horizontal="center" vertical="center"/>
      <protection locked="0"/>
    </xf>
    <xf numFmtId="49" fontId="30" fillId="24" borderId="21" xfId="55" applyNumberFormat="1" applyFont="1" applyFill="1" applyBorder="1" applyAlignment="1" applyProtection="1">
      <protection locked="0"/>
    </xf>
    <xf numFmtId="49" fontId="0" fillId="0" borderId="19" xfId="0" applyNumberFormat="1" applyBorder="1" applyAlignment="1" applyProtection="1">
      <protection locked="0"/>
    </xf>
    <xf numFmtId="49" fontId="0" fillId="0" borderId="22" xfId="0" applyNumberFormat="1" applyBorder="1" applyAlignment="1" applyProtection="1">
      <protection locked="0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0" fontId="30" fillId="0" borderId="21" xfId="55" applyFont="1" applyFill="1" applyBorder="1" applyAlignment="1" applyProtection="1">
      <alignment horizontal="center" vertical="center" wrapText="1"/>
    </xf>
    <xf numFmtId="0" fontId="30" fillId="0" borderId="19" xfId="55" applyFont="1" applyFill="1" applyBorder="1" applyAlignment="1" applyProtection="1">
      <alignment horizontal="center" vertical="center" wrapText="1"/>
    </xf>
    <xf numFmtId="0" fontId="30" fillId="0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49" fontId="30" fillId="0" borderId="21" xfId="55" applyNumberFormat="1" applyFont="1" applyFill="1" applyBorder="1" applyAlignment="1" applyProtection="1">
      <alignment horizontal="center" vertical="center"/>
    </xf>
    <xf numFmtId="49" fontId="30" fillId="0" borderId="19" xfId="55" applyNumberFormat="1" applyFont="1" applyFill="1" applyBorder="1" applyAlignment="1" applyProtection="1">
      <alignment horizontal="center" vertical="center"/>
    </xf>
    <xf numFmtId="49" fontId="30" fillId="0" borderId="22" xfId="55" applyNumberFormat="1" applyFont="1" applyFill="1" applyBorder="1" applyAlignment="1" applyProtection="1">
      <alignment horizontal="center" vertical="center"/>
    </xf>
    <xf numFmtId="0" fontId="30" fillId="24" borderId="13" xfId="55" applyFont="1" applyFill="1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0" fillId="24" borderId="23" xfId="55" applyFont="1" applyFill="1" applyBorder="1" applyAlignment="1" applyProtection="1">
      <alignment vertical="center" wrapText="1"/>
      <protection locked="0"/>
    </xf>
    <xf numFmtId="0" fontId="30" fillId="0" borderId="12" xfId="55" applyFont="1" applyFill="1" applyBorder="1" applyAlignment="1" applyProtection="1">
      <alignment vertical="center" wrapText="1"/>
    </xf>
    <xf numFmtId="0" fontId="30" fillId="0" borderId="12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12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76" fillId="24" borderId="14" xfId="0" applyFont="1" applyFill="1" applyBorder="1" applyAlignment="1" applyProtection="1">
      <alignment vertical="top"/>
    </xf>
    <xf numFmtId="0" fontId="76" fillId="24" borderId="12" xfId="0" applyFont="1" applyFill="1" applyBorder="1" applyAlignment="1" applyProtection="1">
      <alignment vertical="top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left" vertical="center" wrapText="1"/>
    </xf>
    <xf numFmtId="0" fontId="5" fillId="24" borderId="19" xfId="0" applyFont="1" applyFill="1" applyBorder="1" applyAlignment="1" applyProtection="1">
      <alignment horizontal="left" vertical="center" wrapText="1"/>
    </xf>
    <xf numFmtId="0" fontId="5" fillId="24" borderId="22" xfId="0" applyFont="1" applyFill="1" applyBorder="1" applyAlignment="1" applyProtection="1">
      <alignment horizontal="left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5" borderId="0" xfId="0" applyFont="1" applyFill="1" applyBorder="1" applyAlignment="1" applyProtection="1">
      <alignment horizontal="left" vertical="top"/>
    </xf>
    <xf numFmtId="0" fontId="30" fillId="25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vertical="top"/>
    </xf>
    <xf numFmtId="0" fontId="30" fillId="24" borderId="0" xfId="48" applyFont="1" applyFill="1" applyBorder="1" applyAlignment="1" applyProtection="1">
      <alignment horizontal="left" vertical="center" wrapText="1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3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174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4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7" fontId="30" fillId="24" borderId="10" xfId="0" applyNumberFormat="1" applyFont="1" applyFill="1" applyBorder="1" applyAlignment="1" applyProtection="1">
      <alignment horizontal="center" vertical="center" wrapText="1"/>
    </xf>
    <xf numFmtId="167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48" fillId="24" borderId="12" xfId="0" applyFont="1" applyFill="1" applyBorder="1" applyAlignment="1" applyProtection="1">
      <alignment horizontal="left" vertical="top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6" borderId="16" xfId="54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0" xfId="0" applyFont="1" applyFill="1" applyBorder="1" applyAlignment="1" applyProtection="1">
      <alignment horizontal="left" wrapText="1"/>
    </xf>
    <xf numFmtId="167" fontId="37" fillId="24" borderId="11" xfId="0" applyNumberFormat="1" applyFont="1" applyFill="1" applyBorder="1" applyAlignment="1" applyProtection="1">
      <alignment horizontal="center" vertical="center" wrapText="1"/>
    </xf>
    <xf numFmtId="167" fontId="30" fillId="24" borderId="21" xfId="0" applyNumberFormat="1" applyFont="1" applyFill="1" applyBorder="1" applyAlignment="1" applyProtection="1">
      <alignment horizontal="justify" vertical="center" wrapText="1"/>
    </xf>
    <xf numFmtId="167" fontId="30" fillId="24" borderId="19" xfId="0" applyNumberFormat="1" applyFont="1" applyFill="1" applyBorder="1" applyAlignment="1" applyProtection="1">
      <alignment horizontal="justify" vertical="center" wrapText="1"/>
    </xf>
    <xf numFmtId="167" fontId="30" fillId="24" borderId="22" xfId="0" applyNumberFormat="1" applyFont="1" applyFill="1" applyBorder="1" applyAlignment="1" applyProtection="1">
      <alignment horizontal="justify" vertical="center" wrapText="1"/>
    </xf>
    <xf numFmtId="175" fontId="30" fillId="24" borderId="21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19" xfId="0" quotePrefix="1" applyNumberFormat="1" applyFont="1" applyFill="1" applyBorder="1" applyAlignment="1" applyProtection="1">
      <alignment horizontal="center" vertical="center"/>
      <protection locked="0"/>
    </xf>
    <xf numFmtId="175" fontId="30" fillId="24" borderId="22" xfId="0" quotePrefix="1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5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1" fontId="30" fillId="24" borderId="21" xfId="55" applyNumberFormat="1" applyFont="1" applyFill="1" applyBorder="1" applyAlignment="1" applyProtection="1">
      <alignment horizontal="center" vertical="center"/>
      <protection locked="0"/>
    </xf>
    <xf numFmtId="1" fontId="30" fillId="24" borderId="19" xfId="55" applyNumberFormat="1" applyFont="1" applyFill="1" applyBorder="1" applyAlignment="1" applyProtection="1">
      <alignment horizontal="center" vertical="center"/>
      <protection locked="0"/>
    </xf>
    <xf numFmtId="1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5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1" fillId="24" borderId="0" xfId="46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31" fillId="24" borderId="0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top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wrapText="1"/>
    </xf>
    <xf numFmtId="0" fontId="37" fillId="0" borderId="0" xfId="0" applyFont="1" applyAlignment="1">
      <alignment wrapText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5" fillId="24" borderId="0" xfId="0" quotePrefix="1" applyFont="1" applyFill="1" applyBorder="1" applyAlignment="1" applyProtection="1">
      <alignment horizontal="center" vertical="center" wrapText="1"/>
      <protection locked="0"/>
    </xf>
    <xf numFmtId="0" fontId="37" fillId="24" borderId="0" xfId="0" applyFont="1" applyFill="1" applyBorder="1" applyAlignment="1" applyProtection="1">
      <alignment wrapText="1"/>
    </xf>
    <xf numFmtId="0" fontId="0" fillId="0" borderId="0" xfId="0" applyAlignment="1"/>
    <xf numFmtId="0" fontId="37" fillId="0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 applyProtection="1">
      <alignment horizontal="justify" vertical="center" wrapText="1"/>
    </xf>
    <xf numFmtId="0" fontId="87" fillId="25" borderId="0" xfId="46" applyFont="1" applyFill="1" applyBorder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center" wrapText="1"/>
    </xf>
    <xf numFmtId="0" fontId="4" fillId="0" borderId="0" xfId="46" applyFont="1" applyFill="1" applyAlignment="1">
      <alignment horizontal="justify" vertical="center" wrapText="1"/>
    </xf>
    <xf numFmtId="0" fontId="30" fillId="0" borderId="0" xfId="46" applyFont="1" applyFill="1" applyBorder="1" applyAlignment="1" applyProtection="1">
      <alignment horizontal="justify" vertical="top" wrapText="1"/>
    </xf>
    <xf numFmtId="0" fontId="4" fillId="0" borderId="0" xfId="46" applyFont="1" applyFill="1" applyAlignment="1">
      <alignment horizontal="justify" vertical="top" wrapText="1"/>
    </xf>
    <xf numFmtId="0" fontId="4" fillId="0" borderId="0" xfId="46" applyFont="1" applyAlignment="1">
      <alignment horizontal="justify" vertical="top" wrapText="1"/>
    </xf>
    <xf numFmtId="49" fontId="87" fillId="0" borderId="29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8" xfId="46" applyNumberFormat="1" applyFont="1" applyFill="1" applyBorder="1" applyAlignment="1" applyProtection="1">
      <alignment horizontal="justify" vertical="center" wrapText="1"/>
      <protection locked="0"/>
    </xf>
    <xf numFmtId="49" fontId="82" fillId="0" borderId="27" xfId="46" applyNumberFormat="1" applyFont="1" applyFill="1" applyBorder="1" applyAlignment="1" applyProtection="1">
      <alignment horizontal="justify" vertical="center" wrapText="1"/>
      <protection locked="0"/>
    </xf>
    <xf numFmtId="0" fontId="87" fillId="0" borderId="29" xfId="46" applyFont="1" applyFill="1" applyBorder="1" applyAlignment="1">
      <alignment horizontal="justify" vertical="center" wrapText="1"/>
    </xf>
    <xf numFmtId="0" fontId="82" fillId="0" borderId="28" xfId="46" applyFont="1" applyFill="1" applyBorder="1" applyAlignment="1">
      <alignment horizontal="justify" vertical="center" wrapText="1"/>
    </xf>
    <xf numFmtId="0" fontId="82" fillId="0" borderId="27" xfId="46" applyFont="1" applyFill="1" applyBorder="1" applyAlignment="1">
      <alignment horizontal="justify" vertical="center" wrapText="1"/>
    </xf>
    <xf numFmtId="0" fontId="79" fillId="0" borderId="0" xfId="46" applyFont="1" applyFill="1" applyBorder="1" applyAlignment="1">
      <alignment horizontal="center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Alignment="1">
      <alignment vertical="center" wrapText="1"/>
    </xf>
    <xf numFmtId="49" fontId="4" fillId="0" borderId="36" xfId="46" applyNumberFormat="1" applyFont="1" applyFill="1" applyBorder="1" applyAlignment="1" applyProtection="1">
      <alignment horizontal="center"/>
      <protection locked="0"/>
    </xf>
    <xf numFmtId="49" fontId="4" fillId="0" borderId="37" xfId="46" applyNumberFormat="1" applyFont="1" applyFill="1" applyBorder="1" applyAlignment="1" applyProtection="1">
      <alignment horizontal="center"/>
      <protection locked="0"/>
    </xf>
    <xf numFmtId="49" fontId="4" fillId="0" borderId="38" xfId="46" applyNumberFormat="1" applyFont="1" applyFill="1" applyBorder="1" applyAlignment="1" applyProtection="1">
      <alignment horizontal="center"/>
      <protection locked="0"/>
    </xf>
    <xf numFmtId="49" fontId="4" fillId="0" borderId="34" xfId="46" applyNumberFormat="1" applyFont="1" applyFill="1" applyBorder="1" applyAlignment="1" applyProtection="1">
      <alignment horizontal="center"/>
      <protection locked="0"/>
    </xf>
    <xf numFmtId="49" fontId="4" fillId="0" borderId="0" xfId="46" applyNumberFormat="1" applyFont="1" applyFill="1" applyBorder="1" applyAlignment="1" applyProtection="1">
      <alignment horizontal="center"/>
      <protection locked="0"/>
    </xf>
    <xf numFmtId="49" fontId="4" fillId="0" borderId="33" xfId="46" applyNumberFormat="1" applyFont="1" applyFill="1" applyBorder="1" applyAlignment="1" applyProtection="1">
      <alignment horizontal="center"/>
      <protection locked="0"/>
    </xf>
    <xf numFmtId="49" fontId="4" fillId="0" borderId="31" xfId="46" applyNumberFormat="1" applyFont="1" applyFill="1" applyBorder="1" applyAlignment="1" applyProtection="1">
      <alignment horizontal="center"/>
      <protection locked="0"/>
    </xf>
    <xf numFmtId="49" fontId="4" fillId="0" borderId="32" xfId="46" applyNumberFormat="1" applyFont="1" applyFill="1" applyBorder="1" applyAlignment="1" applyProtection="1">
      <alignment horizontal="center"/>
      <protection locked="0"/>
    </xf>
    <xf numFmtId="49" fontId="4" fillId="0" borderId="30" xfId="46" applyNumberFormat="1" applyFont="1" applyFill="1" applyBorder="1" applyAlignment="1" applyProtection="1">
      <alignment horizontal="center"/>
      <protection locked="0"/>
    </xf>
    <xf numFmtId="0" fontId="4" fillId="0" borderId="36" xfId="46" applyFont="1" applyFill="1" applyBorder="1" applyAlignment="1" applyProtection="1">
      <alignment horizontal="center"/>
    </xf>
    <xf numFmtId="0" fontId="4" fillId="0" borderId="38" xfId="46" applyFont="1" applyFill="1" applyBorder="1" applyAlignment="1" applyProtection="1">
      <alignment horizontal="center"/>
    </xf>
    <xf numFmtId="0" fontId="4" fillId="0" borderId="34" xfId="46" applyFont="1" applyFill="1" applyBorder="1" applyAlignment="1" applyProtection="1">
      <alignment horizontal="center"/>
    </xf>
    <xf numFmtId="0" fontId="4" fillId="0" borderId="33" xfId="46" applyFont="1" applyFill="1" applyBorder="1" applyAlignment="1" applyProtection="1">
      <alignment horizontal="center"/>
    </xf>
    <xf numFmtId="0" fontId="4" fillId="0" borderId="31" xfId="46" applyFont="1" applyFill="1" applyBorder="1" applyAlignment="1" applyProtection="1">
      <alignment horizontal="center"/>
    </xf>
    <xf numFmtId="0" fontId="4" fillId="0" borderId="30" xfId="46" applyFont="1" applyFill="1" applyBorder="1" applyAlignment="1" applyProtection="1">
      <alignment horizontal="center"/>
    </xf>
    <xf numFmtId="0" fontId="37" fillId="0" borderId="0" xfId="46" applyFont="1" applyFill="1" applyBorder="1" applyAlignment="1" applyProtection="1">
      <alignment horizontal="center"/>
    </xf>
    <xf numFmtId="49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6" applyFont="1" applyFill="1" applyBorder="1" applyAlignment="1" applyProtection="1">
      <alignment horizontal="justify" vertical="top" wrapText="1"/>
    </xf>
    <xf numFmtId="49" fontId="5" fillId="0" borderId="0" xfId="46" applyNumberFormat="1" applyFont="1" applyFill="1" applyBorder="1" applyAlignment="1" applyProtection="1">
      <alignment horizontal="left" vertical="top" wrapText="1"/>
      <protection locked="0"/>
    </xf>
    <xf numFmtId="49" fontId="4" fillId="0" borderId="35" xfId="46" applyNumberFormat="1" applyFont="1" applyFill="1" applyBorder="1" applyAlignment="1" applyProtection="1">
      <alignment horizontal="center"/>
      <protection locked="0"/>
    </xf>
    <xf numFmtId="0" fontId="4" fillId="0" borderId="35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center" wrapText="1"/>
    </xf>
    <xf numFmtId="0" fontId="5" fillId="0" borderId="0" xfId="46" applyFont="1" applyFill="1" applyBorder="1" applyAlignment="1" applyProtection="1">
      <alignment horizontal="left" vertical="top" wrapText="1"/>
    </xf>
    <xf numFmtId="0" fontId="37" fillId="0" borderId="0" xfId="46" applyFont="1" applyFill="1" applyBorder="1" applyAlignment="1" applyProtection="1">
      <alignment horizontal="center" wrapText="1"/>
    </xf>
    <xf numFmtId="49" fontId="5" fillId="0" borderId="0" xfId="46" applyNumberFormat="1" applyFont="1" applyFill="1" applyBorder="1" applyAlignment="1" applyProtection="1">
      <alignment horizontal="justify" vertical="top" wrapText="1"/>
    </xf>
    <xf numFmtId="49" fontId="4" fillId="0" borderId="0" xfId="46" applyNumberFormat="1" applyFont="1" applyFill="1" applyBorder="1" applyAlignment="1">
      <alignment horizontal="justify" vertical="top" wrapText="1"/>
    </xf>
    <xf numFmtId="0" fontId="4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left" vertical="center" wrapText="1"/>
    </xf>
    <xf numFmtId="49" fontId="5" fillId="0" borderId="0" xfId="46" applyNumberFormat="1" applyFont="1" applyFill="1" applyBorder="1" applyAlignment="1" applyProtection="1">
      <alignment horizontal="left" vertical="center" wrapText="1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>
      <alignment horizontal="left" vertical="center" wrapText="1"/>
    </xf>
    <xf numFmtId="0" fontId="5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>
      <alignment horizontal="justify" vertical="center" wrapText="1"/>
    </xf>
    <xf numFmtId="0" fontId="37" fillId="0" borderId="0" xfId="46" applyFont="1" applyFill="1" applyBorder="1" applyAlignment="1" applyProtection="1">
      <alignment horizontal="left" vertical="center" wrapText="1"/>
    </xf>
    <xf numFmtId="0" fontId="33" fillId="0" borderId="0" xfId="46" applyFont="1" applyFill="1" applyBorder="1" applyAlignment="1" applyProtection="1">
      <alignment horizontal="justify" vertical="top" wrapText="1"/>
    </xf>
    <xf numFmtId="176" fontId="5" fillId="0" borderId="0" xfId="46" applyNumberFormat="1" applyFont="1" applyFill="1" applyBorder="1" applyAlignment="1" applyProtection="1">
      <alignment horizontal="justify" vertical="top" wrapText="1"/>
      <protection locked="0"/>
    </xf>
    <xf numFmtId="49" fontId="5" fillId="0" borderId="0" xfId="46" applyNumberFormat="1" applyFont="1" applyFill="1" applyBorder="1" applyAlignment="1" applyProtection="1">
      <alignment horizontal="justify" vertical="center" wrapText="1"/>
    </xf>
    <xf numFmtId="49" fontId="4" fillId="0" borderId="0" xfId="46" applyNumberFormat="1" applyFont="1" applyFill="1" applyBorder="1" applyAlignment="1">
      <alignment horizontal="justify" vertical="center" wrapText="1"/>
    </xf>
    <xf numFmtId="0" fontId="35" fillId="25" borderId="0" xfId="46" applyFont="1" applyFill="1" applyBorder="1" applyAlignment="1" applyProtection="1">
      <alignment horizontal="justify" vertical="center" wrapText="1"/>
    </xf>
    <xf numFmtId="0" fontId="77" fillId="0" borderId="11" xfId="46" applyFont="1" applyFill="1" applyBorder="1" applyAlignment="1" applyProtection="1">
      <alignment horizontal="left" vertical="top"/>
    </xf>
    <xf numFmtId="0" fontId="29" fillId="0" borderId="11" xfId="46" applyFont="1" applyFill="1" applyBorder="1" applyAlignment="1">
      <alignment vertical="top"/>
    </xf>
    <xf numFmtId="0" fontId="4" fillId="0" borderId="0" xfId="46" applyFill="1" applyBorder="1" applyAlignment="1">
      <alignment horizontal="justify" vertical="top" wrapText="1"/>
    </xf>
    <xf numFmtId="49" fontId="4" fillId="0" borderId="0" xfId="46" applyNumberFormat="1" applyFill="1" applyBorder="1" applyAlignment="1" applyProtection="1">
      <alignment horizontal="justify" vertical="top" wrapText="1"/>
      <protection locked="0"/>
    </xf>
    <xf numFmtId="0" fontId="29" fillId="0" borderId="0" xfId="46" applyFont="1" applyFill="1" applyBorder="1" applyAlignment="1">
      <alignment horizontal="justify" vertical="top" wrapText="1"/>
    </xf>
    <xf numFmtId="0" fontId="5" fillId="0" borderId="0" xfId="46" applyFont="1" applyFill="1" applyBorder="1" applyAlignment="1" applyProtection="1">
      <alignment horizontal="center" vertical="top" wrapText="1"/>
    </xf>
    <xf numFmtId="49" fontId="4" fillId="0" borderId="0" xfId="46" applyNumberFormat="1" applyFont="1" applyFill="1" applyBorder="1" applyAlignment="1" applyProtection="1">
      <alignment horizontal="justify" vertical="top" wrapText="1"/>
      <protection locked="0"/>
    </xf>
    <xf numFmtId="0" fontId="37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>
      <alignment horizontal="justify" vertical="top" wrapText="1"/>
    </xf>
    <xf numFmtId="0" fontId="37" fillId="0" borderId="0" xfId="46" applyFont="1" applyFill="1" applyBorder="1" applyAlignment="1" applyProtection="1">
      <alignment horizontal="justify" vertical="top" wrapText="1"/>
    </xf>
    <xf numFmtId="0" fontId="37" fillId="0" borderId="0" xfId="46" applyFont="1" applyFill="1" applyBorder="1" applyAlignment="1">
      <alignment horizontal="justify" vertical="top" wrapText="1"/>
    </xf>
    <xf numFmtId="0" fontId="4" fillId="0" borderId="0" xfId="46" applyFill="1" applyAlignment="1">
      <alignment horizontal="justify" vertical="top" wrapText="1"/>
    </xf>
    <xf numFmtId="49" fontId="4" fillId="0" borderId="0" xfId="46" applyNumberFormat="1" applyFill="1" applyAlignment="1" applyProtection="1">
      <alignment horizontal="justify" vertical="top" wrapText="1"/>
      <protection locked="0"/>
    </xf>
    <xf numFmtId="49" fontId="4" fillId="0" borderId="0" xfId="46" applyNumberFormat="1" applyFont="1" applyFill="1" applyAlignment="1" applyProtection="1">
      <alignment horizontal="justify" vertical="top" wrapText="1"/>
      <protection locked="0"/>
    </xf>
    <xf numFmtId="0" fontId="5" fillId="0" borderId="0" xfId="46" applyFont="1" applyFill="1" applyAlignment="1">
      <alignment horizontal="justify" vertical="top" wrapText="1"/>
    </xf>
    <xf numFmtId="0" fontId="37" fillId="0" borderId="0" xfId="46" applyFont="1" applyFill="1" applyAlignment="1">
      <alignment horizontal="justify" vertical="top" wrapText="1"/>
    </xf>
    <xf numFmtId="0" fontId="29" fillId="0" borderId="0" xfId="46" applyFont="1" applyFill="1" applyAlignment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49" fontId="30" fillId="24" borderId="11" xfId="46" applyNumberFormat="1" applyFont="1" applyFill="1" applyBorder="1" applyAlignment="1" applyProtection="1">
      <alignment horizontal="center" wrapText="1"/>
      <protection locked="0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0" borderId="13" xfId="46" applyFont="1" applyFill="1" applyBorder="1" applyAlignment="1">
      <alignment horizontal="justify" vertical="top" wrapText="1"/>
    </xf>
    <xf numFmtId="0" fontId="31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37" fillId="0" borderId="17" xfId="0" applyFont="1" applyFill="1" applyBorder="1" applyAlignment="1" applyProtection="1">
      <alignment horizontal="left" vertical="center" wrapText="1"/>
    </xf>
    <xf numFmtId="0" fontId="37" fillId="0" borderId="11" xfId="0" applyFont="1" applyFill="1" applyBorder="1" applyAlignment="1" applyProtection="1">
      <alignment horizontal="left" vertical="center" wrapText="1"/>
    </xf>
    <xf numFmtId="0" fontId="52" fillId="0" borderId="0" xfId="0" applyFont="1" applyFill="1" applyBorder="1" applyAlignment="1" applyProtection="1"/>
    <xf numFmtId="0" fontId="29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30" fillId="0" borderId="0" xfId="0" applyFont="1" applyFill="1" applyBorder="1" applyAlignment="1" applyProtection="1">
      <alignment horizontal="justify" vertical="top" wrapText="1"/>
    </xf>
    <xf numFmtId="0" fontId="37" fillId="0" borderId="12" xfId="46" applyFont="1" applyFill="1" applyBorder="1" applyAlignment="1" applyProtection="1">
      <alignment horizontal="center" vertical="top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1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37" fillId="0" borderId="12" xfId="0" applyFont="1" applyFill="1" applyBorder="1" applyAlignment="1" applyProtection="1">
      <alignment horizontal="center" vertical="top" wrapText="1"/>
    </xf>
    <xf numFmtId="0" fontId="37" fillId="0" borderId="1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left" vertical="center" wrapText="1"/>
    </xf>
    <xf numFmtId="0" fontId="84" fillId="0" borderId="1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 wrapText="1"/>
    </xf>
    <xf numFmtId="0" fontId="30" fillId="0" borderId="0" xfId="46" quotePrefix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/>
    <xf numFmtId="0" fontId="4" fillId="0" borderId="0" xfId="0" applyFont="1" applyFill="1" applyBorder="1" applyAlignment="1" applyProtection="1"/>
    <xf numFmtId="0" fontId="31" fillId="0" borderId="0" xfId="0" applyFont="1" applyFill="1" applyBorder="1" applyAlignment="1" applyProtection="1">
      <alignment horizontal="center" vertical="center"/>
    </xf>
    <xf numFmtId="0" fontId="30" fillId="0" borderId="14" xfId="0" applyFont="1" applyFill="1" applyBorder="1" applyAlignment="1" applyProtection="1">
      <alignment horizontal="justify" vertical="center" wrapText="1"/>
      <protection locked="0"/>
    </xf>
    <xf numFmtId="0" fontId="30" fillId="0" borderId="12" xfId="0" applyFont="1" applyFill="1" applyBorder="1" applyAlignment="1" applyProtection="1">
      <alignment horizontal="justify" vertical="center" wrapText="1"/>
      <protection locked="0"/>
    </xf>
    <xf numFmtId="0" fontId="30" fillId="0" borderId="15" xfId="0" applyFont="1" applyFill="1" applyBorder="1" applyAlignment="1" applyProtection="1">
      <alignment horizontal="justify" vertical="center" wrapText="1"/>
      <protection locked="0"/>
    </xf>
    <xf numFmtId="0" fontId="30" fillId="0" borderId="17" xfId="0" applyFont="1" applyFill="1" applyBorder="1" applyAlignment="1" applyProtection="1">
      <alignment horizontal="justify" vertical="center" wrapText="1"/>
      <protection locked="0"/>
    </xf>
    <xf numFmtId="0" fontId="30" fillId="0" borderId="11" xfId="0" applyFont="1" applyFill="1" applyBorder="1" applyAlignment="1" applyProtection="1">
      <alignment horizontal="justify" vertical="center" wrapText="1"/>
      <protection locked="0"/>
    </xf>
    <xf numFmtId="0" fontId="30" fillId="0" borderId="18" xfId="0" applyFont="1" applyFill="1" applyBorder="1" applyAlignment="1" applyProtection="1">
      <alignment horizontal="justify" vertical="center" wrapText="1"/>
      <protection locked="0"/>
    </xf>
    <xf numFmtId="0" fontId="31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31" fillId="0" borderId="0" xfId="0" applyFont="1" applyFill="1" applyBorder="1" applyAlignment="1" applyProtection="1">
      <alignment horizontal="center" wrapText="1"/>
    </xf>
    <xf numFmtId="0" fontId="43" fillId="0" borderId="0" xfId="0" applyFont="1" applyFill="1" applyBorder="1" applyAlignment="1" applyProtection="1">
      <alignment horizontal="right"/>
    </xf>
    <xf numFmtId="0" fontId="4" fillId="0" borderId="1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/>
    <xf numFmtId="0" fontId="4" fillId="0" borderId="13" xfId="0" applyFont="1" applyFill="1" applyBorder="1" applyAlignment="1" applyProtection="1"/>
    <xf numFmtId="0" fontId="29" fillId="0" borderId="1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3" xfId="0" applyFont="1" applyFill="1" applyBorder="1" applyAlignment="1" applyProtection="1">
      <alignment horizontal="justify" vertical="center"/>
    </xf>
    <xf numFmtId="0" fontId="4" fillId="0" borderId="10" xfId="0" applyFont="1" applyFill="1" applyBorder="1" applyAlignment="1" applyProtection="1">
      <alignment horizontal="left" vertical="top" textRotation="180" wrapText="1"/>
    </xf>
    <xf numFmtId="0" fontId="29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3" xfId="0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/>
      <protection locked="0"/>
    </xf>
    <xf numFmtId="14" fontId="30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30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49" fontId="55" fillId="24" borderId="21" xfId="46" applyNumberFormat="1" applyFont="1" applyFill="1" applyBorder="1" applyAlignment="1" applyProtection="1">
      <alignment horizontal="left" vertical="center" wrapText="1"/>
    </xf>
    <xf numFmtId="49" fontId="55" fillId="24" borderId="19" xfId="46" applyNumberFormat="1" applyFont="1" applyFill="1" applyBorder="1" applyAlignment="1" applyProtection="1">
      <alignment horizontal="left" vertical="center" wrapText="1"/>
    </xf>
    <xf numFmtId="49" fontId="55" fillId="24" borderId="22" xfId="46" applyNumberFormat="1" applyFont="1" applyFill="1" applyBorder="1" applyAlignment="1" applyProtection="1">
      <alignment horizontal="left" vertical="center" wrapText="1"/>
    </xf>
    <xf numFmtId="49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6" xfId="46" applyNumberFormat="1" applyFont="1" applyFill="1" applyBorder="1" applyAlignment="1" applyProtection="1">
      <alignment horizontal="center" vertical="center" wrapText="1"/>
    </xf>
    <xf numFmtId="4" fontId="62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5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5" fillId="24" borderId="16" xfId="46" applyFont="1" applyFill="1" applyBorder="1" applyAlignment="1" applyProtection="1">
      <alignment horizontal="center" vertical="center"/>
    </xf>
    <xf numFmtId="0" fontId="35" fillId="24" borderId="0" xfId="46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49" fontId="57" fillId="24" borderId="16" xfId="46" applyNumberFormat="1" applyFont="1" applyFill="1" applyBorder="1" applyAlignment="1" applyProtection="1">
      <alignment horizontal="center" vertical="center" wrapText="1"/>
      <protection locked="0"/>
    </xf>
    <xf numFmtId="172" fontId="30" fillId="24" borderId="14" xfId="46" applyNumberFormat="1" applyFont="1" applyFill="1" applyBorder="1" applyAlignment="1" applyProtection="1">
      <alignment horizontal="center" vertical="center"/>
    </xf>
    <xf numFmtId="172" fontId="30" fillId="24" borderId="12" xfId="46" applyNumberFormat="1" applyFont="1" applyFill="1" applyBorder="1" applyAlignment="1" applyProtection="1">
      <alignment horizontal="center" vertical="center"/>
    </xf>
    <xf numFmtId="172" fontId="30" fillId="24" borderId="15" xfId="46" applyNumberFormat="1" applyFont="1" applyFill="1" applyBorder="1" applyAlignment="1" applyProtection="1">
      <alignment horizontal="center" vertical="center"/>
    </xf>
    <xf numFmtId="172" fontId="30" fillId="24" borderId="17" xfId="46" applyNumberFormat="1" applyFont="1" applyFill="1" applyBorder="1" applyAlignment="1" applyProtection="1">
      <alignment horizontal="center" vertical="center"/>
    </xf>
    <xf numFmtId="172" fontId="30" fillId="24" borderId="11" xfId="46" applyNumberFormat="1" applyFont="1" applyFill="1" applyBorder="1" applyAlignment="1" applyProtection="1">
      <alignment horizontal="center" vertical="center"/>
    </xf>
    <xf numFmtId="172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" fontId="56" fillId="24" borderId="21" xfId="46" applyNumberFormat="1" applyFont="1" applyFill="1" applyBorder="1" applyAlignment="1" applyProtection="1">
      <alignment horizontal="left" vertical="center" wrapText="1"/>
    </xf>
    <xf numFmtId="4" fontId="57" fillId="24" borderId="19" xfId="46" applyNumberFormat="1" applyFont="1" applyFill="1" applyBorder="1" applyAlignment="1" applyProtection="1">
      <alignment horizontal="left" vertical="center" wrapText="1"/>
    </xf>
    <xf numFmtId="4" fontId="57" fillId="24" borderId="22" xfId="46" applyNumberFormat="1" applyFont="1" applyFill="1" applyBorder="1" applyAlignment="1" applyProtection="1">
      <alignment horizontal="left" vertical="center" wrapText="1"/>
    </xf>
    <xf numFmtId="4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6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2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7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8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2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2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7" fontId="24" fillId="24" borderId="10" xfId="46" applyNumberFormat="1" applyFont="1" applyFill="1" applyBorder="1" applyAlignment="1" applyProtection="1">
      <alignment horizontal="center" vertical="top"/>
    </xf>
    <xf numFmtId="167" fontId="24" fillId="24" borderId="0" xfId="46" applyNumberFormat="1" applyFont="1" applyFill="1" applyBorder="1" applyAlignment="1" applyProtection="1">
      <alignment horizontal="center" vertical="top"/>
    </xf>
    <xf numFmtId="167" fontId="24" fillId="24" borderId="17" xfId="46" applyNumberFormat="1" applyFont="1" applyFill="1" applyBorder="1" applyAlignment="1" applyProtection="1">
      <alignment horizontal="center" vertical="top"/>
    </xf>
    <xf numFmtId="167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7" fillId="24" borderId="0" xfId="46" applyFont="1" applyFill="1" applyBorder="1" applyAlignment="1" applyProtection="1">
      <alignment vertical="center" wrapText="1"/>
    </xf>
    <xf numFmtId="0" fontId="37" fillId="0" borderId="0" xfId="0" applyFont="1" applyAlignment="1"/>
    <xf numFmtId="0" fontId="62" fillId="24" borderId="16" xfId="46" applyFont="1" applyFill="1" applyBorder="1" applyAlignment="1" applyProtection="1">
      <alignment horizontal="center" vertical="center" wrapText="1"/>
      <protection locked="0"/>
    </xf>
    <xf numFmtId="4" fontId="62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5" fillId="24" borderId="21" xfId="46" applyNumberFormat="1" applyFont="1" applyFill="1" applyBorder="1" applyAlignment="1" applyProtection="1">
      <alignment horizontal="left" vertical="center" wrapText="1"/>
    </xf>
    <xf numFmtId="4" fontId="55" fillId="24" borderId="19" xfId="46" applyNumberFormat="1" applyFont="1" applyFill="1" applyBorder="1" applyAlignment="1" applyProtection="1">
      <alignment horizontal="left" vertical="center" wrapText="1"/>
    </xf>
    <xf numFmtId="4" fontId="55" fillId="24" borderId="22" xfId="46" applyNumberFormat="1" applyFont="1" applyFill="1" applyBorder="1" applyAlignment="1" applyProtection="1">
      <alignment horizontal="left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</xf>
    <xf numFmtId="49" fontId="57" fillId="24" borderId="19" xfId="46" applyNumberFormat="1" applyFont="1" applyFill="1" applyBorder="1" applyAlignment="1" applyProtection="1">
      <alignment horizontal="center" vertical="center" wrapText="1"/>
    </xf>
    <xf numFmtId="49" fontId="57" fillId="24" borderId="22" xfId="46" applyNumberFormat="1" applyFont="1" applyFill="1" applyBorder="1" applyAlignment="1" applyProtection="1">
      <alignment horizontal="center" vertical="center" wrapText="1"/>
    </xf>
    <xf numFmtId="49" fontId="57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7" fillId="24" borderId="2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8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2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0" borderId="16" xfId="46" applyFont="1" applyFill="1" applyBorder="1" applyAlignment="1" applyProtection="1">
      <alignment horizontal="left" vertical="center" wrapText="1"/>
    </xf>
    <xf numFmtId="172" fontId="30" fillId="0" borderId="14" xfId="46" applyNumberFormat="1" applyFont="1" applyFill="1" applyBorder="1" applyAlignment="1" applyProtection="1">
      <alignment horizontal="center" vertical="center"/>
    </xf>
    <xf numFmtId="172" fontId="30" fillId="0" borderId="12" xfId="46" applyNumberFormat="1" applyFont="1" applyFill="1" applyBorder="1" applyAlignment="1" applyProtection="1">
      <alignment horizontal="center" vertical="center"/>
    </xf>
    <xf numFmtId="172" fontId="30" fillId="0" borderId="15" xfId="46" applyNumberFormat="1" applyFont="1" applyFill="1" applyBorder="1" applyAlignment="1" applyProtection="1">
      <alignment horizontal="center" vertical="center"/>
    </xf>
    <xf numFmtId="172" fontId="30" fillId="0" borderId="17" xfId="46" applyNumberFormat="1" applyFont="1" applyFill="1" applyBorder="1" applyAlignment="1" applyProtection="1">
      <alignment horizontal="center" vertical="center"/>
    </xf>
    <xf numFmtId="172" fontId="30" fillId="0" borderId="11" xfId="46" applyNumberFormat="1" applyFont="1" applyFill="1" applyBorder="1" applyAlignment="1" applyProtection="1">
      <alignment horizontal="center" vertical="center"/>
    </xf>
    <xf numFmtId="172" fontId="30" fillId="0" borderId="18" xfId="46" applyNumberFormat="1" applyFont="1" applyFill="1" applyBorder="1" applyAlignment="1" applyProtection="1">
      <alignment horizontal="center" vertical="center"/>
    </xf>
    <xf numFmtId="0" fontId="30" fillId="0" borderId="20" xfId="46" applyFont="1" applyFill="1" applyBorder="1" applyAlignment="1" applyProtection="1">
      <alignment horizontal="center" vertical="center"/>
    </xf>
    <xf numFmtId="0" fontId="30" fillId="0" borderId="23" xfId="46" applyFont="1" applyFill="1" applyBorder="1" applyAlignment="1" applyProtection="1">
      <alignment horizontal="center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</xf>
    <xf numFmtId="0" fontId="30" fillId="24" borderId="12" xfId="46" applyFont="1" applyFill="1" applyBorder="1" applyAlignment="1" applyProtection="1">
      <alignment horizontal="center" vertical="center" wrapText="1"/>
    </xf>
    <xf numFmtId="0" fontId="30" fillId="24" borderId="15" xfId="46" applyFont="1" applyFill="1" applyBorder="1" applyAlignment="1" applyProtection="1">
      <alignment horizontal="center" vertical="center" wrapText="1"/>
    </xf>
    <xf numFmtId="0" fontId="30" fillId="24" borderId="17" xfId="46" applyFont="1" applyFill="1" applyBorder="1" applyAlignment="1" applyProtection="1">
      <alignment horizontal="center" vertical="center" wrapText="1"/>
    </xf>
    <xf numFmtId="0" fontId="30" fillId="24" borderId="11" xfId="46" applyFont="1" applyFill="1" applyBorder="1" applyAlignment="1" applyProtection="1">
      <alignment horizontal="center" vertical="center" wrapText="1"/>
    </xf>
    <xf numFmtId="0" fontId="30" fillId="24" borderId="18" xfId="46" applyFont="1" applyFill="1" applyBorder="1" applyAlignment="1" applyProtection="1">
      <alignment horizontal="center" vertical="center" wrapText="1"/>
    </xf>
    <xf numFmtId="173" fontId="4" fillId="0" borderId="14" xfId="0" applyNumberFormat="1" applyFont="1" applyFill="1" applyBorder="1" applyAlignment="1">
      <alignment horizontal="center" vertical="center"/>
    </xf>
    <xf numFmtId="173" fontId="4" fillId="0" borderId="12" xfId="0" applyNumberFormat="1" applyFont="1" applyFill="1" applyBorder="1" applyAlignment="1">
      <alignment horizontal="center" vertical="center"/>
    </xf>
    <xf numFmtId="173" fontId="4" fillId="0" borderId="15" xfId="0" applyNumberFormat="1" applyFont="1" applyFill="1" applyBorder="1" applyAlignment="1">
      <alignment horizontal="center" vertical="center"/>
    </xf>
    <xf numFmtId="173" fontId="4" fillId="0" borderId="17" xfId="0" applyNumberFormat="1" applyFont="1" applyFill="1" applyBorder="1" applyAlignment="1">
      <alignment horizontal="center" vertical="center"/>
    </xf>
    <xf numFmtId="173" fontId="4" fillId="0" borderId="11" xfId="0" applyNumberFormat="1" applyFont="1" applyFill="1" applyBorder="1" applyAlignment="1">
      <alignment horizontal="center" vertical="center"/>
    </xf>
    <xf numFmtId="173" fontId="4" fillId="0" borderId="18" xfId="0" applyNumberFormat="1" applyFont="1" applyFill="1" applyBorder="1" applyAlignment="1">
      <alignment horizontal="center" vertical="center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0" xfId="46" quotePrefix="1" applyFont="1" applyFill="1" applyBorder="1" applyAlignment="1" applyProtection="1">
      <alignment horizontal="center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1" fontId="30" fillId="24" borderId="0" xfId="46" quotePrefix="1" applyNumberFormat="1" applyFont="1" applyFill="1" applyBorder="1" applyAlignment="1" applyProtection="1">
      <alignment horizontal="center" vertical="center" wrapText="1"/>
      <protection locked="0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16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horizontal="center"/>
    </xf>
    <xf numFmtId="2" fontId="30" fillId="0" borderId="21" xfId="59" applyNumberFormat="1" applyFont="1" applyFill="1" applyBorder="1" applyAlignment="1" applyProtection="1">
      <alignment horizontal="right"/>
      <protection locked="0"/>
    </xf>
    <xf numFmtId="2" fontId="30" fillId="0" borderId="19" xfId="59" applyNumberFormat="1" applyFont="1" applyFill="1" applyBorder="1" applyAlignment="1" applyProtection="1">
      <alignment horizontal="right"/>
      <protection locked="0"/>
    </xf>
    <xf numFmtId="2" fontId="30" fillId="0" borderId="22" xfId="59" applyNumberFormat="1" applyFont="1" applyFill="1" applyBorder="1" applyAlignment="1" applyProtection="1">
      <alignment horizontal="right"/>
      <protection locked="0"/>
    </xf>
    <xf numFmtId="2" fontId="30" fillId="0" borderId="21" xfId="46" applyNumberFormat="1" applyFont="1" applyFill="1" applyBorder="1" applyAlignment="1" applyProtection="1">
      <alignment horizontal="right" vertical="center"/>
      <protection locked="0"/>
    </xf>
    <xf numFmtId="2" fontId="30" fillId="0" borderId="19" xfId="46" applyNumberFormat="1" applyFont="1" applyFill="1" applyBorder="1" applyAlignment="1" applyProtection="1">
      <alignment horizontal="right" vertical="center"/>
      <protection locked="0"/>
    </xf>
    <xf numFmtId="2" fontId="30" fillId="0" borderId="22" xfId="46" applyNumberFormat="1" applyFont="1" applyFill="1" applyBorder="1" applyAlignment="1" applyProtection="1">
      <alignment horizontal="right" vertical="center"/>
      <protection locked="0"/>
    </xf>
    <xf numFmtId="0" fontId="30" fillId="0" borderId="11" xfId="59" applyFont="1" applyFill="1" applyBorder="1" applyAlignment="1" applyProtection="1">
      <alignment horizontal="left"/>
    </xf>
    <xf numFmtId="0" fontId="30" fillId="0" borderId="0" xfId="59" applyFont="1" applyFill="1" applyBorder="1" applyAlignment="1" applyProtection="1">
      <alignment horizontal="justify" vertical="center" wrapText="1"/>
    </xf>
    <xf numFmtId="2" fontId="30" fillId="0" borderId="21" xfId="59" applyNumberFormat="1" applyFont="1" applyFill="1" applyBorder="1" applyAlignment="1" applyProtection="1">
      <alignment horizontal="center" wrapText="1"/>
      <protection locked="0"/>
    </xf>
    <xf numFmtId="2" fontId="30" fillId="0" borderId="19" xfId="59" applyNumberFormat="1" applyFont="1" applyFill="1" applyBorder="1" applyAlignment="1" applyProtection="1">
      <alignment horizontal="center" wrapText="1"/>
      <protection locked="0"/>
    </xf>
    <xf numFmtId="2" fontId="30" fillId="0" borderId="22" xfId="59" applyNumberFormat="1" applyFont="1" applyFill="1" applyBorder="1" applyAlignment="1" applyProtection="1">
      <alignment horizontal="center" wrapText="1"/>
      <protection locked="0"/>
    </xf>
    <xf numFmtId="0" fontId="30" fillId="0" borderId="0" xfId="59" applyFont="1" applyFill="1" applyBorder="1" applyAlignment="1" applyProtection="1">
      <alignment horizontal="center" vertical="center"/>
    </xf>
    <xf numFmtId="0" fontId="37" fillId="0" borderId="0" xfId="59" applyFont="1" applyFill="1" applyBorder="1" applyAlignment="1" applyProtection="1">
      <alignment horizontal="justify" vertical="top" wrapText="1"/>
    </xf>
    <xf numFmtId="0" fontId="30" fillId="0" borderId="0" xfId="59" applyFont="1" applyFill="1" applyBorder="1" applyAlignment="1" applyProtection="1">
      <alignment horizontal="left" wrapText="1"/>
    </xf>
    <xf numFmtId="0" fontId="30" fillId="0" borderId="0" xfId="59" applyFont="1" applyFill="1" applyBorder="1" applyAlignment="1" applyProtection="1">
      <alignment horizontal="left" vertical="center"/>
    </xf>
    <xf numFmtId="0" fontId="36" fillId="0" borderId="21" xfId="46" quotePrefix="1" applyFont="1" applyFill="1" applyBorder="1" applyAlignment="1" applyProtection="1">
      <alignment horizontal="center" vertical="center"/>
      <protection locked="0"/>
    </xf>
    <xf numFmtId="0" fontId="36" fillId="0" borderId="19" xfId="46" quotePrefix="1" applyFont="1" applyFill="1" applyBorder="1" applyAlignment="1" applyProtection="1">
      <alignment horizontal="center" vertical="center"/>
      <protection locked="0"/>
    </xf>
    <xf numFmtId="0" fontId="36" fillId="0" borderId="22" xfId="46" quotePrefix="1" applyFont="1" applyFill="1" applyBorder="1" applyAlignment="1" applyProtection="1">
      <alignment horizontal="center" vertical="center"/>
      <protection locked="0"/>
    </xf>
    <xf numFmtId="0" fontId="35" fillId="0" borderId="0" xfId="59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center" vertical="top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0" xfId="59" applyFont="1" applyFill="1" applyBorder="1" applyAlignment="1" applyProtection="1">
      <alignment horizontal="right"/>
    </xf>
    <xf numFmtId="0" fontId="30" fillId="0" borderId="21" xfId="59" applyFont="1" applyFill="1" applyBorder="1" applyAlignment="1" applyProtection="1">
      <alignment horizontal="center" vertical="center"/>
    </xf>
    <xf numFmtId="0" fontId="30" fillId="0" borderId="19" xfId="59" applyFont="1" applyFill="1" applyBorder="1" applyAlignment="1" applyProtection="1">
      <alignment horizontal="center" vertical="center"/>
    </xf>
    <xf numFmtId="0" fontId="30" fillId="0" borderId="22" xfId="59" applyFont="1" applyFill="1" applyBorder="1" applyAlignment="1" applyProtection="1">
      <alignment horizontal="center" vertical="center"/>
    </xf>
    <xf numFmtId="0" fontId="29" fillId="0" borderId="0" xfId="59" applyFont="1" applyFill="1" applyBorder="1" applyAlignment="1" applyProtection="1">
      <alignment horizontal="justify" wrapText="1"/>
    </xf>
    <xf numFmtId="0" fontId="32" fillId="0" borderId="23" xfId="59" applyFont="1" applyFill="1" applyBorder="1" applyAlignment="1" applyProtection="1">
      <alignment horizontal="center" vertical="center"/>
      <protection locked="0"/>
    </xf>
    <xf numFmtId="0" fontId="29" fillId="0" borderId="21" xfId="59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9" fillId="0" borderId="0" xfId="59" applyFont="1" applyFill="1" applyBorder="1" applyAlignment="1" applyProtection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14" xfId="46" applyFont="1" applyFill="1" applyBorder="1" applyAlignment="1" applyProtection="1">
      <alignment horizontal="center" vertical="center"/>
      <protection locked="0"/>
    </xf>
    <xf numFmtId="0" fontId="4" fillId="0" borderId="12" xfId="46" applyFont="1" applyFill="1" applyBorder="1" applyAlignment="1" applyProtection="1">
      <alignment horizontal="center" vertical="center"/>
      <protection locked="0"/>
    </xf>
    <xf numFmtId="0" fontId="4" fillId="0" borderId="15" xfId="46" applyFont="1" applyFill="1" applyBorder="1" applyAlignment="1" applyProtection="1">
      <alignment horizontal="center" vertical="center"/>
      <protection locked="0"/>
    </xf>
    <xf numFmtId="0" fontId="4" fillId="0" borderId="17" xfId="46" applyFont="1" applyFill="1" applyBorder="1" applyAlignment="1" applyProtection="1">
      <alignment horizontal="center" vertical="center"/>
      <protection locked="0"/>
    </xf>
    <xf numFmtId="0" fontId="4" fillId="0" borderId="11" xfId="46" applyFont="1" applyFill="1" applyBorder="1" applyAlignment="1" applyProtection="1">
      <alignment horizontal="center" vertical="center"/>
      <protection locked="0"/>
    </xf>
    <xf numFmtId="0" fontId="4" fillId="0" borderId="18" xfId="46" applyFont="1" applyFill="1" applyBorder="1" applyAlignment="1" applyProtection="1">
      <alignment horizontal="center" vertical="center"/>
      <protection locked="0"/>
    </xf>
    <xf numFmtId="0" fontId="31" fillId="0" borderId="20" xfId="59" applyFont="1" applyFill="1" applyBorder="1" applyAlignment="1" applyProtection="1">
      <alignment horizontal="left" vertical="center"/>
    </xf>
    <xf numFmtId="0" fontId="32" fillId="0" borderId="20" xfId="59" applyFont="1" applyFill="1" applyBorder="1" applyAlignment="1" applyProtection="1">
      <alignment horizontal="left" vertical="center"/>
    </xf>
    <xf numFmtId="0" fontId="30" fillId="0" borderId="14" xfId="46" applyFont="1" applyFill="1" applyBorder="1" applyAlignment="1" applyProtection="1">
      <alignment horizontal="center"/>
      <protection locked="0"/>
    </xf>
    <xf numFmtId="0" fontId="30" fillId="0" borderId="12" xfId="46" applyFont="1" applyFill="1" applyBorder="1" applyAlignment="1" applyProtection="1">
      <alignment horizontal="center"/>
      <protection locked="0"/>
    </xf>
    <xf numFmtId="0" fontId="30" fillId="0" borderId="15" xfId="46" applyFont="1" applyFill="1" applyBorder="1" applyAlignment="1" applyProtection="1">
      <alignment horizontal="center"/>
      <protection locked="0"/>
    </xf>
    <xf numFmtId="0" fontId="30" fillId="0" borderId="17" xfId="46" applyFont="1" applyFill="1" applyBorder="1" applyAlignment="1" applyProtection="1">
      <alignment horizontal="center"/>
      <protection locked="0"/>
    </xf>
    <xf numFmtId="0" fontId="30" fillId="0" borderId="11" xfId="46" applyFont="1" applyFill="1" applyBorder="1" applyAlignment="1" applyProtection="1">
      <alignment horizontal="center"/>
      <protection locked="0"/>
    </xf>
    <xf numFmtId="0" fontId="30" fillId="0" borderId="18" xfId="46" applyFont="1" applyFill="1" applyBorder="1" applyAlignment="1" applyProtection="1">
      <alignment horizontal="center"/>
      <protection locked="0"/>
    </xf>
    <xf numFmtId="0" fontId="30" fillId="0" borderId="0" xfId="59" applyFont="1" applyFill="1" applyBorder="1" applyAlignment="1" applyProtection="1">
      <alignment horizontal="left"/>
    </xf>
    <xf numFmtId="2" fontId="30" fillId="0" borderId="21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19" xfId="59" applyNumberFormat="1" applyFont="1" applyFill="1" applyBorder="1" applyAlignment="1" applyProtection="1">
      <alignment horizontal="center" vertical="center" wrapText="1"/>
      <protection locked="0"/>
    </xf>
    <xf numFmtId="2" fontId="30" fillId="0" borderId="22" xfId="59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9" applyFont="1" applyFill="1" applyBorder="1" applyAlignment="1" applyProtection="1">
      <alignment horizontal="left" vertical="center" wrapText="1"/>
    </xf>
    <xf numFmtId="0" fontId="30" fillId="0" borderId="0" xfId="59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4" fontId="30" fillId="26" borderId="21" xfId="59" applyNumberFormat="1" applyFont="1" applyFill="1" applyBorder="1" applyAlignment="1" applyProtection="1">
      <alignment vertical="center"/>
      <protection locked="0"/>
    </xf>
    <xf numFmtId="0" fontId="4" fillId="26" borderId="19" xfId="0" applyFont="1" applyFill="1" applyBorder="1" applyAlignment="1" applyProtection="1">
      <alignment vertical="center"/>
      <protection locked="0"/>
    </xf>
    <xf numFmtId="0" fontId="4" fillId="26" borderId="22" xfId="0" applyFont="1" applyFill="1" applyBorder="1" applyAlignment="1" applyProtection="1">
      <alignment vertical="center"/>
      <protection locked="0"/>
    </xf>
    <xf numFmtId="0" fontId="30" fillId="0" borderId="0" xfId="55" applyFont="1" applyFill="1" applyBorder="1" applyAlignment="1" applyProtection="1">
      <alignment horizontal="left" vertical="center"/>
    </xf>
    <xf numFmtId="0" fontId="30" fillId="0" borderId="21" xfId="59" applyFont="1" applyFill="1" applyBorder="1" applyAlignment="1" applyProtection="1">
      <alignment horizontal="left"/>
      <protection locked="0"/>
    </xf>
    <xf numFmtId="0" fontId="30" fillId="0" borderId="19" xfId="59" applyFont="1" applyFill="1" applyBorder="1" applyAlignment="1" applyProtection="1">
      <alignment horizontal="left"/>
      <protection locked="0"/>
    </xf>
    <xf numFmtId="0" fontId="30" fillId="0" borderId="22" xfId="59" applyFont="1" applyFill="1" applyBorder="1" applyAlignment="1" applyProtection="1">
      <alignment horizontal="left"/>
      <protection locked="0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67" fillId="24" borderId="0" xfId="59" applyFont="1" applyFill="1" applyBorder="1" applyAlignment="1" applyProtection="1">
      <alignment horizontal="center"/>
    </xf>
    <xf numFmtId="0" fontId="67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vertical="center" wrapText="1"/>
    </xf>
    <xf numFmtId="0" fontId="67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67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0" fillId="24" borderId="14" xfId="46" quotePrefix="1" applyFont="1" applyFill="1" applyBorder="1" applyAlignment="1" applyProtection="1">
      <alignment horizontal="center" vertical="center" wrapText="1"/>
      <protection locked="0"/>
    </xf>
    <xf numFmtId="0" fontId="30" fillId="24" borderId="12" xfId="46" quotePrefix="1" applyFont="1" applyFill="1" applyBorder="1" applyAlignment="1" applyProtection="1">
      <alignment horizontal="center" vertical="center" wrapText="1"/>
      <protection locked="0"/>
    </xf>
    <xf numFmtId="0" fontId="30" fillId="24" borderId="15" xfId="46" quotePrefix="1" applyFont="1" applyFill="1" applyBorder="1" applyAlignment="1" applyProtection="1">
      <alignment horizontal="center" vertical="center" wrapText="1"/>
      <protection locked="0"/>
    </xf>
    <xf numFmtId="0" fontId="30" fillId="24" borderId="10" xfId="46" quotePrefix="1" applyFont="1" applyFill="1" applyBorder="1" applyAlignment="1" applyProtection="1">
      <alignment horizontal="center" vertical="center" wrapText="1"/>
      <protection locked="0"/>
    </xf>
    <xf numFmtId="0" fontId="30" fillId="24" borderId="13" xfId="46" quotePrefix="1" applyFont="1" applyFill="1" applyBorder="1" applyAlignment="1" applyProtection="1">
      <alignment horizontal="center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</cellXfs>
  <cellStyles count="6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 xr:uid="{00000000-0005-0000-0000-00001C000000}"/>
    <cellStyle name="Dziesiętny 3" xfId="51" xr:uid="{00000000-0005-0000-0000-00001D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6000000}"/>
    <cellStyle name="Normalny 2 2" xfId="46" xr:uid="{00000000-0005-0000-0000-000027000000}"/>
    <cellStyle name="Normalny 2 3" xfId="48" xr:uid="{00000000-0005-0000-0000-000028000000}"/>
    <cellStyle name="Normalny 2 3 2" xfId="55" xr:uid="{00000000-0005-0000-0000-000029000000}"/>
    <cellStyle name="Normalny 3" xfId="36" xr:uid="{00000000-0005-0000-0000-00002A000000}"/>
    <cellStyle name="Normalny 3 2" xfId="58" xr:uid="{00000000-0005-0000-0000-00002B000000}"/>
    <cellStyle name="Normalny 3 3" xfId="59" xr:uid="{00000000-0005-0000-0000-00002C000000}"/>
    <cellStyle name="Normalny 4" xfId="50" xr:uid="{00000000-0005-0000-0000-00002D000000}"/>
    <cellStyle name="Normalny 5" xfId="53" xr:uid="{00000000-0005-0000-0000-00002E000000}"/>
    <cellStyle name="Normalny 5 2" xfId="57" xr:uid="{00000000-0005-0000-0000-00002F000000}"/>
    <cellStyle name="Normalny 6" xfId="56" xr:uid="{00000000-0005-0000-0000-000030000000}"/>
    <cellStyle name="Obliczenia" xfId="37" builtinId="22" customBuiltin="1"/>
    <cellStyle name="Procentowy" xfId="54" builtinId="5"/>
    <cellStyle name="Procentowy 2" xfId="38" xr:uid="{00000000-0005-0000-0000-000033000000}"/>
    <cellStyle name="Procentowy 3" xfId="39" xr:uid="{00000000-0005-0000-0000-000034000000}"/>
    <cellStyle name="Procentowy 4" xfId="49" xr:uid="{00000000-0005-0000-0000-000035000000}"/>
    <cellStyle name="Procentowy 5" xfId="52" xr:uid="{00000000-0005-0000-0000-000036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 xr:uid="{00000000-0005-0000-0000-00003C000000}"/>
    <cellStyle name="Zły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3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41" Type="http://schemas.openxmlformats.org/officeDocument/2006/relationships/externalLink" Target="externalLinks/externalLink2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externalLink" Target="externalLinks/externalLink2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externalLink" Target="externalLinks/externalLink28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37</xdr:row>
      <xdr:rowOff>47625</xdr:rowOff>
    </xdr:from>
    <xdr:to>
      <xdr:col>15</xdr:col>
      <xdr:colOff>304800</xdr:colOff>
      <xdr:row>39</xdr:row>
      <xdr:rowOff>209550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94372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49</xdr:row>
      <xdr:rowOff>38100</xdr:rowOff>
    </xdr:from>
    <xdr:to>
      <xdr:col>15</xdr:col>
      <xdr:colOff>304800</xdr:colOff>
      <xdr:row>50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024890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58</xdr:row>
      <xdr:rowOff>0</xdr:rowOff>
    </xdr:from>
    <xdr:to>
      <xdr:col>15</xdr:col>
      <xdr:colOff>323850</xdr:colOff>
      <xdr:row>60</xdr:row>
      <xdr:rowOff>20955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243012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86590</xdr:colOff>
      <xdr:row>85</xdr:row>
      <xdr:rowOff>17318</xdr:rowOff>
    </xdr:from>
    <xdr:to>
      <xdr:col>35</xdr:col>
      <xdr:colOff>380999</xdr:colOff>
      <xdr:row>86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69272</xdr:colOff>
      <xdr:row>86</xdr:row>
      <xdr:rowOff>25977</xdr:rowOff>
    </xdr:from>
    <xdr:to>
      <xdr:col>35</xdr:col>
      <xdr:colOff>437283</xdr:colOff>
      <xdr:row>86</xdr:row>
      <xdr:rowOff>187902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95249</xdr:colOff>
      <xdr:row>0</xdr:row>
      <xdr:rowOff>112567</xdr:rowOff>
    </xdr:from>
    <xdr:to>
      <xdr:col>36</xdr:col>
      <xdr:colOff>322233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36</xdr:col>
      <xdr:colOff>502229</xdr:colOff>
      <xdr:row>0</xdr:row>
      <xdr:rowOff>25977</xdr:rowOff>
    </xdr:from>
    <xdr:to>
      <xdr:col>37</xdr:col>
      <xdr:colOff>517482</xdr:colOff>
      <xdr:row>3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155</xdr:row>
      <xdr:rowOff>28575</xdr:rowOff>
    </xdr:from>
    <xdr:to>
      <xdr:col>32</xdr:col>
      <xdr:colOff>370609</xdr:colOff>
      <xdr:row>155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157</xdr:row>
      <xdr:rowOff>28575</xdr:rowOff>
    </xdr:from>
    <xdr:to>
      <xdr:col>32</xdr:col>
      <xdr:colOff>428971</xdr:colOff>
      <xdr:row>158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329565</xdr:colOff>
      <xdr:row>8</xdr:row>
      <xdr:rowOff>91440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  <xdr:twoCellAnchor>
    <xdr:from>
      <xdr:col>32</xdr:col>
      <xdr:colOff>55418</xdr:colOff>
      <xdr:row>125</xdr:row>
      <xdr:rowOff>19050</xdr:rowOff>
    </xdr:from>
    <xdr:to>
      <xdr:col>32</xdr:col>
      <xdr:colOff>349827</xdr:colOff>
      <xdr:row>125</xdr:row>
      <xdr:rowOff>135083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389543" y="327660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38100</xdr:colOff>
      <xdr:row>126</xdr:row>
      <xdr:rowOff>8659</xdr:rowOff>
    </xdr:from>
    <xdr:to>
      <xdr:col>32</xdr:col>
      <xdr:colOff>398491</xdr:colOff>
      <xdr:row>127</xdr:row>
      <xdr:rowOff>2944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225" y="32908009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412461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61</xdr:row>
      <xdr:rowOff>24849</xdr:rowOff>
    </xdr:from>
    <xdr:to>
      <xdr:col>15</xdr:col>
      <xdr:colOff>335824</xdr:colOff>
      <xdr:row>61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66</xdr:row>
      <xdr:rowOff>24849</xdr:rowOff>
    </xdr:from>
    <xdr:to>
      <xdr:col>15</xdr:col>
      <xdr:colOff>335824</xdr:colOff>
      <xdr:row>66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71</xdr:row>
      <xdr:rowOff>24849</xdr:rowOff>
    </xdr:from>
    <xdr:to>
      <xdr:col>15</xdr:col>
      <xdr:colOff>335824</xdr:colOff>
      <xdr:row>71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77</xdr:row>
      <xdr:rowOff>16573</xdr:rowOff>
    </xdr:from>
    <xdr:to>
      <xdr:col>15</xdr:col>
      <xdr:colOff>335824</xdr:colOff>
      <xdr:row>77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84</xdr:row>
      <xdr:rowOff>16566</xdr:rowOff>
    </xdr:from>
    <xdr:to>
      <xdr:col>15</xdr:col>
      <xdr:colOff>401143</xdr:colOff>
      <xdr:row>85</xdr:row>
      <xdr:rowOff>29404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83</xdr:row>
      <xdr:rowOff>16566</xdr:rowOff>
    </xdr:from>
    <xdr:to>
      <xdr:col>15</xdr:col>
      <xdr:colOff>335824</xdr:colOff>
      <xdr:row>84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19</xdr:row>
      <xdr:rowOff>16566</xdr:rowOff>
    </xdr:from>
    <xdr:to>
      <xdr:col>15</xdr:col>
      <xdr:colOff>335824</xdr:colOff>
      <xdr:row>19</xdr:row>
      <xdr:rowOff>129135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0337940" y="2493066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15</xdr:col>
      <xdr:colOff>41415</xdr:colOff>
      <xdr:row>15</xdr:row>
      <xdr:rowOff>8283</xdr:rowOff>
    </xdr:from>
    <xdr:ext cx="368011" cy="165238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7940" y="1875183"/>
          <a:ext cx="368011" cy="165238"/>
        </a:xfrm>
        <a:prstGeom prst="rect">
          <a:avLst/>
        </a:prstGeom>
      </xdr:spPr>
    </xdr:pic>
    <xdr:clientData/>
  </xdr:oneCellAnchor>
  <xdr:twoCellAnchor>
    <xdr:from>
      <xdr:col>15</xdr:col>
      <xdr:colOff>47625</xdr:colOff>
      <xdr:row>24</xdr:row>
      <xdr:rowOff>0</xdr:rowOff>
    </xdr:from>
    <xdr:to>
      <xdr:col>15</xdr:col>
      <xdr:colOff>342034</xdr:colOff>
      <xdr:row>24</xdr:row>
      <xdr:rowOff>112569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0344150" y="400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29</xdr:row>
      <xdr:rowOff>0</xdr:rowOff>
    </xdr:from>
    <xdr:to>
      <xdr:col>15</xdr:col>
      <xdr:colOff>342034</xdr:colOff>
      <xdr:row>29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10344150" y="4762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34</xdr:row>
      <xdr:rowOff>0</xdr:rowOff>
    </xdr:from>
    <xdr:to>
      <xdr:col>15</xdr:col>
      <xdr:colOff>342034</xdr:colOff>
      <xdr:row>34</xdr:row>
      <xdr:rowOff>112569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344150" y="5524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39</xdr:row>
      <xdr:rowOff>0</xdr:rowOff>
    </xdr:from>
    <xdr:to>
      <xdr:col>15</xdr:col>
      <xdr:colOff>342034</xdr:colOff>
      <xdr:row>39</xdr:row>
      <xdr:rowOff>112569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10344150" y="6286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44</xdr:row>
      <xdr:rowOff>0</xdr:rowOff>
    </xdr:from>
    <xdr:to>
      <xdr:col>15</xdr:col>
      <xdr:colOff>342034</xdr:colOff>
      <xdr:row>44</xdr:row>
      <xdr:rowOff>112569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0344150" y="7048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49</xdr:row>
      <xdr:rowOff>0</xdr:rowOff>
    </xdr:from>
    <xdr:to>
      <xdr:col>15</xdr:col>
      <xdr:colOff>342034</xdr:colOff>
      <xdr:row>49</xdr:row>
      <xdr:rowOff>112569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47625</xdr:colOff>
      <xdr:row>54</xdr:row>
      <xdr:rowOff>0</xdr:rowOff>
    </xdr:from>
    <xdr:to>
      <xdr:col>15</xdr:col>
      <xdr:colOff>342034</xdr:colOff>
      <xdr:row>54</xdr:row>
      <xdr:rowOff>112569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0344150" y="7810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45</xdr:row>
      <xdr:rowOff>43962</xdr:rowOff>
    </xdr:from>
    <xdr:to>
      <xdr:col>4</xdr:col>
      <xdr:colOff>338371</xdr:colOff>
      <xdr:row>45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46</xdr:row>
      <xdr:rowOff>14654</xdr:rowOff>
    </xdr:from>
    <xdr:to>
      <xdr:col>4</xdr:col>
      <xdr:colOff>397319</xdr:colOff>
      <xdr:row>46</xdr:row>
      <xdr:rowOff>180986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61</xdr:row>
      <xdr:rowOff>43962</xdr:rowOff>
    </xdr:from>
    <xdr:to>
      <xdr:col>4</xdr:col>
      <xdr:colOff>345698</xdr:colOff>
      <xdr:row>61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62</xdr:row>
      <xdr:rowOff>0</xdr:rowOff>
    </xdr:from>
    <xdr:to>
      <xdr:col>4</xdr:col>
      <xdr:colOff>397026</xdr:colOff>
      <xdr:row>62</xdr:row>
      <xdr:rowOff>174587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12</xdr:row>
      <xdr:rowOff>66675</xdr:rowOff>
    </xdr:from>
    <xdr:to>
      <xdr:col>28</xdr:col>
      <xdr:colOff>342034</xdr:colOff>
      <xdr:row>12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15</xdr:row>
      <xdr:rowOff>66675</xdr:rowOff>
    </xdr:from>
    <xdr:to>
      <xdr:col>28</xdr:col>
      <xdr:colOff>342034</xdr:colOff>
      <xdr:row>15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18</xdr:row>
      <xdr:rowOff>66675</xdr:rowOff>
    </xdr:from>
    <xdr:to>
      <xdr:col>28</xdr:col>
      <xdr:colOff>351559</xdr:colOff>
      <xdr:row>18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21</xdr:row>
      <xdr:rowOff>66675</xdr:rowOff>
    </xdr:from>
    <xdr:to>
      <xdr:col>28</xdr:col>
      <xdr:colOff>351559</xdr:colOff>
      <xdr:row>21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42</xdr:row>
      <xdr:rowOff>76200</xdr:rowOff>
    </xdr:from>
    <xdr:to>
      <xdr:col>28</xdr:col>
      <xdr:colOff>342034</xdr:colOff>
      <xdr:row>42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45</xdr:row>
      <xdr:rowOff>47625</xdr:rowOff>
    </xdr:from>
    <xdr:to>
      <xdr:col>28</xdr:col>
      <xdr:colOff>342034</xdr:colOff>
      <xdr:row>45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48</xdr:row>
      <xdr:rowOff>85725</xdr:rowOff>
    </xdr:from>
    <xdr:to>
      <xdr:col>28</xdr:col>
      <xdr:colOff>342034</xdr:colOff>
      <xdr:row>48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51</xdr:row>
      <xdr:rowOff>47625</xdr:rowOff>
    </xdr:from>
    <xdr:to>
      <xdr:col>28</xdr:col>
      <xdr:colOff>342034</xdr:colOff>
      <xdr:row>51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70</xdr:row>
      <xdr:rowOff>76200</xdr:rowOff>
    </xdr:from>
    <xdr:to>
      <xdr:col>28</xdr:col>
      <xdr:colOff>342034</xdr:colOff>
      <xdr:row>70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73</xdr:row>
      <xdr:rowOff>57150</xdr:rowOff>
    </xdr:from>
    <xdr:to>
      <xdr:col>28</xdr:col>
      <xdr:colOff>342034</xdr:colOff>
      <xdr:row>73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76</xdr:row>
      <xdr:rowOff>57150</xdr:rowOff>
    </xdr:from>
    <xdr:to>
      <xdr:col>28</xdr:col>
      <xdr:colOff>342034</xdr:colOff>
      <xdr:row>76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79</xdr:row>
      <xdr:rowOff>161925</xdr:rowOff>
    </xdr:from>
    <xdr:to>
      <xdr:col>28</xdr:col>
      <xdr:colOff>342034</xdr:colOff>
      <xdr:row>79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97</xdr:row>
      <xdr:rowOff>95250</xdr:rowOff>
    </xdr:from>
    <xdr:to>
      <xdr:col>28</xdr:col>
      <xdr:colOff>342034</xdr:colOff>
      <xdr:row>97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100</xdr:row>
      <xdr:rowOff>47625</xdr:rowOff>
    </xdr:from>
    <xdr:to>
      <xdr:col>28</xdr:col>
      <xdr:colOff>342034</xdr:colOff>
      <xdr:row>100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103</xdr:row>
      <xdr:rowOff>47625</xdr:rowOff>
    </xdr:from>
    <xdr:to>
      <xdr:col>28</xdr:col>
      <xdr:colOff>342034</xdr:colOff>
      <xdr:row>103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106</xdr:row>
      <xdr:rowOff>171450</xdr:rowOff>
    </xdr:from>
    <xdr:to>
      <xdr:col>28</xdr:col>
      <xdr:colOff>342034</xdr:colOff>
      <xdr:row>106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125</xdr:row>
      <xdr:rowOff>85725</xdr:rowOff>
    </xdr:from>
    <xdr:to>
      <xdr:col>28</xdr:col>
      <xdr:colOff>342034</xdr:colOff>
      <xdr:row>125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128</xdr:row>
      <xdr:rowOff>66675</xdr:rowOff>
    </xdr:from>
    <xdr:to>
      <xdr:col>28</xdr:col>
      <xdr:colOff>342034</xdr:colOff>
      <xdr:row>128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131</xdr:row>
      <xdr:rowOff>57150</xdr:rowOff>
    </xdr:from>
    <xdr:to>
      <xdr:col>28</xdr:col>
      <xdr:colOff>342034</xdr:colOff>
      <xdr:row>131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134</xdr:row>
      <xdr:rowOff>171450</xdr:rowOff>
    </xdr:from>
    <xdr:to>
      <xdr:col>28</xdr:col>
      <xdr:colOff>342034</xdr:colOff>
      <xdr:row>134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13</xdr:row>
      <xdr:rowOff>0</xdr:rowOff>
    </xdr:from>
    <xdr:to>
      <xdr:col>28</xdr:col>
      <xdr:colOff>402301</xdr:colOff>
      <xdr:row>13</xdr:row>
      <xdr:rowOff>170777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46710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71</xdr:row>
      <xdr:rowOff>180975</xdr:rowOff>
    </xdr:from>
    <xdr:to>
      <xdr:col>28</xdr:col>
      <xdr:colOff>415636</xdr:colOff>
      <xdr:row>71</xdr:row>
      <xdr:rowOff>359372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98</xdr:row>
      <xdr:rowOff>180975</xdr:rowOff>
    </xdr:from>
    <xdr:to>
      <xdr:col>28</xdr:col>
      <xdr:colOff>402301</xdr:colOff>
      <xdr:row>98</xdr:row>
      <xdr:rowOff>359372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126</xdr:row>
      <xdr:rowOff>180975</xdr:rowOff>
    </xdr:from>
    <xdr:to>
      <xdr:col>28</xdr:col>
      <xdr:colOff>402301</xdr:colOff>
      <xdr:row>126</xdr:row>
      <xdr:rowOff>359372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43</xdr:row>
      <xdr:rowOff>180975</xdr:rowOff>
    </xdr:from>
    <xdr:to>
      <xdr:col>28</xdr:col>
      <xdr:colOff>402301</xdr:colOff>
      <xdr:row>43</xdr:row>
      <xdr:rowOff>359372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1_dla_Agi_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PREMIA%20KWIECIEN/wniosek%204.1%20premia%20do%20ministerstw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esktop/MA&#321;A%20BAZA%20WIEDZY/WOP%20AGI/WoPP_19.2_P_4.1%20premia%2010.03.21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AppData/Local/Microsoft/Windows/INetCache/Content.Outlook/KFUZCM4W/WoPP_19_2_IW_4.1_r%20OPINIOWANIE%20wersja%20DB.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/>
      <sheetData sheetId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/>
      <sheetData sheetId="5"/>
      <sheetData sheetId="6"/>
      <sheetData sheetId="7"/>
      <sheetData sheetId="8"/>
      <sheetData sheetId="9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 refreshError="1"/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5">
          <cell r="A25" t="str">
            <v>1.1.3</v>
          </cell>
        </row>
        <row r="52">
          <cell r="A52" t="str">
            <v>1.2.3</v>
          </cell>
        </row>
        <row r="78">
          <cell r="A78" t="str">
            <v>1.3.3</v>
          </cell>
        </row>
        <row r="103">
          <cell r="A103" t="str">
            <v>1.4.3</v>
          </cell>
        </row>
        <row r="129">
          <cell r="A129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"/>
      <sheetName val="Zal_B_IV_A8"/>
      <sheetName val="Zal_B_IV_A9.1"/>
      <sheetName val="Zal_B_IV_C3"/>
    </sheetNames>
    <sheetDataSet>
      <sheetData sheetId="0"/>
      <sheetData sheetId="1"/>
      <sheetData sheetId="2"/>
      <sheetData sheetId="3">
        <row r="37">
          <cell r="A37" t="str">
            <v xml:space="preserve">RAZEM: </v>
          </cell>
        </row>
      </sheetData>
      <sheetData sheetId="4"/>
      <sheetData sheetId="5"/>
      <sheetData sheetId="6"/>
      <sheetData sheetId="7"/>
      <sheetData sheetId="8">
        <row r="21">
          <cell r="A21" t="str">
            <v>1.1.3</v>
          </cell>
        </row>
        <row r="48">
          <cell r="A48" t="str">
            <v>1.2.3</v>
          </cell>
        </row>
        <row r="74">
          <cell r="A74" t="str">
            <v>1.3.3</v>
          </cell>
        </row>
        <row r="99">
          <cell r="A99" t="str">
            <v>1.4.3</v>
          </cell>
        </row>
        <row r="125">
          <cell r="A125" t="str">
            <v>1.5.3</v>
          </cell>
        </row>
      </sheetData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B_IX"/>
      <sheetName val="B_X"/>
      <sheetName val="Zal_B_VII_B3"/>
      <sheetName val="Zal_B_VII_B6"/>
      <sheetName val="Zal_B_VII_B71"/>
      <sheetName val="Arkusz2"/>
      <sheetName val="Zal_B_VII_B111"/>
      <sheetName val="Zal_B_VII_B112"/>
      <sheetName val="Zal_B_VII_B15"/>
      <sheetName val="Zal_B_VII_D1"/>
      <sheetName val="Zal_B_VII_D3"/>
    </sheetNames>
    <sheetDataSet>
      <sheetData sheetId="0" refreshError="1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25">
          <cell r="A25" t="str">
            <v>1.1.5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showGridLines="0" view="pageBreakPreview" topLeftCell="A41" zoomScale="115" zoomScaleNormal="100" zoomScaleSheetLayoutView="115" zoomScalePageLayoutView="110" workbookViewId="0">
      <selection activeCell="A51" sqref="A51:O51"/>
    </sheetView>
  </sheetViews>
  <sheetFormatPr defaultColWidth="9.08984375" defaultRowHeight="11.5"/>
  <cols>
    <col min="1" max="1" width="16.6328125" style="80" customWidth="1"/>
    <col min="2" max="3" width="3.6328125" style="80" customWidth="1"/>
    <col min="4" max="4" width="11.6328125" style="80" customWidth="1"/>
    <col min="5" max="5" width="3.6328125" style="80" customWidth="1"/>
    <col min="6" max="6" width="13.6328125" style="80" customWidth="1"/>
    <col min="7" max="7" width="1.6328125" style="80" customWidth="1"/>
    <col min="8" max="8" width="3.6328125" style="80" customWidth="1"/>
    <col min="9" max="9" width="13.6328125" style="80" customWidth="1"/>
    <col min="10" max="10" width="3.6328125" style="80" customWidth="1"/>
    <col min="11" max="11" width="13.6328125" style="80" customWidth="1"/>
    <col min="12" max="12" width="3.6328125" style="80" customWidth="1"/>
    <col min="13" max="13" width="13.6328125" style="80" customWidth="1"/>
    <col min="14" max="14" width="9.6328125" style="80" customWidth="1"/>
    <col min="15" max="15" width="3.6328125" style="80" customWidth="1"/>
    <col min="16" max="16" width="5.6328125" style="80" customWidth="1"/>
    <col min="17" max="17" width="33" style="80" customWidth="1"/>
    <col min="18" max="16384" width="9.08984375" style="80"/>
  </cols>
  <sheetData>
    <row r="1" spans="1:15" ht="12.5">
      <c r="F1" s="861"/>
      <c r="G1" s="862"/>
      <c r="H1" s="862"/>
      <c r="I1" s="862"/>
      <c r="J1" s="862"/>
      <c r="K1" s="862"/>
      <c r="L1" s="862"/>
      <c r="M1" s="862"/>
      <c r="N1" s="862"/>
      <c r="O1" s="862"/>
    </row>
    <row r="2" spans="1:15" ht="15.9" customHeight="1">
      <c r="A2" s="865" t="s">
        <v>891</v>
      </c>
      <c r="B2" s="865"/>
      <c r="C2" s="865"/>
      <c r="D2" s="865"/>
      <c r="E2" s="865"/>
      <c r="F2" s="865"/>
      <c r="G2" s="865"/>
      <c r="H2" s="865"/>
      <c r="I2" s="865"/>
      <c r="K2" s="592"/>
      <c r="L2" s="592"/>
      <c r="M2" s="593" t="s">
        <v>140</v>
      </c>
      <c r="N2" s="866" t="s">
        <v>436</v>
      </c>
      <c r="O2" s="867"/>
    </row>
    <row r="3" spans="1:15" ht="69.900000000000006" customHeight="1">
      <c r="A3" s="865"/>
      <c r="B3" s="865"/>
      <c r="C3" s="865"/>
      <c r="D3" s="865"/>
      <c r="E3" s="865"/>
      <c r="F3" s="865"/>
      <c r="G3" s="865"/>
      <c r="H3" s="865"/>
      <c r="I3" s="865"/>
      <c r="J3" s="594"/>
      <c r="K3" s="868"/>
      <c r="L3" s="868"/>
      <c r="M3" s="868"/>
      <c r="N3" s="868"/>
      <c r="O3" s="868"/>
    </row>
    <row r="4" spans="1:15" ht="24" customHeight="1">
      <c r="A4" s="865"/>
      <c r="B4" s="865"/>
      <c r="C4" s="865"/>
      <c r="D4" s="865"/>
      <c r="E4" s="865"/>
      <c r="F4" s="865"/>
      <c r="G4" s="865"/>
      <c r="H4" s="865"/>
      <c r="I4" s="865"/>
      <c r="J4" s="594"/>
      <c r="K4" s="846" t="s">
        <v>191</v>
      </c>
      <c r="L4" s="846"/>
      <c r="M4" s="846"/>
      <c r="N4" s="846"/>
      <c r="O4" s="846"/>
    </row>
    <row r="5" spans="1:15" s="119" customFormat="1" ht="21.9" customHeight="1">
      <c r="A5" s="865"/>
      <c r="B5" s="865"/>
      <c r="C5" s="865"/>
      <c r="D5" s="865"/>
      <c r="E5" s="865"/>
      <c r="F5" s="865"/>
      <c r="G5" s="865"/>
      <c r="H5" s="865"/>
      <c r="I5" s="865"/>
      <c r="J5" s="594"/>
      <c r="K5" s="848" t="s">
        <v>837</v>
      </c>
      <c r="L5" s="848"/>
      <c r="M5" s="595"/>
      <c r="N5" s="596"/>
    </row>
    <row r="6" spans="1:15" s="119" customFormat="1" ht="27" customHeight="1">
      <c r="A6" s="865"/>
      <c r="B6" s="865"/>
      <c r="C6" s="865"/>
      <c r="D6" s="865"/>
      <c r="E6" s="865"/>
      <c r="F6" s="865"/>
      <c r="G6" s="865"/>
      <c r="H6" s="865"/>
      <c r="I6" s="865"/>
      <c r="J6" s="594"/>
      <c r="K6" s="869"/>
      <c r="L6" s="869"/>
      <c r="M6" s="597"/>
      <c r="N6" s="597"/>
    </row>
    <row r="7" spans="1:15" s="605" customFormat="1" ht="21.9" customHeight="1">
      <c r="A7" s="561"/>
      <c r="B7" s="598" t="s">
        <v>155</v>
      </c>
      <c r="C7" s="599"/>
      <c r="D7" s="600" t="s">
        <v>838</v>
      </c>
      <c r="E7" s="601"/>
      <c r="F7" s="601"/>
      <c r="G7" s="602" t="s">
        <v>116</v>
      </c>
      <c r="H7" s="603"/>
      <c r="I7" s="604"/>
      <c r="J7" s="604"/>
      <c r="K7" s="870"/>
      <c r="L7" s="871"/>
      <c r="M7" s="857"/>
      <c r="N7" s="858"/>
      <c r="O7" s="858"/>
    </row>
    <row r="8" spans="1:15" ht="9.9" customHeight="1">
      <c r="A8" s="846" t="s">
        <v>839</v>
      </c>
      <c r="B8" s="846"/>
      <c r="C8" s="846"/>
      <c r="D8" s="846"/>
      <c r="E8" s="846"/>
      <c r="F8" s="846"/>
      <c r="G8" s="846"/>
      <c r="H8" s="846"/>
      <c r="I8" s="846"/>
      <c r="J8" s="237"/>
      <c r="K8" s="872" t="s">
        <v>840</v>
      </c>
      <c r="L8" s="872"/>
      <c r="M8" s="837" t="s">
        <v>841</v>
      </c>
      <c r="N8" s="837"/>
      <c r="O8" s="837"/>
    </row>
    <row r="9" spans="1:15" ht="12" customHeight="1">
      <c r="A9" s="846"/>
      <c r="B9" s="846"/>
      <c r="C9" s="846"/>
      <c r="D9" s="846"/>
      <c r="E9" s="846"/>
      <c r="F9" s="846"/>
      <c r="G9" s="846"/>
      <c r="H9" s="846"/>
      <c r="I9" s="846"/>
      <c r="J9" s="237"/>
      <c r="K9" s="873" t="s">
        <v>842</v>
      </c>
      <c r="L9" s="873"/>
      <c r="M9" s="873"/>
      <c r="N9" s="873"/>
    </row>
    <row r="10" spans="1:15" s="79" customFormat="1" ht="24" customHeight="1">
      <c r="A10" s="874" t="s">
        <v>843</v>
      </c>
      <c r="B10" s="874"/>
      <c r="C10" s="874"/>
      <c r="D10" s="874"/>
      <c r="E10" s="874"/>
      <c r="F10" s="874"/>
      <c r="G10" s="874"/>
      <c r="H10" s="874"/>
      <c r="I10" s="874"/>
      <c r="J10" s="874"/>
      <c r="K10" s="874"/>
      <c r="L10" s="874"/>
      <c r="M10" s="874"/>
      <c r="N10" s="874"/>
      <c r="O10" s="874"/>
    </row>
    <row r="11" spans="1:15" ht="36" customHeight="1">
      <c r="A11" s="863"/>
      <c r="B11" s="863"/>
      <c r="C11" s="863"/>
      <c r="D11" s="863"/>
      <c r="E11" s="863"/>
      <c r="F11" s="863"/>
      <c r="G11" s="863"/>
      <c r="H11" s="863"/>
      <c r="I11" s="863"/>
      <c r="J11" s="557"/>
      <c r="K11" s="864"/>
      <c r="L11" s="864"/>
      <c r="M11" s="864"/>
      <c r="N11" s="864"/>
    </row>
    <row r="12" spans="1:15" ht="21.9" customHeight="1">
      <c r="A12" s="846" t="s">
        <v>291</v>
      </c>
      <c r="B12" s="846"/>
      <c r="C12" s="846"/>
      <c r="D12" s="846"/>
      <c r="E12" s="846"/>
      <c r="F12" s="846"/>
      <c r="G12" s="846"/>
      <c r="H12" s="846"/>
      <c r="I12" s="846"/>
      <c r="J12" s="237"/>
      <c r="K12" s="847"/>
      <c r="L12" s="847"/>
      <c r="M12" s="847"/>
      <c r="N12" s="847"/>
      <c r="O12" s="847"/>
    </row>
    <row r="13" spans="1:15" ht="21.9" customHeight="1">
      <c r="A13" s="797" t="s">
        <v>338</v>
      </c>
      <c r="B13" s="797"/>
      <c r="C13" s="797"/>
      <c r="D13" s="789"/>
      <c r="E13" s="790"/>
      <c r="F13" s="790"/>
      <c r="G13" s="790"/>
      <c r="H13" s="791"/>
      <c r="I13" s="88"/>
      <c r="J13" s="88"/>
      <c r="K13" s="846" t="s">
        <v>411</v>
      </c>
      <c r="L13" s="846"/>
      <c r="M13" s="846"/>
      <c r="N13" s="846"/>
      <c r="O13" s="846"/>
    </row>
    <row r="14" spans="1:15" s="608" customFormat="1" ht="6.9" customHeight="1">
      <c r="A14" s="555"/>
      <c r="B14" s="606"/>
      <c r="C14" s="606"/>
      <c r="D14" s="606"/>
      <c r="E14" s="607"/>
      <c r="F14" s="607"/>
      <c r="G14" s="607"/>
      <c r="H14" s="607"/>
      <c r="I14" s="607"/>
      <c r="J14" s="607"/>
      <c r="K14" s="607"/>
      <c r="L14" s="607"/>
      <c r="M14" s="607"/>
      <c r="N14" s="607"/>
    </row>
    <row r="15" spans="1:15" s="119" customFormat="1" ht="21.9" customHeight="1">
      <c r="A15" s="801" t="s">
        <v>182</v>
      </c>
      <c r="B15" s="802"/>
      <c r="C15" s="802"/>
      <c r="D15" s="802"/>
      <c r="E15" s="802"/>
      <c r="F15" s="802"/>
      <c r="G15" s="802"/>
      <c r="H15" s="802"/>
      <c r="I15" s="803"/>
      <c r="J15" s="555"/>
      <c r="K15" s="848" t="s">
        <v>837</v>
      </c>
      <c r="L15" s="848"/>
      <c r="M15" s="675"/>
      <c r="N15" s="597"/>
    </row>
    <row r="16" spans="1:15" s="119" customFormat="1" ht="27" customHeight="1">
      <c r="A16" s="849"/>
      <c r="B16" s="850"/>
      <c r="C16" s="850"/>
      <c r="D16" s="850"/>
      <c r="E16" s="850"/>
      <c r="F16" s="850"/>
      <c r="G16" s="850"/>
      <c r="H16" s="850"/>
      <c r="I16" s="851"/>
      <c r="J16" s="557"/>
      <c r="K16" s="848"/>
      <c r="L16" s="848"/>
      <c r="M16" s="597"/>
      <c r="N16" s="597"/>
    </row>
    <row r="17" spans="1:15" ht="21.9" customHeight="1">
      <c r="A17" s="849"/>
      <c r="B17" s="850"/>
      <c r="C17" s="850"/>
      <c r="D17" s="850"/>
      <c r="E17" s="850"/>
      <c r="F17" s="850"/>
      <c r="G17" s="850"/>
      <c r="H17" s="850"/>
      <c r="I17" s="851"/>
      <c r="J17" s="558"/>
      <c r="K17" s="855"/>
      <c r="L17" s="856"/>
      <c r="M17" s="857"/>
      <c r="N17" s="858"/>
      <c r="O17" s="858"/>
    </row>
    <row r="18" spans="1:15" ht="9.9" customHeight="1">
      <c r="A18" s="849"/>
      <c r="B18" s="850"/>
      <c r="C18" s="850"/>
      <c r="D18" s="850"/>
      <c r="E18" s="850"/>
      <c r="F18" s="850"/>
      <c r="G18" s="850"/>
      <c r="H18" s="850"/>
      <c r="I18" s="851"/>
      <c r="J18" s="557"/>
      <c r="K18" s="837" t="s">
        <v>844</v>
      </c>
      <c r="L18" s="837"/>
      <c r="M18" s="859" t="s">
        <v>841</v>
      </c>
      <c r="N18" s="859"/>
      <c r="O18" s="859"/>
    </row>
    <row r="19" spans="1:15" ht="12" customHeight="1">
      <c r="A19" s="852"/>
      <c r="B19" s="853"/>
      <c r="C19" s="853"/>
      <c r="D19" s="853"/>
      <c r="E19" s="853"/>
      <c r="F19" s="853"/>
      <c r="G19" s="853"/>
      <c r="H19" s="853"/>
      <c r="I19" s="854"/>
      <c r="J19" s="557"/>
      <c r="K19" s="846" t="s">
        <v>845</v>
      </c>
      <c r="L19" s="846"/>
      <c r="M19" s="846"/>
      <c r="N19" s="846"/>
    </row>
    <row r="20" spans="1:15" ht="3.9" customHeight="1">
      <c r="A20" s="557"/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7"/>
    </row>
    <row r="21" spans="1:15" ht="20.149999999999999" customHeight="1">
      <c r="A21" s="797" t="s">
        <v>183</v>
      </c>
      <c r="B21" s="797"/>
      <c r="C21" s="797"/>
      <c r="D21" s="787"/>
      <c r="E21" s="792" t="s">
        <v>116</v>
      </c>
      <c r="F21" s="793"/>
      <c r="G21" s="79"/>
      <c r="H21" s="79"/>
      <c r="I21" s="79"/>
      <c r="J21" s="79"/>
      <c r="K21" s="79"/>
      <c r="L21" s="79"/>
      <c r="M21" s="560"/>
      <c r="N21" s="606"/>
    </row>
    <row r="22" spans="1:15" ht="3.9" customHeight="1">
      <c r="A22" s="109"/>
      <c r="B22" s="609"/>
      <c r="C22" s="609"/>
      <c r="D22" s="609"/>
      <c r="E22" s="609"/>
      <c r="F22" s="609"/>
      <c r="G22" s="109"/>
      <c r="H22" s="109"/>
      <c r="I22" s="109"/>
      <c r="J22" s="109"/>
      <c r="K22" s="109"/>
      <c r="L22" s="109"/>
      <c r="M22" s="609"/>
      <c r="N22" s="609"/>
    </row>
    <row r="23" spans="1:15" ht="20.149999999999999" customHeight="1">
      <c r="A23" s="797" t="s">
        <v>292</v>
      </c>
      <c r="B23" s="797"/>
      <c r="C23" s="797"/>
      <c r="D23" s="610" t="s">
        <v>113</v>
      </c>
      <c r="E23" s="825"/>
      <c r="F23" s="826"/>
      <c r="G23" s="557"/>
      <c r="H23" s="610" t="s">
        <v>114</v>
      </c>
      <c r="I23" s="825"/>
      <c r="J23" s="826"/>
      <c r="K23" s="557"/>
      <c r="L23" s="557"/>
      <c r="M23" s="561"/>
      <c r="N23" s="557"/>
    </row>
    <row r="24" spans="1:15" ht="3.9" customHeight="1">
      <c r="A24" s="85"/>
      <c r="B24" s="554"/>
      <c r="C24" s="82"/>
      <c r="D24" s="82"/>
      <c r="E24" s="837"/>
      <c r="F24" s="837"/>
      <c r="G24" s="109"/>
      <c r="H24" s="109"/>
      <c r="I24" s="109"/>
      <c r="J24" s="109"/>
      <c r="K24" s="109"/>
      <c r="L24" s="109"/>
      <c r="M24" s="109"/>
      <c r="N24" s="237"/>
    </row>
    <row r="25" spans="1:15" ht="6" customHeight="1">
      <c r="A25" s="102"/>
      <c r="B25" s="101"/>
      <c r="C25" s="236"/>
      <c r="D25" s="236"/>
      <c r="E25" s="235"/>
      <c r="F25" s="235"/>
      <c r="G25" s="81"/>
      <c r="H25" s="81"/>
      <c r="I25" s="81"/>
      <c r="J25" s="81"/>
      <c r="K25" s="81"/>
      <c r="L25" s="81"/>
      <c r="M25" s="81"/>
      <c r="N25" s="235"/>
      <c r="O25" s="673"/>
    </row>
    <row r="26" spans="1:15" s="119" customFormat="1" ht="20.149999999999999" customHeight="1">
      <c r="A26" s="823" t="s">
        <v>491</v>
      </c>
      <c r="B26" s="823"/>
      <c r="C26" s="823"/>
      <c r="D26" s="612" t="s">
        <v>13</v>
      </c>
      <c r="E26" s="755"/>
      <c r="F26" s="671"/>
      <c r="G26" s="672"/>
      <c r="H26" s="672"/>
      <c r="I26" s="672"/>
      <c r="J26" s="672"/>
      <c r="K26" s="672"/>
      <c r="L26" s="672"/>
      <c r="M26" s="672"/>
      <c r="N26" s="671"/>
    </row>
    <row r="27" spans="1:15" ht="20.149999999999999" customHeight="1">
      <c r="A27" s="824" t="s">
        <v>241</v>
      </c>
      <c r="B27" s="824"/>
      <c r="C27" s="824"/>
      <c r="D27" s="824"/>
      <c r="E27" s="824"/>
      <c r="F27" s="824"/>
      <c r="G27" s="824"/>
      <c r="H27" s="824"/>
      <c r="I27" s="824"/>
      <c r="J27" s="834"/>
      <c r="K27" s="834"/>
      <c r="L27" s="835"/>
      <c r="M27" s="836"/>
      <c r="N27" s="237"/>
    </row>
    <row r="28" spans="1:15" ht="12" customHeight="1">
      <c r="A28" s="824"/>
      <c r="B28" s="824"/>
      <c r="C28" s="824"/>
      <c r="D28" s="824"/>
      <c r="E28" s="824"/>
      <c r="F28" s="824"/>
      <c r="G28" s="824"/>
      <c r="H28" s="824"/>
      <c r="I28" s="824"/>
      <c r="J28" s="85"/>
      <c r="K28" s="85"/>
      <c r="L28" s="837" t="s">
        <v>115</v>
      </c>
      <c r="M28" s="837"/>
      <c r="N28" s="237"/>
    </row>
    <row r="29" spans="1:15" ht="20.149999999999999" customHeight="1">
      <c r="A29" s="824" t="s">
        <v>293</v>
      </c>
      <c r="B29" s="824"/>
      <c r="C29" s="824"/>
      <c r="D29" s="824"/>
      <c r="E29" s="824"/>
      <c r="F29" s="824"/>
      <c r="G29" s="824"/>
      <c r="H29" s="824"/>
      <c r="I29" s="824"/>
      <c r="J29" s="824"/>
      <c r="K29" s="612" t="s">
        <v>13</v>
      </c>
      <c r="L29" s="755"/>
      <c r="M29" s="109"/>
      <c r="N29" s="237"/>
    </row>
    <row r="30" spans="1:15" ht="6" customHeight="1">
      <c r="A30" s="824"/>
      <c r="B30" s="824"/>
      <c r="C30" s="824"/>
      <c r="D30" s="824"/>
      <c r="E30" s="824"/>
      <c r="F30" s="824"/>
      <c r="G30" s="824"/>
      <c r="H30" s="824"/>
      <c r="I30" s="824"/>
      <c r="J30" s="824"/>
      <c r="K30" s="612"/>
      <c r="L30" s="561"/>
      <c r="M30" s="109"/>
      <c r="N30" s="237"/>
    </row>
    <row r="31" spans="1:15" ht="6" customHeight="1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81"/>
      <c r="M31" s="81"/>
      <c r="N31" s="235"/>
      <c r="O31" s="673"/>
    </row>
    <row r="32" spans="1:15" ht="20.149999999999999" customHeight="1">
      <c r="A32" s="838" t="s">
        <v>492</v>
      </c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612" t="s">
        <v>13</v>
      </c>
      <c r="O32" s="755"/>
    </row>
    <row r="33" spans="1:17" ht="9.9" customHeight="1">
      <c r="A33" s="838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237"/>
    </row>
    <row r="34" spans="1:17" ht="20.149999999999999" customHeight="1">
      <c r="A34" s="797" t="s">
        <v>331</v>
      </c>
      <c r="B34" s="797"/>
      <c r="C34" s="797"/>
      <c r="D34" s="797"/>
      <c r="E34" s="797"/>
      <c r="F34" s="797"/>
      <c r="G34" s="797"/>
      <c r="H34" s="797"/>
      <c r="I34" s="611" t="s">
        <v>13</v>
      </c>
      <c r="J34" s="756"/>
      <c r="K34" s="612" t="s">
        <v>14</v>
      </c>
      <c r="L34" s="755"/>
      <c r="M34" s="557"/>
      <c r="N34" s="79"/>
    </row>
    <row r="35" spans="1:17" ht="3.9" customHeight="1">
      <c r="A35" s="555"/>
      <c r="B35" s="555"/>
      <c r="C35" s="555"/>
      <c r="D35" s="555"/>
      <c r="E35" s="557"/>
      <c r="F35" s="557"/>
      <c r="G35" s="560"/>
      <c r="H35" s="87"/>
      <c r="I35" s="87"/>
      <c r="J35" s="87"/>
      <c r="K35" s="109"/>
      <c r="L35" s="109"/>
      <c r="M35" s="79"/>
      <c r="N35" s="79"/>
    </row>
    <row r="36" spans="1:17" s="119" customFormat="1" ht="21.9" customHeight="1">
      <c r="A36" s="801" t="s">
        <v>197</v>
      </c>
      <c r="B36" s="802"/>
      <c r="C36" s="802"/>
      <c r="D36" s="802"/>
      <c r="E36" s="802"/>
      <c r="F36" s="802"/>
      <c r="G36" s="802"/>
      <c r="H36" s="802"/>
      <c r="I36" s="802"/>
      <c r="J36" s="802"/>
      <c r="K36" s="802"/>
      <c r="L36" s="802"/>
      <c r="M36" s="802"/>
      <c r="N36" s="802"/>
      <c r="O36" s="803"/>
    </row>
    <row r="37" spans="1:17" ht="44.15" customHeight="1">
      <c r="A37" s="839"/>
      <c r="B37" s="840"/>
      <c r="C37" s="840"/>
      <c r="D37" s="840"/>
      <c r="E37" s="840"/>
      <c r="F37" s="840"/>
      <c r="G37" s="840"/>
      <c r="H37" s="840"/>
      <c r="I37" s="840"/>
      <c r="J37" s="840"/>
      <c r="K37" s="840"/>
      <c r="L37" s="840"/>
      <c r="M37" s="840"/>
      <c r="N37" s="840"/>
      <c r="O37" s="841"/>
    </row>
    <row r="38" spans="1:17" ht="0.5" customHeight="1">
      <c r="A38" s="842"/>
      <c r="B38" s="843"/>
      <c r="C38" s="843"/>
      <c r="D38" s="843"/>
      <c r="E38" s="843"/>
      <c r="F38" s="843"/>
      <c r="G38" s="843"/>
      <c r="H38" s="843"/>
      <c r="I38" s="843"/>
      <c r="J38" s="843"/>
      <c r="K38" s="843"/>
      <c r="L38" s="843"/>
      <c r="M38" s="843"/>
      <c r="N38" s="843"/>
      <c r="O38" s="844"/>
      <c r="Q38" s="613" t="s">
        <v>707</v>
      </c>
    </row>
    <row r="39" spans="1:17" ht="6" customHeight="1">
      <c r="A39" s="557"/>
      <c r="B39" s="557"/>
      <c r="C39" s="557"/>
      <c r="D39" s="557"/>
      <c r="E39" s="557"/>
      <c r="F39" s="557"/>
      <c r="G39" s="557"/>
      <c r="H39" s="557"/>
      <c r="I39" s="557"/>
      <c r="J39" s="557"/>
      <c r="K39" s="557"/>
      <c r="L39" s="557"/>
      <c r="M39" s="557"/>
      <c r="N39" s="557"/>
      <c r="Q39" s="613"/>
    </row>
    <row r="40" spans="1:17" s="119" customFormat="1" ht="21.9" customHeight="1">
      <c r="A40" s="845" t="s">
        <v>895</v>
      </c>
      <c r="B40" s="845"/>
      <c r="C40" s="845"/>
      <c r="D40" s="845"/>
      <c r="E40" s="845"/>
      <c r="F40" s="845"/>
      <c r="G40" s="845"/>
      <c r="H40" s="845"/>
      <c r="I40" s="845"/>
      <c r="J40" s="845"/>
      <c r="K40" s="845"/>
      <c r="L40" s="845"/>
      <c r="M40" s="845"/>
      <c r="N40" s="845"/>
    </row>
    <row r="41" spans="1:17" ht="3.9" customHeight="1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</row>
    <row r="42" spans="1:17" ht="15.9" customHeight="1">
      <c r="A42" s="797" t="s">
        <v>157</v>
      </c>
      <c r="B42" s="797"/>
      <c r="C42" s="797"/>
      <c r="D42" s="797"/>
      <c r="E42" s="797"/>
      <c r="F42" s="797"/>
      <c r="G42" s="797"/>
      <c r="H42" s="797"/>
      <c r="I42" s="797"/>
      <c r="J42" s="797"/>
      <c r="K42" s="797"/>
      <c r="L42" s="797"/>
      <c r="M42" s="797"/>
      <c r="N42" s="797"/>
    </row>
    <row r="43" spans="1:17" ht="3.9" customHeight="1">
      <c r="A43" s="614"/>
      <c r="B43" s="615"/>
      <c r="C43" s="616"/>
      <c r="D43" s="616"/>
      <c r="E43" s="200"/>
      <c r="F43" s="798"/>
      <c r="G43" s="798"/>
      <c r="H43" s="616"/>
      <c r="I43" s="616"/>
      <c r="J43" s="616"/>
      <c r="K43" s="616"/>
      <c r="L43" s="616"/>
      <c r="M43" s="200"/>
      <c r="N43" s="615"/>
    </row>
    <row r="44" spans="1:17" s="87" customFormat="1" ht="20.149999999999999" customHeight="1">
      <c r="A44" s="559" t="s">
        <v>158</v>
      </c>
      <c r="B44" s="756"/>
      <c r="C44" s="617" t="s">
        <v>13</v>
      </c>
      <c r="E44" s="585"/>
      <c r="F44" s="799" t="s">
        <v>159</v>
      </c>
      <c r="G44" s="799"/>
      <c r="H44" s="756"/>
      <c r="I44" s="618" t="s">
        <v>13</v>
      </c>
      <c r="J44" s="585"/>
      <c r="K44" s="619" t="s">
        <v>160</v>
      </c>
      <c r="L44" s="756"/>
      <c r="M44" s="618" t="s">
        <v>13</v>
      </c>
      <c r="N44" s="104"/>
    </row>
    <row r="45" spans="1:17" ht="3.9" customHeight="1">
      <c r="A45" s="620"/>
      <c r="B45" s="106"/>
      <c r="C45" s="584"/>
      <c r="D45" s="106"/>
      <c r="E45" s="574"/>
      <c r="F45" s="574"/>
      <c r="G45" s="574"/>
      <c r="H45" s="574"/>
      <c r="I45" s="574"/>
      <c r="J45" s="574"/>
      <c r="K45" s="621"/>
      <c r="L45" s="621"/>
      <c r="M45" s="621"/>
      <c r="N45" s="621"/>
    </row>
    <row r="46" spans="1:17" s="87" customFormat="1" ht="20.149999999999999" customHeight="1">
      <c r="A46" s="555"/>
      <c r="B46" s="755"/>
      <c r="C46" s="832" t="s">
        <v>185</v>
      </c>
      <c r="D46" s="833"/>
      <c r="E46" s="88"/>
      <c r="F46" s="88"/>
      <c r="G46" s="88"/>
      <c r="H46" s="755"/>
      <c r="I46" s="622" t="s">
        <v>185</v>
      </c>
      <c r="J46" s="88"/>
      <c r="K46" s="88"/>
      <c r="L46" s="755"/>
      <c r="M46" s="617" t="s">
        <v>185</v>
      </c>
      <c r="N46" s="88"/>
    </row>
    <row r="47" spans="1:17" ht="3.9" customHeight="1">
      <c r="A47" s="557"/>
      <c r="B47" s="557"/>
      <c r="C47" s="557"/>
      <c r="D47" s="557"/>
      <c r="E47" s="557"/>
      <c r="F47" s="557"/>
      <c r="G47" s="557"/>
      <c r="H47" s="557"/>
      <c r="I47" s="557"/>
      <c r="J47" s="557"/>
      <c r="K47" s="557"/>
      <c r="L47" s="557"/>
      <c r="M47" s="557"/>
      <c r="N47" s="557"/>
    </row>
    <row r="48" spans="1:17" ht="21.9" customHeight="1">
      <c r="A48" s="801" t="s">
        <v>428</v>
      </c>
      <c r="B48" s="802"/>
      <c r="C48" s="802"/>
      <c r="D48" s="802"/>
      <c r="E48" s="802"/>
      <c r="F48" s="802"/>
      <c r="G48" s="802"/>
      <c r="H48" s="802"/>
      <c r="I48" s="802"/>
      <c r="J48" s="802"/>
      <c r="K48" s="802"/>
      <c r="L48" s="802"/>
      <c r="M48" s="802"/>
      <c r="N48" s="802"/>
      <c r="O48" s="803"/>
    </row>
    <row r="49" spans="1:17" ht="86.25" customHeight="1">
      <c r="A49" s="810"/>
      <c r="B49" s="811"/>
      <c r="C49" s="811"/>
      <c r="D49" s="811"/>
      <c r="E49" s="811"/>
      <c r="F49" s="811"/>
      <c r="G49" s="811"/>
      <c r="H49" s="811"/>
      <c r="I49" s="811"/>
      <c r="J49" s="811"/>
      <c r="K49" s="811"/>
      <c r="L49" s="811"/>
      <c r="M49" s="811"/>
      <c r="N49" s="811"/>
      <c r="O49" s="812"/>
    </row>
    <row r="50" spans="1:17" ht="15.9" customHeight="1">
      <c r="A50" s="813"/>
      <c r="B50" s="814"/>
      <c r="C50" s="814"/>
      <c r="D50" s="814"/>
      <c r="E50" s="814"/>
      <c r="F50" s="814"/>
      <c r="G50" s="814"/>
      <c r="H50" s="814"/>
      <c r="I50" s="814"/>
      <c r="J50" s="814"/>
      <c r="K50" s="814"/>
      <c r="L50" s="814"/>
      <c r="M50" s="814"/>
      <c r="N50" s="814"/>
      <c r="O50" s="815"/>
      <c r="Q50" s="613" t="s">
        <v>707</v>
      </c>
    </row>
    <row r="51" spans="1:17" ht="32.15" customHeight="1">
      <c r="A51" s="816" t="s">
        <v>960</v>
      </c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Q51" s="623"/>
    </row>
    <row r="52" spans="1:17" ht="3.9" customHeight="1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7" s="119" customFormat="1" ht="20.149999999999999" customHeight="1">
      <c r="A53" s="797" t="s">
        <v>854</v>
      </c>
      <c r="B53" s="797"/>
      <c r="C53" s="797"/>
      <c r="D53" s="797"/>
      <c r="E53" s="797"/>
      <c r="F53" s="797"/>
      <c r="G53" s="797"/>
      <c r="H53" s="797"/>
      <c r="I53" s="797"/>
      <c r="J53" s="797"/>
      <c r="K53" s="612" t="s">
        <v>13</v>
      </c>
      <c r="L53" s="756"/>
      <c r="M53" s="88"/>
      <c r="N53" s="612" t="s">
        <v>14</v>
      </c>
      <c r="O53" s="755"/>
    </row>
    <row r="54" spans="1:17" ht="3.9" customHeight="1">
      <c r="A54" s="800"/>
      <c r="B54" s="800"/>
      <c r="C54" s="800"/>
      <c r="D54" s="800"/>
      <c r="E54" s="800"/>
      <c r="F54" s="800"/>
      <c r="G54" s="800"/>
      <c r="H54" s="800"/>
      <c r="I54" s="800"/>
      <c r="J54" s="800"/>
      <c r="K54" s="800"/>
      <c r="L54" s="800"/>
      <c r="M54" s="800"/>
      <c r="N54" s="800"/>
    </row>
    <row r="55" spans="1:17" ht="20.149999999999999" customHeight="1">
      <c r="A55" s="797" t="s">
        <v>420</v>
      </c>
      <c r="B55" s="797"/>
      <c r="C55" s="797"/>
      <c r="D55" s="797"/>
      <c r="E55" s="797"/>
      <c r="F55" s="797"/>
      <c r="G55" s="797"/>
      <c r="H55" s="797"/>
      <c r="I55" s="794"/>
      <c r="J55" s="557"/>
      <c r="K55" s="88"/>
      <c r="L55" s="88"/>
      <c r="M55" s="88"/>
      <c r="N55" s="88"/>
    </row>
    <row r="56" spans="1:17" ht="3.9" customHeight="1">
      <c r="A56" s="563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</row>
    <row r="57" spans="1:17" s="119" customFormat="1" ht="21.9" customHeight="1">
      <c r="A57" s="801" t="s">
        <v>422</v>
      </c>
      <c r="B57" s="802"/>
      <c r="C57" s="802"/>
      <c r="D57" s="802"/>
      <c r="E57" s="802"/>
      <c r="F57" s="802"/>
      <c r="G57" s="802"/>
      <c r="H57" s="802"/>
      <c r="I57" s="802"/>
      <c r="J57" s="802"/>
      <c r="K57" s="802"/>
      <c r="L57" s="802"/>
      <c r="M57" s="802"/>
      <c r="N57" s="802"/>
      <c r="O57" s="803"/>
    </row>
    <row r="58" spans="1:17" ht="56.15" customHeight="1">
      <c r="A58" s="804"/>
      <c r="B58" s="805"/>
      <c r="C58" s="805"/>
      <c r="D58" s="805"/>
      <c r="E58" s="805"/>
      <c r="F58" s="805"/>
      <c r="G58" s="805"/>
      <c r="H58" s="805"/>
      <c r="I58" s="805"/>
      <c r="J58" s="805"/>
      <c r="K58" s="805"/>
      <c r="L58" s="805"/>
      <c r="M58" s="805"/>
      <c r="N58" s="805"/>
      <c r="O58" s="806"/>
    </row>
    <row r="59" spans="1:17" ht="15.9" customHeight="1">
      <c r="A59" s="807"/>
      <c r="B59" s="808"/>
      <c r="C59" s="808"/>
      <c r="D59" s="808"/>
      <c r="E59" s="808"/>
      <c r="F59" s="808"/>
      <c r="G59" s="808"/>
      <c r="H59" s="808"/>
      <c r="I59" s="808"/>
      <c r="J59" s="808"/>
      <c r="K59" s="808"/>
      <c r="L59" s="808"/>
      <c r="M59" s="808"/>
      <c r="N59" s="808"/>
      <c r="O59" s="809"/>
      <c r="Q59" s="613" t="s">
        <v>707</v>
      </c>
    </row>
    <row r="60" spans="1:17" ht="3.9" customHeight="1">
      <c r="A60" s="624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</row>
    <row r="61" spans="1:17" s="119" customFormat="1" ht="20.149999999999999" customHeight="1">
      <c r="A61" s="797" t="s">
        <v>846</v>
      </c>
      <c r="B61" s="797"/>
      <c r="C61" s="797"/>
      <c r="D61" s="797"/>
      <c r="E61" s="797"/>
      <c r="F61" s="797"/>
      <c r="G61" s="797"/>
      <c r="H61" s="797"/>
      <c r="I61" s="797"/>
      <c r="J61" s="797"/>
      <c r="K61" s="612" t="s">
        <v>13</v>
      </c>
      <c r="L61" s="756"/>
      <c r="M61" s="88"/>
      <c r="N61" s="612" t="s">
        <v>14</v>
      </c>
      <c r="O61" s="755"/>
    </row>
    <row r="62" spans="1:17" ht="3.9" customHeight="1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</row>
    <row r="63" spans="1:17" ht="20.149999999999999" customHeight="1">
      <c r="A63" s="797" t="s">
        <v>896</v>
      </c>
      <c r="B63" s="797"/>
      <c r="C63" s="797"/>
      <c r="D63" s="797"/>
      <c r="E63" s="797"/>
      <c r="F63" s="797"/>
      <c r="G63" s="797"/>
      <c r="H63" s="797"/>
      <c r="I63" s="797"/>
      <c r="J63" s="88"/>
      <c r="K63" s="612" t="s">
        <v>13</v>
      </c>
      <c r="L63" s="756"/>
      <c r="M63" s="88"/>
      <c r="N63" s="612" t="s">
        <v>14</v>
      </c>
      <c r="O63" s="755"/>
    </row>
    <row r="64" spans="1:17" ht="3.9" customHeight="1">
      <c r="A64" s="555"/>
      <c r="B64" s="555"/>
      <c r="C64" s="555"/>
      <c r="D64" s="555"/>
      <c r="E64" s="557"/>
      <c r="F64" s="88"/>
      <c r="G64" s="88"/>
      <c r="H64" s="88"/>
      <c r="I64" s="88"/>
      <c r="J64" s="88"/>
      <c r="K64" s="88"/>
      <c r="L64" s="88"/>
      <c r="M64" s="88"/>
      <c r="N64" s="88"/>
    </row>
    <row r="65" spans="1:15" ht="21" customHeight="1">
      <c r="A65" s="797" t="s">
        <v>897</v>
      </c>
      <c r="B65" s="860"/>
      <c r="C65" s="860"/>
      <c r="D65" s="860"/>
      <c r="E65" s="860"/>
      <c r="F65" s="860"/>
      <c r="G65" s="737"/>
      <c r="H65" s="737"/>
      <c r="I65" s="737"/>
      <c r="J65" s="737"/>
      <c r="K65" s="738" t="s">
        <v>898</v>
      </c>
      <c r="L65" s="756"/>
      <c r="M65" s="737"/>
      <c r="N65" s="738" t="s">
        <v>899</v>
      </c>
      <c r="O65" s="795"/>
    </row>
    <row r="66" spans="1:15" ht="15.9" customHeight="1">
      <c r="A66" s="797" t="s">
        <v>198</v>
      </c>
      <c r="B66" s="797"/>
      <c r="C66" s="797"/>
      <c r="D66" s="797"/>
      <c r="E66" s="797"/>
      <c r="F66" s="797"/>
      <c r="G66" s="797"/>
      <c r="H66" s="797"/>
      <c r="I66" s="797"/>
      <c r="J66" s="797"/>
      <c r="K66" s="797"/>
      <c r="L66" s="797"/>
      <c r="M66" s="797"/>
      <c r="N66" s="88"/>
    </row>
    <row r="67" spans="1:15" ht="20.149999999999999" customHeight="1">
      <c r="A67" s="831" t="s">
        <v>487</v>
      </c>
      <c r="B67" s="831"/>
      <c r="C67" s="831"/>
      <c r="D67" s="831"/>
      <c r="E67" s="831"/>
      <c r="F67" s="831"/>
      <c r="G67" s="831"/>
      <c r="H67" s="831"/>
      <c r="I67" s="831"/>
      <c r="J67" s="831"/>
      <c r="K67" s="612" t="s">
        <v>13</v>
      </c>
      <c r="L67" s="625" t="s">
        <v>412</v>
      </c>
      <c r="M67" s="88"/>
      <c r="N67" s="557"/>
    </row>
    <row r="68" spans="1:15" ht="3.9" customHeight="1">
      <c r="A68" s="557"/>
      <c r="B68" s="557"/>
      <c r="C68" s="557"/>
      <c r="D68" s="557"/>
      <c r="E68" s="557"/>
      <c r="F68" s="557"/>
      <c r="G68" s="557"/>
      <c r="H68" s="557"/>
      <c r="I68" s="557"/>
      <c r="J68" s="557"/>
      <c r="K68" s="557"/>
      <c r="L68" s="557"/>
      <c r="M68" s="557"/>
      <c r="N68" s="557"/>
    </row>
    <row r="69" spans="1:15" ht="15.9" customHeight="1">
      <c r="A69" s="797" t="s">
        <v>847</v>
      </c>
      <c r="B69" s="797"/>
      <c r="C69" s="797"/>
      <c r="D69" s="797"/>
      <c r="E69" s="797"/>
      <c r="F69" s="797"/>
      <c r="G69" s="797"/>
      <c r="H69" s="797"/>
      <c r="I69" s="797"/>
      <c r="J69" s="797"/>
      <c r="K69" s="797"/>
      <c r="L69" s="797"/>
      <c r="M69" s="797"/>
      <c r="N69" s="557"/>
    </row>
    <row r="70" spans="1:15" ht="20.149999999999999" customHeight="1">
      <c r="A70" s="821" t="s">
        <v>488</v>
      </c>
      <c r="B70" s="821"/>
      <c r="C70" s="821"/>
      <c r="D70" s="821"/>
      <c r="E70" s="821"/>
      <c r="F70" s="821"/>
      <c r="G70" s="821"/>
      <c r="H70" s="821"/>
      <c r="I70" s="821"/>
      <c r="J70" s="821"/>
      <c r="K70" s="612" t="s">
        <v>13</v>
      </c>
      <c r="L70" s="756"/>
      <c r="M70" s="88"/>
      <c r="N70" s="612" t="s">
        <v>14</v>
      </c>
      <c r="O70" s="755"/>
    </row>
    <row r="71" spans="1:15" ht="36" customHeight="1">
      <c r="A71" s="821"/>
      <c r="B71" s="821"/>
      <c r="C71" s="821"/>
      <c r="D71" s="821"/>
      <c r="E71" s="821"/>
      <c r="F71" s="821"/>
      <c r="G71" s="821"/>
      <c r="H71" s="821"/>
      <c r="I71" s="821"/>
      <c r="J71" s="821"/>
      <c r="K71" s="88"/>
      <c r="L71" s="88"/>
      <c r="M71" s="88"/>
      <c r="N71" s="88"/>
    </row>
    <row r="72" spans="1:15" ht="20.149999999999999" customHeight="1">
      <c r="A72" s="821" t="s">
        <v>489</v>
      </c>
      <c r="B72" s="821"/>
      <c r="C72" s="821"/>
      <c r="D72" s="821"/>
      <c r="E72" s="821"/>
      <c r="F72" s="821"/>
      <c r="G72" s="821"/>
      <c r="H72" s="821"/>
      <c r="I72" s="821"/>
      <c r="J72" s="821"/>
      <c r="K72" s="612" t="s">
        <v>13</v>
      </c>
      <c r="L72" s="760"/>
      <c r="M72" s="88"/>
      <c r="N72" s="557"/>
    </row>
    <row r="73" spans="1:15" ht="12" customHeight="1">
      <c r="A73" s="821"/>
      <c r="B73" s="821"/>
      <c r="C73" s="821"/>
      <c r="D73" s="821"/>
      <c r="E73" s="821"/>
      <c r="F73" s="821"/>
      <c r="G73" s="821"/>
      <c r="H73" s="821"/>
      <c r="I73" s="821"/>
      <c r="J73" s="821"/>
      <c r="K73" s="88"/>
      <c r="L73" s="88"/>
      <c r="M73" s="88"/>
      <c r="N73" s="85"/>
    </row>
    <row r="74" spans="1:15" ht="20.149999999999999" customHeight="1">
      <c r="A74" s="821" t="s">
        <v>490</v>
      </c>
      <c r="B74" s="821"/>
      <c r="C74" s="821"/>
      <c r="D74" s="821"/>
      <c r="E74" s="821"/>
      <c r="F74" s="821"/>
      <c r="G74" s="821"/>
      <c r="H74" s="821"/>
      <c r="I74" s="821"/>
      <c r="J74" s="821"/>
      <c r="K74" s="612" t="s">
        <v>13</v>
      </c>
      <c r="L74" s="756"/>
      <c r="M74" s="88"/>
      <c r="N74" s="612" t="s">
        <v>14</v>
      </c>
      <c r="O74" s="755"/>
    </row>
    <row r="75" spans="1:15" ht="12" customHeight="1">
      <c r="A75" s="821"/>
      <c r="B75" s="821"/>
      <c r="C75" s="821"/>
      <c r="D75" s="821"/>
      <c r="E75" s="821"/>
      <c r="F75" s="821"/>
      <c r="G75" s="821"/>
      <c r="H75" s="821"/>
      <c r="I75" s="821"/>
      <c r="J75" s="821"/>
      <c r="K75" s="88"/>
      <c r="L75" s="88"/>
      <c r="M75" s="88"/>
      <c r="N75" s="85"/>
    </row>
    <row r="76" spans="1:15" s="119" customFormat="1" ht="18" customHeight="1">
      <c r="A76" s="797" t="s">
        <v>199</v>
      </c>
      <c r="B76" s="797"/>
      <c r="C76" s="797"/>
      <c r="D76" s="797"/>
      <c r="E76" s="797"/>
      <c r="F76" s="797"/>
      <c r="G76" s="797"/>
      <c r="H76" s="797"/>
      <c r="I76" s="797"/>
      <c r="J76" s="797"/>
      <c r="K76" s="797"/>
      <c r="L76" s="797"/>
      <c r="M76" s="797"/>
      <c r="N76" s="797"/>
    </row>
    <row r="77" spans="1:15" s="119" customFormat="1" ht="20.149999999999999" customHeight="1">
      <c r="A77" s="797" t="s">
        <v>429</v>
      </c>
      <c r="B77" s="797"/>
      <c r="C77" s="797"/>
      <c r="D77" s="797"/>
      <c r="E77" s="797"/>
      <c r="F77" s="797"/>
      <c r="G77" s="797"/>
      <c r="H77" s="797"/>
      <c r="I77" s="825"/>
      <c r="J77" s="826"/>
      <c r="K77" s="561"/>
      <c r="L77" s="561"/>
      <c r="M77" s="87"/>
      <c r="N77" s="87"/>
    </row>
    <row r="78" spans="1:15" s="119" customFormat="1" ht="3.9" customHeight="1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626"/>
      <c r="L78" s="626"/>
      <c r="M78" s="626"/>
      <c r="N78" s="626"/>
    </row>
    <row r="79" spans="1:15" s="119" customFormat="1" ht="20.149999999999999" customHeight="1">
      <c r="A79" s="562" t="s">
        <v>200</v>
      </c>
      <c r="B79" s="561"/>
      <c r="C79" s="561"/>
      <c r="D79" s="561"/>
      <c r="E79" s="87"/>
      <c r="F79" s="87"/>
      <c r="G79" s="87"/>
      <c r="H79" s="87"/>
      <c r="I79" s="827"/>
      <c r="J79" s="828"/>
      <c r="K79" s="561"/>
      <c r="L79" s="561"/>
      <c r="M79" s="87"/>
      <c r="N79" s="87"/>
    </row>
    <row r="80" spans="1:15" s="119" customFormat="1" ht="3.9" customHeight="1">
      <c r="A80" s="562"/>
      <c r="B80" s="86"/>
      <c r="C80" s="86"/>
      <c r="D80" s="561"/>
      <c r="E80" s="86"/>
      <c r="F80" s="86"/>
      <c r="G80" s="561"/>
      <c r="H80" s="87"/>
      <c r="I80" s="87"/>
      <c r="J80" s="87"/>
      <c r="K80" s="87"/>
      <c r="L80" s="87"/>
      <c r="M80" s="87"/>
      <c r="N80" s="87"/>
    </row>
    <row r="81" spans="1:15" s="119" customFormat="1" ht="20.149999999999999" customHeight="1">
      <c r="A81" s="797" t="s">
        <v>201</v>
      </c>
      <c r="B81" s="797"/>
      <c r="C81" s="797"/>
      <c r="D81" s="797"/>
      <c r="E81" s="557"/>
      <c r="F81" s="557"/>
      <c r="G81" s="557"/>
      <c r="H81" s="557"/>
      <c r="I81" s="829"/>
      <c r="J81" s="830"/>
      <c r="K81" s="557"/>
      <c r="L81" s="557"/>
      <c r="M81" s="557"/>
      <c r="N81" s="87"/>
    </row>
    <row r="82" spans="1:15" s="119" customFormat="1" ht="3.9" customHeight="1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626"/>
      <c r="L82" s="626"/>
      <c r="M82" s="626"/>
      <c r="N82" s="626"/>
    </row>
    <row r="83" spans="1:15" s="119" customFormat="1" ht="20.149999999999999" customHeight="1">
      <c r="A83" s="797" t="s">
        <v>848</v>
      </c>
      <c r="B83" s="797"/>
      <c r="C83" s="797"/>
      <c r="D83" s="797"/>
      <c r="E83" s="797"/>
      <c r="F83" s="797"/>
      <c r="G83" s="797"/>
      <c r="H83" s="557"/>
      <c r="I83" s="819"/>
      <c r="J83" s="820"/>
      <c r="K83" s="557"/>
      <c r="L83" s="557"/>
      <c r="M83" s="557"/>
      <c r="N83" s="87"/>
    </row>
    <row r="84" spans="1:15" s="119" customFormat="1" ht="3.9" customHeight="1">
      <c r="A84" s="555"/>
      <c r="B84" s="555"/>
      <c r="C84" s="555"/>
      <c r="D84" s="555"/>
      <c r="E84" s="627"/>
      <c r="F84" s="627"/>
      <c r="G84" s="627"/>
      <c r="H84" s="87"/>
      <c r="I84" s="87"/>
      <c r="J84" s="87"/>
      <c r="K84" s="87"/>
      <c r="L84" s="87"/>
      <c r="M84" s="87"/>
      <c r="N84" s="87"/>
    </row>
    <row r="85" spans="1:15" s="119" customFormat="1" ht="20.149999999999999" customHeight="1">
      <c r="A85" s="797" t="s">
        <v>506</v>
      </c>
      <c r="B85" s="797"/>
      <c r="C85" s="797"/>
      <c r="D85" s="797"/>
      <c r="E85" s="797"/>
      <c r="F85" s="797"/>
      <c r="G85" s="797"/>
      <c r="H85" s="797"/>
      <c r="I85" s="818" t="s">
        <v>567</v>
      </c>
      <c r="J85" s="818"/>
      <c r="K85" s="796"/>
      <c r="L85" s="87" t="s">
        <v>117</v>
      </c>
      <c r="M85" s="87"/>
      <c r="N85" s="87"/>
    </row>
    <row r="86" spans="1:15" s="119" customFormat="1" ht="3.9" customHeight="1">
      <c r="A86" s="555"/>
      <c r="B86" s="555"/>
      <c r="C86" s="555"/>
      <c r="D86" s="555"/>
      <c r="E86" s="627"/>
      <c r="F86" s="627"/>
      <c r="G86" s="627"/>
      <c r="H86" s="87"/>
      <c r="I86" s="87"/>
      <c r="J86" s="87"/>
      <c r="K86" s="87"/>
      <c r="L86" s="87"/>
      <c r="M86" s="87"/>
      <c r="N86" s="87"/>
    </row>
    <row r="87" spans="1:15" s="119" customFormat="1" ht="20.149999999999999" customHeight="1">
      <c r="A87" s="797" t="s">
        <v>202</v>
      </c>
      <c r="B87" s="797"/>
      <c r="C87" s="797"/>
      <c r="D87" s="797"/>
      <c r="E87" s="797"/>
      <c r="F87" s="797"/>
      <c r="G87" s="797"/>
      <c r="H87" s="797"/>
      <c r="I87" s="557"/>
      <c r="J87" s="557"/>
      <c r="K87" s="612" t="s">
        <v>13</v>
      </c>
      <c r="L87" s="756"/>
      <c r="M87" s="88"/>
      <c r="N87" s="612" t="s">
        <v>14</v>
      </c>
      <c r="O87" s="755"/>
    </row>
    <row r="88" spans="1:15" s="119" customFormat="1" ht="3.9" customHeight="1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7"/>
    </row>
    <row r="89" spans="1:15" s="119" customFormat="1" ht="20.149999999999999" customHeight="1">
      <c r="A89" s="822" t="s">
        <v>855</v>
      </c>
      <c r="B89" s="822"/>
      <c r="C89" s="822"/>
      <c r="D89" s="822"/>
      <c r="E89" s="822"/>
      <c r="F89" s="822"/>
      <c r="G89" s="822"/>
      <c r="H89" s="822"/>
      <c r="I89" s="822"/>
      <c r="J89" s="822"/>
      <c r="K89" s="612" t="s">
        <v>13</v>
      </c>
      <c r="L89" s="756"/>
      <c r="M89" s="88"/>
      <c r="N89" s="612" t="s">
        <v>14</v>
      </c>
      <c r="O89" s="755"/>
    </row>
    <row r="90" spans="1:15" s="119" customFormat="1" ht="9.9" customHeight="1">
      <c r="A90" s="822"/>
      <c r="B90" s="822"/>
      <c r="C90" s="822"/>
      <c r="D90" s="822"/>
      <c r="E90" s="822"/>
      <c r="F90" s="822"/>
      <c r="G90" s="822"/>
      <c r="H90" s="822"/>
      <c r="I90" s="822"/>
      <c r="J90" s="822"/>
      <c r="K90" s="556"/>
      <c r="L90" s="556"/>
      <c r="M90" s="556"/>
      <c r="N90" s="87"/>
    </row>
  </sheetData>
  <sheetProtection algorithmName="SHA-512" hashValue="pCbuzz355AjE/rMC1b+2fjlzyTsFb6XMDCpTrhuBv061Sx0IngcUhUibN1hreSnwk2teYy3tOKa+x8FicjMDJQ==" saltValue="E2fW6hv15arXl/yWz3Sa1g==" spinCount="100000" sheet="1" formatCells="0" formatColumns="0" formatRows="0" insertRows="0" insertHyperlinks="0" deleteRows="0" sort="0" autoFilter="0" pivotTables="0"/>
  <mergeCells count="76">
    <mergeCell ref="A65:F65"/>
    <mergeCell ref="F1:O1"/>
    <mergeCell ref="A11:I11"/>
    <mergeCell ref="K11:N11"/>
    <mergeCell ref="A2:I6"/>
    <mergeCell ref="N2:O2"/>
    <mergeCell ref="K3:O3"/>
    <mergeCell ref="K4:O4"/>
    <mergeCell ref="K5:L6"/>
    <mergeCell ref="K7:L7"/>
    <mergeCell ref="M7:O7"/>
    <mergeCell ref="A8:I9"/>
    <mergeCell ref="K8:L8"/>
    <mergeCell ref="M8:O8"/>
    <mergeCell ref="K9:N9"/>
    <mergeCell ref="A10:O10"/>
    <mergeCell ref="A12:I12"/>
    <mergeCell ref="K12:O12"/>
    <mergeCell ref="A13:C13"/>
    <mergeCell ref="K13:O13"/>
    <mergeCell ref="A15:I15"/>
    <mergeCell ref="K15:L16"/>
    <mergeCell ref="A16:I19"/>
    <mergeCell ref="K17:L17"/>
    <mergeCell ref="M17:O17"/>
    <mergeCell ref="K18:L18"/>
    <mergeCell ref="M18:O18"/>
    <mergeCell ref="K19:N19"/>
    <mergeCell ref="A21:C21"/>
    <mergeCell ref="A23:C23"/>
    <mergeCell ref="E23:F23"/>
    <mergeCell ref="I23:J23"/>
    <mergeCell ref="C46:D46"/>
    <mergeCell ref="A42:N42"/>
    <mergeCell ref="J27:K27"/>
    <mergeCell ref="L27:M27"/>
    <mergeCell ref="L28:M28"/>
    <mergeCell ref="A32:M33"/>
    <mergeCell ref="A29:J30"/>
    <mergeCell ref="E24:F24"/>
    <mergeCell ref="A34:H34"/>
    <mergeCell ref="A36:O36"/>
    <mergeCell ref="A37:O38"/>
    <mergeCell ref="A40:N40"/>
    <mergeCell ref="A87:H87"/>
    <mergeCell ref="A89:J90"/>
    <mergeCell ref="A26:C26"/>
    <mergeCell ref="A27:I28"/>
    <mergeCell ref="A74:J75"/>
    <mergeCell ref="A76:N76"/>
    <mergeCell ref="A77:H77"/>
    <mergeCell ref="I77:J77"/>
    <mergeCell ref="I79:J79"/>
    <mergeCell ref="A81:D81"/>
    <mergeCell ref="I81:J81"/>
    <mergeCell ref="A63:I63"/>
    <mergeCell ref="A66:M66"/>
    <mergeCell ref="A67:J67"/>
    <mergeCell ref="A69:M69"/>
    <mergeCell ref="A70:J71"/>
    <mergeCell ref="I85:J85"/>
    <mergeCell ref="A85:H85"/>
    <mergeCell ref="A83:G83"/>
    <mergeCell ref="I83:J83"/>
    <mergeCell ref="A72:J73"/>
    <mergeCell ref="A61:J61"/>
    <mergeCell ref="F43:G43"/>
    <mergeCell ref="F44:G44"/>
    <mergeCell ref="A53:J53"/>
    <mergeCell ref="A54:N54"/>
    <mergeCell ref="A55:H55"/>
    <mergeCell ref="A57:O57"/>
    <mergeCell ref="A58:O59"/>
    <mergeCell ref="A48:O48"/>
    <mergeCell ref="A49:O50"/>
    <mergeCell ref="A51:O51"/>
  </mergeCells>
  <dataValidations xWindow="682" yWindow="697" count="21"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0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01000000}">
      <formula1>E23</formula1>
      <formula2>I23</formula2>
    </dataValidation>
    <dataValidation type="whole" operator="greaterThanOrEqual" allowBlank="1" showInputMessage="1" showErrorMessage="1" sqref="M5" xr:uid="{00000000-0002-0000-0000-000002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83:J83" xr:uid="{00000000-0002-0000-0000-000003000000}">
      <formula1>0</formula1>
    </dataValidation>
    <dataValidation type="decimal" operator="greaterThanOrEqual" allowBlank="1" showInputMessage="1" showErrorMessage="1" errorTitle="Błąd!" error="W tym polu można wpisać tylko liczbę - równą, lub większą od zera" sqref="I81:J81" xr:uid="{00000000-0002-0000-0000-000004000000}">
      <formula1>0</formula1>
    </dataValidation>
    <dataValidation type="date" operator="greaterThanOrEqual" allowBlank="1" showInputMessage="1" showErrorMessage="1" errorTitle="Błąd!" error="Data podjęcia uchwały nie może być wcześniejsza, niż data zakończenia naboru wniosków." sqref="I77:J77" xr:uid="{00000000-0002-0000-0000-000005000000}">
      <formula1>I23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38:Q39 Q50 Q59" xr:uid="{00000000-0002-0000-0000-000006000000}"/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H44 B44 L44" xr:uid="{00000000-0002-0000-0000-000007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89 J34 L53 L61 L63 L65 L70 L74 L87" xr:uid="{00000000-0002-0000-0000-000008000000}">
      <formula1>"x,X"</formula1>
    </dataValidation>
    <dataValidation allowBlank="1" showDropDown="1" showInputMessage="1" showErrorMessage="1" errorTitle="Błąd!" error="W tym polu można wpisać tylko znak &quot;X&quot;" sqref="K34 M34:N34" xr:uid="{00000000-0002-0000-0000-000009000000}"/>
    <dataValidation type="date" operator="greaterThanOrEqual" allowBlank="1" showInputMessage="1" showErrorMessage="1" errorTitle="Błąd!" error="W tym polu można wpisać tylko datę" sqref="I23:J23" xr:uid="{00000000-0002-0000-0000-00000A000000}">
      <formula1>E23</formula1>
    </dataValidation>
    <dataValidation type="date" operator="greaterThanOrEqual" allowBlank="1" showInputMessage="1" showErrorMessage="1" errorTitle="Błąd!" error="W tym polu można wpisać tylko datę" sqref="E23:F23" xr:uid="{00000000-0002-0000-0000-00000B000000}">
      <formula1>39083</formula1>
    </dataValidation>
    <dataValidation type="textLength" operator="equal" allowBlank="1" showInputMessage="1" showErrorMessage="1" errorTitle="Błąd!" error="Nr identyfikacyjny LGD musi składać się z 9 cyfr" sqref="D13" xr:uid="{00000000-0002-0000-0000-00000C000000}">
      <formula1>9</formula1>
    </dataValidation>
    <dataValidation allowBlank="1" showInputMessage="1" showErrorMessage="1" errorTitle="Błąd!" error="W tym polu można wpisać tylko pojedynczą cyfrę - w zakresie od 0 do 9" sqref="D7:E7 G7" xr:uid="{00000000-0002-0000-0000-00000D000000}"/>
    <dataValidation type="list" allowBlank="1" showInputMessage="1" showErrorMessage="1" sqref="G35:J35" xr:uid="{00000000-0002-0000-0000-00000E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H7 D21 H83" xr:uid="{00000000-0002-0000-0000-00000F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M7 M17" xr:uid="{00000000-0002-0000-0000-000010000000}">
      <formula1>0</formula1>
      <formula2>3</formula2>
    </dataValidation>
    <dataValidation type="list" allowBlank="1" showDropDown="1" showInputMessage="1" showErrorMessage="1" errorTitle="Błąd!" error="W tym polu można wpisać tylko znak &quot;X&quot;" sqref="O74 L34 B46 H46 L46 O53 O61 O70 O89 O87 L29:L30 E26 O32 O63" xr:uid="{00000000-0002-0000-0000-000011000000}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I55:J55" xr:uid="{00000000-0002-0000-0000-000012000000}">
      <formula1>0</formula1>
    </dataValidation>
    <dataValidation operator="greaterThanOrEqual" allowBlank="1" showInputMessage="1" showErrorMessage="1" errorTitle="Błąd!" error="W tym polu można wpisać tylko liczbę całkowitą - równą, lub większą od zera" sqref="I85:J85" xr:uid="{00000000-0002-0000-0000-000013000000}"/>
    <dataValidation allowBlank="1" showErrorMessage="1" sqref="L72" xr:uid="{00000000-0002-0000-0000-00001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51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19"/>
  <sheetViews>
    <sheetView showGridLines="0" view="pageBreakPreview" topLeftCell="F100" zoomScale="115" zoomScaleNormal="115" zoomScaleSheetLayoutView="115" zoomScalePageLayoutView="145" workbookViewId="0">
      <selection activeCell="A51" sqref="A51:O51"/>
    </sheetView>
  </sheetViews>
  <sheetFormatPr defaultColWidth="9.08984375" defaultRowHeight="12.5"/>
  <cols>
    <col min="1" max="1" width="3" style="663" customWidth="1"/>
    <col min="2" max="2" width="3.08984375" style="665" customWidth="1"/>
    <col min="3" max="3" width="0.36328125" style="665" customWidth="1"/>
    <col min="4" max="4" width="2" style="665" customWidth="1"/>
    <col min="5" max="5" width="26.6328125" style="659" customWidth="1"/>
    <col min="6" max="6" width="15.6328125" style="659" customWidth="1"/>
    <col min="7" max="7" width="1.08984375" style="659" customWidth="1"/>
    <col min="8" max="8" width="31.90625" style="659" customWidth="1"/>
    <col min="9" max="9" width="21.54296875" style="659" customWidth="1"/>
    <col min="10" max="10" width="1.6328125" style="659" customWidth="1"/>
    <col min="11" max="11" width="1.6328125" style="638" customWidth="1"/>
    <col min="12" max="16384" width="9.08984375" style="638"/>
  </cols>
  <sheetData>
    <row r="1" spans="1:38" ht="3" customHeight="1">
      <c r="A1" s="684"/>
      <c r="B1" s="685"/>
      <c r="C1" s="685"/>
      <c r="D1" s="685"/>
      <c r="E1" s="685"/>
      <c r="I1" s="665"/>
    </row>
    <row r="2" spans="1:38" s="641" customFormat="1" ht="36" customHeight="1">
      <c r="A2" s="1374" t="s">
        <v>794</v>
      </c>
      <c r="B2" s="1374"/>
      <c r="C2" s="1374"/>
      <c r="D2" s="1374"/>
      <c r="E2" s="1374"/>
      <c r="F2" s="1374"/>
      <c r="G2" s="1374"/>
      <c r="H2" s="1374"/>
      <c r="I2" s="1374"/>
      <c r="J2" s="1374"/>
      <c r="K2" s="640"/>
      <c r="L2" s="640"/>
      <c r="M2" s="640"/>
      <c r="N2" s="640"/>
      <c r="O2" s="640"/>
      <c r="P2" s="640"/>
      <c r="Q2" s="640"/>
      <c r="R2" s="640"/>
      <c r="S2" s="640"/>
      <c r="T2" s="640"/>
      <c r="U2" s="640"/>
      <c r="V2" s="640"/>
      <c r="W2" s="640"/>
      <c r="X2" s="640"/>
      <c r="Y2" s="640"/>
      <c r="Z2" s="640"/>
      <c r="AA2" s="640"/>
      <c r="AB2" s="640"/>
      <c r="AC2" s="640"/>
      <c r="AD2" s="640"/>
      <c r="AE2" s="640"/>
      <c r="AF2" s="640"/>
      <c r="AG2" s="640"/>
      <c r="AH2" s="640"/>
      <c r="AI2" s="640"/>
      <c r="AJ2" s="640"/>
      <c r="AK2" s="640"/>
      <c r="AL2" s="640"/>
    </row>
    <row r="3" spans="1:38" s="641" customFormat="1" ht="3.75" customHeight="1">
      <c r="A3" s="686"/>
      <c r="B3" s="687"/>
      <c r="C3" s="687"/>
      <c r="D3" s="687"/>
      <c r="E3" s="688"/>
      <c r="F3" s="688"/>
      <c r="G3" s="688"/>
      <c r="H3" s="688"/>
      <c r="I3" s="688"/>
      <c r="J3" s="688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642"/>
      <c r="X3" s="642"/>
      <c r="Y3" s="642"/>
      <c r="Z3" s="642"/>
      <c r="AA3" s="642"/>
      <c r="AB3" s="642"/>
      <c r="AC3" s="642"/>
      <c r="AD3" s="642"/>
      <c r="AE3" s="642"/>
      <c r="AF3" s="642"/>
      <c r="AG3" s="642"/>
      <c r="AH3" s="642"/>
      <c r="AI3" s="642"/>
      <c r="AJ3" s="642"/>
      <c r="AK3" s="642"/>
      <c r="AL3" s="642"/>
    </row>
    <row r="4" spans="1:38" s="645" customFormat="1" ht="12.75" customHeight="1">
      <c r="A4" s="643" t="s">
        <v>631</v>
      </c>
      <c r="B4" s="1370" t="s">
        <v>851</v>
      </c>
      <c r="C4" s="1370"/>
      <c r="D4" s="1370"/>
      <c r="E4" s="1370"/>
      <c r="F4" s="1370"/>
      <c r="G4" s="1370"/>
      <c r="H4" s="1370"/>
      <c r="I4" s="1370"/>
      <c r="J4" s="1370"/>
      <c r="K4" s="644"/>
    </row>
    <row r="5" spans="1:38" s="645" customFormat="1" ht="46.5" customHeight="1">
      <c r="A5" s="643"/>
      <c r="B5" s="1352" t="s">
        <v>974</v>
      </c>
      <c r="C5" s="1352"/>
      <c r="D5" s="1352"/>
      <c r="E5" s="1352"/>
      <c r="F5" s="1352"/>
      <c r="G5" s="1352"/>
      <c r="H5" s="1352"/>
      <c r="I5" s="1352"/>
      <c r="J5" s="646"/>
      <c r="K5" s="644"/>
    </row>
    <row r="6" spans="1:38" s="641" customFormat="1" ht="24" customHeight="1">
      <c r="A6" s="647" t="s">
        <v>350</v>
      </c>
      <c r="B6" s="1351" t="s">
        <v>852</v>
      </c>
      <c r="C6" s="1351"/>
      <c r="D6" s="1351"/>
      <c r="E6" s="1351"/>
      <c r="F6" s="1351"/>
      <c r="G6" s="1351"/>
      <c r="H6" s="1351"/>
      <c r="I6" s="1351"/>
      <c r="J6" s="656"/>
      <c r="K6" s="648"/>
    </row>
    <row r="7" spans="1:38" s="641" customFormat="1" ht="24" customHeight="1">
      <c r="A7" s="647" t="s">
        <v>351</v>
      </c>
      <c r="B7" s="1351" t="s">
        <v>948</v>
      </c>
      <c r="C7" s="1351"/>
      <c r="D7" s="1351"/>
      <c r="E7" s="1351"/>
      <c r="F7" s="1351"/>
      <c r="G7" s="1351"/>
      <c r="H7" s="1351"/>
      <c r="I7" s="1351"/>
      <c r="J7" s="656"/>
      <c r="K7" s="648"/>
      <c r="N7" s="641" t="s">
        <v>792</v>
      </c>
    </row>
    <row r="8" spans="1:38" s="641" customFormat="1" ht="34.5" customHeight="1">
      <c r="A8" s="647" t="s">
        <v>347</v>
      </c>
      <c r="B8" s="1352" t="s">
        <v>955</v>
      </c>
      <c r="C8" s="1352"/>
      <c r="D8" s="1352"/>
      <c r="E8" s="1352"/>
      <c r="F8" s="1352"/>
      <c r="G8" s="1352"/>
      <c r="H8" s="1352"/>
      <c r="I8" s="1352"/>
      <c r="J8" s="646"/>
      <c r="K8" s="648"/>
    </row>
    <row r="9" spans="1:38" s="641" customFormat="1" ht="44.4" customHeight="1">
      <c r="A9" s="647" t="s">
        <v>348</v>
      </c>
      <c r="B9" s="1352" t="s">
        <v>945</v>
      </c>
      <c r="C9" s="1352"/>
      <c r="D9" s="1352"/>
      <c r="E9" s="1352"/>
      <c r="F9" s="1352"/>
      <c r="G9" s="1352"/>
      <c r="H9" s="1352"/>
      <c r="I9" s="1352"/>
      <c r="J9" s="646"/>
      <c r="K9" s="648"/>
    </row>
    <row r="10" spans="1:38" s="641" customFormat="1" ht="110" customHeight="1">
      <c r="A10" s="647" t="s">
        <v>349</v>
      </c>
      <c r="B10" s="1352" t="s">
        <v>975</v>
      </c>
      <c r="C10" s="1352"/>
      <c r="D10" s="1352"/>
      <c r="E10" s="1352"/>
      <c r="F10" s="1352"/>
      <c r="G10" s="1352"/>
      <c r="H10" s="1352"/>
      <c r="I10" s="1352"/>
      <c r="J10" s="646"/>
      <c r="K10" s="648"/>
    </row>
    <row r="11" spans="1:38" s="641" customFormat="1" ht="54.75" customHeight="1">
      <c r="A11" s="647" t="s">
        <v>449</v>
      </c>
      <c r="B11" s="1352" t="s">
        <v>939</v>
      </c>
      <c r="C11" s="1352"/>
      <c r="D11" s="1352"/>
      <c r="E11" s="1352"/>
      <c r="F11" s="1352"/>
      <c r="G11" s="1352"/>
      <c r="H11" s="1352"/>
      <c r="I11" s="1352"/>
      <c r="J11" s="646"/>
      <c r="K11" s="648"/>
    </row>
    <row r="12" spans="1:38" s="641" customFormat="1" ht="134" customHeight="1">
      <c r="A12" s="647" t="s">
        <v>619</v>
      </c>
      <c r="B12" s="1352" t="s">
        <v>976</v>
      </c>
      <c r="C12" s="1352"/>
      <c r="D12" s="1352"/>
      <c r="E12" s="1352"/>
      <c r="F12" s="1352"/>
      <c r="G12" s="1352"/>
      <c r="H12" s="1352"/>
      <c r="I12" s="1352"/>
      <c r="J12" s="571"/>
      <c r="K12" s="648"/>
    </row>
    <row r="13" spans="1:38" s="641" customFormat="1" ht="54" customHeight="1">
      <c r="A13" s="647" t="s">
        <v>789</v>
      </c>
      <c r="B13" s="1254" t="s">
        <v>928</v>
      </c>
      <c r="C13" s="1254"/>
      <c r="D13" s="1254"/>
      <c r="E13" s="1254"/>
      <c r="F13" s="1254"/>
      <c r="G13" s="1254"/>
      <c r="H13" s="1254"/>
      <c r="I13" s="1254"/>
      <c r="J13" s="571"/>
      <c r="K13" s="648"/>
    </row>
    <row r="14" spans="1:38" s="641" customFormat="1" ht="56.4" customHeight="1">
      <c r="A14" s="647" t="s">
        <v>788</v>
      </c>
      <c r="B14" s="1372" t="s">
        <v>929</v>
      </c>
      <c r="C14" s="1373"/>
      <c r="D14" s="1373"/>
      <c r="E14" s="1373"/>
      <c r="F14" s="1373"/>
      <c r="G14" s="1373"/>
      <c r="H14" s="1373"/>
      <c r="I14" s="1373"/>
      <c r="J14" s="571"/>
      <c r="K14" s="648"/>
    </row>
    <row r="15" spans="1:38" s="641" customFormat="1" ht="26.4" customHeight="1">
      <c r="A15" s="647" t="s">
        <v>787</v>
      </c>
      <c r="B15" s="1352" t="s">
        <v>923</v>
      </c>
      <c r="C15" s="1352"/>
      <c r="D15" s="1352"/>
      <c r="E15" s="1352"/>
      <c r="F15" s="1352"/>
      <c r="G15" s="1352"/>
      <c r="H15" s="1352"/>
      <c r="I15" s="1352"/>
      <c r="J15" s="571"/>
      <c r="K15" s="648"/>
    </row>
    <row r="16" spans="1:38" s="641" customFormat="1" ht="44.4" customHeight="1">
      <c r="A16" s="647" t="s">
        <v>786</v>
      </c>
      <c r="B16" s="1352" t="s">
        <v>920</v>
      </c>
      <c r="C16" s="1352"/>
      <c r="D16" s="1352"/>
      <c r="E16" s="1352"/>
      <c r="F16" s="1352"/>
      <c r="G16" s="1352"/>
      <c r="H16" s="1352"/>
      <c r="I16" s="1352"/>
      <c r="J16" s="571"/>
      <c r="K16" s="648"/>
    </row>
    <row r="17" spans="1:11" s="641" customFormat="1" ht="12.65" customHeight="1">
      <c r="A17" s="1369" t="s">
        <v>791</v>
      </c>
      <c r="B17" s="1369"/>
      <c r="C17" s="1369"/>
      <c r="D17" s="1369"/>
      <c r="E17" s="1369"/>
      <c r="F17" s="1369"/>
      <c r="G17" s="1369"/>
      <c r="H17" s="1369"/>
      <c r="I17" s="1369"/>
      <c r="J17" s="571"/>
      <c r="K17" s="648"/>
    </row>
    <row r="18" spans="1:11" s="641" customFormat="1" ht="14" customHeight="1">
      <c r="A18" s="643" t="s">
        <v>644</v>
      </c>
      <c r="B18" s="1370" t="s">
        <v>711</v>
      </c>
      <c r="C18" s="1370"/>
      <c r="D18" s="1370"/>
      <c r="E18" s="1370"/>
      <c r="F18" s="1370"/>
      <c r="G18" s="1370"/>
      <c r="H18" s="1370"/>
      <c r="I18" s="1370"/>
      <c r="J18" s="1370"/>
      <c r="K18" s="648"/>
    </row>
    <row r="19" spans="1:11" s="641" customFormat="1" ht="12.75" customHeight="1">
      <c r="A19" s="643"/>
      <c r="B19" s="1357" t="s">
        <v>921</v>
      </c>
      <c r="C19" s="1357"/>
      <c r="D19" s="1357"/>
      <c r="E19" s="1357"/>
      <c r="F19" s="1357"/>
      <c r="G19" s="1357"/>
      <c r="H19" s="1357"/>
      <c r="I19" s="1357"/>
      <c r="J19" s="1357"/>
      <c r="K19" s="648"/>
    </row>
    <row r="20" spans="1:11" s="641" customFormat="1" ht="25.5" customHeight="1">
      <c r="A20" s="647" t="s">
        <v>350</v>
      </c>
      <c r="B20" s="1371" t="s">
        <v>790</v>
      </c>
      <c r="C20" s="1371"/>
      <c r="D20" s="1371"/>
      <c r="E20" s="1371"/>
      <c r="F20" s="1371"/>
      <c r="G20" s="1371"/>
      <c r="H20" s="1371"/>
      <c r="I20" s="1371"/>
      <c r="J20" s="656"/>
      <c r="K20" s="648"/>
    </row>
    <row r="21" spans="1:11" s="641" customFormat="1" ht="24.5" customHeight="1">
      <c r="A21" s="647" t="s">
        <v>351</v>
      </c>
      <c r="B21" s="1351" t="s">
        <v>956</v>
      </c>
      <c r="C21" s="1351"/>
      <c r="D21" s="1351"/>
      <c r="E21" s="1351"/>
      <c r="F21" s="1351"/>
      <c r="G21" s="1351"/>
      <c r="H21" s="1351"/>
      <c r="I21" s="1351"/>
      <c r="J21" s="656"/>
      <c r="K21" s="648"/>
    </row>
    <row r="22" spans="1:11" s="641" customFormat="1" ht="35.25" customHeight="1">
      <c r="A22" s="647" t="s">
        <v>347</v>
      </c>
      <c r="B22" s="1352" t="s">
        <v>957</v>
      </c>
      <c r="C22" s="1352"/>
      <c r="D22" s="1352"/>
      <c r="E22" s="1352"/>
      <c r="F22" s="1352"/>
      <c r="G22" s="1352"/>
      <c r="H22" s="1352"/>
      <c r="I22" s="1352"/>
      <c r="J22" s="646"/>
      <c r="K22" s="648"/>
    </row>
    <row r="23" spans="1:11" s="641" customFormat="1" ht="45.75" customHeight="1">
      <c r="A23" s="647" t="s">
        <v>348</v>
      </c>
      <c r="B23" s="1254" t="s">
        <v>945</v>
      </c>
      <c r="C23" s="1254"/>
      <c r="D23" s="1254"/>
      <c r="E23" s="1254"/>
      <c r="F23" s="1254"/>
      <c r="G23" s="1254"/>
      <c r="H23" s="1254"/>
      <c r="I23" s="1254"/>
      <c r="J23" s="646"/>
      <c r="K23" s="648"/>
    </row>
    <row r="24" spans="1:11" s="641" customFormat="1" ht="82.25" customHeight="1">
      <c r="A24" s="647" t="s">
        <v>349</v>
      </c>
      <c r="B24" s="1352" t="s">
        <v>989</v>
      </c>
      <c r="C24" s="1352"/>
      <c r="D24" s="1352"/>
      <c r="E24" s="1352"/>
      <c r="F24" s="1352"/>
      <c r="G24" s="1352"/>
      <c r="H24" s="1352"/>
      <c r="I24" s="1352"/>
      <c r="J24" s="571"/>
      <c r="K24" s="648"/>
    </row>
    <row r="25" spans="1:11" s="641" customFormat="1" ht="54.75" customHeight="1">
      <c r="A25" s="647" t="s">
        <v>449</v>
      </c>
      <c r="B25" s="1352" t="s">
        <v>939</v>
      </c>
      <c r="C25" s="1352"/>
      <c r="D25" s="1352"/>
      <c r="E25" s="1352"/>
      <c r="F25" s="1352"/>
      <c r="G25" s="1352"/>
      <c r="H25" s="1352"/>
      <c r="I25" s="1352"/>
      <c r="J25" s="571"/>
      <c r="K25" s="648"/>
    </row>
    <row r="26" spans="1:11" s="641" customFormat="1" ht="132.65" customHeight="1">
      <c r="A26" s="647" t="s">
        <v>619</v>
      </c>
      <c r="B26" s="1352" t="s">
        <v>977</v>
      </c>
      <c r="C26" s="1352"/>
      <c r="D26" s="1352"/>
      <c r="E26" s="1352"/>
      <c r="F26" s="1352"/>
      <c r="G26" s="1352"/>
      <c r="H26" s="1352"/>
      <c r="I26" s="1352"/>
      <c r="J26" s="571"/>
      <c r="K26" s="648"/>
    </row>
    <row r="27" spans="1:11" s="641" customFormat="1" ht="46.25" customHeight="1">
      <c r="A27" s="647" t="s">
        <v>789</v>
      </c>
      <c r="B27" s="1352" t="s">
        <v>928</v>
      </c>
      <c r="C27" s="1352"/>
      <c r="D27" s="1352"/>
      <c r="E27" s="1352"/>
      <c r="F27" s="1352"/>
      <c r="G27" s="1352"/>
      <c r="H27" s="1352"/>
      <c r="I27" s="1352"/>
      <c r="J27" s="571"/>
      <c r="K27" s="648"/>
    </row>
    <row r="28" spans="1:11" s="641" customFormat="1" ht="57" customHeight="1">
      <c r="A28" s="647" t="s">
        <v>788</v>
      </c>
      <c r="B28" s="1360" t="s">
        <v>930</v>
      </c>
      <c r="C28" s="1361"/>
      <c r="D28" s="1361"/>
      <c r="E28" s="1361"/>
      <c r="F28" s="1361"/>
      <c r="G28" s="1361"/>
      <c r="H28" s="1361"/>
      <c r="I28" s="1361"/>
      <c r="J28" s="571"/>
      <c r="K28" s="648"/>
    </row>
    <row r="29" spans="1:11" s="641" customFormat="1" ht="23" customHeight="1">
      <c r="A29" s="647" t="s">
        <v>787</v>
      </c>
      <c r="B29" s="1352" t="s">
        <v>923</v>
      </c>
      <c r="C29" s="1352"/>
      <c r="D29" s="1352"/>
      <c r="E29" s="1352"/>
      <c r="F29" s="1352"/>
      <c r="G29" s="1352"/>
      <c r="H29" s="1352"/>
      <c r="I29" s="1352"/>
      <c r="J29" s="571"/>
      <c r="K29" s="648"/>
    </row>
    <row r="30" spans="1:11" s="641" customFormat="1" ht="48.65" customHeight="1">
      <c r="A30" s="647" t="s">
        <v>786</v>
      </c>
      <c r="B30" s="1352" t="s">
        <v>920</v>
      </c>
      <c r="C30" s="1352"/>
      <c r="D30" s="1352"/>
      <c r="E30" s="1352"/>
      <c r="F30" s="1352"/>
      <c r="G30" s="1352"/>
      <c r="H30" s="1352"/>
      <c r="I30" s="1352"/>
      <c r="J30" s="571"/>
      <c r="K30" s="648"/>
    </row>
    <row r="31" spans="1:11" s="641" customFormat="1">
      <c r="A31" s="649" t="s">
        <v>712</v>
      </c>
      <c r="B31" s="1365" t="s">
        <v>709</v>
      </c>
      <c r="C31" s="1366"/>
      <c r="D31" s="1366"/>
      <c r="E31" s="1366"/>
      <c r="F31" s="1366"/>
      <c r="G31" s="1366"/>
      <c r="H31" s="1366"/>
      <c r="I31" s="1366"/>
      <c r="J31" s="571"/>
      <c r="K31" s="648"/>
    </row>
    <row r="32" spans="1:11" s="641" customFormat="1" ht="15.75" customHeight="1">
      <c r="A32" s="650"/>
      <c r="B32" s="1254" t="s">
        <v>924</v>
      </c>
      <c r="C32" s="1254"/>
      <c r="D32" s="1254"/>
      <c r="E32" s="1254"/>
      <c r="F32" s="1254"/>
      <c r="G32" s="1254"/>
      <c r="H32" s="1254"/>
      <c r="I32" s="1254"/>
      <c r="J32" s="571"/>
      <c r="K32" s="648"/>
    </row>
    <row r="33" spans="1:11" s="641" customFormat="1" ht="22.5" customHeight="1">
      <c r="A33" s="650" t="s">
        <v>350</v>
      </c>
      <c r="B33" s="1352" t="s">
        <v>710</v>
      </c>
      <c r="C33" s="1367"/>
      <c r="D33" s="1367"/>
      <c r="E33" s="1367"/>
      <c r="F33" s="1367"/>
      <c r="G33" s="1367"/>
      <c r="H33" s="1367"/>
      <c r="I33" s="1367"/>
      <c r="J33" s="571"/>
      <c r="K33" s="648"/>
    </row>
    <row r="34" spans="1:11" s="641" customFormat="1" ht="21.65" customHeight="1">
      <c r="A34" s="650" t="s">
        <v>351</v>
      </c>
      <c r="B34" s="1254" t="s">
        <v>946</v>
      </c>
      <c r="C34" s="1368"/>
      <c r="D34" s="1368"/>
      <c r="E34" s="1368"/>
      <c r="F34" s="1368"/>
      <c r="G34" s="1368"/>
      <c r="H34" s="1368"/>
      <c r="I34" s="1368"/>
      <c r="J34" s="571"/>
      <c r="K34" s="648"/>
    </row>
    <row r="35" spans="1:11" s="641" customFormat="1" ht="36" customHeight="1">
      <c r="A35" s="650" t="s">
        <v>347</v>
      </c>
      <c r="B35" s="1254" t="s">
        <v>947</v>
      </c>
      <c r="C35" s="1368"/>
      <c r="D35" s="1368"/>
      <c r="E35" s="1368"/>
      <c r="F35" s="1368"/>
      <c r="G35" s="1368"/>
      <c r="H35" s="1368"/>
      <c r="I35" s="1368"/>
      <c r="J35" s="571"/>
      <c r="K35" s="648"/>
    </row>
    <row r="36" spans="1:11" s="652" customFormat="1" ht="45" customHeight="1">
      <c r="A36" s="650" t="s">
        <v>348</v>
      </c>
      <c r="B36" s="1352" t="s">
        <v>945</v>
      </c>
      <c r="C36" s="1367"/>
      <c r="D36" s="1367"/>
      <c r="E36" s="1367"/>
      <c r="F36" s="1367"/>
      <c r="G36" s="1367"/>
      <c r="H36" s="1367"/>
      <c r="I36" s="1367"/>
      <c r="J36" s="689"/>
      <c r="K36" s="651"/>
    </row>
    <row r="37" spans="1:11" s="641" customFormat="1" ht="85.25" customHeight="1">
      <c r="A37" s="650" t="s">
        <v>349</v>
      </c>
      <c r="B37" s="1352" t="s">
        <v>990</v>
      </c>
      <c r="C37" s="1367"/>
      <c r="D37" s="1367"/>
      <c r="E37" s="1367"/>
      <c r="F37" s="1367"/>
      <c r="G37" s="1367"/>
      <c r="H37" s="1367"/>
      <c r="I37" s="1367"/>
      <c r="J37" s="571"/>
      <c r="K37" s="648"/>
    </row>
    <row r="38" spans="1:11" s="641" customFormat="1" ht="13.25" customHeight="1">
      <c r="A38" s="650" t="s">
        <v>449</v>
      </c>
      <c r="B38" s="1358" t="s">
        <v>940</v>
      </c>
      <c r="C38" s="1358"/>
      <c r="D38" s="1358"/>
      <c r="E38" s="1358"/>
      <c r="F38" s="1358"/>
      <c r="G38" s="1358"/>
      <c r="H38" s="1358"/>
      <c r="I38" s="1358"/>
      <c r="J38" s="571"/>
      <c r="K38" s="648"/>
    </row>
    <row r="39" spans="1:11" s="641" customFormat="1" ht="54.65" customHeight="1">
      <c r="A39" s="650" t="s">
        <v>619</v>
      </c>
      <c r="B39" s="1352" t="s">
        <v>939</v>
      </c>
      <c r="C39" s="1352"/>
      <c r="D39" s="1352"/>
      <c r="E39" s="1352"/>
      <c r="F39" s="1352"/>
      <c r="G39" s="1352"/>
      <c r="H39" s="1352"/>
      <c r="I39" s="1352"/>
      <c r="J39" s="571"/>
      <c r="K39" s="648"/>
    </row>
    <row r="40" spans="1:11" s="641" customFormat="1" ht="131" customHeight="1">
      <c r="A40" s="650" t="s">
        <v>789</v>
      </c>
      <c r="B40" s="1352" t="s">
        <v>931</v>
      </c>
      <c r="C40" s="1352"/>
      <c r="D40" s="1352"/>
      <c r="E40" s="1352"/>
      <c r="F40" s="1352"/>
      <c r="G40" s="1352"/>
      <c r="H40" s="1352"/>
      <c r="I40" s="1352"/>
      <c r="J40" s="571"/>
      <c r="K40" s="648"/>
    </row>
    <row r="41" spans="1:11" s="641" customFormat="1" ht="44" customHeight="1">
      <c r="A41" s="650" t="s">
        <v>788</v>
      </c>
      <c r="B41" s="1352" t="s">
        <v>928</v>
      </c>
      <c r="C41" s="1352"/>
      <c r="D41" s="1352"/>
      <c r="E41" s="1352"/>
      <c r="F41" s="1352"/>
      <c r="G41" s="1352"/>
      <c r="H41" s="1352"/>
      <c r="I41" s="1352"/>
      <c r="J41" s="571"/>
      <c r="K41" s="648"/>
    </row>
    <row r="42" spans="1:11" s="641" customFormat="1" ht="54.65" customHeight="1">
      <c r="A42" s="650" t="s">
        <v>787</v>
      </c>
      <c r="B42" s="1360" t="s">
        <v>932</v>
      </c>
      <c r="C42" s="1361"/>
      <c r="D42" s="1361"/>
      <c r="E42" s="1361"/>
      <c r="F42" s="1361"/>
      <c r="G42" s="1361"/>
      <c r="H42" s="1361"/>
      <c r="I42" s="1361"/>
      <c r="J42" s="571"/>
      <c r="K42" s="648"/>
    </row>
    <row r="43" spans="1:11" s="641" customFormat="1" ht="23" customHeight="1">
      <c r="A43" s="650" t="s">
        <v>786</v>
      </c>
      <c r="B43" s="1352" t="s">
        <v>923</v>
      </c>
      <c r="C43" s="1352"/>
      <c r="D43" s="1352"/>
      <c r="E43" s="1352"/>
      <c r="F43" s="1352"/>
      <c r="G43" s="1352"/>
      <c r="H43" s="1352"/>
      <c r="I43" s="1352"/>
      <c r="J43" s="571"/>
      <c r="K43" s="648"/>
    </row>
    <row r="44" spans="1:11" s="641" customFormat="1" ht="12.65" customHeight="1">
      <c r="A44" s="650" t="s">
        <v>785</v>
      </c>
      <c r="B44" s="1357" t="s">
        <v>944</v>
      </c>
      <c r="C44" s="1363"/>
      <c r="D44" s="1363"/>
      <c r="E44" s="1363"/>
      <c r="F44" s="1363"/>
      <c r="G44" s="1363"/>
      <c r="H44" s="1363"/>
      <c r="I44" s="1363"/>
      <c r="J44" s="571"/>
      <c r="K44" s="648"/>
    </row>
    <row r="45" spans="1:11" s="641" customFormat="1" ht="13.25" customHeight="1">
      <c r="A45" s="653"/>
      <c r="B45" s="1364" t="s">
        <v>784</v>
      </c>
      <c r="C45" s="1364"/>
      <c r="D45" s="1364"/>
      <c r="E45" s="1364"/>
      <c r="F45" s="1364"/>
      <c r="G45" s="1364"/>
      <c r="H45" s="1364"/>
      <c r="I45" s="1364"/>
      <c r="J45" s="571"/>
      <c r="K45" s="648"/>
    </row>
    <row r="46" spans="1:11" s="641" customFormat="1" ht="12.65" customHeight="1">
      <c r="A46" s="653"/>
      <c r="B46" s="1364" t="s">
        <v>783</v>
      </c>
      <c r="C46" s="1364"/>
      <c r="D46" s="1364"/>
      <c r="E46" s="1364"/>
      <c r="F46" s="1364"/>
      <c r="G46" s="1364"/>
      <c r="H46" s="1364"/>
      <c r="I46" s="1364"/>
      <c r="J46" s="571"/>
      <c r="K46" s="648"/>
    </row>
    <row r="47" spans="1:11" s="641" customFormat="1" ht="3.65" customHeight="1">
      <c r="A47" s="653"/>
      <c r="B47" s="654"/>
      <c r="C47" s="654"/>
      <c r="D47" s="654"/>
      <c r="E47" s="654"/>
      <c r="F47" s="654"/>
      <c r="G47" s="654"/>
      <c r="H47" s="654"/>
      <c r="I47" s="654"/>
      <c r="J47" s="571"/>
      <c r="K47" s="648"/>
    </row>
    <row r="48" spans="1:11" s="641" customFormat="1" ht="15.75" hidden="1" customHeight="1">
      <c r="A48" s="643" t="s">
        <v>782</v>
      </c>
      <c r="B48" s="1365" t="s">
        <v>781</v>
      </c>
      <c r="C48" s="1365"/>
      <c r="D48" s="1365"/>
      <c r="E48" s="1365"/>
      <c r="F48" s="1365"/>
      <c r="G48" s="1365"/>
      <c r="H48" s="1365"/>
      <c r="I48" s="1365"/>
      <c r="J48" s="1365"/>
      <c r="K48" s="655"/>
    </row>
    <row r="49" spans="1:12" s="641" customFormat="1" ht="59" hidden="1" customHeight="1">
      <c r="A49" s="647" t="s">
        <v>350</v>
      </c>
      <c r="B49" s="1352" t="s">
        <v>715</v>
      </c>
      <c r="C49" s="1352"/>
      <c r="D49" s="1352"/>
      <c r="E49" s="1352"/>
      <c r="F49" s="1352"/>
      <c r="G49" s="1352"/>
      <c r="H49" s="1352"/>
      <c r="I49" s="1352"/>
      <c r="J49" s="656"/>
      <c r="K49" s="648"/>
    </row>
    <row r="50" spans="1:12" s="641" customFormat="1" ht="90" hidden="1" customHeight="1">
      <c r="A50" s="647" t="s">
        <v>351</v>
      </c>
      <c r="B50" s="1352" t="s">
        <v>780</v>
      </c>
      <c r="C50" s="1352"/>
      <c r="D50" s="1352"/>
      <c r="E50" s="1352"/>
      <c r="F50" s="1352"/>
      <c r="G50" s="1352"/>
      <c r="H50" s="1352"/>
      <c r="I50" s="1352"/>
      <c r="J50" s="656"/>
      <c r="K50" s="648"/>
    </row>
    <row r="51" spans="1:12" s="641" customFormat="1" ht="48" hidden="1" customHeight="1">
      <c r="A51" s="647" t="s">
        <v>347</v>
      </c>
      <c r="B51" s="1352" t="s">
        <v>779</v>
      </c>
      <c r="C51" s="1352"/>
      <c r="D51" s="1352"/>
      <c r="E51" s="1352"/>
      <c r="F51" s="1352"/>
      <c r="G51" s="1352"/>
      <c r="H51" s="1352"/>
      <c r="I51" s="1352"/>
      <c r="J51" s="656"/>
      <c r="K51" s="648"/>
    </row>
    <row r="52" spans="1:12" s="641" customFormat="1" ht="56" hidden="1" customHeight="1">
      <c r="A52" s="647" t="s">
        <v>348</v>
      </c>
      <c r="B52" s="1360" t="s">
        <v>778</v>
      </c>
      <c r="C52" s="1361"/>
      <c r="D52" s="1361"/>
      <c r="E52" s="1361"/>
      <c r="F52" s="1361"/>
      <c r="G52" s="1361"/>
      <c r="H52" s="1361"/>
      <c r="I52" s="1361"/>
      <c r="J52" s="656"/>
      <c r="K52" s="648"/>
    </row>
    <row r="53" spans="1:12" s="641" customFormat="1" ht="25.25" hidden="1" customHeight="1">
      <c r="A53" s="647" t="s">
        <v>349</v>
      </c>
      <c r="B53" s="1352" t="s">
        <v>713</v>
      </c>
      <c r="C53" s="1352"/>
      <c r="D53" s="1352"/>
      <c r="E53" s="1352"/>
      <c r="F53" s="1352"/>
      <c r="G53" s="1352"/>
      <c r="H53" s="1352"/>
      <c r="I53" s="1352"/>
      <c r="J53" s="656"/>
      <c r="K53" s="648"/>
    </row>
    <row r="54" spans="1:12" s="641" customFormat="1" ht="45.65" hidden="1" customHeight="1">
      <c r="A54" s="647" t="s">
        <v>449</v>
      </c>
      <c r="B54" s="1352" t="s">
        <v>777</v>
      </c>
      <c r="C54" s="1352"/>
      <c r="D54" s="1352"/>
      <c r="E54" s="1352"/>
      <c r="F54" s="1352"/>
      <c r="G54" s="1352"/>
      <c r="H54" s="1352"/>
      <c r="I54" s="1352"/>
      <c r="J54" s="656"/>
      <c r="K54" s="648"/>
    </row>
    <row r="55" spans="1:12" s="641" customFormat="1" ht="21.65" hidden="1" customHeight="1">
      <c r="A55" s="647"/>
      <c r="B55" s="657"/>
      <c r="C55" s="657"/>
      <c r="D55" s="657"/>
      <c r="E55" s="657"/>
      <c r="F55" s="657"/>
      <c r="G55" s="657"/>
      <c r="H55" s="657"/>
      <c r="I55" s="657"/>
      <c r="J55" s="656"/>
      <c r="K55" s="648"/>
    </row>
    <row r="56" spans="1:12" s="641" customFormat="1" ht="14.4" hidden="1" customHeight="1">
      <c r="A56" s="647" t="s">
        <v>619</v>
      </c>
      <c r="B56" s="1352" t="s">
        <v>714</v>
      </c>
      <c r="C56" s="1362"/>
      <c r="D56" s="1362"/>
      <c r="E56" s="1362"/>
      <c r="F56" s="1362"/>
      <c r="G56" s="1362"/>
      <c r="H56" s="1362"/>
      <c r="I56" s="1362"/>
      <c r="J56" s="656"/>
      <c r="K56" s="648"/>
    </row>
    <row r="57" spans="1:12" s="641" customFormat="1" ht="17.25" customHeight="1">
      <c r="A57" s="1356" t="s">
        <v>776</v>
      </c>
      <c r="B57" s="1356"/>
      <c r="C57" s="1356"/>
      <c r="D57" s="1356"/>
      <c r="E57" s="1356"/>
      <c r="F57" s="1356"/>
      <c r="G57" s="1356"/>
      <c r="H57" s="1356"/>
      <c r="I57" s="1356"/>
      <c r="J57" s="1356"/>
      <c r="K57" s="655"/>
      <c r="L57" s="655"/>
    </row>
    <row r="58" spans="1:12" s="641" customFormat="1" ht="4.25" customHeight="1">
      <c r="A58" s="647"/>
      <c r="B58" s="657"/>
      <c r="C58" s="657"/>
      <c r="D58" s="657"/>
      <c r="E58" s="657"/>
      <c r="F58" s="657"/>
      <c r="G58" s="657"/>
      <c r="H58" s="657"/>
      <c r="I58" s="657"/>
      <c r="J58" s="657"/>
      <c r="K58" s="648"/>
    </row>
    <row r="59" spans="1:12" s="641" customFormat="1" ht="18.75" customHeight="1">
      <c r="A59" s="647"/>
      <c r="B59" s="658"/>
      <c r="C59" s="657"/>
      <c r="D59" s="1357" t="s">
        <v>716</v>
      </c>
      <c r="E59" s="1357"/>
      <c r="F59" s="1357"/>
      <c r="G59" s="1357"/>
      <c r="H59" s="1357"/>
      <c r="I59" s="1357"/>
      <c r="J59" s="657"/>
      <c r="K59" s="648"/>
    </row>
    <row r="60" spans="1:12" s="641" customFormat="1" ht="22.25" customHeight="1">
      <c r="A60" s="647"/>
      <c r="B60" s="646"/>
      <c r="C60" s="646"/>
      <c r="D60" s="656" t="s">
        <v>350</v>
      </c>
      <c r="E60" s="1358" t="s">
        <v>717</v>
      </c>
      <c r="F60" s="1358"/>
      <c r="G60" s="1358"/>
      <c r="H60" s="1358"/>
      <c r="I60" s="1358"/>
      <c r="J60" s="657"/>
      <c r="K60" s="648"/>
    </row>
    <row r="61" spans="1:12" s="641" customFormat="1" ht="18.649999999999999" customHeight="1">
      <c r="A61" s="647"/>
      <c r="B61" s="650"/>
      <c r="C61" s="650"/>
      <c r="D61" s="650" t="s">
        <v>351</v>
      </c>
      <c r="E61" s="1351" t="s">
        <v>768</v>
      </c>
      <c r="F61" s="1351"/>
      <c r="G61" s="1351"/>
      <c r="H61" s="1351"/>
      <c r="I61" s="1351"/>
      <c r="J61" s="657"/>
      <c r="K61" s="648"/>
    </row>
    <row r="62" spans="1:12" s="641" customFormat="1" ht="18" customHeight="1">
      <c r="A62" s="647"/>
      <c r="B62" s="690"/>
      <c r="C62" s="691"/>
      <c r="D62" s="650" t="s">
        <v>347</v>
      </c>
      <c r="E62" s="1351" t="s">
        <v>775</v>
      </c>
      <c r="F62" s="1351"/>
      <c r="G62" s="1351"/>
      <c r="H62" s="1351"/>
      <c r="I62" s="1351"/>
      <c r="J62" s="657"/>
      <c r="K62" s="648"/>
    </row>
    <row r="63" spans="1:12" s="641" customFormat="1" ht="33.65" customHeight="1">
      <c r="A63" s="647"/>
      <c r="B63" s="690"/>
      <c r="C63" s="691"/>
      <c r="D63" s="1254" t="s">
        <v>718</v>
      </c>
      <c r="E63" s="1254"/>
      <c r="F63" s="1254"/>
      <c r="G63" s="1254"/>
      <c r="H63" s="1254"/>
      <c r="I63" s="1254"/>
      <c r="J63" s="657"/>
      <c r="K63" s="648"/>
    </row>
    <row r="64" spans="1:12" s="641" customFormat="1" ht="59.4" customHeight="1">
      <c r="A64" s="647"/>
      <c r="B64" s="1352" t="s">
        <v>978</v>
      </c>
      <c r="C64" s="1352"/>
      <c r="D64" s="1352"/>
      <c r="E64" s="1352"/>
      <c r="F64" s="1352"/>
      <c r="G64" s="1352"/>
      <c r="H64" s="1352"/>
      <c r="I64" s="1352"/>
      <c r="J64" s="657"/>
      <c r="K64" s="648"/>
    </row>
    <row r="65" spans="1:12" s="641" customFormat="1" ht="18" customHeight="1">
      <c r="A65" s="647"/>
      <c r="B65" s="650" t="s">
        <v>350</v>
      </c>
      <c r="C65" s="650"/>
      <c r="D65" s="650"/>
      <c r="E65" s="657" t="s">
        <v>719</v>
      </c>
      <c r="F65" s="657"/>
      <c r="G65" s="657"/>
      <c r="H65" s="657"/>
      <c r="I65" s="657"/>
      <c r="J65" s="657"/>
      <c r="K65" s="648"/>
    </row>
    <row r="66" spans="1:12" s="641" customFormat="1" ht="19.25" customHeight="1">
      <c r="A66" s="647"/>
      <c r="B66" s="650" t="s">
        <v>351</v>
      </c>
      <c r="C66" s="650"/>
      <c r="D66" s="650"/>
      <c r="E66" s="1353" t="s">
        <v>720</v>
      </c>
      <c r="F66" s="1353"/>
      <c r="G66" s="1353"/>
      <c r="H66" s="1353"/>
      <c r="I66" s="1353"/>
      <c r="J66" s="657"/>
      <c r="K66" s="648"/>
    </row>
    <row r="67" spans="1:12" s="641" customFormat="1" ht="17.399999999999999" customHeight="1">
      <c r="A67" s="647"/>
      <c r="B67" s="650" t="s">
        <v>347</v>
      </c>
      <c r="C67" s="650"/>
      <c r="D67" s="650"/>
      <c r="E67" s="1353" t="s">
        <v>774</v>
      </c>
      <c r="F67" s="1353"/>
      <c r="G67" s="1353"/>
      <c r="H67" s="1353"/>
      <c r="I67" s="1353"/>
      <c r="J67" s="657"/>
      <c r="K67" s="648"/>
    </row>
    <row r="68" spans="1:12" s="641" customFormat="1" ht="11" customHeight="1">
      <c r="A68" s="647"/>
      <c r="B68" s="1254" t="s">
        <v>721</v>
      </c>
      <c r="C68" s="1254"/>
      <c r="D68" s="1254"/>
      <c r="E68" s="1254"/>
      <c r="F68" s="1254"/>
      <c r="G68" s="1254"/>
      <c r="H68" s="1254"/>
      <c r="I68" s="1254"/>
      <c r="J68" s="657"/>
      <c r="K68" s="648"/>
    </row>
    <row r="69" spans="1:12" ht="3" customHeight="1">
      <c r="B69" s="659"/>
      <c r="C69" s="659"/>
      <c r="D69" s="659"/>
      <c r="E69" s="660"/>
      <c r="F69" s="660"/>
      <c r="G69" s="660"/>
      <c r="I69" s="661"/>
      <c r="J69" s="661"/>
      <c r="K69" s="662"/>
    </row>
    <row r="70" spans="1:12" ht="12" customHeight="1">
      <c r="B70" s="1335"/>
      <c r="C70" s="1336"/>
      <c r="D70" s="1336"/>
      <c r="E70" s="1336"/>
      <c r="F70" s="1354"/>
      <c r="G70" s="660"/>
      <c r="H70" s="1344"/>
      <c r="I70" s="1355"/>
      <c r="J70" s="661"/>
      <c r="K70" s="662"/>
    </row>
    <row r="71" spans="1:12" ht="12" customHeight="1">
      <c r="B71" s="1338"/>
      <c r="C71" s="1339"/>
      <c r="D71" s="1339"/>
      <c r="E71" s="1339"/>
      <c r="F71" s="1340"/>
      <c r="G71" s="660"/>
      <c r="H71" s="1346"/>
      <c r="I71" s="1347"/>
      <c r="J71" s="661"/>
      <c r="K71" s="662"/>
    </row>
    <row r="72" spans="1:12" ht="12" customHeight="1">
      <c r="B72" s="1338"/>
      <c r="C72" s="1339"/>
      <c r="D72" s="1339"/>
      <c r="E72" s="1339"/>
      <c r="F72" s="1340"/>
      <c r="G72" s="660"/>
      <c r="H72" s="1346"/>
      <c r="I72" s="1347"/>
      <c r="J72" s="661"/>
      <c r="K72" s="662"/>
    </row>
    <row r="73" spans="1:12" ht="20" customHeight="1">
      <c r="B73" s="1338"/>
      <c r="C73" s="1339"/>
      <c r="D73" s="1339"/>
      <c r="E73" s="1339"/>
      <c r="F73" s="1340"/>
      <c r="G73" s="660"/>
      <c r="H73" s="1346"/>
      <c r="I73" s="1347"/>
      <c r="J73" s="661"/>
      <c r="K73" s="662"/>
    </row>
    <row r="74" spans="1:12" ht="3" customHeight="1">
      <c r="B74" s="1341"/>
      <c r="C74" s="1342"/>
      <c r="D74" s="1342"/>
      <c r="E74" s="1342"/>
      <c r="F74" s="1343"/>
      <c r="G74" s="664"/>
      <c r="H74" s="1348"/>
      <c r="I74" s="1349"/>
      <c r="J74" s="665"/>
      <c r="K74" s="639"/>
    </row>
    <row r="75" spans="1:12" ht="35" customHeight="1">
      <c r="B75" s="1350" t="s">
        <v>722</v>
      </c>
      <c r="C75" s="1350"/>
      <c r="D75" s="1350"/>
      <c r="E75" s="1350"/>
      <c r="F75" s="1350"/>
      <c r="G75" s="664"/>
      <c r="H75" s="1359" t="s">
        <v>835</v>
      </c>
      <c r="I75" s="1350"/>
      <c r="J75" s="665"/>
      <c r="K75" s="639"/>
    </row>
    <row r="76" spans="1:12" ht="5.4" customHeight="1">
      <c r="B76" s="666"/>
      <c r="C76" s="666"/>
      <c r="D76" s="666"/>
      <c r="E76" s="666"/>
      <c r="F76" s="666"/>
      <c r="G76" s="664"/>
      <c r="H76" s="666"/>
      <c r="I76" s="666"/>
      <c r="J76" s="665"/>
      <c r="K76" s="639"/>
    </row>
    <row r="77" spans="1:12" ht="9" hidden="1" customHeight="1">
      <c r="B77" s="666"/>
      <c r="C77" s="666"/>
      <c r="D77" s="666"/>
      <c r="E77" s="666"/>
      <c r="F77" s="666"/>
      <c r="G77" s="664"/>
      <c r="H77" s="666"/>
      <c r="I77" s="666"/>
      <c r="J77" s="665"/>
      <c r="K77" s="639"/>
    </row>
    <row r="78" spans="1:12" ht="4.25" customHeight="1">
      <c r="B78" s="659"/>
      <c r="C78" s="659"/>
      <c r="D78" s="659"/>
      <c r="E78" s="664"/>
      <c r="F78" s="664"/>
      <c r="G78" s="664"/>
      <c r="I78" s="665"/>
      <c r="J78" s="665"/>
      <c r="K78" s="639"/>
    </row>
    <row r="79" spans="1:12" s="641" customFormat="1" ht="17.25" customHeight="1">
      <c r="A79" s="1356" t="s">
        <v>773</v>
      </c>
      <c r="B79" s="1356"/>
      <c r="C79" s="1356"/>
      <c r="D79" s="1356"/>
      <c r="E79" s="1356"/>
      <c r="F79" s="1356"/>
      <c r="G79" s="1356"/>
      <c r="H79" s="1356"/>
      <c r="I79" s="1356"/>
      <c r="J79" s="1356"/>
      <c r="K79" s="655"/>
      <c r="L79" s="655"/>
    </row>
    <row r="80" spans="1:12" s="641" customFormat="1" ht="18" hidden="1" customHeight="1">
      <c r="A80" s="647"/>
      <c r="B80" s="657"/>
      <c r="C80" s="657"/>
      <c r="D80" s="657"/>
      <c r="E80" s="657"/>
      <c r="F80" s="657"/>
      <c r="G80" s="657"/>
      <c r="H80" s="657"/>
      <c r="I80" s="657"/>
      <c r="J80" s="657"/>
      <c r="K80" s="648"/>
    </row>
    <row r="81" spans="1:11" s="641" customFormat="1" ht="19.5" customHeight="1">
      <c r="A81" s="647"/>
      <c r="B81" s="658"/>
      <c r="C81" s="657"/>
      <c r="D81" s="1357" t="s">
        <v>716</v>
      </c>
      <c r="E81" s="1357"/>
      <c r="F81" s="1357"/>
      <c r="G81" s="1357"/>
      <c r="H81" s="1357"/>
      <c r="I81" s="1357"/>
      <c r="J81" s="657"/>
      <c r="K81" s="648"/>
    </row>
    <row r="82" spans="1:11" s="641" customFormat="1" ht="29" customHeight="1">
      <c r="A82" s="647"/>
      <c r="B82" s="646"/>
      <c r="C82" s="646"/>
      <c r="D82" s="656" t="s">
        <v>350</v>
      </c>
      <c r="E82" s="1358" t="s">
        <v>717</v>
      </c>
      <c r="F82" s="1358"/>
      <c r="G82" s="1358"/>
      <c r="H82" s="1358"/>
      <c r="I82" s="1358"/>
      <c r="J82" s="657"/>
      <c r="K82" s="648"/>
    </row>
    <row r="83" spans="1:11" s="641" customFormat="1" ht="30.65" customHeight="1">
      <c r="A83" s="647"/>
      <c r="B83" s="650"/>
      <c r="C83" s="650"/>
      <c r="D83" s="650" t="s">
        <v>351</v>
      </c>
      <c r="E83" s="1351" t="s">
        <v>768</v>
      </c>
      <c r="F83" s="1351"/>
      <c r="G83" s="1351"/>
      <c r="H83" s="1351"/>
      <c r="I83" s="1351"/>
      <c r="J83" s="657"/>
      <c r="K83" s="648"/>
    </row>
    <row r="84" spans="1:11" s="641" customFormat="1" ht="21.65" customHeight="1">
      <c r="A84" s="647"/>
      <c r="B84" s="690"/>
      <c r="C84" s="691"/>
      <c r="D84" s="650" t="s">
        <v>347</v>
      </c>
      <c r="E84" s="1351" t="s">
        <v>772</v>
      </c>
      <c r="F84" s="1351"/>
      <c r="G84" s="1351"/>
      <c r="H84" s="1351"/>
      <c r="I84" s="1351"/>
      <c r="J84" s="657"/>
      <c r="K84" s="648"/>
    </row>
    <row r="85" spans="1:11" s="641" customFormat="1" ht="38.4" customHeight="1">
      <c r="A85" s="647"/>
      <c r="B85" s="690"/>
      <c r="C85" s="691"/>
      <c r="D85" s="1254" t="s">
        <v>718</v>
      </c>
      <c r="E85" s="1254"/>
      <c r="F85" s="1254"/>
      <c r="G85" s="1254"/>
      <c r="H85" s="1254"/>
      <c r="I85" s="1254"/>
      <c r="J85" s="657"/>
      <c r="K85" s="648"/>
    </row>
    <row r="86" spans="1:11" s="641" customFormat="1" ht="58.5" customHeight="1">
      <c r="A86" s="647"/>
      <c r="B86" s="1352" t="s">
        <v>978</v>
      </c>
      <c r="C86" s="1352"/>
      <c r="D86" s="1352"/>
      <c r="E86" s="1352"/>
      <c r="F86" s="1352"/>
      <c r="G86" s="1352"/>
      <c r="H86" s="1352"/>
      <c r="I86" s="1352"/>
      <c r="J86" s="657"/>
      <c r="K86" s="648"/>
    </row>
    <row r="87" spans="1:11" s="641" customFormat="1" ht="15" customHeight="1">
      <c r="A87" s="647"/>
      <c r="B87" s="650" t="s">
        <v>350</v>
      </c>
      <c r="C87" s="650"/>
      <c r="D87" s="650"/>
      <c r="E87" s="657" t="s">
        <v>719</v>
      </c>
      <c r="F87" s="657"/>
      <c r="G87" s="657"/>
      <c r="H87" s="657"/>
      <c r="I87" s="657"/>
      <c r="J87" s="657"/>
      <c r="K87" s="648"/>
    </row>
    <row r="88" spans="1:11" s="641" customFormat="1" ht="15" customHeight="1">
      <c r="A88" s="647"/>
      <c r="B88" s="650" t="s">
        <v>351</v>
      </c>
      <c r="C88" s="650"/>
      <c r="D88" s="650"/>
      <c r="E88" s="1353" t="s">
        <v>723</v>
      </c>
      <c r="F88" s="1353"/>
      <c r="G88" s="1353"/>
      <c r="H88" s="1353"/>
      <c r="I88" s="1353"/>
      <c r="J88" s="657"/>
      <c r="K88" s="648"/>
    </row>
    <row r="89" spans="1:11" s="641" customFormat="1" ht="15" customHeight="1">
      <c r="A89" s="647"/>
      <c r="B89" s="650" t="s">
        <v>347</v>
      </c>
      <c r="C89" s="650"/>
      <c r="D89" s="650"/>
      <c r="E89" s="1353" t="s">
        <v>771</v>
      </c>
      <c r="F89" s="1353"/>
      <c r="G89" s="1353"/>
      <c r="H89" s="1353"/>
      <c r="I89" s="1353"/>
      <c r="J89" s="657"/>
      <c r="K89" s="648"/>
    </row>
    <row r="90" spans="1:11" s="641" customFormat="1" ht="15.75" customHeight="1">
      <c r="A90" s="647"/>
      <c r="B90" s="1352" t="s">
        <v>721</v>
      </c>
      <c r="C90" s="1352"/>
      <c r="D90" s="1352"/>
      <c r="E90" s="1352"/>
      <c r="F90" s="1352"/>
      <c r="G90" s="1352"/>
      <c r="H90" s="1352"/>
      <c r="I90" s="1352"/>
      <c r="J90" s="657"/>
      <c r="K90" s="648"/>
    </row>
    <row r="91" spans="1:11" ht="2" customHeight="1">
      <c r="B91" s="659"/>
      <c r="C91" s="659"/>
      <c r="D91" s="659"/>
      <c r="E91" s="660"/>
      <c r="F91" s="660"/>
      <c r="G91" s="660"/>
      <c r="I91" s="661"/>
      <c r="J91" s="661"/>
      <c r="K91" s="662"/>
    </row>
    <row r="92" spans="1:11" ht="12" customHeight="1">
      <c r="B92" s="1335"/>
      <c r="C92" s="1336"/>
      <c r="D92" s="1336"/>
      <c r="E92" s="1336"/>
      <c r="F92" s="1354"/>
      <c r="G92" s="660"/>
      <c r="H92" s="1344"/>
      <c r="I92" s="1355"/>
      <c r="J92" s="661"/>
      <c r="K92" s="662"/>
    </row>
    <row r="93" spans="1:11" ht="12" customHeight="1">
      <c r="B93" s="1338"/>
      <c r="C93" s="1339"/>
      <c r="D93" s="1339"/>
      <c r="E93" s="1339"/>
      <c r="F93" s="1340"/>
      <c r="G93" s="660"/>
      <c r="H93" s="1346"/>
      <c r="I93" s="1347"/>
      <c r="J93" s="661"/>
      <c r="K93" s="662"/>
    </row>
    <row r="94" spans="1:11" ht="12" customHeight="1">
      <c r="B94" s="1338"/>
      <c r="C94" s="1339"/>
      <c r="D94" s="1339"/>
      <c r="E94" s="1339"/>
      <c r="F94" s="1340"/>
      <c r="G94" s="660"/>
      <c r="H94" s="1346"/>
      <c r="I94" s="1347"/>
      <c r="J94" s="661"/>
      <c r="K94" s="662"/>
    </row>
    <row r="95" spans="1:11" ht="12" customHeight="1">
      <c r="B95" s="1338"/>
      <c r="C95" s="1339"/>
      <c r="D95" s="1339"/>
      <c r="E95" s="1339"/>
      <c r="F95" s="1340"/>
      <c r="G95" s="660"/>
      <c r="H95" s="1346"/>
      <c r="I95" s="1347"/>
      <c r="J95" s="661"/>
      <c r="K95" s="662"/>
    </row>
    <row r="96" spans="1:11" ht="12" customHeight="1">
      <c r="B96" s="1341"/>
      <c r="C96" s="1342"/>
      <c r="D96" s="1342"/>
      <c r="E96" s="1342"/>
      <c r="F96" s="1343"/>
      <c r="G96" s="664"/>
      <c r="H96" s="1348"/>
      <c r="I96" s="1349"/>
      <c r="J96" s="665"/>
      <c r="K96" s="639"/>
    </row>
    <row r="97" spans="1:12">
      <c r="B97" s="1350" t="s">
        <v>722</v>
      </c>
      <c r="C97" s="1350"/>
      <c r="D97" s="1350"/>
      <c r="E97" s="1350"/>
      <c r="F97" s="1350"/>
      <c r="G97" s="664"/>
      <c r="H97" s="1350" t="s">
        <v>770</v>
      </c>
      <c r="I97" s="1350"/>
      <c r="J97" s="665"/>
      <c r="K97" s="639"/>
    </row>
    <row r="98" spans="1:12" ht="9" customHeight="1">
      <c r="B98" s="659"/>
      <c r="C98" s="659"/>
      <c r="D98" s="659"/>
      <c r="E98" s="664"/>
      <c r="F98" s="664"/>
      <c r="G98" s="664"/>
      <c r="I98" s="665"/>
      <c r="J98" s="665"/>
      <c r="K98" s="639"/>
    </row>
    <row r="99" spans="1:12" s="641" customFormat="1" ht="17.25" customHeight="1">
      <c r="A99" s="1356" t="s">
        <v>769</v>
      </c>
      <c r="B99" s="1356"/>
      <c r="C99" s="1356"/>
      <c r="D99" s="1356"/>
      <c r="E99" s="1356"/>
      <c r="F99" s="1356"/>
      <c r="G99" s="1356"/>
      <c r="H99" s="1356"/>
      <c r="I99" s="1356"/>
      <c r="J99" s="1356"/>
      <c r="K99" s="655"/>
      <c r="L99" s="655"/>
    </row>
    <row r="100" spans="1:12" s="641" customFormat="1" ht="6" customHeight="1">
      <c r="A100" s="647"/>
      <c r="B100" s="657"/>
      <c r="C100" s="657"/>
      <c r="D100" s="657"/>
      <c r="E100" s="657"/>
      <c r="F100" s="657"/>
      <c r="G100" s="657"/>
      <c r="H100" s="657"/>
      <c r="I100" s="657"/>
      <c r="J100" s="657"/>
      <c r="K100" s="648"/>
    </row>
    <row r="101" spans="1:12" s="641" customFormat="1" ht="18.75" customHeight="1">
      <c r="A101" s="647"/>
      <c r="B101" s="658"/>
      <c r="C101" s="657"/>
      <c r="D101" s="1357" t="s">
        <v>716</v>
      </c>
      <c r="E101" s="1357"/>
      <c r="F101" s="1357"/>
      <c r="G101" s="1357"/>
      <c r="H101" s="1357"/>
      <c r="I101" s="1357"/>
      <c r="J101" s="657"/>
      <c r="K101" s="648"/>
    </row>
    <row r="102" spans="1:12" s="641" customFormat="1" ht="23.25" customHeight="1">
      <c r="A102" s="647"/>
      <c r="B102" s="646"/>
      <c r="C102" s="646"/>
      <c r="D102" s="656" t="s">
        <v>350</v>
      </c>
      <c r="E102" s="1358" t="s">
        <v>717</v>
      </c>
      <c r="F102" s="1358"/>
      <c r="G102" s="1358"/>
      <c r="H102" s="1358"/>
      <c r="I102" s="1358"/>
      <c r="J102" s="657"/>
      <c r="K102" s="648"/>
    </row>
    <row r="103" spans="1:12" s="641" customFormat="1" ht="20">
      <c r="A103" s="647"/>
      <c r="B103" s="650"/>
      <c r="C103" s="650"/>
      <c r="D103" s="650" t="s">
        <v>351</v>
      </c>
      <c r="E103" s="1351" t="s">
        <v>768</v>
      </c>
      <c r="F103" s="1351"/>
      <c r="G103" s="1351"/>
      <c r="H103" s="1351"/>
      <c r="I103" s="1351"/>
      <c r="J103" s="657"/>
      <c r="K103" s="648"/>
    </row>
    <row r="104" spans="1:12" s="641" customFormat="1" ht="13.5" customHeight="1">
      <c r="A104" s="647"/>
      <c r="B104" s="690"/>
      <c r="C104" s="691"/>
      <c r="D104" s="650" t="s">
        <v>347</v>
      </c>
      <c r="E104" s="1351" t="s">
        <v>767</v>
      </c>
      <c r="F104" s="1351"/>
      <c r="G104" s="1351"/>
      <c r="H104" s="1351"/>
      <c r="I104" s="1351"/>
      <c r="J104" s="657"/>
      <c r="K104" s="648"/>
    </row>
    <row r="105" spans="1:12" s="641" customFormat="1" ht="38.25" customHeight="1">
      <c r="A105" s="647"/>
      <c r="B105" s="690"/>
      <c r="C105" s="691"/>
      <c r="D105" s="1254" t="s">
        <v>718</v>
      </c>
      <c r="E105" s="1254"/>
      <c r="F105" s="1254"/>
      <c r="G105" s="1254"/>
      <c r="H105" s="1254"/>
      <c r="I105" s="1254"/>
      <c r="J105" s="657"/>
      <c r="K105" s="648"/>
    </row>
    <row r="106" spans="1:12" s="641" customFormat="1" ht="58.5" customHeight="1">
      <c r="A106" s="647"/>
      <c r="B106" s="1352" t="s">
        <v>979</v>
      </c>
      <c r="C106" s="1352"/>
      <c r="D106" s="1352"/>
      <c r="E106" s="1352"/>
      <c r="F106" s="1352"/>
      <c r="G106" s="1352"/>
      <c r="H106" s="1352"/>
      <c r="I106" s="1352"/>
      <c r="J106" s="657"/>
      <c r="K106" s="648"/>
    </row>
    <row r="107" spans="1:12" s="641" customFormat="1" ht="15" customHeight="1">
      <c r="A107" s="647"/>
      <c r="B107" s="650" t="s">
        <v>350</v>
      </c>
      <c r="C107" s="650"/>
      <c r="D107" s="650"/>
      <c r="E107" s="657" t="s">
        <v>719</v>
      </c>
      <c r="F107" s="657"/>
      <c r="G107" s="657"/>
      <c r="H107" s="657"/>
      <c r="I107" s="657"/>
      <c r="J107" s="657"/>
      <c r="K107" s="648"/>
    </row>
    <row r="108" spans="1:12" s="641" customFormat="1" ht="15" customHeight="1">
      <c r="A108" s="647"/>
      <c r="B108" s="650" t="s">
        <v>351</v>
      </c>
      <c r="C108" s="650"/>
      <c r="D108" s="650"/>
      <c r="E108" s="1353" t="s">
        <v>766</v>
      </c>
      <c r="F108" s="1353"/>
      <c r="G108" s="1353"/>
      <c r="H108" s="1353"/>
      <c r="I108" s="1353"/>
      <c r="J108" s="657"/>
      <c r="K108" s="648"/>
    </row>
    <row r="109" spans="1:12" s="641" customFormat="1" ht="15" customHeight="1">
      <c r="A109" s="647"/>
      <c r="B109" s="650" t="s">
        <v>347</v>
      </c>
      <c r="C109" s="650"/>
      <c r="D109" s="650"/>
      <c r="E109" s="1353" t="s">
        <v>765</v>
      </c>
      <c r="F109" s="1353"/>
      <c r="G109" s="1353"/>
      <c r="H109" s="1353"/>
      <c r="I109" s="1353"/>
      <c r="J109" s="657"/>
      <c r="K109" s="648"/>
    </row>
    <row r="110" spans="1:12" s="641" customFormat="1" ht="15.75" customHeight="1">
      <c r="A110" s="647"/>
      <c r="B110" s="1352" t="s">
        <v>721</v>
      </c>
      <c r="C110" s="1352"/>
      <c r="D110" s="1352"/>
      <c r="E110" s="1352"/>
      <c r="F110" s="1352"/>
      <c r="G110" s="1352"/>
      <c r="H110" s="1352"/>
      <c r="I110" s="1352"/>
      <c r="J110" s="657"/>
      <c r="K110" s="648"/>
    </row>
    <row r="111" spans="1:12" ht="6" customHeight="1">
      <c r="B111" s="659"/>
      <c r="C111" s="659"/>
      <c r="D111" s="659"/>
      <c r="E111" s="660"/>
      <c r="F111" s="660"/>
      <c r="G111" s="660"/>
      <c r="I111" s="661"/>
      <c r="J111" s="661"/>
      <c r="K111" s="662"/>
    </row>
    <row r="112" spans="1:12" ht="12" customHeight="1">
      <c r="B112" s="1335"/>
      <c r="C112" s="1336"/>
      <c r="D112" s="1336"/>
      <c r="E112" s="1336"/>
      <c r="F112" s="1337"/>
      <c r="G112" s="660"/>
      <c r="H112" s="1344"/>
      <c r="I112" s="1345"/>
      <c r="J112" s="661"/>
      <c r="K112" s="662"/>
    </row>
    <row r="113" spans="2:11" ht="12" customHeight="1">
      <c r="B113" s="1338"/>
      <c r="C113" s="1339"/>
      <c r="D113" s="1339"/>
      <c r="E113" s="1339"/>
      <c r="F113" s="1340"/>
      <c r="G113" s="660"/>
      <c r="H113" s="1346"/>
      <c r="I113" s="1347"/>
      <c r="J113" s="661"/>
      <c r="K113" s="662"/>
    </row>
    <row r="114" spans="2:11" ht="12" customHeight="1">
      <c r="B114" s="1338"/>
      <c r="C114" s="1339"/>
      <c r="D114" s="1339"/>
      <c r="E114" s="1339"/>
      <c r="F114" s="1340"/>
      <c r="G114" s="660"/>
      <c r="H114" s="1346"/>
      <c r="I114" s="1347"/>
      <c r="J114" s="661"/>
      <c r="K114" s="662"/>
    </row>
    <row r="115" spans="2:11" ht="12" customHeight="1">
      <c r="B115" s="1338"/>
      <c r="C115" s="1339"/>
      <c r="D115" s="1339"/>
      <c r="E115" s="1339"/>
      <c r="F115" s="1340"/>
      <c r="G115" s="660"/>
      <c r="H115" s="1346"/>
      <c r="I115" s="1347"/>
      <c r="J115" s="661"/>
      <c r="K115" s="662"/>
    </row>
    <row r="116" spans="2:11" ht="18" customHeight="1">
      <c r="B116" s="1341"/>
      <c r="C116" s="1342"/>
      <c r="D116" s="1342"/>
      <c r="E116" s="1342"/>
      <c r="F116" s="1343"/>
      <c r="G116" s="664"/>
      <c r="H116" s="1348"/>
      <c r="I116" s="1349"/>
      <c r="J116" s="665"/>
      <c r="K116" s="639"/>
    </row>
    <row r="117" spans="2:11" ht="7.5" customHeight="1">
      <c r="B117" s="761"/>
      <c r="C117" s="761"/>
      <c r="D117" s="761"/>
      <c r="E117" s="761"/>
      <c r="F117" s="761"/>
      <c r="G117" s="664"/>
      <c r="H117" s="665"/>
      <c r="I117" s="665"/>
      <c r="J117" s="665"/>
      <c r="K117" s="639"/>
    </row>
    <row r="118" spans="2:11" ht="17.75" customHeight="1">
      <c r="B118" s="1350" t="s">
        <v>722</v>
      </c>
      <c r="C118" s="1350"/>
      <c r="D118" s="1350"/>
      <c r="E118" s="1350"/>
      <c r="F118" s="1350"/>
      <c r="G118" s="664"/>
      <c r="H118" s="1350" t="s">
        <v>764</v>
      </c>
      <c r="I118" s="1350"/>
      <c r="J118" s="665"/>
      <c r="K118" s="639"/>
    </row>
    <row r="119" spans="2:11" ht="8" customHeight="1"/>
  </sheetData>
  <sheetProtection algorithmName="SHA-512" hashValue="rBrfBMj/TId2j5DmYEahn3zxU3Iolz88ge4FNLfkWnYBPQnJwkEr4EUX0Kp9q00fleDDMGKYnMIB1qnS1Xdn9Q==" saltValue="UnDxwkBF30q3Ysjd0GNAQw==" spinCount="100000" sheet="1" formatCells="0" formatRows="0" insertRows="0" deleteRows="0"/>
  <mergeCells count="94">
    <mergeCell ref="B14:I14"/>
    <mergeCell ref="A2:J2"/>
    <mergeCell ref="B4:J4"/>
    <mergeCell ref="B5:I5"/>
    <mergeCell ref="B6:I6"/>
    <mergeCell ref="B7:I7"/>
    <mergeCell ref="B8:I8"/>
    <mergeCell ref="B9:I9"/>
    <mergeCell ref="B10:I10"/>
    <mergeCell ref="B11:I11"/>
    <mergeCell ref="B12:I12"/>
    <mergeCell ref="B13:I13"/>
    <mergeCell ref="B26:I26"/>
    <mergeCell ref="B15:I15"/>
    <mergeCell ref="B16:I16"/>
    <mergeCell ref="A17:I17"/>
    <mergeCell ref="B18:J18"/>
    <mergeCell ref="B19:J19"/>
    <mergeCell ref="B20:I20"/>
    <mergeCell ref="B21:I21"/>
    <mergeCell ref="B22:I22"/>
    <mergeCell ref="B23:I23"/>
    <mergeCell ref="B24:I24"/>
    <mergeCell ref="B25:I25"/>
    <mergeCell ref="B38:I38"/>
    <mergeCell ref="B27:I27"/>
    <mergeCell ref="B28:I28"/>
    <mergeCell ref="B29:I29"/>
    <mergeCell ref="B30:I30"/>
    <mergeCell ref="B31:I31"/>
    <mergeCell ref="B32:I32"/>
    <mergeCell ref="B33:I33"/>
    <mergeCell ref="B34:I34"/>
    <mergeCell ref="B35:I35"/>
    <mergeCell ref="B36:I36"/>
    <mergeCell ref="B37:I37"/>
    <mergeCell ref="B51:I51"/>
    <mergeCell ref="B39:I39"/>
    <mergeCell ref="B40:I40"/>
    <mergeCell ref="B41:I41"/>
    <mergeCell ref="B42:I42"/>
    <mergeCell ref="B43:I43"/>
    <mergeCell ref="B44:I44"/>
    <mergeCell ref="B45:I45"/>
    <mergeCell ref="B46:I46"/>
    <mergeCell ref="B48:J48"/>
    <mergeCell ref="B49:I49"/>
    <mergeCell ref="B50:I50"/>
    <mergeCell ref="E66:I66"/>
    <mergeCell ref="B52:I52"/>
    <mergeCell ref="B53:I53"/>
    <mergeCell ref="B54:I54"/>
    <mergeCell ref="B56:I56"/>
    <mergeCell ref="A57:J57"/>
    <mergeCell ref="D59:I59"/>
    <mergeCell ref="E60:I60"/>
    <mergeCell ref="E61:I61"/>
    <mergeCell ref="E62:I62"/>
    <mergeCell ref="D63:I63"/>
    <mergeCell ref="B64:I64"/>
    <mergeCell ref="D85:I85"/>
    <mergeCell ref="E67:I67"/>
    <mergeCell ref="B68:I68"/>
    <mergeCell ref="B70:F74"/>
    <mergeCell ref="H70:I74"/>
    <mergeCell ref="B75:F75"/>
    <mergeCell ref="H75:I75"/>
    <mergeCell ref="A79:J79"/>
    <mergeCell ref="D81:I81"/>
    <mergeCell ref="E82:I82"/>
    <mergeCell ref="E83:I83"/>
    <mergeCell ref="E84:I84"/>
    <mergeCell ref="E103:I103"/>
    <mergeCell ref="B86:I86"/>
    <mergeCell ref="E88:I88"/>
    <mergeCell ref="E89:I89"/>
    <mergeCell ref="B90:I90"/>
    <mergeCell ref="B92:F96"/>
    <mergeCell ref="H92:I96"/>
    <mergeCell ref="B97:F97"/>
    <mergeCell ref="H97:I97"/>
    <mergeCell ref="A99:J99"/>
    <mergeCell ref="D101:I101"/>
    <mergeCell ref="E102:I102"/>
    <mergeCell ref="B112:F116"/>
    <mergeCell ref="H112:I116"/>
    <mergeCell ref="B118:F118"/>
    <mergeCell ref="H118:I118"/>
    <mergeCell ref="E104:I104"/>
    <mergeCell ref="D105:I105"/>
    <mergeCell ref="B106:I106"/>
    <mergeCell ref="E108:I108"/>
    <mergeCell ref="E109:I109"/>
    <mergeCell ref="B110:I1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F50"/>
  <sheetViews>
    <sheetView view="pageBreakPreview" zoomScale="130" zoomScaleNormal="115" zoomScaleSheetLayoutView="130" workbookViewId="0">
      <selection activeCell="B9" sqref="B9:AE9"/>
    </sheetView>
  </sheetViews>
  <sheetFormatPr defaultColWidth="9.08984375" defaultRowHeight="12.5"/>
  <cols>
    <col min="1" max="1" width="3.36328125" style="294" customWidth="1"/>
    <col min="2" max="20" width="3" style="61" customWidth="1"/>
    <col min="21" max="31" width="3.90625" style="61" customWidth="1"/>
    <col min="32" max="32" width="3.36328125" style="61" customWidth="1"/>
    <col min="33" max="16384" width="9.08984375" style="27"/>
  </cols>
  <sheetData>
    <row r="1" spans="1:32" ht="8" customHeight="1">
      <c r="A1" s="1382"/>
      <c r="B1" s="1382"/>
      <c r="C1" s="1382"/>
      <c r="D1" s="1382"/>
      <c r="E1" s="1382"/>
      <c r="F1" s="1382"/>
      <c r="G1" s="1382"/>
      <c r="H1" s="1382"/>
      <c r="I1" s="1382"/>
      <c r="J1" s="1382"/>
      <c r="K1" s="1382"/>
      <c r="L1" s="1382"/>
      <c r="M1" s="1382"/>
      <c r="N1" s="1382"/>
      <c r="O1" s="1382"/>
      <c r="P1" s="1382"/>
      <c r="Q1" s="1382"/>
      <c r="R1" s="1382"/>
      <c r="S1" s="1382"/>
      <c r="T1" s="1382"/>
      <c r="U1" s="1382"/>
      <c r="V1" s="1382"/>
      <c r="W1" s="1382"/>
      <c r="X1" s="1382"/>
      <c r="Y1" s="1382"/>
      <c r="Z1" s="1382"/>
      <c r="AA1" s="1382"/>
      <c r="AB1" s="1382"/>
      <c r="AC1" s="1382"/>
      <c r="AD1" s="1382"/>
      <c r="AE1" s="1382"/>
      <c r="AF1" s="1382"/>
    </row>
    <row r="2" spans="1:32" ht="7.25" customHeight="1">
      <c r="A2" s="781"/>
      <c r="B2" s="773"/>
      <c r="C2" s="773"/>
      <c r="D2" s="773"/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3"/>
      <c r="R2" s="773"/>
      <c r="S2" s="773"/>
      <c r="T2" s="773"/>
      <c r="U2" s="773"/>
      <c r="V2" s="773"/>
      <c r="W2" s="773"/>
      <c r="X2" s="773"/>
      <c r="Y2" s="773"/>
      <c r="Z2" s="773"/>
      <c r="AA2" s="773"/>
      <c r="AB2" s="773"/>
      <c r="AC2" s="773"/>
      <c r="AD2" s="773"/>
      <c r="AE2" s="773"/>
      <c r="AF2" s="773"/>
    </row>
    <row r="3" spans="1:32" ht="24.65" customHeight="1">
      <c r="A3" s="781"/>
      <c r="B3" s="1370" t="s">
        <v>708</v>
      </c>
      <c r="C3" s="1362"/>
      <c r="D3" s="1362"/>
      <c r="E3" s="1362"/>
      <c r="F3" s="1362"/>
      <c r="G3" s="1362"/>
      <c r="H3" s="1362"/>
      <c r="I3" s="1362"/>
      <c r="J3" s="1362"/>
      <c r="K3" s="1362"/>
      <c r="L3" s="1362"/>
      <c r="M3" s="1362"/>
      <c r="N3" s="1362"/>
      <c r="O3" s="1362"/>
      <c r="P3" s="1362"/>
      <c r="Q3" s="1362"/>
      <c r="R3" s="1362"/>
      <c r="S3" s="1362"/>
      <c r="T3" s="1362"/>
      <c r="U3" s="1362"/>
      <c r="V3" s="1362"/>
      <c r="W3" s="1362"/>
      <c r="X3" s="1362"/>
      <c r="Y3" s="1362"/>
      <c r="Z3" s="1362"/>
      <c r="AA3" s="1362"/>
      <c r="AB3" s="1362"/>
      <c r="AC3" s="1362"/>
      <c r="AD3" s="1362"/>
      <c r="AE3" s="1362"/>
      <c r="AF3" s="1362"/>
    </row>
    <row r="4" spans="1:32" ht="12" customHeight="1">
      <c r="A4" s="782" t="s">
        <v>631</v>
      </c>
      <c r="B4" s="1370" t="s">
        <v>851</v>
      </c>
      <c r="C4" s="1362"/>
      <c r="D4" s="1362"/>
      <c r="E4" s="1362"/>
      <c r="F4" s="1362"/>
      <c r="G4" s="1362"/>
      <c r="H4" s="1362"/>
      <c r="I4" s="1362"/>
      <c r="J4" s="1362"/>
      <c r="K4" s="1362"/>
      <c r="L4" s="1362"/>
      <c r="M4" s="1362"/>
      <c r="N4" s="1362"/>
      <c r="O4" s="1362"/>
      <c r="P4" s="1362"/>
      <c r="Q4" s="1362"/>
      <c r="R4" s="1362"/>
      <c r="S4" s="1362"/>
      <c r="T4" s="1362"/>
      <c r="U4" s="1362"/>
      <c r="V4" s="1362"/>
      <c r="W4" s="1362"/>
      <c r="X4" s="1362"/>
      <c r="Y4" s="1362"/>
      <c r="Z4" s="1362"/>
      <c r="AA4" s="1362"/>
      <c r="AB4" s="1362"/>
      <c r="AC4" s="1362"/>
      <c r="AD4" s="1362"/>
      <c r="AE4" s="1362"/>
      <c r="AF4" s="783"/>
    </row>
    <row r="5" spans="1:32" ht="47" customHeight="1">
      <c r="A5" s="781"/>
      <c r="B5" s="1352" t="s">
        <v>980</v>
      </c>
      <c r="C5" s="1362"/>
      <c r="D5" s="1362"/>
      <c r="E5" s="1362"/>
      <c r="F5" s="1362"/>
      <c r="G5" s="1362"/>
      <c r="H5" s="1362"/>
      <c r="I5" s="1362"/>
      <c r="J5" s="1362"/>
      <c r="K5" s="1362"/>
      <c r="L5" s="1362"/>
      <c r="M5" s="1362"/>
      <c r="N5" s="1362"/>
      <c r="O5" s="1362"/>
      <c r="P5" s="1362"/>
      <c r="Q5" s="1362"/>
      <c r="R5" s="1362"/>
      <c r="S5" s="1362"/>
      <c r="T5" s="1362"/>
      <c r="U5" s="1362"/>
      <c r="V5" s="1362"/>
      <c r="W5" s="1362"/>
      <c r="X5" s="1362"/>
      <c r="Y5" s="1362"/>
      <c r="Z5" s="1362"/>
      <c r="AA5" s="1362"/>
      <c r="AB5" s="1362"/>
      <c r="AC5" s="1362"/>
      <c r="AD5" s="1362"/>
      <c r="AE5" s="1362"/>
      <c r="AF5" s="783"/>
    </row>
    <row r="6" spans="1:32" ht="27" customHeight="1">
      <c r="A6" s="784" t="s">
        <v>350</v>
      </c>
      <c r="B6" s="1351" t="s">
        <v>853</v>
      </c>
      <c r="C6" s="1381"/>
      <c r="D6" s="1381"/>
      <c r="E6" s="1381"/>
      <c r="F6" s="1381"/>
      <c r="G6" s="1381"/>
      <c r="H6" s="1381"/>
      <c r="I6" s="1381"/>
      <c r="J6" s="1381"/>
      <c r="K6" s="1381"/>
      <c r="L6" s="1381"/>
      <c r="M6" s="1381"/>
      <c r="N6" s="1381"/>
      <c r="O6" s="1381"/>
      <c r="P6" s="1381"/>
      <c r="Q6" s="1381"/>
      <c r="R6" s="1381"/>
      <c r="S6" s="1381"/>
      <c r="T6" s="1381"/>
      <c r="U6" s="1381"/>
      <c r="V6" s="1381"/>
      <c r="W6" s="1381"/>
      <c r="X6" s="1381"/>
      <c r="Y6" s="1381"/>
      <c r="Z6" s="1381"/>
      <c r="AA6" s="1381"/>
      <c r="AB6" s="1381"/>
      <c r="AC6" s="1381"/>
      <c r="AD6" s="1381"/>
      <c r="AE6" s="1381"/>
      <c r="AF6" s="783"/>
    </row>
    <row r="7" spans="1:32" ht="27" customHeight="1">
      <c r="A7" s="784" t="s">
        <v>351</v>
      </c>
      <c r="B7" s="1351" t="s">
        <v>948</v>
      </c>
      <c r="C7" s="1381"/>
      <c r="D7" s="1381"/>
      <c r="E7" s="1381"/>
      <c r="F7" s="1381"/>
      <c r="G7" s="1381"/>
      <c r="H7" s="1381"/>
      <c r="I7" s="1381"/>
      <c r="J7" s="1381"/>
      <c r="K7" s="1381"/>
      <c r="L7" s="1381"/>
      <c r="M7" s="1381"/>
      <c r="N7" s="1381"/>
      <c r="O7" s="1381"/>
      <c r="P7" s="1381"/>
      <c r="Q7" s="1381"/>
      <c r="R7" s="1381"/>
      <c r="S7" s="1381"/>
      <c r="T7" s="1381"/>
      <c r="U7" s="1381"/>
      <c r="V7" s="1381"/>
      <c r="W7" s="1381"/>
      <c r="X7" s="1381"/>
      <c r="Y7" s="1381"/>
      <c r="Z7" s="1381"/>
      <c r="AA7" s="1381"/>
      <c r="AB7" s="1381"/>
      <c r="AC7" s="1381"/>
      <c r="AD7" s="1381"/>
      <c r="AE7" s="1381"/>
      <c r="AF7" s="783"/>
    </row>
    <row r="8" spans="1:32" ht="38.75" customHeight="1">
      <c r="A8" s="784" t="s">
        <v>347</v>
      </c>
      <c r="B8" s="1351" t="s">
        <v>958</v>
      </c>
      <c r="C8" s="1381"/>
      <c r="D8" s="1381"/>
      <c r="E8" s="1381"/>
      <c r="F8" s="1381"/>
      <c r="G8" s="1381"/>
      <c r="H8" s="1381"/>
      <c r="I8" s="1381"/>
      <c r="J8" s="1381"/>
      <c r="K8" s="1381"/>
      <c r="L8" s="1381"/>
      <c r="M8" s="1381"/>
      <c r="N8" s="1381"/>
      <c r="O8" s="1381"/>
      <c r="P8" s="1381"/>
      <c r="Q8" s="1381"/>
      <c r="R8" s="1381"/>
      <c r="S8" s="1381"/>
      <c r="T8" s="1381"/>
      <c r="U8" s="1381"/>
      <c r="V8" s="1381"/>
      <c r="W8" s="1381"/>
      <c r="X8" s="1381"/>
      <c r="Y8" s="1381"/>
      <c r="Z8" s="1381"/>
      <c r="AA8" s="1381"/>
      <c r="AB8" s="1381"/>
      <c r="AC8" s="1381"/>
      <c r="AD8" s="1381"/>
      <c r="AE8" s="1381"/>
      <c r="AF8" s="783"/>
    </row>
    <row r="9" spans="1:32" ht="117.65" customHeight="1">
      <c r="A9" s="784" t="s">
        <v>348</v>
      </c>
      <c r="B9" s="1281" t="s">
        <v>975</v>
      </c>
      <c r="C9" s="1383"/>
      <c r="D9" s="1383"/>
      <c r="E9" s="1383"/>
      <c r="F9" s="1383"/>
      <c r="G9" s="1383"/>
      <c r="H9" s="1383"/>
      <c r="I9" s="1383"/>
      <c r="J9" s="1383"/>
      <c r="K9" s="1383"/>
      <c r="L9" s="1383"/>
      <c r="M9" s="1383"/>
      <c r="N9" s="1383"/>
      <c r="O9" s="1383"/>
      <c r="P9" s="1383"/>
      <c r="Q9" s="1383"/>
      <c r="R9" s="1383"/>
      <c r="S9" s="1383"/>
      <c r="T9" s="1383"/>
      <c r="U9" s="1383"/>
      <c r="V9" s="1383"/>
      <c r="W9" s="1383"/>
      <c r="X9" s="1383"/>
      <c r="Y9" s="1383"/>
      <c r="Z9" s="1383"/>
      <c r="AA9" s="1383"/>
      <c r="AB9" s="1383"/>
      <c r="AC9" s="1383"/>
      <c r="AD9" s="1383"/>
      <c r="AE9" s="1383"/>
      <c r="AF9" s="783"/>
    </row>
    <row r="10" spans="1:32">
      <c r="A10" s="784" t="s">
        <v>349</v>
      </c>
      <c r="B10" s="1358" t="s">
        <v>940</v>
      </c>
      <c r="C10" s="1358"/>
      <c r="D10" s="1358"/>
      <c r="E10" s="1358"/>
      <c r="F10" s="1358"/>
      <c r="G10" s="1358"/>
      <c r="H10" s="1358"/>
      <c r="I10" s="1358"/>
      <c r="J10" s="1358"/>
      <c r="K10" s="1358"/>
      <c r="L10" s="1358"/>
      <c r="M10" s="1358"/>
      <c r="N10" s="1358"/>
      <c r="O10" s="1358"/>
      <c r="P10" s="1358"/>
      <c r="Q10" s="1358"/>
      <c r="R10" s="1358"/>
      <c r="S10" s="1358"/>
      <c r="T10" s="1358"/>
      <c r="U10" s="1358"/>
      <c r="V10" s="1358"/>
      <c r="W10" s="1358"/>
      <c r="X10" s="1358"/>
      <c r="Y10" s="1358"/>
      <c r="Z10" s="1358"/>
      <c r="AA10" s="1358"/>
      <c r="AB10" s="1358"/>
      <c r="AC10" s="1358"/>
      <c r="AD10" s="1358"/>
      <c r="AE10" s="1358"/>
      <c r="AF10" s="783"/>
    </row>
    <row r="11" spans="1:32" ht="54" customHeight="1">
      <c r="A11" s="784" t="s">
        <v>449</v>
      </c>
      <c r="B11" s="1352" t="s">
        <v>939</v>
      </c>
      <c r="C11" s="1377"/>
      <c r="D11" s="1377"/>
      <c r="E11" s="1377"/>
      <c r="F11" s="1377"/>
      <c r="G11" s="1377"/>
      <c r="H11" s="1377"/>
      <c r="I11" s="1377"/>
      <c r="J11" s="1377"/>
      <c r="K11" s="1377"/>
      <c r="L11" s="1377"/>
      <c r="M11" s="1377"/>
      <c r="N11" s="1377"/>
      <c r="O11" s="1377"/>
      <c r="P11" s="1377"/>
      <c r="Q11" s="1377"/>
      <c r="R11" s="1377"/>
      <c r="S11" s="1377"/>
      <c r="T11" s="1377"/>
      <c r="U11" s="1377"/>
      <c r="V11" s="1377"/>
      <c r="W11" s="1377"/>
      <c r="X11" s="1377"/>
      <c r="Y11" s="1377"/>
      <c r="Z11" s="1377"/>
      <c r="AA11" s="1377"/>
      <c r="AB11" s="1377"/>
      <c r="AC11" s="1377"/>
      <c r="AD11" s="1377"/>
      <c r="AE11" s="1377"/>
      <c r="AF11" s="783"/>
    </row>
    <row r="12" spans="1:32" ht="132.65" customHeight="1">
      <c r="A12" s="784" t="s">
        <v>619</v>
      </c>
      <c r="B12" s="1352" t="s">
        <v>919</v>
      </c>
      <c r="C12" s="1362"/>
      <c r="D12" s="1362"/>
      <c r="E12" s="1362"/>
      <c r="F12" s="1362"/>
      <c r="G12" s="1362"/>
      <c r="H12" s="1362"/>
      <c r="I12" s="1362"/>
      <c r="J12" s="1362"/>
      <c r="K12" s="1362"/>
      <c r="L12" s="1362"/>
      <c r="M12" s="1362"/>
      <c r="N12" s="1362"/>
      <c r="O12" s="1362"/>
      <c r="P12" s="1362"/>
      <c r="Q12" s="1362"/>
      <c r="R12" s="1362"/>
      <c r="S12" s="1362"/>
      <c r="T12" s="1362"/>
      <c r="U12" s="1362"/>
      <c r="V12" s="1362"/>
      <c r="W12" s="1362"/>
      <c r="X12" s="1362"/>
      <c r="Y12" s="1362"/>
      <c r="Z12" s="1362"/>
      <c r="AA12" s="1362"/>
      <c r="AB12" s="1362"/>
      <c r="AC12" s="1362"/>
      <c r="AD12" s="1362"/>
      <c r="AE12" s="1362"/>
      <c r="AF12" s="783"/>
    </row>
    <row r="13" spans="1:32" ht="24" customHeight="1">
      <c r="A13" s="784" t="s">
        <v>789</v>
      </c>
      <c r="B13" s="1352" t="s">
        <v>927</v>
      </c>
      <c r="C13" s="1377"/>
      <c r="D13" s="1377"/>
      <c r="E13" s="1377"/>
      <c r="F13" s="1377"/>
      <c r="G13" s="1377"/>
      <c r="H13" s="1377"/>
      <c r="I13" s="1377"/>
      <c r="J13" s="1377"/>
      <c r="K13" s="1377"/>
      <c r="L13" s="1377"/>
      <c r="M13" s="1377"/>
      <c r="N13" s="1377"/>
      <c r="O13" s="1377"/>
      <c r="P13" s="1377"/>
      <c r="Q13" s="1377"/>
      <c r="R13" s="1377"/>
      <c r="S13" s="1377"/>
      <c r="T13" s="1377"/>
      <c r="U13" s="1377"/>
      <c r="V13" s="1377"/>
      <c r="W13" s="1377"/>
      <c r="X13" s="1377"/>
      <c r="Y13" s="1377"/>
      <c r="Z13" s="1377"/>
      <c r="AA13" s="1377"/>
      <c r="AB13" s="1377"/>
      <c r="AC13" s="1377"/>
      <c r="AD13" s="1377"/>
      <c r="AE13" s="1377"/>
      <c r="AF13" s="783"/>
    </row>
    <row r="14" spans="1:32" ht="23" customHeight="1">
      <c r="A14" s="784" t="s">
        <v>788</v>
      </c>
      <c r="B14" s="1352" t="s">
        <v>923</v>
      </c>
      <c r="C14" s="1377"/>
      <c r="D14" s="1377"/>
      <c r="E14" s="1377"/>
      <c r="F14" s="1377"/>
      <c r="G14" s="1377"/>
      <c r="H14" s="1377"/>
      <c r="I14" s="1377"/>
      <c r="J14" s="1377"/>
      <c r="K14" s="1377"/>
      <c r="L14" s="1377"/>
      <c r="M14" s="1377"/>
      <c r="N14" s="1377"/>
      <c r="O14" s="1377"/>
      <c r="P14" s="1377"/>
      <c r="Q14" s="1377"/>
      <c r="R14" s="1377"/>
      <c r="S14" s="1377"/>
      <c r="T14" s="1377"/>
      <c r="U14" s="1377"/>
      <c r="V14" s="1377"/>
      <c r="W14" s="1377"/>
      <c r="X14" s="1377"/>
      <c r="Y14" s="1377"/>
      <c r="Z14" s="1377"/>
      <c r="AA14" s="1377"/>
      <c r="AB14" s="1377"/>
      <c r="AC14" s="1377"/>
      <c r="AD14" s="1377"/>
      <c r="AE14" s="1377"/>
      <c r="AF14" s="783"/>
    </row>
    <row r="15" spans="1:32" ht="12.65" customHeight="1">
      <c r="A15" s="784" t="s">
        <v>787</v>
      </c>
      <c r="B15" s="1352" t="s">
        <v>941</v>
      </c>
      <c r="C15" s="1377"/>
      <c r="D15" s="1377"/>
      <c r="E15" s="1377"/>
      <c r="F15" s="1377"/>
      <c r="G15" s="1377"/>
      <c r="H15" s="1377"/>
      <c r="I15" s="1377"/>
      <c r="J15" s="1377"/>
      <c r="K15" s="1377"/>
      <c r="L15" s="1377"/>
      <c r="M15" s="1377"/>
      <c r="N15" s="1377"/>
      <c r="O15" s="1377"/>
      <c r="P15" s="1377"/>
      <c r="Q15" s="1377"/>
      <c r="R15" s="1377"/>
      <c r="S15" s="1377"/>
      <c r="T15" s="1377"/>
      <c r="U15" s="1377"/>
      <c r="V15" s="1377"/>
      <c r="W15" s="1377"/>
      <c r="X15" s="1377"/>
      <c r="Y15" s="1377"/>
      <c r="Z15" s="1377"/>
      <c r="AA15" s="1377"/>
      <c r="AB15" s="1377"/>
      <c r="AC15" s="1377"/>
      <c r="AD15" s="1377"/>
      <c r="AE15" s="1377"/>
      <c r="AF15" s="783"/>
    </row>
    <row r="16" spans="1:32" ht="16.25" customHeight="1">
      <c r="A16" s="784"/>
      <c r="B16" s="1384" t="s">
        <v>796</v>
      </c>
      <c r="C16" s="1385"/>
      <c r="D16" s="1385"/>
      <c r="E16" s="1385"/>
      <c r="F16" s="1385"/>
      <c r="G16" s="1385"/>
      <c r="H16" s="1385"/>
      <c r="I16" s="1385"/>
      <c r="J16" s="1385"/>
      <c r="K16" s="1385"/>
      <c r="L16" s="1385"/>
      <c r="M16" s="1385"/>
      <c r="N16" s="1385"/>
      <c r="O16" s="1385"/>
      <c r="P16" s="1385"/>
      <c r="Q16" s="1385"/>
      <c r="R16" s="1385"/>
      <c r="S16" s="1385"/>
      <c r="T16" s="1385"/>
      <c r="U16" s="1385"/>
      <c r="V16" s="1385"/>
      <c r="W16" s="1385"/>
      <c r="X16" s="1385"/>
      <c r="Y16" s="1385"/>
      <c r="Z16" s="1385"/>
      <c r="AA16" s="1385"/>
      <c r="AB16" s="1385"/>
      <c r="AC16" s="1385"/>
      <c r="AD16" s="1385"/>
      <c r="AE16" s="1385"/>
      <c r="AF16" s="783"/>
    </row>
    <row r="17" spans="1:32" ht="11.4" customHeight="1">
      <c r="A17" s="782" t="s">
        <v>644</v>
      </c>
      <c r="B17" s="1370" t="s">
        <v>711</v>
      </c>
      <c r="C17" s="1379"/>
      <c r="D17" s="1379"/>
      <c r="E17" s="1379"/>
      <c r="F17" s="1379"/>
      <c r="G17" s="1379"/>
      <c r="H17" s="1379"/>
      <c r="I17" s="1379"/>
      <c r="J17" s="1379"/>
      <c r="K17" s="1379"/>
      <c r="L17" s="1379"/>
      <c r="M17" s="1379"/>
      <c r="N17" s="1379"/>
      <c r="O17" s="1379"/>
      <c r="P17" s="1379"/>
      <c r="Q17" s="1379"/>
      <c r="R17" s="1379"/>
      <c r="S17" s="1379"/>
      <c r="T17" s="1379"/>
      <c r="U17" s="1379"/>
      <c r="V17" s="1379"/>
      <c r="W17" s="1379"/>
      <c r="X17" s="1379"/>
      <c r="Y17" s="1379"/>
      <c r="Z17" s="1379"/>
      <c r="AA17" s="1379"/>
      <c r="AB17" s="1379"/>
      <c r="AC17" s="1379"/>
      <c r="AD17" s="1379"/>
      <c r="AE17" s="1379"/>
      <c r="AF17" s="783"/>
    </row>
    <row r="18" spans="1:32" ht="13.25" customHeight="1">
      <c r="A18" s="784"/>
      <c r="B18" s="1352" t="s">
        <v>934</v>
      </c>
      <c r="C18" s="1362"/>
      <c r="D18" s="1362"/>
      <c r="E18" s="1362"/>
      <c r="F18" s="1362"/>
      <c r="G18" s="1362"/>
      <c r="H18" s="1362"/>
      <c r="I18" s="1362"/>
      <c r="J18" s="1362"/>
      <c r="K18" s="1362"/>
      <c r="L18" s="1362"/>
      <c r="M18" s="1362"/>
      <c r="N18" s="1362"/>
      <c r="O18" s="1362"/>
      <c r="P18" s="1362"/>
      <c r="Q18" s="1362"/>
      <c r="R18" s="1362"/>
      <c r="S18" s="1362"/>
      <c r="T18" s="1362"/>
      <c r="U18" s="1362"/>
      <c r="V18" s="1362"/>
      <c r="W18" s="1362"/>
      <c r="X18" s="1362"/>
      <c r="Y18" s="1362"/>
      <c r="Z18" s="1362"/>
      <c r="AA18" s="1362"/>
      <c r="AB18" s="1362"/>
      <c r="AC18" s="1362"/>
      <c r="AD18" s="1362"/>
      <c r="AE18" s="1362"/>
      <c r="AF18" s="783"/>
    </row>
    <row r="19" spans="1:32" ht="25.25" customHeight="1">
      <c r="A19" s="784" t="s">
        <v>350</v>
      </c>
      <c r="B19" s="1351" t="s">
        <v>724</v>
      </c>
      <c r="C19" s="1381"/>
      <c r="D19" s="1381"/>
      <c r="E19" s="1381"/>
      <c r="F19" s="1381"/>
      <c r="G19" s="1381"/>
      <c r="H19" s="1381"/>
      <c r="I19" s="1381"/>
      <c r="J19" s="1381"/>
      <c r="K19" s="1381"/>
      <c r="L19" s="1381"/>
      <c r="M19" s="1381"/>
      <c r="N19" s="1381"/>
      <c r="O19" s="1381"/>
      <c r="P19" s="1381"/>
      <c r="Q19" s="1381"/>
      <c r="R19" s="1381"/>
      <c r="S19" s="1381"/>
      <c r="T19" s="1381"/>
      <c r="U19" s="1381"/>
      <c r="V19" s="1381"/>
      <c r="W19" s="1381"/>
      <c r="X19" s="1381"/>
      <c r="Y19" s="1381"/>
      <c r="Z19" s="1381"/>
      <c r="AA19" s="1381"/>
      <c r="AB19" s="1381"/>
      <c r="AC19" s="1381"/>
      <c r="AD19" s="1381"/>
      <c r="AE19" s="1381"/>
      <c r="AF19" s="783"/>
    </row>
    <row r="20" spans="1:32" ht="23.4" customHeight="1">
      <c r="A20" s="784" t="s">
        <v>351</v>
      </c>
      <c r="B20" s="1351" t="s">
        <v>949</v>
      </c>
      <c r="C20" s="1381"/>
      <c r="D20" s="1381"/>
      <c r="E20" s="1381"/>
      <c r="F20" s="1381"/>
      <c r="G20" s="1381"/>
      <c r="H20" s="1381"/>
      <c r="I20" s="1381"/>
      <c r="J20" s="1381"/>
      <c r="K20" s="1381"/>
      <c r="L20" s="1381"/>
      <c r="M20" s="1381"/>
      <c r="N20" s="1381"/>
      <c r="O20" s="1381"/>
      <c r="P20" s="1381"/>
      <c r="Q20" s="1381"/>
      <c r="R20" s="1381"/>
      <c r="S20" s="1381"/>
      <c r="T20" s="1381"/>
      <c r="U20" s="1381"/>
      <c r="V20" s="1381"/>
      <c r="W20" s="1381"/>
      <c r="X20" s="1381"/>
      <c r="Y20" s="1381"/>
      <c r="Z20" s="1381"/>
      <c r="AA20" s="1381"/>
      <c r="AB20" s="1381"/>
      <c r="AC20" s="1381"/>
      <c r="AD20" s="1381"/>
      <c r="AE20" s="1381"/>
      <c r="AF20" s="783"/>
    </row>
    <row r="21" spans="1:32" ht="33.65" customHeight="1">
      <c r="A21" s="784" t="s">
        <v>347</v>
      </c>
      <c r="B21" s="1352" t="s">
        <v>959</v>
      </c>
      <c r="C21" s="1362"/>
      <c r="D21" s="1362"/>
      <c r="E21" s="1362"/>
      <c r="F21" s="1362"/>
      <c r="G21" s="1362"/>
      <c r="H21" s="1362"/>
      <c r="I21" s="1362"/>
      <c r="J21" s="1362"/>
      <c r="K21" s="1362"/>
      <c r="L21" s="1362"/>
      <c r="M21" s="1362"/>
      <c r="N21" s="1362"/>
      <c r="O21" s="1362"/>
      <c r="P21" s="1362"/>
      <c r="Q21" s="1362"/>
      <c r="R21" s="1362"/>
      <c r="S21" s="1362"/>
      <c r="T21" s="1362"/>
      <c r="U21" s="1362"/>
      <c r="V21" s="1362"/>
      <c r="W21" s="1362"/>
      <c r="X21" s="1362"/>
      <c r="Y21" s="1362"/>
      <c r="Z21" s="1362"/>
      <c r="AA21" s="1362"/>
      <c r="AB21" s="1362"/>
      <c r="AC21" s="1362"/>
      <c r="AD21" s="1362"/>
      <c r="AE21" s="1362"/>
      <c r="AF21" s="783"/>
    </row>
    <row r="22" spans="1:32" ht="87.65" customHeight="1">
      <c r="A22" s="784" t="s">
        <v>348</v>
      </c>
      <c r="B22" s="1352" t="s">
        <v>991</v>
      </c>
      <c r="C22" s="1362"/>
      <c r="D22" s="1362"/>
      <c r="E22" s="1362"/>
      <c r="F22" s="1362"/>
      <c r="G22" s="1362"/>
      <c r="H22" s="1362"/>
      <c r="I22" s="1362"/>
      <c r="J22" s="1362"/>
      <c r="K22" s="1362"/>
      <c r="L22" s="1362"/>
      <c r="M22" s="1362"/>
      <c r="N22" s="1362"/>
      <c r="O22" s="1362"/>
      <c r="P22" s="1362"/>
      <c r="Q22" s="1362"/>
      <c r="R22" s="1362"/>
      <c r="S22" s="1362"/>
      <c r="T22" s="1362"/>
      <c r="U22" s="1362"/>
      <c r="V22" s="1362"/>
      <c r="W22" s="1362"/>
      <c r="X22" s="1362"/>
      <c r="Y22" s="1362"/>
      <c r="Z22" s="1362"/>
      <c r="AA22" s="1362"/>
      <c r="AB22" s="1362"/>
      <c r="AC22" s="1362"/>
      <c r="AD22" s="1362"/>
      <c r="AE22" s="1362"/>
      <c r="AF22" s="783"/>
    </row>
    <row r="23" spans="1:32">
      <c r="A23" s="784" t="s">
        <v>349</v>
      </c>
      <c r="B23" s="1358" t="s">
        <v>940</v>
      </c>
      <c r="C23" s="1358"/>
      <c r="D23" s="1358"/>
      <c r="E23" s="1358"/>
      <c r="F23" s="1358"/>
      <c r="G23" s="1358"/>
      <c r="H23" s="1358"/>
      <c r="I23" s="1358"/>
      <c r="J23" s="1358"/>
      <c r="K23" s="1358"/>
      <c r="L23" s="1358"/>
      <c r="M23" s="1358"/>
      <c r="N23" s="1358"/>
      <c r="O23" s="1358"/>
      <c r="P23" s="1358"/>
      <c r="Q23" s="1358"/>
      <c r="R23" s="1358"/>
      <c r="S23" s="1358"/>
      <c r="T23" s="1358"/>
      <c r="U23" s="1358"/>
      <c r="V23" s="1358"/>
      <c r="W23" s="1358"/>
      <c r="X23" s="1358"/>
      <c r="Y23" s="1358"/>
      <c r="Z23" s="1358"/>
      <c r="AA23" s="1358"/>
      <c r="AB23" s="1358"/>
      <c r="AC23" s="1358"/>
      <c r="AD23" s="1358"/>
      <c r="AE23" s="1358"/>
      <c r="AF23" s="783"/>
    </row>
    <row r="24" spans="1:32" ht="54" customHeight="1">
      <c r="A24" s="784" t="s">
        <v>449</v>
      </c>
      <c r="B24" s="1352" t="s">
        <v>939</v>
      </c>
      <c r="C24" s="1377"/>
      <c r="D24" s="1377"/>
      <c r="E24" s="1377"/>
      <c r="F24" s="1377"/>
      <c r="G24" s="1377"/>
      <c r="H24" s="1377"/>
      <c r="I24" s="1377"/>
      <c r="J24" s="1377"/>
      <c r="K24" s="1377"/>
      <c r="L24" s="1377"/>
      <c r="M24" s="1377"/>
      <c r="N24" s="1377"/>
      <c r="O24" s="1377"/>
      <c r="P24" s="1377"/>
      <c r="Q24" s="1377"/>
      <c r="R24" s="1377"/>
      <c r="S24" s="1377"/>
      <c r="T24" s="1377"/>
      <c r="U24" s="1377"/>
      <c r="V24" s="1377"/>
      <c r="W24" s="1377"/>
      <c r="X24" s="1377"/>
      <c r="Y24" s="1377"/>
      <c r="Z24" s="1377"/>
      <c r="AA24" s="1377"/>
      <c r="AB24" s="1377"/>
      <c r="AC24" s="1377"/>
      <c r="AD24" s="1377"/>
      <c r="AE24" s="1377"/>
      <c r="AF24" s="783"/>
    </row>
    <row r="25" spans="1:32" ht="142.25" customHeight="1">
      <c r="A25" s="784" t="s">
        <v>619</v>
      </c>
      <c r="B25" s="1352" t="s">
        <v>922</v>
      </c>
      <c r="C25" s="1362"/>
      <c r="D25" s="1362"/>
      <c r="E25" s="1362"/>
      <c r="F25" s="1362"/>
      <c r="G25" s="1362"/>
      <c r="H25" s="1362"/>
      <c r="I25" s="1362"/>
      <c r="J25" s="1362"/>
      <c r="K25" s="1362"/>
      <c r="L25" s="1362"/>
      <c r="M25" s="1362"/>
      <c r="N25" s="1362"/>
      <c r="O25" s="1362"/>
      <c r="P25" s="1362"/>
      <c r="Q25" s="1362"/>
      <c r="R25" s="1362"/>
      <c r="S25" s="1362"/>
      <c r="T25" s="1362"/>
      <c r="U25" s="1362"/>
      <c r="V25" s="1362"/>
      <c r="W25" s="1362"/>
      <c r="X25" s="1362"/>
      <c r="Y25" s="1362"/>
      <c r="Z25" s="1362"/>
      <c r="AA25" s="1362"/>
      <c r="AB25" s="1362"/>
      <c r="AC25" s="1362"/>
      <c r="AD25" s="1362"/>
      <c r="AE25" s="1362"/>
      <c r="AF25" s="783"/>
    </row>
    <row r="26" spans="1:32" ht="24.65" customHeight="1">
      <c r="A26" s="784" t="s">
        <v>789</v>
      </c>
      <c r="B26" s="1352" t="s">
        <v>927</v>
      </c>
      <c r="C26" s="1377"/>
      <c r="D26" s="1377"/>
      <c r="E26" s="1377"/>
      <c r="F26" s="1377"/>
      <c r="G26" s="1377"/>
      <c r="H26" s="1377"/>
      <c r="I26" s="1377"/>
      <c r="J26" s="1377"/>
      <c r="K26" s="1377"/>
      <c r="L26" s="1377"/>
      <c r="M26" s="1377"/>
      <c r="N26" s="1377"/>
      <c r="O26" s="1377"/>
      <c r="P26" s="1377"/>
      <c r="Q26" s="1377"/>
      <c r="R26" s="1377"/>
      <c r="S26" s="1377"/>
      <c r="T26" s="1377"/>
      <c r="U26" s="1377"/>
      <c r="V26" s="1377"/>
      <c r="W26" s="1377"/>
      <c r="X26" s="1377"/>
      <c r="Y26" s="1377"/>
      <c r="Z26" s="1377"/>
      <c r="AA26" s="1377"/>
      <c r="AB26" s="1377"/>
      <c r="AC26" s="1377"/>
      <c r="AD26" s="1377"/>
      <c r="AE26" s="1377"/>
      <c r="AF26" s="783"/>
    </row>
    <row r="27" spans="1:32" ht="26" customHeight="1">
      <c r="A27" s="784" t="s">
        <v>788</v>
      </c>
      <c r="B27" s="1352" t="s">
        <v>923</v>
      </c>
      <c r="C27" s="1377"/>
      <c r="D27" s="1377"/>
      <c r="E27" s="1377"/>
      <c r="F27" s="1377"/>
      <c r="G27" s="1377"/>
      <c r="H27" s="1377"/>
      <c r="I27" s="1377"/>
      <c r="J27" s="1377"/>
      <c r="K27" s="1377"/>
      <c r="L27" s="1377"/>
      <c r="M27" s="1377"/>
      <c r="N27" s="1377"/>
      <c r="O27" s="1377"/>
      <c r="P27" s="1377"/>
      <c r="Q27" s="1377"/>
      <c r="R27" s="1377"/>
      <c r="S27" s="1377"/>
      <c r="T27" s="1377"/>
      <c r="U27" s="1377"/>
      <c r="V27" s="1377"/>
      <c r="W27" s="1377"/>
      <c r="X27" s="1377"/>
      <c r="Y27" s="1377"/>
      <c r="Z27" s="1377"/>
      <c r="AA27" s="1377"/>
      <c r="AB27" s="1377"/>
      <c r="AC27" s="1377"/>
      <c r="AD27" s="1377"/>
      <c r="AE27" s="1377"/>
      <c r="AF27" s="783"/>
    </row>
    <row r="28" spans="1:32" ht="24.65" customHeight="1">
      <c r="A28" s="784" t="s">
        <v>787</v>
      </c>
      <c r="B28" s="1352" t="s">
        <v>942</v>
      </c>
      <c r="C28" s="1377"/>
      <c r="D28" s="1377"/>
      <c r="E28" s="1377"/>
      <c r="F28" s="1377"/>
      <c r="G28" s="1377"/>
      <c r="H28" s="1377"/>
      <c r="I28" s="1377"/>
      <c r="J28" s="1377"/>
      <c r="K28" s="1377"/>
      <c r="L28" s="1377"/>
      <c r="M28" s="1377"/>
      <c r="N28" s="1377"/>
      <c r="O28" s="1377"/>
      <c r="P28" s="1377"/>
      <c r="Q28" s="1377"/>
      <c r="R28" s="1377"/>
      <c r="S28" s="1377"/>
      <c r="T28" s="1377"/>
      <c r="U28" s="1377"/>
      <c r="V28" s="1377"/>
      <c r="W28" s="1377"/>
      <c r="X28" s="1377"/>
      <c r="Y28" s="1377"/>
      <c r="Z28" s="1377"/>
      <c r="AA28" s="1377"/>
      <c r="AB28" s="1377"/>
      <c r="AC28" s="1377"/>
      <c r="AD28" s="1377"/>
      <c r="AE28" s="1377"/>
      <c r="AF28" s="783"/>
    </row>
    <row r="29" spans="1:32">
      <c r="A29" s="784"/>
      <c r="B29" s="1358" t="s">
        <v>916</v>
      </c>
      <c r="C29" s="1358"/>
      <c r="D29" s="1358"/>
      <c r="E29" s="1358"/>
      <c r="F29" s="1358"/>
      <c r="G29" s="1358"/>
      <c r="H29" s="1358"/>
      <c r="I29" s="1358"/>
      <c r="J29" s="1358"/>
      <c r="K29" s="1358"/>
      <c r="L29" s="1358"/>
      <c r="M29" s="1358"/>
      <c r="N29" s="1358"/>
      <c r="O29" s="1358"/>
      <c r="P29" s="1358"/>
      <c r="Q29" s="1358"/>
      <c r="R29" s="1358"/>
      <c r="S29" s="1358"/>
      <c r="T29" s="1358"/>
      <c r="U29" s="1358"/>
      <c r="V29" s="1358"/>
      <c r="W29" s="1358"/>
      <c r="X29" s="1358"/>
      <c r="Y29" s="1358"/>
      <c r="Z29" s="1358"/>
      <c r="AA29" s="1358"/>
      <c r="AB29" s="1358"/>
      <c r="AC29" s="1358"/>
      <c r="AD29" s="1358"/>
      <c r="AE29" s="1358"/>
      <c r="AF29" s="1358"/>
    </row>
    <row r="30" spans="1:32" ht="13.25" customHeight="1">
      <c r="A30" s="784"/>
      <c r="B30" s="1380"/>
      <c r="C30" s="1380"/>
      <c r="D30" s="1380"/>
      <c r="E30" s="1380"/>
      <c r="F30" s="1380"/>
      <c r="G30" s="1380"/>
      <c r="H30" s="1380"/>
      <c r="I30" s="1380"/>
      <c r="J30" s="1380"/>
      <c r="K30" s="1380"/>
      <c r="L30" s="1380"/>
      <c r="M30" s="1380"/>
      <c r="N30" s="1380"/>
      <c r="O30" s="1380"/>
      <c r="P30" s="1380"/>
      <c r="Q30" s="1380"/>
      <c r="R30" s="1380"/>
      <c r="S30" s="1380"/>
      <c r="T30" s="1380"/>
      <c r="U30" s="1380"/>
      <c r="V30" s="1380"/>
      <c r="W30" s="1380"/>
      <c r="X30" s="1380"/>
      <c r="Y30" s="1380"/>
      <c r="Z30" s="1380"/>
      <c r="AA30" s="1380"/>
      <c r="AB30" s="1380"/>
      <c r="AC30" s="1380"/>
      <c r="AD30" s="1380"/>
      <c r="AE30" s="1380"/>
      <c r="AF30" s="783"/>
    </row>
    <row r="31" spans="1:32" ht="15" customHeight="1">
      <c r="A31" s="782" t="s">
        <v>712</v>
      </c>
      <c r="B31" s="1370" t="s">
        <v>709</v>
      </c>
      <c r="C31" s="1362"/>
      <c r="D31" s="1362"/>
      <c r="E31" s="1362"/>
      <c r="F31" s="1362"/>
      <c r="G31" s="1362"/>
      <c r="H31" s="1362"/>
      <c r="I31" s="1362"/>
      <c r="J31" s="1362"/>
      <c r="K31" s="1362"/>
      <c r="L31" s="1362"/>
      <c r="M31" s="1362"/>
      <c r="N31" s="1362"/>
      <c r="O31" s="1362"/>
      <c r="P31" s="1362"/>
      <c r="Q31" s="1362"/>
      <c r="R31" s="1362"/>
      <c r="S31" s="1362"/>
      <c r="T31" s="1362"/>
      <c r="U31" s="1362"/>
      <c r="V31" s="1362"/>
      <c r="W31" s="1362"/>
      <c r="X31" s="1362"/>
      <c r="Y31" s="1362"/>
      <c r="Z31" s="1362"/>
      <c r="AA31" s="1362"/>
      <c r="AB31" s="1362"/>
      <c r="AC31" s="1362"/>
      <c r="AD31" s="1362"/>
      <c r="AE31" s="1362"/>
      <c r="AF31" s="783"/>
    </row>
    <row r="32" spans="1:32" ht="14" customHeight="1">
      <c r="A32" s="781"/>
      <c r="B32" s="1352" t="s">
        <v>924</v>
      </c>
      <c r="C32" s="1362"/>
      <c r="D32" s="1362"/>
      <c r="E32" s="1362"/>
      <c r="F32" s="1362"/>
      <c r="G32" s="1362"/>
      <c r="H32" s="1362"/>
      <c r="I32" s="1362"/>
      <c r="J32" s="1362"/>
      <c r="K32" s="1362"/>
      <c r="L32" s="1362"/>
      <c r="M32" s="1362"/>
      <c r="N32" s="1362"/>
      <c r="O32" s="1362"/>
      <c r="P32" s="1362"/>
      <c r="Q32" s="1362"/>
      <c r="R32" s="1362"/>
      <c r="S32" s="1362"/>
      <c r="T32" s="1362"/>
      <c r="U32" s="1362"/>
      <c r="V32" s="1362"/>
      <c r="W32" s="1362"/>
      <c r="X32" s="1362"/>
      <c r="Y32" s="1362"/>
      <c r="Z32" s="1362"/>
      <c r="AA32" s="1362"/>
      <c r="AB32" s="1362"/>
      <c r="AC32" s="1362"/>
      <c r="AD32" s="1362"/>
      <c r="AE32" s="1362"/>
      <c r="AF32" s="783"/>
    </row>
    <row r="33" spans="1:32" ht="23" customHeight="1">
      <c r="A33" s="784" t="s">
        <v>350</v>
      </c>
      <c r="B33" s="1352" t="s">
        <v>710</v>
      </c>
      <c r="C33" s="1362"/>
      <c r="D33" s="1362"/>
      <c r="E33" s="1362"/>
      <c r="F33" s="1362"/>
      <c r="G33" s="1362"/>
      <c r="H33" s="1362"/>
      <c r="I33" s="1362"/>
      <c r="J33" s="1362"/>
      <c r="K33" s="1362"/>
      <c r="L33" s="1362"/>
      <c r="M33" s="1362"/>
      <c r="N33" s="1362"/>
      <c r="O33" s="1362"/>
      <c r="P33" s="1362"/>
      <c r="Q33" s="1362"/>
      <c r="R33" s="1362"/>
      <c r="S33" s="1362"/>
      <c r="T33" s="1362"/>
      <c r="U33" s="1362"/>
      <c r="V33" s="1362"/>
      <c r="W33" s="1362"/>
      <c r="X33" s="1362"/>
      <c r="Y33" s="1362"/>
      <c r="Z33" s="1362"/>
      <c r="AA33" s="1362"/>
      <c r="AB33" s="1362"/>
      <c r="AC33" s="1362"/>
      <c r="AD33" s="1362"/>
      <c r="AE33" s="1362"/>
      <c r="AF33" s="783"/>
    </row>
    <row r="34" spans="1:32" ht="23.4" customHeight="1">
      <c r="A34" s="784" t="s">
        <v>351</v>
      </c>
      <c r="B34" s="1352" t="s">
        <v>946</v>
      </c>
      <c r="C34" s="1362"/>
      <c r="D34" s="1362"/>
      <c r="E34" s="1362"/>
      <c r="F34" s="1362"/>
      <c r="G34" s="1362"/>
      <c r="H34" s="1362"/>
      <c r="I34" s="1362"/>
      <c r="J34" s="1362"/>
      <c r="K34" s="1362"/>
      <c r="L34" s="1362"/>
      <c r="M34" s="1362"/>
      <c r="N34" s="1362"/>
      <c r="O34" s="1362"/>
      <c r="P34" s="1362"/>
      <c r="Q34" s="1362"/>
      <c r="R34" s="1362"/>
      <c r="S34" s="1362"/>
      <c r="T34" s="1362"/>
      <c r="U34" s="1362"/>
      <c r="V34" s="1362"/>
      <c r="W34" s="1362"/>
      <c r="X34" s="1362"/>
      <c r="Y34" s="1362"/>
      <c r="Z34" s="1362"/>
      <c r="AA34" s="1362"/>
      <c r="AB34" s="1362"/>
      <c r="AC34" s="1362"/>
      <c r="AD34" s="1362"/>
      <c r="AE34" s="1362"/>
      <c r="AF34" s="783"/>
    </row>
    <row r="35" spans="1:32" ht="35" customHeight="1">
      <c r="A35" s="784" t="s">
        <v>347</v>
      </c>
      <c r="B35" s="1352" t="s">
        <v>950</v>
      </c>
      <c r="C35" s="1362"/>
      <c r="D35" s="1362"/>
      <c r="E35" s="1362"/>
      <c r="F35" s="1362"/>
      <c r="G35" s="1362"/>
      <c r="H35" s="1362"/>
      <c r="I35" s="1362"/>
      <c r="J35" s="1362"/>
      <c r="K35" s="1362"/>
      <c r="L35" s="1362"/>
      <c r="M35" s="1362"/>
      <c r="N35" s="1362"/>
      <c r="O35" s="1362"/>
      <c r="P35" s="1362"/>
      <c r="Q35" s="1362"/>
      <c r="R35" s="1362"/>
      <c r="S35" s="1362"/>
      <c r="T35" s="1362"/>
      <c r="U35" s="1362"/>
      <c r="V35" s="1362"/>
      <c r="W35" s="1362"/>
      <c r="X35" s="1362"/>
      <c r="Y35" s="1362"/>
      <c r="Z35" s="1362"/>
      <c r="AA35" s="1362"/>
      <c r="AB35" s="1362"/>
      <c r="AC35" s="1362"/>
      <c r="AD35" s="1362"/>
      <c r="AE35" s="1362"/>
      <c r="AF35" s="783"/>
    </row>
    <row r="36" spans="1:32" ht="87" customHeight="1">
      <c r="A36" s="784" t="s">
        <v>348</v>
      </c>
      <c r="B36" s="1352" t="s">
        <v>990</v>
      </c>
      <c r="C36" s="1362"/>
      <c r="D36" s="1362"/>
      <c r="E36" s="1362"/>
      <c r="F36" s="1362"/>
      <c r="G36" s="1362"/>
      <c r="H36" s="1362"/>
      <c r="I36" s="1362"/>
      <c r="J36" s="1362"/>
      <c r="K36" s="1362"/>
      <c r="L36" s="1362"/>
      <c r="M36" s="1362"/>
      <c r="N36" s="1362"/>
      <c r="O36" s="1362"/>
      <c r="P36" s="1362"/>
      <c r="Q36" s="1362"/>
      <c r="R36" s="1362"/>
      <c r="S36" s="1362"/>
      <c r="T36" s="1362"/>
      <c r="U36" s="1362"/>
      <c r="V36" s="1362"/>
      <c r="W36" s="1362"/>
      <c r="X36" s="1362"/>
      <c r="Y36" s="1362"/>
      <c r="Z36" s="1362"/>
      <c r="AA36" s="1362"/>
      <c r="AB36" s="1362"/>
      <c r="AC36" s="1362"/>
      <c r="AD36" s="1362"/>
      <c r="AE36" s="1362"/>
      <c r="AF36" s="783"/>
    </row>
    <row r="37" spans="1:32" ht="12.65" customHeight="1">
      <c r="A37" s="784" t="s">
        <v>349</v>
      </c>
      <c r="B37" s="1352" t="s">
        <v>940</v>
      </c>
      <c r="C37" s="1377"/>
      <c r="D37" s="1377"/>
      <c r="E37" s="1377"/>
      <c r="F37" s="1377"/>
      <c r="G37" s="1377"/>
      <c r="H37" s="1377"/>
      <c r="I37" s="1377"/>
      <c r="J37" s="1377"/>
      <c r="K37" s="1377"/>
      <c r="L37" s="1377"/>
      <c r="M37" s="1377"/>
      <c r="N37" s="1377"/>
      <c r="O37" s="1377"/>
      <c r="P37" s="1377"/>
      <c r="Q37" s="1377"/>
      <c r="R37" s="1377"/>
      <c r="S37" s="1377"/>
      <c r="T37" s="1377"/>
      <c r="U37" s="1377"/>
      <c r="V37" s="1377"/>
      <c r="W37" s="1377"/>
      <c r="X37" s="1377"/>
      <c r="Y37" s="1377"/>
      <c r="Z37" s="1377"/>
      <c r="AA37" s="1377"/>
      <c r="AB37" s="1377"/>
      <c r="AC37" s="1377"/>
      <c r="AD37" s="1377"/>
      <c r="AE37" s="1377"/>
      <c r="AF37" s="783"/>
    </row>
    <row r="38" spans="1:32" ht="54.65" customHeight="1">
      <c r="A38" s="784" t="s">
        <v>449</v>
      </c>
      <c r="B38" s="1352" t="s">
        <v>939</v>
      </c>
      <c r="C38" s="1377"/>
      <c r="D38" s="1377"/>
      <c r="E38" s="1377"/>
      <c r="F38" s="1377"/>
      <c r="G38" s="1377"/>
      <c r="H38" s="1377"/>
      <c r="I38" s="1377"/>
      <c r="J38" s="1377"/>
      <c r="K38" s="1377"/>
      <c r="L38" s="1377"/>
      <c r="M38" s="1377"/>
      <c r="N38" s="1377"/>
      <c r="O38" s="1377"/>
      <c r="P38" s="1377"/>
      <c r="Q38" s="1377"/>
      <c r="R38" s="1377"/>
      <c r="S38" s="1377"/>
      <c r="T38" s="1377"/>
      <c r="U38" s="1377"/>
      <c r="V38" s="1377"/>
      <c r="W38" s="1377"/>
      <c r="X38" s="1377"/>
      <c r="Y38" s="1377"/>
      <c r="Z38" s="1377"/>
      <c r="AA38" s="1377"/>
      <c r="AB38" s="1377"/>
      <c r="AC38" s="1377"/>
      <c r="AD38" s="1377"/>
      <c r="AE38" s="1377"/>
      <c r="AF38" s="783"/>
    </row>
    <row r="39" spans="1:32" ht="140.4" customHeight="1">
      <c r="A39" s="784" t="s">
        <v>619</v>
      </c>
      <c r="B39" s="1352" t="s">
        <v>935</v>
      </c>
      <c r="C39" s="1362"/>
      <c r="D39" s="1362"/>
      <c r="E39" s="1362"/>
      <c r="F39" s="1362"/>
      <c r="G39" s="1362"/>
      <c r="H39" s="1362"/>
      <c r="I39" s="1362"/>
      <c r="J39" s="1362"/>
      <c r="K39" s="1362"/>
      <c r="L39" s="1362"/>
      <c r="M39" s="1362"/>
      <c r="N39" s="1362"/>
      <c r="O39" s="1362"/>
      <c r="P39" s="1362"/>
      <c r="Q39" s="1362"/>
      <c r="R39" s="1362"/>
      <c r="S39" s="1362"/>
      <c r="T39" s="1362"/>
      <c r="U39" s="1362"/>
      <c r="V39" s="1362"/>
      <c r="W39" s="1362"/>
      <c r="X39" s="1362"/>
      <c r="Y39" s="1362"/>
      <c r="Z39" s="1362"/>
      <c r="AA39" s="1362"/>
      <c r="AB39" s="1362"/>
      <c r="AC39" s="1362"/>
      <c r="AD39" s="1362"/>
      <c r="AE39" s="1362"/>
      <c r="AF39" s="783"/>
    </row>
    <row r="40" spans="1:32" ht="25.25" customHeight="1">
      <c r="A40" s="784" t="s">
        <v>789</v>
      </c>
      <c r="B40" s="1352" t="s">
        <v>926</v>
      </c>
      <c r="C40" s="1377"/>
      <c r="D40" s="1377"/>
      <c r="E40" s="1377"/>
      <c r="F40" s="1377"/>
      <c r="G40" s="1377"/>
      <c r="H40" s="1377"/>
      <c r="I40" s="1377"/>
      <c r="J40" s="1377"/>
      <c r="K40" s="1377"/>
      <c r="L40" s="1377"/>
      <c r="M40" s="1377"/>
      <c r="N40" s="1377"/>
      <c r="O40" s="1377"/>
      <c r="P40" s="1377"/>
      <c r="Q40" s="1377"/>
      <c r="R40" s="1377"/>
      <c r="S40" s="1377"/>
      <c r="T40" s="1377"/>
      <c r="U40" s="1377"/>
      <c r="V40" s="1377"/>
      <c r="W40" s="1377"/>
      <c r="X40" s="1377"/>
      <c r="Y40" s="1377"/>
      <c r="Z40" s="1377"/>
      <c r="AA40" s="1377"/>
      <c r="AB40" s="1377"/>
      <c r="AC40" s="1377"/>
      <c r="AD40" s="1377"/>
      <c r="AE40" s="1377"/>
      <c r="AF40" s="783"/>
    </row>
    <row r="41" spans="1:32" ht="27" customHeight="1">
      <c r="A41" s="784" t="s">
        <v>788</v>
      </c>
      <c r="B41" s="1352" t="s">
        <v>923</v>
      </c>
      <c r="C41" s="1377"/>
      <c r="D41" s="1377"/>
      <c r="E41" s="1377"/>
      <c r="F41" s="1377"/>
      <c r="G41" s="1377"/>
      <c r="H41" s="1377"/>
      <c r="I41" s="1377"/>
      <c r="J41" s="1377"/>
      <c r="K41" s="1377"/>
      <c r="L41" s="1377"/>
      <c r="M41" s="1377"/>
      <c r="N41" s="1377"/>
      <c r="O41" s="1377"/>
      <c r="P41" s="1377"/>
      <c r="Q41" s="1377"/>
      <c r="R41" s="1377"/>
      <c r="S41" s="1377"/>
      <c r="T41" s="1377"/>
      <c r="U41" s="1377"/>
      <c r="V41" s="1377"/>
      <c r="W41" s="1377"/>
      <c r="X41" s="1377"/>
      <c r="Y41" s="1377"/>
      <c r="Z41" s="1377"/>
      <c r="AA41" s="1377"/>
      <c r="AB41" s="1377"/>
      <c r="AC41" s="1377"/>
      <c r="AD41" s="1377"/>
      <c r="AE41" s="1377"/>
      <c r="AF41" s="783"/>
    </row>
    <row r="42" spans="1:32" ht="15.65" customHeight="1">
      <c r="A42" s="784" t="s">
        <v>787</v>
      </c>
      <c r="B42" s="1352" t="s">
        <v>943</v>
      </c>
      <c r="C42" s="1377"/>
      <c r="D42" s="1377"/>
      <c r="E42" s="1377"/>
      <c r="F42" s="1377"/>
      <c r="G42" s="1377"/>
      <c r="H42" s="1377"/>
      <c r="I42" s="1377"/>
      <c r="J42" s="1377"/>
      <c r="K42" s="1377"/>
      <c r="L42" s="1377"/>
      <c r="M42" s="1377"/>
      <c r="N42" s="1377"/>
      <c r="O42" s="1377"/>
      <c r="P42" s="1377"/>
      <c r="Q42" s="1377"/>
      <c r="R42" s="1377"/>
      <c r="S42" s="1377"/>
      <c r="T42" s="1377"/>
      <c r="U42" s="1377"/>
      <c r="V42" s="1377"/>
      <c r="W42" s="1377"/>
      <c r="X42" s="1377"/>
      <c r="Y42" s="1377"/>
      <c r="Z42" s="1377"/>
      <c r="AA42" s="1377"/>
      <c r="AB42" s="1377"/>
      <c r="AC42" s="1377"/>
      <c r="AD42" s="1377"/>
      <c r="AE42" s="1377"/>
      <c r="AF42" s="783"/>
    </row>
    <row r="43" spans="1:32" ht="15.65" customHeight="1">
      <c r="A43" s="784"/>
      <c r="B43" s="1358" t="s">
        <v>918</v>
      </c>
      <c r="C43" s="1358"/>
      <c r="D43" s="1358"/>
      <c r="E43" s="1358"/>
      <c r="F43" s="1358"/>
      <c r="G43" s="1358"/>
      <c r="H43" s="1358"/>
      <c r="I43" s="1358"/>
      <c r="J43" s="1358"/>
      <c r="K43" s="1358"/>
      <c r="L43" s="1358"/>
      <c r="M43" s="1358"/>
      <c r="N43" s="1358"/>
      <c r="O43" s="1358"/>
      <c r="P43" s="1358"/>
      <c r="Q43" s="1358"/>
      <c r="R43" s="1358"/>
      <c r="S43" s="1358"/>
      <c r="T43" s="1358"/>
      <c r="U43" s="1358"/>
      <c r="V43" s="1358"/>
      <c r="W43" s="1358"/>
      <c r="X43" s="1358"/>
      <c r="Y43" s="1358"/>
      <c r="Z43" s="1358"/>
      <c r="AA43" s="1358"/>
      <c r="AB43" s="1358"/>
      <c r="AC43" s="1358"/>
      <c r="AD43" s="1358"/>
      <c r="AE43" s="1358"/>
      <c r="AF43" s="783"/>
    </row>
    <row r="44" spans="1:32" ht="15.65" customHeight="1">
      <c r="A44" s="784"/>
      <c r="B44" s="1351" t="s">
        <v>783</v>
      </c>
      <c r="C44" s="1378"/>
      <c r="D44" s="1378"/>
      <c r="E44" s="1378"/>
      <c r="F44" s="1378"/>
      <c r="G44" s="1378"/>
      <c r="H44" s="1378"/>
      <c r="I44" s="1378"/>
      <c r="J44" s="1378"/>
      <c r="K44" s="1378"/>
      <c r="L44" s="1378"/>
      <c r="M44" s="1378"/>
      <c r="N44" s="1378"/>
      <c r="O44" s="1378"/>
      <c r="P44" s="1378"/>
      <c r="Q44" s="1378"/>
      <c r="R44" s="1378"/>
      <c r="S44" s="1378"/>
      <c r="T44" s="1378"/>
      <c r="U44" s="1378"/>
      <c r="V44" s="1378"/>
      <c r="W44" s="1378"/>
      <c r="X44" s="1378"/>
      <c r="Y44" s="1378"/>
      <c r="Z44" s="1378"/>
      <c r="AA44" s="1378"/>
      <c r="AB44" s="1378"/>
      <c r="AC44" s="1378"/>
      <c r="AD44" s="1378"/>
      <c r="AE44" s="1378"/>
      <c r="AF44" s="783"/>
    </row>
    <row r="45" spans="1:32" ht="15.65" customHeight="1">
      <c r="A45" s="784"/>
      <c r="B45" s="1351" t="s">
        <v>784</v>
      </c>
      <c r="C45" s="1378"/>
      <c r="D45" s="1378"/>
      <c r="E45" s="1378"/>
      <c r="F45" s="1378"/>
      <c r="G45" s="1378"/>
      <c r="H45" s="1378"/>
      <c r="I45" s="1378"/>
      <c r="J45" s="1378"/>
      <c r="K45" s="1378"/>
      <c r="L45" s="1378"/>
      <c r="M45" s="1378"/>
      <c r="N45" s="1378"/>
      <c r="O45" s="1378"/>
      <c r="P45" s="1378"/>
      <c r="Q45" s="1378"/>
      <c r="R45" s="1378"/>
      <c r="S45" s="1378"/>
      <c r="T45" s="1378"/>
      <c r="U45" s="1378"/>
      <c r="V45" s="1378"/>
      <c r="W45" s="1378"/>
      <c r="X45" s="1378"/>
      <c r="Y45" s="1378"/>
      <c r="Z45" s="1378"/>
      <c r="AA45" s="1378"/>
      <c r="AB45" s="1378"/>
      <c r="AC45" s="1378"/>
      <c r="AD45" s="1378"/>
      <c r="AE45" s="1378"/>
      <c r="AF45" s="783"/>
    </row>
    <row r="46" spans="1:32" ht="2.4" customHeight="1">
      <c r="A46" s="778"/>
      <c r="B46" s="771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72"/>
      <c r="AF46" s="667"/>
    </row>
    <row r="47" spans="1:32" ht="13.25" hidden="1" customHeight="1">
      <c r="A47" s="779"/>
      <c r="B47" s="1375"/>
      <c r="C47" s="1376"/>
      <c r="D47" s="1376"/>
      <c r="E47" s="1376"/>
      <c r="F47" s="1376"/>
      <c r="G47" s="1376"/>
      <c r="H47" s="1376"/>
      <c r="I47" s="1376"/>
      <c r="J47" s="1376"/>
      <c r="K47" s="1376"/>
      <c r="L47" s="1376"/>
      <c r="M47" s="1376"/>
      <c r="N47" s="1376"/>
      <c r="O47" s="1376"/>
      <c r="P47" s="1376"/>
      <c r="Q47" s="1376"/>
      <c r="R47" s="1376"/>
      <c r="S47" s="1376"/>
      <c r="T47" s="1376"/>
      <c r="U47" s="1376"/>
      <c r="V47" s="1376"/>
      <c r="W47" s="1376"/>
      <c r="X47" s="1376"/>
      <c r="Y47" s="1376"/>
      <c r="Z47" s="1376"/>
      <c r="AA47" s="1376"/>
      <c r="AB47" s="1376"/>
      <c r="AC47" s="1376"/>
      <c r="AD47" s="1376"/>
      <c r="AE47" s="1376"/>
      <c r="AF47" s="670"/>
    </row>
    <row r="48" spans="1:32" ht="40.25" customHeight="1">
      <c r="A48" s="774"/>
      <c r="B48" s="536"/>
      <c r="C48" s="536"/>
      <c r="D48" s="536"/>
      <c r="E48" s="536"/>
      <c r="F48" s="536"/>
      <c r="G48" s="537"/>
      <c r="H48" s="537"/>
      <c r="I48" s="537"/>
      <c r="J48" s="537"/>
      <c r="K48" s="537"/>
      <c r="L48" s="537"/>
      <c r="M48" s="537"/>
      <c r="N48" s="537"/>
      <c r="O48" s="537"/>
      <c r="P48" s="538"/>
      <c r="Q48" s="538"/>
      <c r="R48" s="538"/>
      <c r="S48" s="538"/>
      <c r="T48" s="538"/>
      <c r="U48" s="538"/>
      <c r="V48" s="538"/>
      <c r="W48" s="538"/>
      <c r="X48" s="538"/>
      <c r="Y48" s="538"/>
      <c r="Z48" s="538"/>
      <c r="AA48" s="538"/>
      <c r="AB48" s="538"/>
      <c r="AC48" s="538"/>
      <c r="AD48" s="538"/>
      <c r="AE48" s="538"/>
      <c r="AF48" s="538"/>
    </row>
    <row r="49" spans="1:32">
      <c r="A49" s="78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</row>
    <row r="50" spans="1:32">
      <c r="A50" s="78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</row>
  </sheetData>
  <sheetProtection algorithmName="SHA-512" hashValue="SUmWQ9/REm/dTDYSUep6ChgUGsWYgQwmuAKzuMIUydWMl7LeCZGeT8EPlI1l5K1l/fNQnnQmsQVEM8qrPS4OIQ==" saltValue="MDDZRU3yB5FakplESV9lxg==" spinCount="100000" sheet="1" objects="1" scenarios="1"/>
  <mergeCells count="45">
    <mergeCell ref="A1:AF1"/>
    <mergeCell ref="B3:AF3"/>
    <mergeCell ref="B4:AE4"/>
    <mergeCell ref="B5:AE5"/>
    <mergeCell ref="B18:AE18"/>
    <mergeCell ref="B6:AE6"/>
    <mergeCell ref="B7:AE7"/>
    <mergeCell ref="B8:AE8"/>
    <mergeCell ref="B9:AE9"/>
    <mergeCell ref="B11:AE11"/>
    <mergeCell ref="B12:AE12"/>
    <mergeCell ref="B10:AE10"/>
    <mergeCell ref="B13:AE13"/>
    <mergeCell ref="B14:AE14"/>
    <mergeCell ref="B15:AE15"/>
    <mergeCell ref="B16:AE16"/>
    <mergeCell ref="B17:AE17"/>
    <mergeCell ref="B33:AE33"/>
    <mergeCell ref="B29:AF29"/>
    <mergeCell ref="B30:AE30"/>
    <mergeCell ref="B19:AE19"/>
    <mergeCell ref="B20:AE20"/>
    <mergeCell ref="B21:AE21"/>
    <mergeCell ref="B22:AE22"/>
    <mergeCell ref="B24:AE24"/>
    <mergeCell ref="B25:AE25"/>
    <mergeCell ref="B23:AE23"/>
    <mergeCell ref="B26:AE26"/>
    <mergeCell ref="B27:AE27"/>
    <mergeCell ref="B28:AE28"/>
    <mergeCell ref="B31:AE31"/>
    <mergeCell ref="B32:AE32"/>
    <mergeCell ref="B47:AE47"/>
    <mergeCell ref="B43:AE43"/>
    <mergeCell ref="B34:AE34"/>
    <mergeCell ref="B35:AE35"/>
    <mergeCell ref="B36:AE36"/>
    <mergeCell ref="B37:AE37"/>
    <mergeCell ref="B38:AE38"/>
    <mergeCell ref="B39:AE39"/>
    <mergeCell ref="B40:AE40"/>
    <mergeCell ref="B41:AE41"/>
    <mergeCell ref="B42:AE42"/>
    <mergeCell ref="B45:AE45"/>
    <mergeCell ref="B44:AE44"/>
  </mergeCells>
  <pageMargins left="0.7" right="0.7" top="0.75" bottom="0.75" header="0.3" footer="0.3"/>
  <pageSetup paperSize="9" scale="83" orientation="portrait" r:id="rId1"/>
  <colBreaks count="1" manualBreakCount="1">
    <brk id="3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88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08984375" defaultRowHeight="12.5"/>
  <cols>
    <col min="1" max="1" width="3.36328125" style="61" customWidth="1"/>
    <col min="2" max="20" width="3" style="61" customWidth="1"/>
    <col min="21" max="31" width="3.90625" style="61" customWidth="1"/>
    <col min="32" max="32" width="3.36328125" style="61" customWidth="1"/>
    <col min="33" max="16384" width="9.08984375" style="27"/>
  </cols>
  <sheetData>
    <row r="1" spans="1:35" ht="5.25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6"/>
      <c r="AG1" s="26"/>
      <c r="AH1" s="26"/>
      <c r="AI1" s="26"/>
    </row>
    <row r="2" spans="1:35" ht="15.75" customHeight="1">
      <c r="A2" s="1416"/>
      <c r="B2" s="1417"/>
      <c r="C2" s="1417"/>
      <c r="D2" s="1417"/>
      <c r="E2" s="1417"/>
      <c r="F2" s="1417"/>
      <c r="G2" s="1417"/>
      <c r="H2" s="1417"/>
      <c r="I2" s="1417"/>
      <c r="J2" s="1417"/>
      <c r="K2" s="1417"/>
      <c r="L2" s="1417"/>
      <c r="M2" s="1417"/>
      <c r="N2" s="1417"/>
      <c r="O2" s="1417"/>
      <c r="P2" s="1417"/>
      <c r="Q2" s="1417"/>
      <c r="R2" s="1417"/>
      <c r="S2" s="1417"/>
      <c r="T2" s="1417"/>
      <c r="U2" s="1417"/>
      <c r="V2" s="1417"/>
      <c r="W2" s="1417"/>
      <c r="X2" s="36"/>
      <c r="Y2" s="36"/>
      <c r="Z2" s="36"/>
      <c r="AA2" s="1418" t="s">
        <v>436</v>
      </c>
      <c r="AB2" s="1419"/>
      <c r="AC2" s="1419"/>
      <c r="AD2" s="1419"/>
      <c r="AE2" s="1420"/>
      <c r="AF2" s="37"/>
      <c r="AG2" s="28"/>
      <c r="AH2" s="28"/>
      <c r="AI2" s="29"/>
    </row>
    <row r="3" spans="1:35" ht="4.5" customHeight="1">
      <c r="A3" s="588"/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  <c r="M3" s="572"/>
      <c r="N3" s="572"/>
      <c r="O3" s="572"/>
      <c r="P3" s="572"/>
      <c r="Q3" s="572"/>
      <c r="R3" s="572"/>
      <c r="S3" s="572"/>
      <c r="T3" s="572"/>
      <c r="U3" s="572"/>
      <c r="V3" s="572"/>
      <c r="W3" s="572"/>
      <c r="X3" s="572"/>
      <c r="Y3" s="572"/>
      <c r="Z3" s="572"/>
      <c r="AA3" s="572"/>
      <c r="AB3" s="572"/>
      <c r="AC3" s="572"/>
      <c r="AD3" s="572"/>
      <c r="AE3" s="572"/>
      <c r="AF3" s="589"/>
      <c r="AG3" s="28"/>
      <c r="AH3" s="28"/>
      <c r="AI3" s="30"/>
    </row>
    <row r="4" spans="1:35" ht="57.65" customHeight="1">
      <c r="A4" s="1421" t="s">
        <v>672</v>
      </c>
      <c r="B4" s="1422"/>
      <c r="C4" s="1422"/>
      <c r="D4" s="1422"/>
      <c r="E4" s="1422"/>
      <c r="F4" s="1422"/>
      <c r="G4" s="1422"/>
      <c r="H4" s="1422"/>
      <c r="I4" s="1422"/>
      <c r="J4" s="1422"/>
      <c r="K4" s="1422"/>
      <c r="L4" s="1422"/>
      <c r="M4" s="1422"/>
      <c r="N4" s="1422"/>
      <c r="O4" s="1422"/>
      <c r="P4" s="1422"/>
      <c r="Q4" s="1422"/>
      <c r="R4" s="1422"/>
      <c r="S4" s="1422"/>
      <c r="T4" s="1422"/>
      <c r="U4" s="1422"/>
      <c r="V4" s="1422"/>
      <c r="W4" s="1422"/>
      <c r="X4" s="1422"/>
      <c r="Y4" s="1422"/>
      <c r="Z4" s="1422"/>
      <c r="AA4" s="1422"/>
      <c r="AB4" s="1422"/>
      <c r="AC4" s="1422"/>
      <c r="AD4" s="1422"/>
      <c r="AE4" s="1422"/>
      <c r="AF4" s="1423"/>
      <c r="AG4" s="31"/>
      <c r="AH4" s="31"/>
      <c r="AI4" s="32"/>
    </row>
    <row r="5" spans="1:35" ht="6.75" customHeight="1">
      <c r="A5" s="38"/>
      <c r="B5" s="39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367"/>
      <c r="U5" s="367"/>
      <c r="V5" s="367"/>
      <c r="W5" s="367"/>
      <c r="X5" s="367"/>
      <c r="Y5" s="367"/>
      <c r="Z5" s="367"/>
      <c r="AA5" s="367"/>
      <c r="AB5" s="367"/>
      <c r="AC5" s="367"/>
      <c r="AD5" s="367"/>
      <c r="AE5" s="367"/>
      <c r="AF5" s="350"/>
      <c r="AG5" s="31"/>
      <c r="AH5" s="31"/>
      <c r="AI5" s="30"/>
    </row>
    <row r="6" spans="1:35" ht="6.65" hidden="1" customHeight="1">
      <c r="A6" s="40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573"/>
      <c r="AF6" s="41"/>
      <c r="AG6" s="33"/>
      <c r="AH6" s="34"/>
    </row>
    <row r="7" spans="1:35" ht="48" customHeight="1">
      <c r="A7" s="42"/>
      <c r="B7" s="1424"/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6"/>
      <c r="V7" s="590"/>
      <c r="W7" s="590"/>
      <c r="X7" s="590"/>
      <c r="Y7" s="590"/>
      <c r="Z7" s="590"/>
      <c r="AA7" s="590"/>
      <c r="AB7" s="590"/>
      <c r="AC7" s="590"/>
      <c r="AD7" s="590"/>
      <c r="AE7" s="44"/>
      <c r="AF7" s="45"/>
    </row>
    <row r="8" spans="1:35" ht="15" customHeight="1">
      <c r="A8" s="42"/>
      <c r="B8" s="929"/>
      <c r="C8" s="930"/>
      <c r="D8" s="930"/>
      <c r="E8" s="930"/>
      <c r="F8" s="930"/>
      <c r="G8" s="930"/>
      <c r="H8" s="930"/>
      <c r="I8" s="930"/>
      <c r="J8" s="930"/>
      <c r="K8" s="930"/>
      <c r="L8" s="930"/>
      <c r="M8" s="930"/>
      <c r="N8" s="930"/>
      <c r="O8" s="930"/>
      <c r="P8" s="930"/>
      <c r="Q8" s="930"/>
      <c r="R8" s="930"/>
      <c r="S8" s="930"/>
      <c r="T8" s="930"/>
      <c r="U8" s="931"/>
      <c r="V8" s="590"/>
      <c r="W8" s="590"/>
      <c r="X8" s="590"/>
      <c r="Y8" s="590"/>
      <c r="Z8" s="590"/>
      <c r="AA8" s="590"/>
      <c r="AB8" s="590"/>
      <c r="AC8" s="590"/>
      <c r="AD8" s="590"/>
      <c r="AE8" s="44"/>
      <c r="AF8" s="45"/>
    </row>
    <row r="9" spans="1:35" ht="24" customHeight="1">
      <c r="A9" s="42"/>
      <c r="B9" s="1427" t="s">
        <v>910</v>
      </c>
      <c r="C9" s="1427"/>
      <c r="D9" s="1427"/>
      <c r="E9" s="1427"/>
      <c r="F9" s="1427"/>
      <c r="G9" s="1427"/>
      <c r="H9" s="1427"/>
      <c r="I9" s="1427"/>
      <c r="J9" s="1427"/>
      <c r="K9" s="1427"/>
      <c r="L9" s="1427"/>
      <c r="M9" s="1427"/>
      <c r="N9" s="1427"/>
      <c r="O9" s="1427"/>
      <c r="P9" s="1427"/>
      <c r="Q9" s="1427"/>
      <c r="R9" s="1427"/>
      <c r="S9" s="1427"/>
      <c r="T9" s="1428"/>
      <c r="U9" s="1428"/>
      <c r="V9" s="590"/>
      <c r="W9" s="590"/>
      <c r="X9" s="590"/>
      <c r="Y9" s="590"/>
      <c r="Z9" s="590"/>
      <c r="AA9" s="590"/>
      <c r="AB9" s="590"/>
      <c r="AC9" s="590"/>
      <c r="AD9" s="590"/>
      <c r="AE9" s="44"/>
      <c r="AF9" s="45"/>
    </row>
    <row r="10" spans="1:35" ht="3.65" hidden="1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0"/>
      <c r="W10" s="590"/>
      <c r="X10" s="590"/>
      <c r="Y10" s="590"/>
      <c r="Z10" s="590"/>
      <c r="AA10" s="590"/>
      <c r="AB10" s="590"/>
      <c r="AC10" s="590"/>
      <c r="AD10" s="590"/>
      <c r="AE10" s="44"/>
      <c r="AF10" s="45"/>
    </row>
    <row r="11" spans="1:35" ht="12.75" customHeight="1">
      <c r="A11" s="42"/>
      <c r="B11" s="1429" t="s">
        <v>178</v>
      </c>
      <c r="C11" s="1429"/>
      <c r="D11" s="1429"/>
      <c r="E11" s="1429"/>
      <c r="F11" s="1429"/>
      <c r="G11" s="1429"/>
      <c r="H11" s="1429"/>
      <c r="I11" s="1429"/>
      <c r="J11" s="1429"/>
      <c r="K11" s="1429"/>
      <c r="L11" s="1429"/>
      <c r="M11" s="1429"/>
      <c r="N11" s="1429"/>
      <c r="O11" s="1429"/>
      <c r="P11" s="1429"/>
      <c r="Q11" s="1429"/>
      <c r="R11" s="1429"/>
      <c r="S11" s="1429"/>
      <c r="T11" s="1429"/>
      <c r="U11" s="1429"/>
      <c r="V11" s="1429"/>
      <c r="W11" s="1429"/>
      <c r="X11" s="1429"/>
      <c r="Y11" s="1429"/>
      <c r="Z11" s="1429"/>
      <c r="AA11" s="1429"/>
      <c r="AB11" s="1429"/>
      <c r="AC11" s="1429"/>
      <c r="AD11" s="1429"/>
      <c r="AE11" s="1429"/>
      <c r="AF11" s="48"/>
    </row>
    <row r="12" spans="1:35" ht="10.25" customHeight="1">
      <c r="A12" s="42"/>
      <c r="B12" s="1429"/>
      <c r="C12" s="1429"/>
      <c r="D12" s="1429"/>
      <c r="E12" s="1429"/>
      <c r="F12" s="1429"/>
      <c r="G12" s="1429"/>
      <c r="H12" s="1429"/>
      <c r="I12" s="1429"/>
      <c r="J12" s="1429"/>
      <c r="K12" s="1429"/>
      <c r="L12" s="1429"/>
      <c r="M12" s="1429"/>
      <c r="N12" s="1429"/>
      <c r="O12" s="1429"/>
      <c r="P12" s="1429"/>
      <c r="Q12" s="1429"/>
      <c r="R12" s="1429"/>
      <c r="S12" s="1429"/>
      <c r="T12" s="1429"/>
      <c r="U12" s="1429"/>
      <c r="V12" s="1429"/>
      <c r="W12" s="1429"/>
      <c r="X12" s="1429"/>
      <c r="Y12" s="1429"/>
      <c r="Z12" s="1429"/>
      <c r="AA12" s="1429"/>
      <c r="AB12" s="1429"/>
      <c r="AC12" s="1429"/>
      <c r="AD12" s="1429"/>
      <c r="AE12" s="1429"/>
      <c r="AF12" s="48"/>
    </row>
    <row r="13" spans="1:35" ht="0.65" customHeight="1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4.5">
      <c r="A14" s="40"/>
      <c r="B14" s="1430" t="s">
        <v>904</v>
      </c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  <c r="O14" s="1430"/>
      <c r="P14" s="1430"/>
      <c r="Q14" s="1430"/>
      <c r="R14" s="1430"/>
      <c r="S14" s="1430"/>
      <c r="T14" s="1430"/>
      <c r="U14" s="1430"/>
      <c r="V14" s="1430"/>
      <c r="W14" s="1430"/>
      <c r="X14" s="1430"/>
      <c r="Y14" s="1430"/>
      <c r="Z14" s="1430"/>
      <c r="AA14" s="1430"/>
      <c r="AB14" s="1430"/>
      <c r="AC14" s="1430"/>
      <c r="AD14" s="1430"/>
      <c r="AE14" s="1430"/>
      <c r="AF14" s="49"/>
    </row>
    <row r="15" spans="1:35" ht="36" customHeight="1">
      <c r="A15" s="40"/>
      <c r="B15" s="1424" t="s">
        <v>181</v>
      </c>
      <c r="C15" s="1425"/>
      <c r="D15" s="1425"/>
      <c r="E15" s="1425"/>
      <c r="F15" s="1425"/>
      <c r="G15" s="1425"/>
      <c r="H15" s="1425"/>
      <c r="I15" s="1425"/>
      <c r="J15" s="1425"/>
      <c r="K15" s="1425"/>
      <c r="L15" s="1425"/>
      <c r="M15" s="1425"/>
      <c r="N15" s="1425"/>
      <c r="O15" s="1425"/>
      <c r="P15" s="1425"/>
      <c r="Q15" s="1425"/>
      <c r="R15" s="1425"/>
      <c r="S15" s="1425"/>
      <c r="T15" s="1425"/>
      <c r="U15" s="1425"/>
      <c r="V15" s="1425"/>
      <c r="W15" s="1425"/>
      <c r="X15" s="1425"/>
      <c r="Y15" s="1425"/>
      <c r="Z15" s="1425"/>
      <c r="AA15" s="1425"/>
      <c r="AB15" s="1425"/>
      <c r="AC15" s="1425"/>
      <c r="AD15" s="1425"/>
      <c r="AE15" s="1426"/>
      <c r="AF15" s="52"/>
    </row>
    <row r="16" spans="1:35" ht="18" customHeight="1">
      <c r="A16" s="40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1"/>
      <c r="AF16" s="52"/>
    </row>
    <row r="17" spans="1:32">
      <c r="A17" s="40"/>
      <c r="B17" s="1431" t="s">
        <v>179</v>
      </c>
      <c r="C17" s="1431"/>
      <c r="D17" s="1431"/>
      <c r="E17" s="1431"/>
      <c r="F17" s="1431"/>
      <c r="G17" s="1431"/>
      <c r="H17" s="1431"/>
      <c r="I17" s="1431"/>
      <c r="J17" s="1431"/>
      <c r="K17" s="1431"/>
      <c r="L17" s="1431"/>
      <c r="M17" s="1431"/>
      <c r="N17" s="1431"/>
      <c r="O17" s="1431"/>
      <c r="P17" s="1431"/>
      <c r="Q17" s="1431"/>
      <c r="R17" s="1431"/>
      <c r="S17" s="1431"/>
      <c r="T17" s="1431"/>
      <c r="U17" s="1431"/>
      <c r="V17" s="1431"/>
      <c r="W17" s="1431"/>
      <c r="X17" s="1431"/>
      <c r="Y17" s="1431"/>
      <c r="Z17" s="1431"/>
      <c r="AA17" s="1431"/>
      <c r="AB17" s="1431"/>
      <c r="AC17" s="1431"/>
      <c r="AD17" s="1431"/>
      <c r="AE17" s="1431"/>
      <c r="AF17" s="49"/>
    </row>
    <row r="18" spans="1:32" ht="2" customHeight="1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907" t="s">
        <v>143</v>
      </c>
      <c r="C19" s="1432"/>
      <c r="D19" s="1432"/>
      <c r="E19" s="1432"/>
      <c r="F19" s="1432"/>
      <c r="G19" s="1432"/>
      <c r="H19" s="1432"/>
      <c r="I19" s="1432"/>
      <c r="J19" s="1432"/>
      <c r="K19" s="1432"/>
      <c r="L19" s="1432"/>
      <c r="M19" s="1432"/>
      <c r="N19" s="1432"/>
      <c r="O19" s="1432"/>
      <c r="P19" s="1432"/>
      <c r="Q19" s="1432"/>
      <c r="R19" s="1432"/>
      <c r="S19" s="1432"/>
      <c r="T19" s="1432"/>
      <c r="U19" s="1432"/>
      <c r="V19" s="1432"/>
      <c r="W19" s="1432"/>
      <c r="X19" s="1432"/>
      <c r="Y19" s="1432"/>
      <c r="Z19" s="1432"/>
      <c r="AA19" s="1432"/>
      <c r="AB19" s="1432"/>
      <c r="AC19" s="1432"/>
      <c r="AD19" s="367"/>
      <c r="AE19" s="367"/>
      <c r="AF19" s="350"/>
    </row>
    <row r="20" spans="1:32" ht="36" customHeight="1">
      <c r="A20" s="40"/>
      <c r="B20" s="1392" t="str">
        <f>IF([5]B_I_II!B47="","",[5]B_I_II!B47)</f>
        <v/>
      </c>
      <c r="C20" s="1393"/>
      <c r="D20" s="1393"/>
      <c r="E20" s="1393"/>
      <c r="F20" s="1393"/>
      <c r="G20" s="1393"/>
      <c r="H20" s="1393"/>
      <c r="I20" s="1393"/>
      <c r="J20" s="1393"/>
      <c r="K20" s="1393"/>
      <c r="L20" s="1393"/>
      <c r="M20" s="1393"/>
      <c r="N20" s="1393"/>
      <c r="O20" s="1393"/>
      <c r="P20" s="1393"/>
      <c r="Q20" s="1393"/>
      <c r="R20" s="1393"/>
      <c r="S20" s="1393"/>
      <c r="T20" s="1393"/>
      <c r="U20" s="1393"/>
      <c r="V20" s="1393"/>
      <c r="W20" s="1393"/>
      <c r="X20" s="1393"/>
      <c r="Y20" s="1393"/>
      <c r="Z20" s="1393"/>
      <c r="AA20" s="1393"/>
      <c r="AB20" s="1393"/>
      <c r="AC20" s="1393"/>
      <c r="AD20" s="1393"/>
      <c r="AE20" s="1394"/>
      <c r="AF20" s="54"/>
    </row>
    <row r="21" spans="1:32" ht="15" customHeight="1">
      <c r="A21" s="40"/>
      <c r="B21" s="1395"/>
      <c r="C21" s="1396"/>
      <c r="D21" s="1396"/>
      <c r="E21" s="1396"/>
      <c r="F21" s="1396"/>
      <c r="G21" s="1396"/>
      <c r="H21" s="1396"/>
      <c r="I21" s="1396"/>
      <c r="J21" s="1396"/>
      <c r="K21" s="1396"/>
      <c r="L21" s="1396"/>
      <c r="M21" s="1396"/>
      <c r="N21" s="1396"/>
      <c r="O21" s="1396"/>
      <c r="P21" s="1396"/>
      <c r="Q21" s="1396"/>
      <c r="R21" s="1396"/>
      <c r="S21" s="1396"/>
      <c r="T21" s="1396"/>
      <c r="U21" s="1396"/>
      <c r="V21" s="1396"/>
      <c r="W21" s="1396"/>
      <c r="X21" s="1396"/>
      <c r="Y21" s="1396"/>
      <c r="Z21" s="1396"/>
      <c r="AA21" s="1396"/>
      <c r="AB21" s="1396"/>
      <c r="AC21" s="1396"/>
      <c r="AD21" s="1396"/>
      <c r="AE21" s="1397"/>
      <c r="AF21" s="54"/>
    </row>
    <row r="22" spans="1:32" ht="13">
      <c r="A22" s="40"/>
      <c r="B22" s="1415" t="s">
        <v>267</v>
      </c>
      <c r="C22" s="1415"/>
      <c r="D22" s="1415"/>
      <c r="E22" s="1415"/>
      <c r="F22" s="1415"/>
      <c r="G22" s="1415"/>
      <c r="H22" s="1415"/>
      <c r="I22" s="1415"/>
      <c r="J22" s="1415"/>
      <c r="K22" s="1415"/>
      <c r="L22" s="1415"/>
      <c r="M22" s="1415"/>
      <c r="N22" s="1415"/>
      <c r="O22" s="1415"/>
      <c r="P22" s="1415"/>
      <c r="Q22" s="1415"/>
      <c r="R22" s="1415"/>
      <c r="S22" s="1415"/>
      <c r="T22" s="1415"/>
      <c r="U22" s="1415"/>
      <c r="V22" s="1415"/>
      <c r="W22" s="1415"/>
      <c r="X22" s="1415"/>
      <c r="Y22" s="1415"/>
      <c r="Z22" s="1415"/>
      <c r="AA22" s="1415"/>
      <c r="AB22" s="1415"/>
      <c r="AC22" s="1415"/>
      <c r="AD22" s="1415"/>
      <c r="AE22" s="1415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907" t="s">
        <v>483</v>
      </c>
      <c r="C24" s="907"/>
      <c r="D24" s="907"/>
      <c r="E24" s="907"/>
      <c r="F24" s="907"/>
      <c r="G24" s="907"/>
      <c r="H24" s="907"/>
      <c r="I24" s="907"/>
      <c r="J24" s="907"/>
      <c r="K24" s="907"/>
      <c r="L24" s="907"/>
      <c r="M24" s="907"/>
      <c r="N24" s="907"/>
      <c r="O24" s="907"/>
      <c r="P24" s="907"/>
      <c r="Q24" s="907"/>
      <c r="R24" s="907"/>
      <c r="S24" s="907"/>
      <c r="T24" s="907"/>
      <c r="U24" s="907"/>
      <c r="V24" s="907"/>
      <c r="W24" s="907"/>
      <c r="X24" s="907"/>
      <c r="Y24" s="907"/>
      <c r="Z24" s="907"/>
      <c r="AA24" s="907"/>
      <c r="AB24" s="907"/>
      <c r="AC24" s="907"/>
      <c r="AD24" s="907"/>
      <c r="AE24" s="907"/>
      <c r="AF24" s="355"/>
    </row>
    <row r="25" spans="1:32" ht="48" customHeight="1">
      <c r="A25" s="40"/>
      <c r="B25" s="1392" t="str">
        <f>IF([5]B_III!A26="","",[5]B_III!A26)</f>
        <v/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  <c r="Z25" s="1393"/>
      <c r="AA25" s="1393"/>
      <c r="AB25" s="1393"/>
      <c r="AC25" s="1393"/>
      <c r="AD25" s="1393"/>
      <c r="AE25" s="1394"/>
      <c r="AF25" s="58"/>
    </row>
    <row r="26" spans="1:32" ht="18" customHeight="1">
      <c r="A26" s="40"/>
      <c r="B26" s="1395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  <c r="O26" s="1396"/>
      <c r="P26" s="1396"/>
      <c r="Q26" s="1396"/>
      <c r="R26" s="1396"/>
      <c r="S26" s="1396"/>
      <c r="T26" s="1396"/>
      <c r="U26" s="1396"/>
      <c r="V26" s="1396"/>
      <c r="W26" s="1396"/>
      <c r="X26" s="1396"/>
      <c r="Y26" s="1396"/>
      <c r="Z26" s="1396"/>
      <c r="AA26" s="1396"/>
      <c r="AB26" s="1396"/>
      <c r="AC26" s="1396"/>
      <c r="AD26" s="1396"/>
      <c r="AE26" s="1397"/>
      <c r="AF26" s="54"/>
    </row>
    <row r="27" spans="1:32">
      <c r="A27" s="40"/>
      <c r="B27" s="1398" t="s">
        <v>180</v>
      </c>
      <c r="C27" s="1398"/>
      <c r="D27" s="1398"/>
      <c r="E27" s="1398"/>
      <c r="F27" s="1398"/>
      <c r="G27" s="1398"/>
      <c r="H27" s="1398"/>
      <c r="I27" s="1398"/>
      <c r="J27" s="1398"/>
      <c r="K27" s="1398"/>
      <c r="L27" s="1398"/>
      <c r="M27" s="1398"/>
      <c r="N27" s="1398"/>
      <c r="O27" s="1398"/>
      <c r="P27" s="1398"/>
      <c r="Q27" s="1398"/>
      <c r="R27" s="1398"/>
      <c r="S27" s="1398"/>
      <c r="T27" s="1398"/>
      <c r="U27" s="1398"/>
      <c r="V27" s="1398"/>
      <c r="W27" s="1398"/>
      <c r="X27" s="1398"/>
      <c r="Y27" s="1398"/>
      <c r="Z27" s="1398"/>
      <c r="AA27" s="1398"/>
      <c r="AB27" s="1398"/>
      <c r="AC27" s="1398"/>
      <c r="AD27" s="1398"/>
      <c r="AE27" s="1398"/>
      <c r="AF27" s="59"/>
    </row>
    <row r="28" spans="1:32" ht="7.5" customHeight="1">
      <c r="A28" s="40"/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9"/>
    </row>
    <row r="29" spans="1:32" ht="12.75" customHeight="1">
      <c r="A29" s="40"/>
      <c r="B29" s="1399" t="s">
        <v>692</v>
      </c>
      <c r="C29" s="1399"/>
      <c r="D29" s="1399"/>
      <c r="E29" s="1399"/>
      <c r="F29" s="1399"/>
      <c r="G29" s="1399"/>
      <c r="H29" s="1399"/>
      <c r="I29" s="1399"/>
      <c r="J29" s="1399"/>
      <c r="K29" s="1399"/>
      <c r="L29" s="1399"/>
      <c r="M29" s="1399"/>
      <c r="N29" s="1399"/>
      <c r="O29" s="1399"/>
      <c r="P29" s="1399"/>
      <c r="Q29" s="1399"/>
      <c r="R29" s="1399"/>
      <c r="S29" s="1399"/>
      <c r="T29" s="1399"/>
      <c r="U29" s="1399"/>
      <c r="V29" s="1399"/>
      <c r="W29" s="1399"/>
      <c r="X29" s="1399"/>
      <c r="Y29" s="1399"/>
      <c r="Z29" s="1399"/>
      <c r="AA29" s="1399"/>
      <c r="AB29" s="1399"/>
      <c r="AC29" s="1399"/>
      <c r="AD29" s="1399"/>
      <c r="AE29" s="1399"/>
      <c r="AF29" s="350"/>
    </row>
    <row r="30" spans="1:32">
      <c r="A30" s="40"/>
      <c r="B30" s="1399"/>
      <c r="C30" s="1399"/>
      <c r="D30" s="1399"/>
      <c r="E30" s="1399"/>
      <c r="F30" s="1399"/>
      <c r="G30" s="1399"/>
      <c r="H30" s="1399"/>
      <c r="I30" s="1399"/>
      <c r="J30" s="1399"/>
      <c r="K30" s="1399"/>
      <c r="L30" s="1399"/>
      <c r="M30" s="1399"/>
      <c r="N30" s="1399"/>
      <c r="O30" s="1399"/>
      <c r="P30" s="1399"/>
      <c r="Q30" s="1399"/>
      <c r="R30" s="1399"/>
      <c r="S30" s="1399"/>
      <c r="T30" s="1399"/>
      <c r="U30" s="1399"/>
      <c r="V30" s="1399"/>
      <c r="W30" s="1399"/>
      <c r="X30" s="1399"/>
      <c r="Y30" s="1399"/>
      <c r="Z30" s="1399"/>
      <c r="AA30" s="1399"/>
      <c r="AB30" s="1399"/>
      <c r="AC30" s="1399"/>
      <c r="AD30" s="1399"/>
      <c r="AE30" s="1399"/>
      <c r="AF30" s="350"/>
    </row>
    <row r="31" spans="1:32">
      <c r="A31" s="40"/>
      <c r="B31" s="1399"/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  <c r="M31" s="1399"/>
      <c r="N31" s="1399"/>
      <c r="O31" s="1399"/>
      <c r="P31" s="1399"/>
      <c r="Q31" s="1399"/>
      <c r="R31" s="1399"/>
      <c r="S31" s="1399"/>
      <c r="T31" s="1399"/>
      <c r="U31" s="1399"/>
      <c r="V31" s="1399"/>
      <c r="W31" s="1399"/>
      <c r="X31" s="1399"/>
      <c r="Y31" s="1399"/>
      <c r="Z31" s="1399"/>
      <c r="AA31" s="1399"/>
      <c r="AB31" s="1399"/>
      <c r="AC31" s="1399"/>
      <c r="AD31" s="1399"/>
      <c r="AE31" s="1399"/>
      <c r="AF31" s="350"/>
    </row>
    <row r="32" spans="1:32" ht="12.65" customHeight="1">
      <c r="A32" s="40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  <c r="R32" s="1399"/>
      <c r="S32" s="1399"/>
      <c r="T32" s="1399"/>
      <c r="U32" s="1399"/>
      <c r="V32" s="1399"/>
      <c r="W32" s="1399"/>
      <c r="X32" s="1399"/>
      <c r="Y32" s="1399"/>
      <c r="Z32" s="1399"/>
      <c r="AA32" s="1399"/>
      <c r="AB32" s="1399"/>
      <c r="AC32" s="1399"/>
      <c r="AD32" s="1399"/>
      <c r="AE32" s="1399"/>
      <c r="AF32" s="54"/>
    </row>
    <row r="33" spans="1:32" ht="11" hidden="1" customHeight="1">
      <c r="A33" s="40"/>
      <c r="B33" s="1321"/>
      <c r="C33" s="1321"/>
      <c r="D33" s="1321"/>
      <c r="E33" s="1321"/>
      <c r="F33" s="1321"/>
      <c r="G33" s="1321"/>
      <c r="H33" s="1321"/>
      <c r="I33" s="1321"/>
      <c r="J33" s="1321"/>
      <c r="K33" s="1321"/>
      <c r="L33" s="1321"/>
      <c r="M33" s="1321"/>
      <c r="N33" s="1321"/>
      <c r="O33" s="1321"/>
      <c r="P33" s="1321"/>
      <c r="Q33" s="1321"/>
      <c r="R33" s="1321"/>
      <c r="S33" s="1321"/>
      <c r="T33" s="1321"/>
      <c r="U33" s="1321"/>
      <c r="V33" s="1321"/>
      <c r="W33" s="1321"/>
      <c r="X33" s="1321"/>
      <c r="Y33" s="1321"/>
      <c r="Z33" s="1321"/>
      <c r="AA33" s="1321"/>
      <c r="AB33" s="1321"/>
      <c r="AC33" s="1321"/>
      <c r="AD33" s="1321"/>
      <c r="AE33" s="1321"/>
      <c r="AF33" s="54"/>
    </row>
    <row r="34" spans="1:32" ht="4.25" hidden="1" customHeight="1">
      <c r="A34" s="40"/>
      <c r="B34" s="1321"/>
      <c r="C34" s="1321"/>
      <c r="D34" s="1321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  <c r="W34" s="1321"/>
      <c r="X34" s="1321"/>
      <c r="Y34" s="1321"/>
      <c r="Z34" s="1321"/>
      <c r="AA34" s="1321"/>
      <c r="AB34" s="1321"/>
      <c r="AC34" s="1321"/>
      <c r="AD34" s="1321"/>
      <c r="AE34" s="1321"/>
      <c r="AF34" s="54"/>
    </row>
    <row r="35" spans="1:32" ht="17" hidden="1" customHeight="1">
      <c r="A35" s="40"/>
      <c r="B35" s="1321"/>
      <c r="C35" s="1321"/>
      <c r="D35" s="1321"/>
      <c r="E35" s="1321"/>
      <c r="F35" s="1321"/>
      <c r="G35" s="1321"/>
      <c r="H35" s="1321"/>
      <c r="I35" s="1321"/>
      <c r="J35" s="1321"/>
      <c r="K35" s="1321"/>
      <c r="L35" s="1321"/>
      <c r="M35" s="1321"/>
      <c r="N35" s="1321"/>
      <c r="O35" s="1321"/>
      <c r="P35" s="1321"/>
      <c r="Q35" s="1321"/>
      <c r="R35" s="1321"/>
      <c r="S35" s="1321"/>
      <c r="T35" s="1321"/>
      <c r="U35" s="1321"/>
      <c r="V35" s="1321"/>
      <c r="W35" s="1321"/>
      <c r="X35" s="1321"/>
      <c r="Y35" s="1321"/>
      <c r="Z35" s="1321"/>
      <c r="AA35" s="1321"/>
      <c r="AB35" s="1321"/>
      <c r="AC35" s="1321"/>
      <c r="AD35" s="1321"/>
      <c r="AE35" s="1321"/>
      <c r="AF35" s="54"/>
    </row>
    <row r="36" spans="1:32" ht="47" hidden="1" customHeight="1">
      <c r="A36" s="40"/>
      <c r="B36" s="1321"/>
      <c r="C36" s="1321"/>
      <c r="D36" s="1321"/>
      <c r="E36" s="1321"/>
      <c r="F36" s="1321"/>
      <c r="G36" s="1321"/>
      <c r="H36" s="1321"/>
      <c r="I36" s="1321"/>
      <c r="J36" s="1321"/>
      <c r="K36" s="1321"/>
      <c r="L36" s="1321"/>
      <c r="M36" s="1321"/>
      <c r="N36" s="1321"/>
      <c r="O36" s="1321"/>
      <c r="P36" s="1321"/>
      <c r="Q36" s="1321"/>
      <c r="R36" s="1321"/>
      <c r="S36" s="1321"/>
      <c r="T36" s="1321"/>
      <c r="U36" s="1321"/>
      <c r="V36" s="1321"/>
      <c r="W36" s="1321"/>
      <c r="X36" s="1321"/>
      <c r="Y36" s="1321"/>
      <c r="Z36" s="1321"/>
      <c r="AA36" s="1321"/>
      <c r="AB36" s="1321"/>
      <c r="AC36" s="1321"/>
      <c r="AD36" s="1321"/>
      <c r="AE36" s="1321"/>
      <c r="AF36" s="54"/>
    </row>
    <row r="37" spans="1:32" ht="10.25" hidden="1" customHeight="1">
      <c r="A37" s="40"/>
      <c r="B37" s="587"/>
      <c r="C37" s="587"/>
      <c r="D37" s="587"/>
      <c r="E37" s="587"/>
      <c r="F37" s="587"/>
      <c r="G37" s="587"/>
      <c r="H37" s="587"/>
      <c r="I37" s="587"/>
      <c r="J37" s="587"/>
      <c r="K37" s="587"/>
      <c r="L37" s="587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41"/>
    </row>
    <row r="38" spans="1:32" ht="18.75" customHeight="1">
      <c r="A38" s="40"/>
      <c r="B38" s="739"/>
      <c r="C38" s="740"/>
      <c r="D38" s="740"/>
      <c r="E38" s="740"/>
      <c r="F38" s="740"/>
      <c r="G38" s="740"/>
      <c r="H38" s="740"/>
      <c r="I38" s="740"/>
      <c r="J38" s="740"/>
      <c r="K38" s="740"/>
      <c r="L38" s="740"/>
      <c r="M38" s="741"/>
      <c r="N38" s="741"/>
      <c r="O38" s="741"/>
      <c r="P38" s="741"/>
      <c r="Q38" s="741"/>
      <c r="R38" s="741"/>
      <c r="S38" s="742"/>
      <c r="T38" s="573"/>
      <c r="U38" s="1400"/>
      <c r="V38" s="1401"/>
      <c r="W38" s="1401"/>
      <c r="X38" s="1401"/>
      <c r="Y38" s="1401"/>
      <c r="Z38" s="1401"/>
      <c r="AA38" s="1401"/>
      <c r="AB38" s="1401"/>
      <c r="AC38" s="1401"/>
      <c r="AD38" s="1401"/>
      <c r="AE38" s="1402"/>
      <c r="AF38" s="41"/>
    </row>
    <row r="39" spans="1:32" ht="21.75" customHeight="1">
      <c r="A39" s="40"/>
      <c r="B39" s="743"/>
      <c r="C39" s="744"/>
      <c r="D39" s="744"/>
      <c r="E39" s="744"/>
      <c r="F39" s="744"/>
      <c r="G39" s="744"/>
      <c r="H39" s="744"/>
      <c r="I39" s="744"/>
      <c r="J39" s="744"/>
      <c r="K39" s="744"/>
      <c r="L39" s="744"/>
      <c r="M39" s="745"/>
      <c r="N39" s="745"/>
      <c r="O39" s="745"/>
      <c r="P39" s="745"/>
      <c r="Q39" s="745"/>
      <c r="R39" s="745"/>
      <c r="S39" s="746"/>
      <c r="T39" s="573"/>
      <c r="U39" s="1403"/>
      <c r="V39" s="1404"/>
      <c r="W39" s="1404"/>
      <c r="X39" s="1404"/>
      <c r="Y39" s="1404"/>
      <c r="Z39" s="1404"/>
      <c r="AA39" s="1404"/>
      <c r="AB39" s="1404"/>
      <c r="AC39" s="1404"/>
      <c r="AD39" s="1404"/>
      <c r="AE39" s="1405"/>
      <c r="AF39" s="41"/>
    </row>
    <row r="40" spans="1:32" ht="15.9" customHeight="1">
      <c r="A40" s="40"/>
      <c r="B40" s="743"/>
      <c r="C40" s="1409"/>
      <c r="D40" s="1409"/>
      <c r="E40" s="1409"/>
      <c r="F40" s="1409"/>
      <c r="G40" s="1409"/>
      <c r="H40" s="747"/>
      <c r="I40" s="748"/>
      <c r="J40" s="748"/>
      <c r="K40" s="749" t="s">
        <v>495</v>
      </c>
      <c r="L40" s="748"/>
      <c r="M40" s="748"/>
      <c r="N40" s="749" t="s">
        <v>495</v>
      </c>
      <c r="O40" s="748"/>
      <c r="P40" s="748"/>
      <c r="Q40" s="750"/>
      <c r="R40" s="750"/>
      <c r="S40" s="746"/>
      <c r="T40" s="573"/>
      <c r="U40" s="1403"/>
      <c r="V40" s="1404"/>
      <c r="W40" s="1404"/>
      <c r="X40" s="1404"/>
      <c r="Y40" s="1404"/>
      <c r="Z40" s="1404"/>
      <c r="AA40" s="1404"/>
      <c r="AB40" s="1404"/>
      <c r="AC40" s="1404"/>
      <c r="AD40" s="1404"/>
      <c r="AE40" s="1405"/>
      <c r="AF40" s="41"/>
    </row>
    <row r="41" spans="1:32" ht="21.75" customHeight="1">
      <c r="A41" s="40"/>
      <c r="B41" s="751"/>
      <c r="C41" s="752"/>
      <c r="D41" s="752"/>
      <c r="E41" s="752"/>
      <c r="F41" s="752"/>
      <c r="G41" s="752"/>
      <c r="H41" s="752"/>
      <c r="I41" s="752"/>
      <c r="J41" s="752"/>
      <c r="K41" s="752"/>
      <c r="L41" s="752"/>
      <c r="M41" s="753"/>
      <c r="N41" s="753"/>
      <c r="O41" s="753"/>
      <c r="P41" s="753"/>
      <c r="Q41" s="753"/>
      <c r="R41" s="753"/>
      <c r="S41" s="754"/>
      <c r="T41" s="573"/>
      <c r="U41" s="1406"/>
      <c r="V41" s="1407"/>
      <c r="W41" s="1407"/>
      <c r="X41" s="1407"/>
      <c r="Y41" s="1407"/>
      <c r="Z41" s="1407"/>
      <c r="AA41" s="1407"/>
      <c r="AB41" s="1407"/>
      <c r="AC41" s="1407"/>
      <c r="AD41" s="1407"/>
      <c r="AE41" s="1408"/>
      <c r="AF41" s="41"/>
    </row>
    <row r="42" spans="1:32" ht="45" customHeight="1">
      <c r="A42" s="40"/>
      <c r="B42" s="1410" t="s">
        <v>4</v>
      </c>
      <c r="C42" s="1410"/>
      <c r="D42" s="1410"/>
      <c r="E42" s="1410"/>
      <c r="F42" s="1410"/>
      <c r="G42" s="1410"/>
      <c r="H42" s="1410"/>
      <c r="I42" s="1410"/>
      <c r="J42" s="1410"/>
      <c r="K42" s="1410"/>
      <c r="L42" s="1410"/>
      <c r="M42" s="1410"/>
      <c r="N42" s="1410"/>
      <c r="O42" s="1410"/>
      <c r="P42" s="1410"/>
      <c r="Q42" s="1410"/>
      <c r="R42" s="1410"/>
      <c r="S42" s="1410"/>
      <c r="T42" s="573"/>
      <c r="U42" s="1411" t="s">
        <v>673</v>
      </c>
      <c r="V42" s="1411"/>
      <c r="W42" s="1411"/>
      <c r="X42" s="1411"/>
      <c r="Y42" s="1411"/>
      <c r="Z42" s="1411"/>
      <c r="AA42" s="1411"/>
      <c r="AB42" s="1411"/>
      <c r="AC42" s="1411"/>
      <c r="AD42" s="1411"/>
      <c r="AE42" s="1411"/>
      <c r="AF42" s="41"/>
    </row>
    <row r="43" spans="1:32" ht="15.65" customHeight="1">
      <c r="A43" s="1412" t="s">
        <v>795</v>
      </c>
      <c r="B43" s="1382"/>
      <c r="C43" s="1382"/>
      <c r="D43" s="1382"/>
      <c r="E43" s="1382"/>
      <c r="F43" s="1382"/>
      <c r="G43" s="1382"/>
      <c r="H43" s="1382"/>
      <c r="I43" s="1382"/>
      <c r="J43" s="1382"/>
      <c r="K43" s="1382"/>
      <c r="L43" s="1382"/>
      <c r="M43" s="1382"/>
      <c r="N43" s="1382"/>
      <c r="O43" s="1382"/>
      <c r="P43" s="1382"/>
      <c r="Q43" s="1382"/>
      <c r="R43" s="1382"/>
      <c r="S43" s="1382"/>
      <c r="T43" s="1382"/>
      <c r="U43" s="1382"/>
      <c r="V43" s="1382"/>
      <c r="W43" s="1382"/>
      <c r="X43" s="1382"/>
      <c r="Y43" s="1382"/>
      <c r="Z43" s="1382"/>
      <c r="AA43" s="1382"/>
      <c r="AB43" s="1382"/>
      <c r="AC43" s="1382"/>
      <c r="AD43" s="1382"/>
      <c r="AE43" s="1382"/>
      <c r="AF43" s="1413"/>
    </row>
    <row r="44" spans="1:32" ht="8" customHeight="1">
      <c r="A44" s="1412"/>
      <c r="B44" s="1382"/>
      <c r="C44" s="1382"/>
      <c r="D44" s="1382"/>
      <c r="E44" s="1382"/>
      <c r="F44" s="1382"/>
      <c r="G44" s="1382"/>
      <c r="H44" s="1382"/>
      <c r="I44" s="1382"/>
      <c r="J44" s="1382"/>
      <c r="K44" s="1382"/>
      <c r="L44" s="1382"/>
      <c r="M44" s="1382"/>
      <c r="N44" s="1382"/>
      <c r="O44" s="1382"/>
      <c r="P44" s="1382"/>
      <c r="Q44" s="1382"/>
      <c r="R44" s="1382"/>
      <c r="S44" s="1382"/>
      <c r="T44" s="1382"/>
      <c r="U44" s="1382"/>
      <c r="V44" s="1382"/>
      <c r="W44" s="1382"/>
      <c r="X44" s="1382"/>
      <c r="Y44" s="1382"/>
      <c r="Z44" s="1382"/>
      <c r="AA44" s="1382"/>
      <c r="AB44" s="1382"/>
      <c r="AC44" s="1382"/>
      <c r="AD44" s="1382"/>
      <c r="AE44" s="1382"/>
      <c r="AF44" s="1413"/>
    </row>
    <row r="45" spans="1:32" ht="7.25" customHeight="1">
      <c r="A45" s="575"/>
      <c r="B45" s="576"/>
      <c r="C45" s="576"/>
      <c r="D45" s="576"/>
      <c r="E45" s="576"/>
      <c r="F45" s="576"/>
      <c r="G45" s="576"/>
      <c r="H45" s="576"/>
      <c r="I45" s="576"/>
      <c r="J45" s="576"/>
      <c r="K45" s="576"/>
      <c r="L45" s="576"/>
      <c r="M45" s="576"/>
      <c r="N45" s="576"/>
      <c r="O45" s="576"/>
      <c r="P45" s="576"/>
      <c r="Q45" s="576"/>
      <c r="R45" s="576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7"/>
    </row>
    <row r="46" spans="1:32" ht="24.65" customHeight="1">
      <c r="A46" s="575"/>
      <c r="B46" s="1370" t="s">
        <v>708</v>
      </c>
      <c r="C46" s="1324"/>
      <c r="D46" s="1324"/>
      <c r="E46" s="1324"/>
      <c r="F46" s="1324"/>
      <c r="G46" s="1324"/>
      <c r="H46" s="1324"/>
      <c r="I46" s="1324"/>
      <c r="J46" s="1324"/>
      <c r="K46" s="1324"/>
      <c r="L46" s="1324"/>
      <c r="M46" s="1324"/>
      <c r="N46" s="1324"/>
      <c r="O46" s="1324"/>
      <c r="P46" s="1324"/>
      <c r="Q46" s="1324"/>
      <c r="R46" s="1324"/>
      <c r="S46" s="1324"/>
      <c r="T46" s="1324"/>
      <c r="U46" s="1324"/>
      <c r="V46" s="1324"/>
      <c r="W46" s="1324"/>
      <c r="X46" s="1324"/>
      <c r="Y46" s="1324"/>
      <c r="Z46" s="1324"/>
      <c r="AA46" s="1324"/>
      <c r="AB46" s="1324"/>
      <c r="AC46" s="1324"/>
      <c r="AD46" s="1324"/>
      <c r="AE46" s="1324"/>
      <c r="AF46" s="1414"/>
    </row>
    <row r="47" spans="1:32" ht="12" customHeight="1">
      <c r="A47" s="547" t="s">
        <v>631</v>
      </c>
      <c r="B47" s="1370" t="s">
        <v>793</v>
      </c>
      <c r="C47" s="1324"/>
      <c r="D47" s="1324"/>
      <c r="E47" s="1324"/>
      <c r="F47" s="1324"/>
      <c r="G47" s="1324"/>
      <c r="H47" s="1324"/>
      <c r="I47" s="1324"/>
      <c r="J47" s="1324"/>
      <c r="K47" s="1324"/>
      <c r="L47" s="1324"/>
      <c r="M47" s="1324"/>
      <c r="N47" s="1324"/>
      <c r="O47" s="1324"/>
      <c r="P47" s="1324"/>
      <c r="Q47" s="1324"/>
      <c r="R47" s="1324"/>
      <c r="S47" s="1324"/>
      <c r="T47" s="1324"/>
      <c r="U47" s="1324"/>
      <c r="V47" s="1324"/>
      <c r="W47" s="1324"/>
      <c r="X47" s="1324"/>
      <c r="Y47" s="1324"/>
      <c r="Z47" s="1324"/>
      <c r="AA47" s="1324"/>
      <c r="AB47" s="1324"/>
      <c r="AC47" s="1324"/>
      <c r="AD47" s="1324"/>
      <c r="AE47" s="1324"/>
      <c r="AF47" s="667"/>
    </row>
    <row r="48" spans="1:32" ht="47" customHeight="1">
      <c r="A48" s="575"/>
      <c r="B48" s="1352" t="s">
        <v>981</v>
      </c>
      <c r="C48" s="1324"/>
      <c r="D48" s="1324"/>
      <c r="E48" s="1324"/>
      <c r="F48" s="1324"/>
      <c r="G48" s="1324"/>
      <c r="H48" s="1324"/>
      <c r="I48" s="1324"/>
      <c r="J48" s="1324"/>
      <c r="K48" s="1324"/>
      <c r="L48" s="1324"/>
      <c r="M48" s="1324"/>
      <c r="N48" s="1324"/>
      <c r="O48" s="1324"/>
      <c r="P48" s="1324"/>
      <c r="Q48" s="1324"/>
      <c r="R48" s="1324"/>
      <c r="S48" s="1324"/>
      <c r="T48" s="1324"/>
      <c r="U48" s="1324"/>
      <c r="V48" s="1324"/>
      <c r="W48" s="1324"/>
      <c r="X48" s="1324"/>
      <c r="Y48" s="1324"/>
      <c r="Z48" s="1324"/>
      <c r="AA48" s="1324"/>
      <c r="AB48" s="1324"/>
      <c r="AC48" s="1324"/>
      <c r="AD48" s="1324"/>
      <c r="AE48" s="1324"/>
      <c r="AF48" s="667"/>
    </row>
    <row r="49" spans="1:32" ht="27" customHeight="1">
      <c r="A49" s="777" t="s">
        <v>350</v>
      </c>
      <c r="B49" s="1351" t="s">
        <v>853</v>
      </c>
      <c r="C49" s="1388"/>
      <c r="D49" s="1388"/>
      <c r="E49" s="1388"/>
      <c r="F49" s="1388"/>
      <c r="G49" s="1388"/>
      <c r="H49" s="1388"/>
      <c r="I49" s="1388"/>
      <c r="J49" s="1388"/>
      <c r="K49" s="1388"/>
      <c r="L49" s="1388"/>
      <c r="M49" s="1388"/>
      <c r="N49" s="1388"/>
      <c r="O49" s="1388"/>
      <c r="P49" s="1388"/>
      <c r="Q49" s="1388"/>
      <c r="R49" s="1388"/>
      <c r="S49" s="1388"/>
      <c r="T49" s="1388"/>
      <c r="U49" s="1388"/>
      <c r="V49" s="1388"/>
      <c r="W49" s="1388"/>
      <c r="X49" s="1388"/>
      <c r="Y49" s="1388"/>
      <c r="Z49" s="1388"/>
      <c r="AA49" s="1388"/>
      <c r="AB49" s="1388"/>
      <c r="AC49" s="1388"/>
      <c r="AD49" s="1388"/>
      <c r="AE49" s="1388"/>
      <c r="AF49" s="667"/>
    </row>
    <row r="50" spans="1:32" ht="27" customHeight="1">
      <c r="A50" s="777" t="s">
        <v>351</v>
      </c>
      <c r="B50" s="1351" t="s">
        <v>948</v>
      </c>
      <c r="C50" s="1388"/>
      <c r="D50" s="1388"/>
      <c r="E50" s="1388"/>
      <c r="F50" s="1388"/>
      <c r="G50" s="1388"/>
      <c r="H50" s="1388"/>
      <c r="I50" s="1388"/>
      <c r="J50" s="1388"/>
      <c r="K50" s="1388"/>
      <c r="L50" s="1388"/>
      <c r="M50" s="1388"/>
      <c r="N50" s="1388"/>
      <c r="O50" s="1388"/>
      <c r="P50" s="1388"/>
      <c r="Q50" s="1388"/>
      <c r="R50" s="1388"/>
      <c r="S50" s="1388"/>
      <c r="T50" s="1388"/>
      <c r="U50" s="1388"/>
      <c r="V50" s="1388"/>
      <c r="W50" s="1388"/>
      <c r="X50" s="1388"/>
      <c r="Y50" s="1388"/>
      <c r="Z50" s="1388"/>
      <c r="AA50" s="1388"/>
      <c r="AB50" s="1388"/>
      <c r="AC50" s="1388"/>
      <c r="AD50" s="1388"/>
      <c r="AE50" s="1388"/>
      <c r="AF50" s="667"/>
    </row>
    <row r="51" spans="1:32" ht="38.75" customHeight="1">
      <c r="A51" s="777" t="s">
        <v>347</v>
      </c>
      <c r="B51" s="1351" t="s">
        <v>958</v>
      </c>
      <c r="C51" s="1388"/>
      <c r="D51" s="1388"/>
      <c r="E51" s="1388"/>
      <c r="F51" s="1388"/>
      <c r="G51" s="1388"/>
      <c r="H51" s="1388"/>
      <c r="I51" s="1388"/>
      <c r="J51" s="1388"/>
      <c r="K51" s="1388"/>
      <c r="L51" s="1388"/>
      <c r="M51" s="1388"/>
      <c r="N51" s="1388"/>
      <c r="O51" s="1388"/>
      <c r="P51" s="1388"/>
      <c r="Q51" s="1388"/>
      <c r="R51" s="1388"/>
      <c r="S51" s="1388"/>
      <c r="T51" s="1388"/>
      <c r="U51" s="1388"/>
      <c r="V51" s="1388"/>
      <c r="W51" s="1388"/>
      <c r="X51" s="1388"/>
      <c r="Y51" s="1388"/>
      <c r="Z51" s="1388"/>
      <c r="AA51" s="1388"/>
      <c r="AB51" s="1388"/>
      <c r="AC51" s="1388"/>
      <c r="AD51" s="1388"/>
      <c r="AE51" s="1388"/>
      <c r="AF51" s="667"/>
    </row>
    <row r="52" spans="1:32" ht="108.65" customHeight="1">
      <c r="A52" s="777" t="s">
        <v>348</v>
      </c>
      <c r="B52" s="1352" t="s">
        <v>982</v>
      </c>
      <c r="C52" s="1389"/>
      <c r="D52" s="1389"/>
      <c r="E52" s="1389"/>
      <c r="F52" s="1389"/>
      <c r="G52" s="1389"/>
      <c r="H52" s="1389"/>
      <c r="I52" s="1389"/>
      <c r="J52" s="1389"/>
      <c r="K52" s="1389"/>
      <c r="L52" s="1389"/>
      <c r="M52" s="1389"/>
      <c r="N52" s="1389"/>
      <c r="O52" s="1389"/>
      <c r="P52" s="1389"/>
      <c r="Q52" s="1389"/>
      <c r="R52" s="1389"/>
      <c r="S52" s="1389"/>
      <c r="T52" s="1389"/>
      <c r="U52" s="1389"/>
      <c r="V52" s="1389"/>
      <c r="W52" s="1389"/>
      <c r="X52" s="1389"/>
      <c r="Y52" s="1389"/>
      <c r="Z52" s="1389"/>
      <c r="AA52" s="1389"/>
      <c r="AB52" s="1389"/>
      <c r="AC52" s="1389"/>
      <c r="AD52" s="1389"/>
      <c r="AE52" s="1389"/>
      <c r="AF52" s="667"/>
    </row>
    <row r="53" spans="1:32" ht="54" customHeight="1">
      <c r="A53" s="777" t="s">
        <v>349</v>
      </c>
      <c r="B53" s="1352" t="s">
        <v>939</v>
      </c>
      <c r="C53" s="1386"/>
      <c r="D53" s="1386"/>
      <c r="E53" s="1386"/>
      <c r="F53" s="1386"/>
      <c r="G53" s="1386"/>
      <c r="H53" s="1386"/>
      <c r="I53" s="1386"/>
      <c r="J53" s="1386"/>
      <c r="K53" s="1386"/>
      <c r="L53" s="1386"/>
      <c r="M53" s="1386"/>
      <c r="N53" s="1386"/>
      <c r="O53" s="1386"/>
      <c r="P53" s="1386"/>
      <c r="Q53" s="1386"/>
      <c r="R53" s="1386"/>
      <c r="S53" s="1386"/>
      <c r="T53" s="1386"/>
      <c r="U53" s="1386"/>
      <c r="V53" s="1386"/>
      <c r="W53" s="1386"/>
      <c r="X53" s="1386"/>
      <c r="Y53" s="1386"/>
      <c r="Z53" s="1386"/>
      <c r="AA53" s="1386"/>
      <c r="AB53" s="1386"/>
      <c r="AC53" s="1386"/>
      <c r="AD53" s="1386"/>
      <c r="AE53" s="1386"/>
      <c r="AF53" s="667"/>
    </row>
    <row r="54" spans="1:32" ht="134" customHeight="1">
      <c r="A54" s="777" t="s">
        <v>449</v>
      </c>
      <c r="B54" s="1352" t="s">
        <v>919</v>
      </c>
      <c r="C54" s="1324"/>
      <c r="D54" s="1324"/>
      <c r="E54" s="1324"/>
      <c r="F54" s="1324"/>
      <c r="G54" s="1324"/>
      <c r="H54" s="1324"/>
      <c r="I54" s="1324"/>
      <c r="J54" s="1324"/>
      <c r="K54" s="1324"/>
      <c r="L54" s="1324"/>
      <c r="M54" s="1324"/>
      <c r="N54" s="1324"/>
      <c r="O54" s="1324"/>
      <c r="P54" s="1324"/>
      <c r="Q54" s="1324"/>
      <c r="R54" s="1324"/>
      <c r="S54" s="1324"/>
      <c r="T54" s="1324"/>
      <c r="U54" s="1324"/>
      <c r="V54" s="1324"/>
      <c r="W54" s="1324"/>
      <c r="X54" s="1324"/>
      <c r="Y54" s="1324"/>
      <c r="Z54" s="1324"/>
      <c r="AA54" s="1324"/>
      <c r="AB54" s="1324"/>
      <c r="AC54" s="1324"/>
      <c r="AD54" s="1324"/>
      <c r="AE54" s="1324"/>
      <c r="AF54" s="667"/>
    </row>
    <row r="55" spans="1:32" ht="21" customHeight="1">
      <c r="A55" s="548" t="s">
        <v>619</v>
      </c>
      <c r="B55" s="1352" t="s">
        <v>927</v>
      </c>
      <c r="C55" s="1386"/>
      <c r="D55" s="1386"/>
      <c r="E55" s="1386"/>
      <c r="F55" s="1386"/>
      <c r="G55" s="1386"/>
      <c r="H55" s="1386"/>
      <c r="I55" s="1386"/>
      <c r="J55" s="1386"/>
      <c r="K55" s="1386"/>
      <c r="L55" s="1386"/>
      <c r="M55" s="1386"/>
      <c r="N55" s="1386"/>
      <c r="O55" s="1386"/>
      <c r="P55" s="1386"/>
      <c r="Q55" s="1386"/>
      <c r="R55" s="1386"/>
      <c r="S55" s="1386"/>
      <c r="T55" s="1386"/>
      <c r="U55" s="1386"/>
      <c r="V55" s="1386"/>
      <c r="W55" s="1386"/>
      <c r="X55" s="1386"/>
      <c r="Y55" s="1386"/>
      <c r="Z55" s="1386"/>
      <c r="AA55" s="1386"/>
      <c r="AB55" s="1386"/>
      <c r="AC55" s="1386"/>
      <c r="AD55" s="1386"/>
      <c r="AE55" s="1386"/>
      <c r="AF55" s="667"/>
    </row>
    <row r="56" spans="1:32" ht="23" customHeight="1">
      <c r="A56" s="548" t="s">
        <v>789</v>
      </c>
      <c r="B56" s="1352" t="s">
        <v>923</v>
      </c>
      <c r="C56" s="1386"/>
      <c r="D56" s="1386"/>
      <c r="E56" s="1386"/>
      <c r="F56" s="1386"/>
      <c r="G56" s="1386"/>
      <c r="H56" s="1386"/>
      <c r="I56" s="1386"/>
      <c r="J56" s="1386"/>
      <c r="K56" s="1386"/>
      <c r="L56" s="1386"/>
      <c r="M56" s="1386"/>
      <c r="N56" s="1386"/>
      <c r="O56" s="1386"/>
      <c r="P56" s="1386"/>
      <c r="Q56" s="1386"/>
      <c r="R56" s="1386"/>
      <c r="S56" s="1386"/>
      <c r="T56" s="1386"/>
      <c r="U56" s="1386"/>
      <c r="V56" s="1386"/>
      <c r="W56" s="1386"/>
      <c r="X56" s="1386"/>
      <c r="Y56" s="1386"/>
      <c r="Z56" s="1386"/>
      <c r="AA56" s="1386"/>
      <c r="AB56" s="1386"/>
      <c r="AC56" s="1386"/>
      <c r="AD56" s="1386"/>
      <c r="AE56" s="1386"/>
      <c r="AF56" s="667"/>
    </row>
    <row r="57" spans="1:32" ht="43.25" customHeight="1">
      <c r="A57" s="548" t="s">
        <v>788</v>
      </c>
      <c r="B57" s="1352" t="s">
        <v>920</v>
      </c>
      <c r="C57" s="1386"/>
      <c r="D57" s="1386"/>
      <c r="E57" s="1386"/>
      <c r="F57" s="1386"/>
      <c r="G57" s="1386"/>
      <c r="H57" s="1386"/>
      <c r="I57" s="1386"/>
      <c r="J57" s="1386"/>
      <c r="K57" s="1386"/>
      <c r="L57" s="1386"/>
      <c r="M57" s="1386"/>
      <c r="N57" s="1386"/>
      <c r="O57" s="1386"/>
      <c r="P57" s="1386"/>
      <c r="Q57" s="1386"/>
      <c r="R57" s="1386"/>
      <c r="S57" s="1386"/>
      <c r="T57" s="1386"/>
      <c r="U57" s="1386"/>
      <c r="V57" s="1386"/>
      <c r="W57" s="1386"/>
      <c r="X57" s="1386"/>
      <c r="Y57" s="1386"/>
      <c r="Z57" s="1386"/>
      <c r="AA57" s="1386"/>
      <c r="AB57" s="1386"/>
      <c r="AC57" s="1386"/>
      <c r="AD57" s="1386"/>
      <c r="AE57" s="1386"/>
      <c r="AF57" s="667"/>
    </row>
    <row r="58" spans="1:32" ht="16.25" customHeight="1">
      <c r="A58" s="548"/>
      <c r="B58" s="1384" t="s">
        <v>796</v>
      </c>
      <c r="C58" s="1390"/>
      <c r="D58" s="1390"/>
      <c r="E58" s="1390"/>
      <c r="F58" s="1390"/>
      <c r="G58" s="1390"/>
      <c r="H58" s="1390"/>
      <c r="I58" s="1390"/>
      <c r="J58" s="1390"/>
      <c r="K58" s="1390"/>
      <c r="L58" s="1390"/>
      <c r="M58" s="1390"/>
      <c r="N58" s="1390"/>
      <c r="O58" s="1390"/>
      <c r="P58" s="1390"/>
      <c r="Q58" s="1390"/>
      <c r="R58" s="1390"/>
      <c r="S58" s="1390"/>
      <c r="T58" s="1390"/>
      <c r="U58" s="1390"/>
      <c r="V58" s="1390"/>
      <c r="W58" s="1390"/>
      <c r="X58" s="1390"/>
      <c r="Y58" s="1390"/>
      <c r="Z58" s="1390"/>
      <c r="AA58" s="1390"/>
      <c r="AB58" s="1390"/>
      <c r="AC58" s="1390"/>
      <c r="AD58" s="1390"/>
      <c r="AE58" s="1390"/>
      <c r="AF58" s="667"/>
    </row>
    <row r="59" spans="1:32" ht="11.4" customHeight="1">
      <c r="A59" s="549" t="s">
        <v>644</v>
      </c>
      <c r="B59" s="1370" t="s">
        <v>711</v>
      </c>
      <c r="C59" s="1391"/>
      <c r="D59" s="1391"/>
      <c r="E59" s="1391"/>
      <c r="F59" s="1391"/>
      <c r="G59" s="1391"/>
      <c r="H59" s="1391"/>
      <c r="I59" s="1391"/>
      <c r="J59" s="1391"/>
      <c r="K59" s="1391"/>
      <c r="L59" s="1391"/>
      <c r="M59" s="1391"/>
      <c r="N59" s="1391"/>
      <c r="O59" s="1391"/>
      <c r="P59" s="1391"/>
      <c r="Q59" s="1391"/>
      <c r="R59" s="1391"/>
      <c r="S59" s="1391"/>
      <c r="T59" s="1391"/>
      <c r="U59" s="1391"/>
      <c r="V59" s="1391"/>
      <c r="W59" s="1391"/>
      <c r="X59" s="1391"/>
      <c r="Y59" s="1391"/>
      <c r="Z59" s="1391"/>
      <c r="AA59" s="1391"/>
      <c r="AB59" s="1391"/>
      <c r="AC59" s="1391"/>
      <c r="AD59" s="1391"/>
      <c r="AE59" s="1391"/>
      <c r="AF59" s="667"/>
    </row>
    <row r="60" spans="1:32" ht="13.25" customHeight="1">
      <c r="A60" s="548"/>
      <c r="B60" s="1352" t="s">
        <v>921</v>
      </c>
      <c r="C60" s="1324"/>
      <c r="D60" s="1324"/>
      <c r="E60" s="1324"/>
      <c r="F60" s="1324"/>
      <c r="G60" s="1324"/>
      <c r="H60" s="1324"/>
      <c r="I60" s="1324"/>
      <c r="J60" s="1324"/>
      <c r="K60" s="1324"/>
      <c r="L60" s="1324"/>
      <c r="M60" s="1324"/>
      <c r="N60" s="1324"/>
      <c r="O60" s="1324"/>
      <c r="P60" s="1324"/>
      <c r="Q60" s="1324"/>
      <c r="R60" s="1324"/>
      <c r="S60" s="1324"/>
      <c r="T60" s="1324"/>
      <c r="U60" s="1324"/>
      <c r="V60" s="1324"/>
      <c r="W60" s="1324"/>
      <c r="X60" s="1324"/>
      <c r="Y60" s="1324"/>
      <c r="Z60" s="1324"/>
      <c r="AA60" s="1324"/>
      <c r="AB60" s="1324"/>
      <c r="AC60" s="1324"/>
      <c r="AD60" s="1324"/>
      <c r="AE60" s="1324"/>
      <c r="AF60" s="667"/>
    </row>
    <row r="61" spans="1:32" ht="25.25" customHeight="1">
      <c r="A61" s="548" t="s">
        <v>350</v>
      </c>
      <c r="B61" s="1351" t="s">
        <v>724</v>
      </c>
      <c r="C61" s="1388"/>
      <c r="D61" s="1388"/>
      <c r="E61" s="1388"/>
      <c r="F61" s="1388"/>
      <c r="G61" s="1388"/>
      <c r="H61" s="1388"/>
      <c r="I61" s="1388"/>
      <c r="J61" s="1388"/>
      <c r="K61" s="1388"/>
      <c r="L61" s="1388"/>
      <c r="M61" s="1388"/>
      <c r="N61" s="1388"/>
      <c r="O61" s="1388"/>
      <c r="P61" s="1388"/>
      <c r="Q61" s="1388"/>
      <c r="R61" s="1388"/>
      <c r="S61" s="1388"/>
      <c r="T61" s="1388"/>
      <c r="U61" s="1388"/>
      <c r="V61" s="1388"/>
      <c r="W61" s="1388"/>
      <c r="X61" s="1388"/>
      <c r="Y61" s="1388"/>
      <c r="Z61" s="1388"/>
      <c r="AA61" s="1388"/>
      <c r="AB61" s="1388"/>
      <c r="AC61" s="1388"/>
      <c r="AD61" s="1388"/>
      <c r="AE61" s="1388"/>
      <c r="AF61" s="667"/>
    </row>
    <row r="62" spans="1:32" ht="23.4" customHeight="1">
      <c r="A62" s="548" t="s">
        <v>351</v>
      </c>
      <c r="B62" s="1351" t="s">
        <v>951</v>
      </c>
      <c r="C62" s="1388"/>
      <c r="D62" s="1388"/>
      <c r="E62" s="1388"/>
      <c r="F62" s="1388"/>
      <c r="G62" s="1388"/>
      <c r="H62" s="1388"/>
      <c r="I62" s="1388"/>
      <c r="J62" s="1388"/>
      <c r="K62" s="1388"/>
      <c r="L62" s="1388"/>
      <c r="M62" s="1388"/>
      <c r="N62" s="1388"/>
      <c r="O62" s="1388"/>
      <c r="P62" s="1388"/>
      <c r="Q62" s="1388"/>
      <c r="R62" s="1388"/>
      <c r="S62" s="1388"/>
      <c r="T62" s="1388"/>
      <c r="U62" s="1388"/>
      <c r="V62" s="1388"/>
      <c r="W62" s="1388"/>
      <c r="X62" s="1388"/>
      <c r="Y62" s="1388"/>
      <c r="Z62" s="1388"/>
      <c r="AA62" s="1388"/>
      <c r="AB62" s="1388"/>
      <c r="AC62" s="1388"/>
      <c r="AD62" s="1388"/>
      <c r="AE62" s="1388"/>
      <c r="AF62" s="667"/>
    </row>
    <row r="63" spans="1:32" ht="33.65" customHeight="1">
      <c r="A63" s="548" t="s">
        <v>347</v>
      </c>
      <c r="B63" s="1352" t="s">
        <v>959</v>
      </c>
      <c r="C63" s="1324"/>
      <c r="D63" s="1324"/>
      <c r="E63" s="1324"/>
      <c r="F63" s="1324"/>
      <c r="G63" s="1324"/>
      <c r="H63" s="1324"/>
      <c r="I63" s="1324"/>
      <c r="J63" s="1324"/>
      <c r="K63" s="1324"/>
      <c r="L63" s="1324"/>
      <c r="M63" s="1324"/>
      <c r="N63" s="1324"/>
      <c r="O63" s="1324"/>
      <c r="P63" s="1324"/>
      <c r="Q63" s="1324"/>
      <c r="R63" s="1324"/>
      <c r="S63" s="1324"/>
      <c r="T63" s="1324"/>
      <c r="U63" s="1324"/>
      <c r="V63" s="1324"/>
      <c r="W63" s="1324"/>
      <c r="X63" s="1324"/>
      <c r="Y63" s="1324"/>
      <c r="Z63" s="1324"/>
      <c r="AA63" s="1324"/>
      <c r="AB63" s="1324"/>
      <c r="AC63" s="1324"/>
      <c r="AD63" s="1324"/>
      <c r="AE63" s="1324"/>
      <c r="AF63" s="667"/>
    </row>
    <row r="64" spans="1:32" ht="87.65" customHeight="1">
      <c r="A64" s="548" t="s">
        <v>348</v>
      </c>
      <c r="B64" s="1352" t="s">
        <v>991</v>
      </c>
      <c r="C64" s="1324"/>
      <c r="D64" s="1324"/>
      <c r="E64" s="1324"/>
      <c r="F64" s="1324"/>
      <c r="G64" s="1324"/>
      <c r="H64" s="1324"/>
      <c r="I64" s="1324"/>
      <c r="J64" s="1324"/>
      <c r="K64" s="1324"/>
      <c r="L64" s="1324"/>
      <c r="M64" s="1324"/>
      <c r="N64" s="1324"/>
      <c r="O64" s="1324"/>
      <c r="P64" s="1324"/>
      <c r="Q64" s="1324"/>
      <c r="R64" s="1324"/>
      <c r="S64" s="1324"/>
      <c r="T64" s="1324"/>
      <c r="U64" s="1324"/>
      <c r="V64" s="1324"/>
      <c r="W64" s="1324"/>
      <c r="X64" s="1324"/>
      <c r="Y64" s="1324"/>
      <c r="Z64" s="1324"/>
      <c r="AA64" s="1324"/>
      <c r="AB64" s="1324"/>
      <c r="AC64" s="1324"/>
      <c r="AD64" s="1324"/>
      <c r="AE64" s="1324"/>
      <c r="AF64" s="667"/>
    </row>
    <row r="65" spans="1:32" ht="54" customHeight="1">
      <c r="A65" s="548" t="s">
        <v>349</v>
      </c>
      <c r="B65" s="1352" t="s">
        <v>939</v>
      </c>
      <c r="C65" s="1386"/>
      <c r="D65" s="1386"/>
      <c r="E65" s="1386"/>
      <c r="F65" s="1386"/>
      <c r="G65" s="1386"/>
      <c r="H65" s="1386"/>
      <c r="I65" s="1386"/>
      <c r="J65" s="1386"/>
      <c r="K65" s="1386"/>
      <c r="L65" s="1386"/>
      <c r="M65" s="1386"/>
      <c r="N65" s="1386"/>
      <c r="O65" s="1386"/>
      <c r="P65" s="1386"/>
      <c r="Q65" s="1386"/>
      <c r="R65" s="1386"/>
      <c r="S65" s="1386"/>
      <c r="T65" s="1386"/>
      <c r="U65" s="1386"/>
      <c r="V65" s="1386"/>
      <c r="W65" s="1386"/>
      <c r="X65" s="1386"/>
      <c r="Y65" s="1386"/>
      <c r="Z65" s="1386"/>
      <c r="AA65" s="1386"/>
      <c r="AB65" s="1386"/>
      <c r="AC65" s="1386"/>
      <c r="AD65" s="1386"/>
      <c r="AE65" s="1386"/>
      <c r="AF65" s="667"/>
    </row>
    <row r="66" spans="1:32" ht="132.5" customHeight="1">
      <c r="A66" s="548" t="s">
        <v>449</v>
      </c>
      <c r="B66" s="1352" t="s">
        <v>922</v>
      </c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4"/>
      <c r="N66" s="1324"/>
      <c r="O66" s="1324"/>
      <c r="P66" s="1324"/>
      <c r="Q66" s="1324"/>
      <c r="R66" s="1324"/>
      <c r="S66" s="1324"/>
      <c r="T66" s="1324"/>
      <c r="U66" s="1324"/>
      <c r="V66" s="1324"/>
      <c r="W66" s="1324"/>
      <c r="X66" s="1324"/>
      <c r="Y66" s="1324"/>
      <c r="Z66" s="1324"/>
      <c r="AA66" s="1324"/>
      <c r="AB66" s="1324"/>
      <c r="AC66" s="1324"/>
      <c r="AD66" s="1324"/>
      <c r="AE66" s="1324"/>
      <c r="AF66" s="667"/>
    </row>
    <row r="67" spans="1:32" ht="24.65" customHeight="1">
      <c r="A67" s="548" t="s">
        <v>619</v>
      </c>
      <c r="B67" s="1352" t="s">
        <v>927</v>
      </c>
      <c r="C67" s="1386"/>
      <c r="D67" s="1386"/>
      <c r="E67" s="1386"/>
      <c r="F67" s="1386"/>
      <c r="G67" s="1386"/>
      <c r="H67" s="1386"/>
      <c r="I67" s="1386"/>
      <c r="J67" s="1386"/>
      <c r="K67" s="1386"/>
      <c r="L67" s="1386"/>
      <c r="M67" s="1386"/>
      <c r="N67" s="1386"/>
      <c r="O67" s="1386"/>
      <c r="P67" s="1386"/>
      <c r="Q67" s="1386"/>
      <c r="R67" s="1386"/>
      <c r="S67" s="1386"/>
      <c r="T67" s="1386"/>
      <c r="U67" s="1386"/>
      <c r="V67" s="1386"/>
      <c r="W67" s="1386"/>
      <c r="X67" s="1386"/>
      <c r="Y67" s="1386"/>
      <c r="Z67" s="1386"/>
      <c r="AA67" s="1386"/>
      <c r="AB67" s="1386"/>
      <c r="AC67" s="1386"/>
      <c r="AD67" s="1386"/>
      <c r="AE67" s="1386"/>
      <c r="AF67" s="667"/>
    </row>
    <row r="68" spans="1:32" ht="26" customHeight="1">
      <c r="A68" s="548" t="s">
        <v>789</v>
      </c>
      <c r="B68" s="1352" t="s">
        <v>923</v>
      </c>
      <c r="C68" s="1386"/>
      <c r="D68" s="1386"/>
      <c r="E68" s="1386"/>
      <c r="F68" s="1386"/>
      <c r="G68" s="1386"/>
      <c r="H68" s="1386"/>
      <c r="I68" s="1386"/>
      <c r="J68" s="1386"/>
      <c r="K68" s="1386"/>
      <c r="L68" s="1386"/>
      <c r="M68" s="1386"/>
      <c r="N68" s="1386"/>
      <c r="O68" s="1386"/>
      <c r="P68" s="1386"/>
      <c r="Q68" s="1386"/>
      <c r="R68" s="1386"/>
      <c r="S68" s="1386"/>
      <c r="T68" s="1386"/>
      <c r="U68" s="1386"/>
      <c r="V68" s="1386"/>
      <c r="W68" s="1386"/>
      <c r="X68" s="1386"/>
      <c r="Y68" s="1386"/>
      <c r="Z68" s="1386"/>
      <c r="AA68" s="1386"/>
      <c r="AB68" s="1386"/>
      <c r="AC68" s="1386"/>
      <c r="AD68" s="1386"/>
      <c r="AE68" s="1386"/>
      <c r="AF68" s="667"/>
    </row>
    <row r="69" spans="1:32" ht="56" customHeight="1">
      <c r="A69" s="548" t="s">
        <v>788</v>
      </c>
      <c r="B69" s="1352" t="s">
        <v>920</v>
      </c>
      <c r="C69" s="1386"/>
      <c r="D69" s="1386"/>
      <c r="E69" s="1386"/>
      <c r="F69" s="1386"/>
      <c r="G69" s="1386"/>
      <c r="H69" s="1386"/>
      <c r="I69" s="1386"/>
      <c r="J69" s="1386"/>
      <c r="K69" s="1386"/>
      <c r="L69" s="1386"/>
      <c r="M69" s="1386"/>
      <c r="N69" s="1386"/>
      <c r="O69" s="1386"/>
      <c r="P69" s="1386"/>
      <c r="Q69" s="1386"/>
      <c r="R69" s="1386"/>
      <c r="S69" s="1386"/>
      <c r="T69" s="1386"/>
      <c r="U69" s="1386"/>
      <c r="V69" s="1386"/>
      <c r="W69" s="1386"/>
      <c r="X69" s="1386"/>
      <c r="Y69" s="1386"/>
      <c r="Z69" s="1386"/>
      <c r="AA69" s="1386"/>
      <c r="AB69" s="1386"/>
      <c r="AC69" s="1386"/>
      <c r="AD69" s="1386"/>
      <c r="AE69" s="1386"/>
      <c r="AF69" s="667"/>
    </row>
    <row r="70" spans="1:32" ht="15" customHeight="1">
      <c r="A70" s="549" t="s">
        <v>712</v>
      </c>
      <c r="B70" s="1370" t="s">
        <v>709</v>
      </c>
      <c r="C70" s="1324"/>
      <c r="D70" s="1324"/>
      <c r="E70" s="1324"/>
      <c r="F70" s="1324"/>
      <c r="G70" s="1324"/>
      <c r="H70" s="1324"/>
      <c r="I70" s="1324"/>
      <c r="J70" s="1324"/>
      <c r="K70" s="1324"/>
      <c r="L70" s="1324"/>
      <c r="M70" s="1324"/>
      <c r="N70" s="1324"/>
      <c r="O70" s="1324"/>
      <c r="P70" s="1324"/>
      <c r="Q70" s="1324"/>
      <c r="R70" s="1324"/>
      <c r="S70" s="1324"/>
      <c r="T70" s="1324"/>
      <c r="U70" s="1324"/>
      <c r="V70" s="1324"/>
      <c r="W70" s="1324"/>
      <c r="X70" s="1324"/>
      <c r="Y70" s="1324"/>
      <c r="Z70" s="1324"/>
      <c r="AA70" s="1324"/>
      <c r="AB70" s="1324"/>
      <c r="AC70" s="1324"/>
      <c r="AD70" s="1324"/>
      <c r="AE70" s="1324"/>
      <c r="AF70" s="667"/>
    </row>
    <row r="71" spans="1:32" ht="14" customHeight="1">
      <c r="A71" s="575"/>
      <c r="B71" s="1352" t="s">
        <v>924</v>
      </c>
      <c r="C71" s="1324"/>
      <c r="D71" s="1324"/>
      <c r="E71" s="1324"/>
      <c r="F71" s="1324"/>
      <c r="G71" s="1324"/>
      <c r="H71" s="1324"/>
      <c r="I71" s="1324"/>
      <c r="J71" s="1324"/>
      <c r="K71" s="1324"/>
      <c r="L71" s="1324"/>
      <c r="M71" s="1324"/>
      <c r="N71" s="1324"/>
      <c r="O71" s="1324"/>
      <c r="P71" s="1324"/>
      <c r="Q71" s="1324"/>
      <c r="R71" s="1324"/>
      <c r="S71" s="1324"/>
      <c r="T71" s="1324"/>
      <c r="U71" s="1324"/>
      <c r="V71" s="1324"/>
      <c r="W71" s="1324"/>
      <c r="X71" s="1324"/>
      <c r="Y71" s="1324"/>
      <c r="Z71" s="1324"/>
      <c r="AA71" s="1324"/>
      <c r="AB71" s="1324"/>
      <c r="AC71" s="1324"/>
      <c r="AD71" s="1324"/>
      <c r="AE71" s="1324"/>
      <c r="AF71" s="667"/>
    </row>
    <row r="72" spans="1:32" ht="23" customHeight="1">
      <c r="A72" s="548" t="s">
        <v>350</v>
      </c>
      <c r="B72" s="1352" t="s">
        <v>710</v>
      </c>
      <c r="C72" s="1324"/>
      <c r="D72" s="1324"/>
      <c r="E72" s="1324"/>
      <c r="F72" s="1324"/>
      <c r="G72" s="1324"/>
      <c r="H72" s="1324"/>
      <c r="I72" s="1324"/>
      <c r="J72" s="1324"/>
      <c r="K72" s="1324"/>
      <c r="L72" s="1324"/>
      <c r="M72" s="1324"/>
      <c r="N72" s="1324"/>
      <c r="O72" s="1324"/>
      <c r="P72" s="1324"/>
      <c r="Q72" s="1324"/>
      <c r="R72" s="1324"/>
      <c r="S72" s="1324"/>
      <c r="T72" s="1324"/>
      <c r="U72" s="1324"/>
      <c r="V72" s="1324"/>
      <c r="W72" s="1324"/>
      <c r="X72" s="1324"/>
      <c r="Y72" s="1324"/>
      <c r="Z72" s="1324"/>
      <c r="AA72" s="1324"/>
      <c r="AB72" s="1324"/>
      <c r="AC72" s="1324"/>
      <c r="AD72" s="1324"/>
      <c r="AE72" s="1324"/>
      <c r="AF72" s="667"/>
    </row>
    <row r="73" spans="1:32" ht="23.4" customHeight="1">
      <c r="A73" s="548" t="s">
        <v>351</v>
      </c>
      <c r="B73" s="1352" t="s">
        <v>952</v>
      </c>
      <c r="C73" s="1324"/>
      <c r="D73" s="1324"/>
      <c r="E73" s="1324"/>
      <c r="F73" s="1324"/>
      <c r="G73" s="1324"/>
      <c r="H73" s="1324"/>
      <c r="I73" s="1324"/>
      <c r="J73" s="1324"/>
      <c r="K73" s="1324"/>
      <c r="L73" s="1324"/>
      <c r="M73" s="1324"/>
      <c r="N73" s="1324"/>
      <c r="O73" s="1324"/>
      <c r="P73" s="1324"/>
      <c r="Q73" s="1324"/>
      <c r="R73" s="1324"/>
      <c r="S73" s="1324"/>
      <c r="T73" s="1324"/>
      <c r="U73" s="1324"/>
      <c r="V73" s="1324"/>
      <c r="W73" s="1324"/>
      <c r="X73" s="1324"/>
      <c r="Y73" s="1324"/>
      <c r="Z73" s="1324"/>
      <c r="AA73" s="1324"/>
      <c r="AB73" s="1324"/>
      <c r="AC73" s="1324"/>
      <c r="AD73" s="1324"/>
      <c r="AE73" s="1324"/>
      <c r="AF73" s="667"/>
    </row>
    <row r="74" spans="1:32" ht="35" customHeight="1">
      <c r="A74" s="548" t="s">
        <v>347</v>
      </c>
      <c r="B74" s="1352" t="s">
        <v>950</v>
      </c>
      <c r="C74" s="1324"/>
      <c r="D74" s="1324"/>
      <c r="E74" s="1324"/>
      <c r="F74" s="1324"/>
      <c r="G74" s="1324"/>
      <c r="H74" s="1324"/>
      <c r="I74" s="1324"/>
      <c r="J74" s="1324"/>
      <c r="K74" s="1324"/>
      <c r="L74" s="1324"/>
      <c r="M74" s="1324"/>
      <c r="N74" s="1324"/>
      <c r="O74" s="1324"/>
      <c r="P74" s="1324"/>
      <c r="Q74" s="1324"/>
      <c r="R74" s="1324"/>
      <c r="S74" s="1324"/>
      <c r="T74" s="1324"/>
      <c r="U74" s="1324"/>
      <c r="V74" s="1324"/>
      <c r="W74" s="1324"/>
      <c r="X74" s="1324"/>
      <c r="Y74" s="1324"/>
      <c r="Z74" s="1324"/>
      <c r="AA74" s="1324"/>
      <c r="AB74" s="1324"/>
      <c r="AC74" s="1324"/>
      <c r="AD74" s="1324"/>
      <c r="AE74" s="1324"/>
      <c r="AF74" s="667"/>
    </row>
    <row r="75" spans="1:32" ht="87" customHeight="1">
      <c r="A75" s="548" t="s">
        <v>348</v>
      </c>
      <c r="B75" s="1352" t="s">
        <v>992</v>
      </c>
      <c r="C75" s="1324"/>
      <c r="D75" s="1324"/>
      <c r="E75" s="1324"/>
      <c r="F75" s="1324"/>
      <c r="G75" s="1324"/>
      <c r="H75" s="1324"/>
      <c r="I75" s="1324"/>
      <c r="J75" s="1324"/>
      <c r="K75" s="1324"/>
      <c r="L75" s="1324"/>
      <c r="M75" s="1324"/>
      <c r="N75" s="1324"/>
      <c r="O75" s="1324"/>
      <c r="P75" s="1324"/>
      <c r="Q75" s="1324"/>
      <c r="R75" s="1324"/>
      <c r="S75" s="1324"/>
      <c r="T75" s="1324"/>
      <c r="U75" s="1324"/>
      <c r="V75" s="1324"/>
      <c r="W75" s="1324"/>
      <c r="X75" s="1324"/>
      <c r="Y75" s="1324"/>
      <c r="Z75" s="1324"/>
      <c r="AA75" s="1324"/>
      <c r="AB75" s="1324"/>
      <c r="AC75" s="1324"/>
      <c r="AD75" s="1324"/>
      <c r="AE75" s="1324"/>
      <c r="AF75" s="667"/>
    </row>
    <row r="76" spans="1:32" ht="12.65" customHeight="1">
      <c r="A76" s="548" t="s">
        <v>349</v>
      </c>
      <c r="B76" s="1352" t="s">
        <v>940</v>
      </c>
      <c r="C76" s="1386"/>
      <c r="D76" s="1386"/>
      <c r="E76" s="1386"/>
      <c r="F76" s="1386"/>
      <c r="G76" s="1386"/>
      <c r="H76" s="1386"/>
      <c r="I76" s="1386"/>
      <c r="J76" s="1386"/>
      <c r="K76" s="1386"/>
      <c r="L76" s="1386"/>
      <c r="M76" s="1386"/>
      <c r="N76" s="1386"/>
      <c r="O76" s="1386"/>
      <c r="P76" s="1386"/>
      <c r="Q76" s="1386"/>
      <c r="R76" s="1386"/>
      <c r="S76" s="1386"/>
      <c r="T76" s="1386"/>
      <c r="U76" s="1386"/>
      <c r="V76" s="1386"/>
      <c r="W76" s="1386"/>
      <c r="X76" s="1386"/>
      <c r="Y76" s="1386"/>
      <c r="Z76" s="1386"/>
      <c r="AA76" s="1386"/>
      <c r="AB76" s="1386"/>
      <c r="AC76" s="1386"/>
      <c r="AD76" s="1386"/>
      <c r="AE76" s="1386"/>
      <c r="AF76" s="667"/>
    </row>
    <row r="77" spans="1:32" ht="54.65" customHeight="1">
      <c r="A77" s="548" t="s">
        <v>449</v>
      </c>
      <c r="B77" s="1352" t="s">
        <v>939</v>
      </c>
      <c r="C77" s="1386"/>
      <c r="D77" s="1386"/>
      <c r="E77" s="1386"/>
      <c r="F77" s="1386"/>
      <c r="G77" s="1386"/>
      <c r="H77" s="1386"/>
      <c r="I77" s="1386"/>
      <c r="J77" s="1386"/>
      <c r="K77" s="1386"/>
      <c r="L77" s="1386"/>
      <c r="M77" s="1386"/>
      <c r="N77" s="1386"/>
      <c r="O77" s="1386"/>
      <c r="P77" s="1386"/>
      <c r="Q77" s="1386"/>
      <c r="R77" s="1386"/>
      <c r="S77" s="1386"/>
      <c r="T77" s="1386"/>
      <c r="U77" s="1386"/>
      <c r="V77" s="1386"/>
      <c r="W77" s="1386"/>
      <c r="X77" s="1386"/>
      <c r="Y77" s="1386"/>
      <c r="Z77" s="1386"/>
      <c r="AA77" s="1386"/>
      <c r="AB77" s="1386"/>
      <c r="AC77" s="1386"/>
      <c r="AD77" s="1386"/>
      <c r="AE77" s="1386"/>
      <c r="AF77" s="667"/>
    </row>
    <row r="78" spans="1:32" ht="128.4" customHeight="1">
      <c r="A78" s="548" t="s">
        <v>619</v>
      </c>
      <c r="B78" s="1352" t="s">
        <v>925</v>
      </c>
      <c r="C78" s="1324"/>
      <c r="D78" s="1324"/>
      <c r="E78" s="1324"/>
      <c r="F78" s="1324"/>
      <c r="G78" s="1324"/>
      <c r="H78" s="1324"/>
      <c r="I78" s="1324"/>
      <c r="J78" s="1324"/>
      <c r="K78" s="1324"/>
      <c r="L78" s="1324"/>
      <c r="M78" s="1324"/>
      <c r="N78" s="1324"/>
      <c r="O78" s="1324"/>
      <c r="P78" s="1324"/>
      <c r="Q78" s="1324"/>
      <c r="R78" s="1324"/>
      <c r="S78" s="1324"/>
      <c r="T78" s="1324"/>
      <c r="U78" s="1324"/>
      <c r="V78" s="1324"/>
      <c r="W78" s="1324"/>
      <c r="X78" s="1324"/>
      <c r="Y78" s="1324"/>
      <c r="Z78" s="1324"/>
      <c r="AA78" s="1324"/>
      <c r="AB78" s="1324"/>
      <c r="AC78" s="1324"/>
      <c r="AD78" s="1324"/>
      <c r="AE78" s="1324"/>
      <c r="AF78" s="667"/>
    </row>
    <row r="79" spans="1:32" ht="25.25" customHeight="1">
      <c r="A79" s="548" t="s">
        <v>789</v>
      </c>
      <c r="B79" s="1352" t="s">
        <v>926</v>
      </c>
      <c r="C79" s="1386"/>
      <c r="D79" s="1386"/>
      <c r="E79" s="1386"/>
      <c r="F79" s="1386"/>
      <c r="G79" s="1386"/>
      <c r="H79" s="1386"/>
      <c r="I79" s="1386"/>
      <c r="J79" s="1386"/>
      <c r="K79" s="1386"/>
      <c r="L79" s="1386"/>
      <c r="M79" s="1386"/>
      <c r="N79" s="1386"/>
      <c r="O79" s="1386"/>
      <c r="P79" s="1386"/>
      <c r="Q79" s="1386"/>
      <c r="R79" s="1386"/>
      <c r="S79" s="1386"/>
      <c r="T79" s="1386"/>
      <c r="U79" s="1386"/>
      <c r="V79" s="1386"/>
      <c r="W79" s="1386"/>
      <c r="X79" s="1386"/>
      <c r="Y79" s="1386"/>
      <c r="Z79" s="1386"/>
      <c r="AA79" s="1386"/>
      <c r="AB79" s="1386"/>
      <c r="AC79" s="1386"/>
      <c r="AD79" s="1386"/>
      <c r="AE79" s="1386"/>
      <c r="AF79" s="667"/>
    </row>
    <row r="80" spans="1:32" ht="27" customHeight="1">
      <c r="A80" s="548" t="s">
        <v>788</v>
      </c>
      <c r="B80" s="1352" t="s">
        <v>923</v>
      </c>
      <c r="C80" s="1386"/>
      <c r="D80" s="1386"/>
      <c r="E80" s="1386"/>
      <c r="F80" s="1386"/>
      <c r="G80" s="1386"/>
      <c r="H80" s="1386"/>
      <c r="I80" s="1386"/>
      <c r="J80" s="1386"/>
      <c r="K80" s="1386"/>
      <c r="L80" s="1386"/>
      <c r="M80" s="1386"/>
      <c r="N80" s="1386"/>
      <c r="O80" s="1386"/>
      <c r="P80" s="1386"/>
      <c r="Q80" s="1386"/>
      <c r="R80" s="1386"/>
      <c r="S80" s="1386"/>
      <c r="T80" s="1386"/>
      <c r="U80" s="1386"/>
      <c r="V80" s="1386"/>
      <c r="W80" s="1386"/>
      <c r="X80" s="1386"/>
      <c r="Y80" s="1386"/>
      <c r="Z80" s="1386"/>
      <c r="AA80" s="1386"/>
      <c r="AB80" s="1386"/>
      <c r="AC80" s="1386"/>
      <c r="AD80" s="1386"/>
      <c r="AE80" s="1386"/>
      <c r="AF80" s="667"/>
    </row>
    <row r="81" spans="1:32" ht="15.65" customHeight="1">
      <c r="A81" s="548" t="s">
        <v>787</v>
      </c>
      <c r="B81" s="1352" t="s">
        <v>944</v>
      </c>
      <c r="C81" s="1386"/>
      <c r="D81" s="1386"/>
      <c r="E81" s="1386"/>
      <c r="F81" s="1386"/>
      <c r="G81" s="1386"/>
      <c r="H81" s="1386"/>
      <c r="I81" s="1386"/>
      <c r="J81" s="1386"/>
      <c r="K81" s="1386"/>
      <c r="L81" s="1386"/>
      <c r="M81" s="1386"/>
      <c r="N81" s="1386"/>
      <c r="O81" s="1386"/>
      <c r="P81" s="1386"/>
      <c r="Q81" s="1386"/>
      <c r="R81" s="1386"/>
      <c r="S81" s="1386"/>
      <c r="T81" s="1386"/>
      <c r="U81" s="1386"/>
      <c r="V81" s="1386"/>
      <c r="W81" s="1386"/>
      <c r="X81" s="1386"/>
      <c r="Y81" s="1386"/>
      <c r="Z81" s="1386"/>
      <c r="AA81" s="1386"/>
      <c r="AB81" s="1386"/>
      <c r="AC81" s="1386"/>
      <c r="AD81" s="1386"/>
      <c r="AE81" s="1386"/>
      <c r="AF81" s="667"/>
    </row>
    <row r="82" spans="1:32" ht="15.65" customHeight="1">
      <c r="A82" s="548"/>
      <c r="B82" s="1351" t="s">
        <v>784</v>
      </c>
      <c r="C82" s="1387"/>
      <c r="D82" s="1387"/>
      <c r="E82" s="1387"/>
      <c r="F82" s="1387"/>
      <c r="G82" s="1387"/>
      <c r="H82" s="1387"/>
      <c r="I82" s="1387"/>
      <c r="J82" s="1387"/>
      <c r="K82" s="1387"/>
      <c r="L82" s="1387"/>
      <c r="M82" s="1387"/>
      <c r="N82" s="1387"/>
      <c r="O82" s="1387"/>
      <c r="P82" s="1387"/>
      <c r="Q82" s="1387"/>
      <c r="R82" s="1387"/>
      <c r="S82" s="1387"/>
      <c r="T82" s="1387"/>
      <c r="U82" s="1387"/>
      <c r="V82" s="1387"/>
      <c r="W82" s="1387"/>
      <c r="X82" s="1387"/>
      <c r="Y82" s="1387"/>
      <c r="Z82" s="1387"/>
      <c r="AA82" s="1387"/>
      <c r="AB82" s="1387"/>
      <c r="AC82" s="1387"/>
      <c r="AD82" s="1387"/>
      <c r="AE82" s="1387"/>
      <c r="AF82" s="667"/>
    </row>
    <row r="83" spans="1:32" ht="20" customHeight="1">
      <c r="A83" s="548"/>
      <c r="B83" s="1351" t="s">
        <v>783</v>
      </c>
      <c r="C83" s="1387"/>
      <c r="D83" s="1387"/>
      <c r="E83" s="1387"/>
      <c r="F83" s="1387"/>
      <c r="G83" s="1387"/>
      <c r="H83" s="1387"/>
      <c r="I83" s="1387"/>
      <c r="J83" s="1387"/>
      <c r="K83" s="1387"/>
      <c r="L83" s="1387"/>
      <c r="M83" s="1387"/>
      <c r="N83" s="1387"/>
      <c r="O83" s="1387"/>
      <c r="P83" s="1387"/>
      <c r="Q83" s="1387"/>
      <c r="R83" s="1387"/>
      <c r="S83" s="1387"/>
      <c r="T83" s="1387"/>
      <c r="U83" s="1387"/>
      <c r="V83" s="1387"/>
      <c r="W83" s="1387"/>
      <c r="X83" s="1387"/>
      <c r="Y83" s="1387"/>
      <c r="Z83" s="1387"/>
      <c r="AA83" s="1387"/>
      <c r="AB83" s="1387"/>
      <c r="AC83" s="1387"/>
      <c r="AD83" s="1387"/>
      <c r="AE83" s="1387"/>
      <c r="AF83" s="667"/>
    </row>
    <row r="84" spans="1:32" ht="2.4" customHeight="1">
      <c r="A84" s="575"/>
      <c r="B84" s="668"/>
      <c r="C84" s="669"/>
      <c r="D84" s="669"/>
      <c r="E84" s="669"/>
      <c r="F84" s="669"/>
      <c r="G84" s="669"/>
      <c r="H84" s="669"/>
      <c r="I84" s="669"/>
      <c r="J84" s="669"/>
      <c r="K84" s="669"/>
      <c r="L84" s="669"/>
      <c r="M84" s="669"/>
      <c r="N84" s="669"/>
      <c r="O84" s="669"/>
      <c r="P84" s="669"/>
      <c r="Q84" s="669"/>
      <c r="R84" s="669"/>
      <c r="S84" s="669"/>
      <c r="T84" s="669"/>
      <c r="U84" s="669"/>
      <c r="V84" s="669"/>
      <c r="W84" s="669"/>
      <c r="X84" s="669"/>
      <c r="Y84" s="669"/>
      <c r="Z84" s="669"/>
      <c r="AA84" s="669"/>
      <c r="AB84" s="669"/>
      <c r="AC84" s="669"/>
      <c r="AD84" s="669"/>
      <c r="AE84" s="669"/>
      <c r="AF84" s="667"/>
    </row>
    <row r="85" spans="1:32" ht="13.25" hidden="1" customHeight="1">
      <c r="A85" s="539"/>
      <c r="B85" s="1375"/>
      <c r="C85" s="1376"/>
      <c r="D85" s="1376"/>
      <c r="E85" s="1376"/>
      <c r="F85" s="1376"/>
      <c r="G85" s="1376"/>
      <c r="H85" s="1376"/>
      <c r="I85" s="1376"/>
      <c r="J85" s="1376"/>
      <c r="K85" s="1376"/>
      <c r="L85" s="1376"/>
      <c r="M85" s="1376"/>
      <c r="N85" s="1376"/>
      <c r="O85" s="1376"/>
      <c r="P85" s="1376"/>
      <c r="Q85" s="1376"/>
      <c r="R85" s="1376"/>
      <c r="S85" s="1376"/>
      <c r="T85" s="1376"/>
      <c r="U85" s="1376"/>
      <c r="V85" s="1376"/>
      <c r="W85" s="1376"/>
      <c r="X85" s="1376"/>
      <c r="Y85" s="1376"/>
      <c r="Z85" s="1376"/>
      <c r="AA85" s="1376"/>
      <c r="AB85" s="1376"/>
      <c r="AC85" s="1376"/>
      <c r="AD85" s="1376"/>
      <c r="AE85" s="1376"/>
      <c r="AF85" s="670"/>
    </row>
    <row r="86" spans="1:32" ht="40.25" customHeight="1">
      <c r="A86" s="536"/>
      <c r="B86" s="536"/>
      <c r="C86" s="536"/>
      <c r="D86" s="536"/>
      <c r="E86" s="536"/>
      <c r="F86" s="536"/>
      <c r="G86" s="537"/>
      <c r="H86" s="537"/>
      <c r="I86" s="537"/>
      <c r="J86" s="537"/>
      <c r="K86" s="537"/>
      <c r="L86" s="537"/>
      <c r="M86" s="537"/>
      <c r="N86" s="537"/>
      <c r="O86" s="537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</row>
    <row r="87" spans="1:3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</row>
    <row r="88" spans="1:3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</row>
  </sheetData>
  <sheetProtection algorithmName="SHA-512" hashValue="0gqL8qjYQChIy43WGjwfZpqQcLlNkmQMfhSL8Q3+CuShIBqYYpCFWSzgvDAZ1g0SXRqlySqymr7GqvxwrgBQLQ==" saltValue="7/ljHAhlBRXC02mVFAEs4g==" spinCount="100000" sheet="1" formatCells="0" formatRows="0" insertRows="0" deleteRows="0"/>
  <mergeCells count="61">
    <mergeCell ref="B22:AE22"/>
    <mergeCell ref="A2:W2"/>
    <mergeCell ref="AA2:AE2"/>
    <mergeCell ref="A4:AF4"/>
    <mergeCell ref="B7:U8"/>
    <mergeCell ref="B9:U9"/>
    <mergeCell ref="B11:AE12"/>
    <mergeCell ref="B14:AE14"/>
    <mergeCell ref="B15:AE16"/>
    <mergeCell ref="B17:AE17"/>
    <mergeCell ref="B19:AC19"/>
    <mergeCell ref="B20:AE21"/>
    <mergeCell ref="B48:AE48"/>
    <mergeCell ref="B24:AE24"/>
    <mergeCell ref="B25:AE26"/>
    <mergeCell ref="B27:AE27"/>
    <mergeCell ref="B29:AE32"/>
    <mergeCell ref="B33:AE36"/>
    <mergeCell ref="U38:AE41"/>
    <mergeCell ref="C40:G40"/>
    <mergeCell ref="B42:S42"/>
    <mergeCell ref="U42:AE42"/>
    <mergeCell ref="A43:AF44"/>
    <mergeCell ref="B46:AF46"/>
    <mergeCell ref="B47:AE47"/>
    <mergeCell ref="B60:AE60"/>
    <mergeCell ref="B49:AE49"/>
    <mergeCell ref="B50:AE50"/>
    <mergeCell ref="B51:AE51"/>
    <mergeCell ref="B52:AE52"/>
    <mergeCell ref="B53:AE53"/>
    <mergeCell ref="B54:AE54"/>
    <mergeCell ref="B55:AE55"/>
    <mergeCell ref="B56:AE56"/>
    <mergeCell ref="B57:AE57"/>
    <mergeCell ref="B58:AE58"/>
    <mergeCell ref="B59:AE59"/>
    <mergeCell ref="B72:AE72"/>
    <mergeCell ref="B61:AE61"/>
    <mergeCell ref="B62:AE62"/>
    <mergeCell ref="B63:AE63"/>
    <mergeCell ref="B64:AE64"/>
    <mergeCell ref="B65:AE65"/>
    <mergeCell ref="B66:AE66"/>
    <mergeCell ref="B67:AE67"/>
    <mergeCell ref="B68:AE68"/>
    <mergeCell ref="B69:AE69"/>
    <mergeCell ref="B70:AE70"/>
    <mergeCell ref="B71:AE71"/>
    <mergeCell ref="B85:AE85"/>
    <mergeCell ref="B73:AE73"/>
    <mergeCell ref="B74:AE74"/>
    <mergeCell ref="B75:AE75"/>
    <mergeCell ref="B76:AE76"/>
    <mergeCell ref="B77:AE77"/>
    <mergeCell ref="B78:AE78"/>
    <mergeCell ref="B79:AE79"/>
    <mergeCell ref="B80:AE80"/>
    <mergeCell ref="B81:AE81"/>
    <mergeCell ref="B82:AE82"/>
    <mergeCell ref="B83:AE83"/>
  </mergeCells>
  <dataValidations count="5"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 xr:uid="{00000000-0002-0000-0B00-000000000000}"/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 xr:uid="{00000000-0002-0000-0B00-000001000000}"/>
    <dataValidation type="whole" allowBlank="1" showInputMessage="1" showErrorMessage="1" errorTitle="Błąd!" error="W tym polu można wpisać tylko pojedynczą cyfrę - w zakresie od 0 do 1" sqref="L40" xr:uid="{00000000-0002-0000-0B00-000002000000}">
      <formula1>0</formula1>
      <formula2>1</formula2>
    </dataValidation>
    <dataValidation type="whole" allowBlank="1" showInputMessage="1" showErrorMessage="1" errorTitle="Błąd!" error="W tym polu można wpisać tylko pojedynczą cyfrę - w zakresie od 0 do 3" sqref="I40" xr:uid="{00000000-0002-0000-0B00-000003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M40 J40 O40:R40" xr:uid="{00000000-0002-0000-0B00-000004000000}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6"/>
  <dimension ref="A1:AI41"/>
  <sheetViews>
    <sheetView showGridLines="0" view="pageBreakPreview" topLeftCell="A23" zoomScale="115" zoomScaleNormal="100" zoomScaleSheetLayoutView="115" workbookViewId="0">
      <selection activeCell="A51" sqref="A51:O51"/>
    </sheetView>
  </sheetViews>
  <sheetFormatPr defaultColWidth="9.08984375" defaultRowHeight="13"/>
  <cols>
    <col min="1" max="2" width="2" style="12" customWidth="1"/>
    <col min="3" max="18" width="3" style="12" customWidth="1"/>
    <col min="19" max="19" width="2" style="12" customWidth="1"/>
    <col min="20" max="20" width="3" style="12" customWidth="1"/>
    <col min="21" max="21" width="4.6328125" style="12" customWidth="1"/>
    <col min="22" max="32" width="3.453125" style="12" customWidth="1"/>
    <col min="33" max="33" width="4.54296875" style="12" customWidth="1"/>
    <col min="34" max="34" width="2.08984375" style="12" customWidth="1"/>
    <col min="35" max="35" width="8.6328125" style="172" customWidth="1"/>
    <col min="36" max="16384" width="9.08984375" style="172"/>
  </cols>
  <sheetData>
    <row r="1" spans="1:34" ht="12.75" customHeight="1">
      <c r="A1" s="692"/>
      <c r="B1" s="693"/>
      <c r="C1" s="693"/>
      <c r="D1" s="693"/>
      <c r="E1" s="693"/>
      <c r="F1" s="693"/>
      <c r="G1" s="693"/>
      <c r="H1" s="693"/>
      <c r="I1" s="693"/>
      <c r="J1" s="693"/>
      <c r="K1" s="693"/>
      <c r="L1" s="693"/>
      <c r="M1" s="693"/>
      <c r="N1" s="693"/>
      <c r="O1" s="693"/>
      <c r="P1" s="693"/>
      <c r="Q1" s="693"/>
      <c r="R1" s="693"/>
      <c r="S1" s="693"/>
      <c r="T1" s="693"/>
      <c r="U1" s="693"/>
      <c r="V1" s="693"/>
      <c r="W1" s="693"/>
      <c r="X1" s="693"/>
      <c r="Y1" s="693"/>
      <c r="Z1" s="693"/>
      <c r="AA1" s="693"/>
      <c r="AB1" s="693"/>
      <c r="AC1" s="693"/>
      <c r="AD1" s="693"/>
      <c r="AE1" s="693"/>
      <c r="AF1" s="693"/>
      <c r="AG1" s="693"/>
      <c r="AH1" s="694"/>
    </row>
    <row r="2" spans="1:34" ht="15.75" customHeight="1">
      <c r="A2" s="1469"/>
      <c r="B2" s="1470"/>
      <c r="C2" s="1470"/>
      <c r="D2" s="1470"/>
      <c r="E2" s="1470"/>
      <c r="F2" s="1470"/>
      <c r="G2" s="1470"/>
      <c r="H2" s="1470"/>
      <c r="I2" s="1470"/>
      <c r="J2" s="1470"/>
      <c r="K2" s="1470"/>
      <c r="L2" s="1470"/>
      <c r="M2" s="1470"/>
      <c r="N2" s="1470"/>
      <c r="O2" s="1470"/>
      <c r="P2" s="1470"/>
      <c r="Q2" s="1470"/>
      <c r="R2" s="1470"/>
      <c r="S2" s="1470"/>
      <c r="T2" s="1470"/>
      <c r="U2" s="1470"/>
      <c r="V2" s="1470"/>
      <c r="W2" s="1470"/>
      <c r="X2" s="1470"/>
      <c r="Y2" s="695"/>
      <c r="Z2" s="695"/>
      <c r="AA2" s="695"/>
      <c r="AB2" s="695"/>
      <c r="AC2" s="1471" t="s">
        <v>436</v>
      </c>
      <c r="AD2" s="1472"/>
      <c r="AE2" s="1472"/>
      <c r="AF2" s="1472"/>
      <c r="AG2" s="1473"/>
      <c r="AH2" s="696"/>
    </row>
    <row r="3" spans="1:34" ht="6.75" customHeight="1">
      <c r="A3" s="1474"/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1457"/>
      <c r="Z3" s="1457"/>
      <c r="AA3" s="1457"/>
      <c r="AB3" s="1457"/>
      <c r="AC3" s="1457"/>
      <c r="AD3" s="1457"/>
      <c r="AE3" s="1457"/>
      <c r="AF3" s="1457"/>
      <c r="AG3" s="1457"/>
      <c r="AH3" s="1475"/>
    </row>
    <row r="4" spans="1:34" ht="31.5" customHeight="1">
      <c r="A4" s="1476" t="s">
        <v>887</v>
      </c>
      <c r="B4" s="1477"/>
      <c r="C4" s="1477"/>
      <c r="D4" s="1477"/>
      <c r="E4" s="1477"/>
      <c r="F4" s="1477"/>
      <c r="G4" s="1477"/>
      <c r="H4" s="1477"/>
      <c r="I4" s="1477"/>
      <c r="J4" s="1477"/>
      <c r="K4" s="1477"/>
      <c r="L4" s="1477"/>
      <c r="M4" s="1477"/>
      <c r="N4" s="1477"/>
      <c r="O4" s="1477"/>
      <c r="P4" s="1477"/>
      <c r="Q4" s="1477"/>
      <c r="R4" s="1477"/>
      <c r="S4" s="1477"/>
      <c r="T4" s="1477"/>
      <c r="U4" s="1477"/>
      <c r="V4" s="1477"/>
      <c r="W4" s="1477"/>
      <c r="X4" s="1477"/>
      <c r="Y4" s="1477"/>
      <c r="Z4" s="1477"/>
      <c r="AA4" s="1477"/>
      <c r="AB4" s="1477"/>
      <c r="AC4" s="1477"/>
      <c r="AD4" s="1477"/>
      <c r="AE4" s="1477"/>
      <c r="AF4" s="1477"/>
      <c r="AG4" s="1477"/>
      <c r="AH4" s="1478"/>
    </row>
    <row r="5" spans="1:34" ht="6.75" customHeight="1">
      <c r="A5" s="1479"/>
      <c r="B5" s="1480"/>
      <c r="C5" s="1481"/>
      <c r="D5" s="1481"/>
      <c r="E5" s="1481"/>
      <c r="F5" s="1481"/>
      <c r="G5" s="1481"/>
      <c r="H5" s="1481"/>
      <c r="I5" s="1481"/>
      <c r="J5" s="1481"/>
      <c r="K5" s="1481"/>
      <c r="L5" s="1481"/>
      <c r="M5" s="1481"/>
      <c r="N5" s="1481"/>
      <c r="O5" s="1481"/>
      <c r="P5" s="1481"/>
      <c r="Q5" s="1481"/>
      <c r="R5" s="1481"/>
      <c r="S5" s="1481"/>
      <c r="T5" s="1481"/>
      <c r="U5" s="1481"/>
      <c r="V5" s="1481"/>
      <c r="W5" s="1481"/>
      <c r="X5" s="1481"/>
      <c r="Y5" s="1481"/>
      <c r="Z5" s="1481"/>
      <c r="AA5" s="1481"/>
      <c r="AB5" s="1481"/>
      <c r="AC5" s="1481"/>
      <c r="AD5" s="1481"/>
      <c r="AE5" s="1481"/>
      <c r="AF5" s="1481"/>
      <c r="AG5" s="1481"/>
      <c r="AH5" s="1482"/>
    </row>
    <row r="6" spans="1:34" ht="9.65" customHeight="1">
      <c r="A6" s="697"/>
      <c r="B6" s="698"/>
      <c r="C6" s="698"/>
      <c r="D6" s="698"/>
      <c r="E6" s="698"/>
      <c r="F6" s="698"/>
      <c r="G6" s="698"/>
      <c r="H6" s="698"/>
      <c r="I6" s="698"/>
      <c r="J6" s="698"/>
      <c r="K6" s="698"/>
      <c r="L6" s="698"/>
      <c r="M6" s="698"/>
      <c r="N6" s="698"/>
      <c r="O6" s="698"/>
      <c r="P6" s="698"/>
      <c r="Q6" s="699"/>
      <c r="R6" s="699"/>
      <c r="S6" s="699"/>
      <c r="T6" s="699"/>
      <c r="U6" s="699"/>
      <c r="V6" s="699"/>
      <c r="W6" s="699"/>
      <c r="X6" s="699"/>
      <c r="Y6" s="699"/>
      <c r="Z6" s="699"/>
      <c r="AA6" s="699"/>
      <c r="AB6" s="699"/>
      <c r="AC6" s="699"/>
      <c r="AD6" s="1468"/>
      <c r="AE6" s="1468"/>
      <c r="AF6" s="1468"/>
      <c r="AG6" s="1468"/>
      <c r="AH6" s="700"/>
    </row>
    <row r="7" spans="1:34" hidden="1">
      <c r="A7" s="697"/>
      <c r="B7" s="698"/>
      <c r="C7" s="698"/>
      <c r="D7" s="698"/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9"/>
      <c r="R7" s="699"/>
      <c r="S7" s="699"/>
      <c r="T7" s="699"/>
      <c r="U7" s="699"/>
      <c r="V7" s="699"/>
      <c r="W7" s="699"/>
      <c r="X7" s="699"/>
      <c r="Y7" s="699"/>
      <c r="Z7" s="699"/>
      <c r="AA7" s="699"/>
      <c r="AB7" s="699"/>
      <c r="AC7" s="699"/>
      <c r="AD7" s="701"/>
      <c r="AE7" s="701"/>
      <c r="AF7" s="701"/>
      <c r="AG7" s="701"/>
      <c r="AH7" s="700"/>
    </row>
    <row r="8" spans="1:34" hidden="1">
      <c r="A8" s="697"/>
      <c r="B8" s="698"/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9"/>
      <c r="R8" s="699"/>
      <c r="S8" s="699"/>
      <c r="T8" s="699"/>
      <c r="U8" s="699"/>
      <c r="V8" s="699"/>
      <c r="W8" s="699"/>
      <c r="X8" s="699"/>
      <c r="Y8" s="699"/>
      <c r="Z8" s="699"/>
      <c r="AA8" s="699"/>
      <c r="AB8" s="699"/>
      <c r="AC8" s="699"/>
      <c r="AD8" s="701"/>
      <c r="AE8" s="701"/>
      <c r="AF8" s="701"/>
      <c r="AG8" s="701"/>
      <c r="AH8" s="700"/>
    </row>
    <row r="9" spans="1:34" ht="15" hidden="1" customHeight="1">
      <c r="A9" s="697"/>
      <c r="B9" s="698"/>
      <c r="C9" s="698"/>
      <c r="D9" s="698"/>
      <c r="E9" s="698"/>
      <c r="F9" s="698"/>
      <c r="G9" s="698"/>
      <c r="H9" s="698"/>
      <c r="I9" s="698"/>
      <c r="J9" s="698"/>
      <c r="K9" s="698"/>
      <c r="L9" s="698"/>
      <c r="M9" s="698"/>
      <c r="N9" s="698"/>
      <c r="O9" s="698"/>
      <c r="P9" s="698"/>
      <c r="Q9" s="699"/>
      <c r="R9" s="699"/>
      <c r="S9" s="699"/>
      <c r="T9" s="699"/>
      <c r="U9" s="699"/>
      <c r="V9" s="699"/>
      <c r="W9" s="699"/>
      <c r="X9" s="702"/>
      <c r="Y9" s="702"/>
      <c r="Z9" s="703"/>
      <c r="AA9" s="703"/>
      <c r="AB9" s="703"/>
      <c r="AC9" s="420"/>
      <c r="AD9" s="420"/>
      <c r="AE9" s="420"/>
      <c r="AF9" s="420"/>
      <c r="AG9" s="420"/>
      <c r="AH9" s="704"/>
    </row>
    <row r="10" spans="1:34" hidden="1">
      <c r="A10" s="697"/>
      <c r="B10" s="698"/>
      <c r="C10" s="698"/>
      <c r="D10" s="698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9"/>
      <c r="R10" s="699"/>
      <c r="S10" s="699"/>
      <c r="T10" s="699"/>
      <c r="U10" s="699"/>
      <c r="V10" s="699"/>
      <c r="W10" s="699"/>
      <c r="X10" s="702"/>
      <c r="Y10" s="702"/>
      <c r="Z10" s="703"/>
      <c r="AA10" s="703"/>
      <c r="AB10" s="703"/>
      <c r="AC10" s="703"/>
      <c r="AD10" s="1456"/>
      <c r="AE10" s="1457"/>
      <c r="AF10" s="1457"/>
      <c r="AG10" s="1457"/>
      <c r="AH10" s="704"/>
    </row>
    <row r="11" spans="1:34" hidden="1">
      <c r="A11" s="697"/>
      <c r="B11" s="1458"/>
      <c r="C11" s="1458"/>
      <c r="D11" s="1458"/>
      <c r="E11" s="1458"/>
      <c r="F11" s="1458"/>
      <c r="G11" s="1458"/>
      <c r="H11" s="1458"/>
      <c r="I11" s="1458"/>
      <c r="J11" s="1458"/>
      <c r="K11" s="1458"/>
      <c r="L11" s="1458"/>
      <c r="M11" s="1458"/>
      <c r="N11" s="1458"/>
      <c r="O11" s="1458"/>
      <c r="P11" s="1458"/>
      <c r="Q11" s="699"/>
      <c r="R11" s="699"/>
      <c r="S11" s="699"/>
      <c r="T11" s="699"/>
      <c r="U11" s="699"/>
      <c r="V11" s="699"/>
      <c r="W11" s="699"/>
      <c r="X11" s="699"/>
      <c r="Y11" s="699"/>
      <c r="Z11" s="699"/>
      <c r="AA11" s="699"/>
      <c r="AB11" s="699"/>
      <c r="AC11" s="699"/>
      <c r="AD11" s="1457"/>
      <c r="AE11" s="1457"/>
      <c r="AF11" s="1457"/>
      <c r="AG11" s="1457"/>
      <c r="AH11" s="700"/>
    </row>
    <row r="12" spans="1:34" ht="60" customHeight="1">
      <c r="A12" s="697"/>
      <c r="B12" s="1459"/>
      <c r="C12" s="1460"/>
      <c r="D12" s="1460"/>
      <c r="E12" s="1460"/>
      <c r="F12" s="1460"/>
      <c r="G12" s="1460"/>
      <c r="H12" s="1460"/>
      <c r="I12" s="1460"/>
      <c r="J12" s="1460"/>
      <c r="K12" s="1460"/>
      <c r="L12" s="1460"/>
      <c r="M12" s="1460"/>
      <c r="N12" s="1460"/>
      <c r="O12" s="1460"/>
      <c r="P12" s="1460"/>
      <c r="Q12" s="1460"/>
      <c r="R12" s="1460"/>
      <c r="S12" s="1460"/>
      <c r="T12" s="1460"/>
      <c r="U12" s="1460"/>
      <c r="V12" s="1460"/>
      <c r="W12" s="1460"/>
      <c r="X12" s="1460"/>
      <c r="Y12" s="1460"/>
      <c r="Z12" s="1460"/>
      <c r="AA12" s="1460"/>
      <c r="AB12" s="1460"/>
      <c r="AC12" s="1460"/>
      <c r="AD12" s="1460"/>
      <c r="AE12" s="1460"/>
      <c r="AF12" s="1460"/>
      <c r="AG12" s="1461"/>
      <c r="AH12" s="700"/>
    </row>
    <row r="13" spans="1:34">
      <c r="A13" s="697"/>
      <c r="B13" s="1462"/>
      <c r="C13" s="1463"/>
      <c r="D13" s="1463"/>
      <c r="E13" s="1463"/>
      <c r="F13" s="1463"/>
      <c r="G13" s="1463"/>
      <c r="H13" s="1463"/>
      <c r="I13" s="1463"/>
      <c r="J13" s="1463"/>
      <c r="K13" s="1463"/>
      <c r="L13" s="1463"/>
      <c r="M13" s="1463"/>
      <c r="N13" s="1463"/>
      <c r="O13" s="1463"/>
      <c r="P13" s="1463"/>
      <c r="Q13" s="1463"/>
      <c r="R13" s="1463"/>
      <c r="S13" s="1463"/>
      <c r="T13" s="1463"/>
      <c r="U13" s="1463"/>
      <c r="V13" s="1463"/>
      <c r="W13" s="1463"/>
      <c r="X13" s="1463"/>
      <c r="Y13" s="1463"/>
      <c r="Z13" s="1463"/>
      <c r="AA13" s="1463"/>
      <c r="AB13" s="1463"/>
      <c r="AC13" s="1463"/>
      <c r="AD13" s="1463"/>
      <c r="AE13" s="1463"/>
      <c r="AF13" s="1463"/>
      <c r="AG13" s="1464"/>
      <c r="AH13" s="700"/>
    </row>
    <row r="14" spans="1:34">
      <c r="A14" s="697"/>
      <c r="B14" s="1465" t="s">
        <v>888</v>
      </c>
      <c r="C14" s="1465"/>
      <c r="D14" s="1465"/>
      <c r="E14" s="1465"/>
      <c r="F14" s="1465"/>
      <c r="G14" s="1465"/>
      <c r="H14" s="1465"/>
      <c r="I14" s="1465"/>
      <c r="J14" s="1465"/>
      <c r="K14" s="1465"/>
      <c r="L14" s="1465"/>
      <c r="M14" s="1465"/>
      <c r="N14" s="1465"/>
      <c r="O14" s="1465"/>
      <c r="P14" s="1465"/>
      <c r="Q14" s="1466"/>
      <c r="R14" s="1466"/>
      <c r="S14" s="1466"/>
      <c r="T14" s="1466"/>
      <c r="U14" s="1466"/>
      <c r="V14" s="1466"/>
      <c r="W14" s="1466"/>
      <c r="X14" s="1466"/>
      <c r="Y14" s="1466"/>
      <c r="Z14" s="1457"/>
      <c r="AA14" s="1457"/>
      <c r="AB14" s="1457"/>
      <c r="AC14" s="1457"/>
      <c r="AD14" s="1457"/>
      <c r="AE14" s="1457"/>
      <c r="AF14" s="1457"/>
      <c r="AG14" s="1457"/>
      <c r="AH14" s="700"/>
    </row>
    <row r="15" spans="1:34" ht="9" customHeight="1">
      <c r="A15" s="697"/>
      <c r="B15" s="1437"/>
      <c r="C15" s="1437"/>
      <c r="D15" s="1437"/>
      <c r="E15" s="1437"/>
      <c r="F15" s="1437"/>
      <c r="G15" s="1437"/>
      <c r="H15" s="1437"/>
      <c r="I15" s="1437"/>
      <c r="J15" s="1437"/>
      <c r="K15" s="1437"/>
      <c r="L15" s="1437"/>
      <c r="M15" s="1437"/>
      <c r="N15" s="1437"/>
      <c r="O15" s="1437"/>
      <c r="P15" s="1437"/>
      <c r="Q15" s="1437"/>
      <c r="R15" s="1437"/>
      <c r="S15" s="1437"/>
      <c r="T15" s="1437"/>
      <c r="U15" s="1437"/>
      <c r="V15" s="1437"/>
      <c r="W15" s="1437"/>
      <c r="X15" s="1437"/>
      <c r="Y15" s="1437"/>
      <c r="Z15" s="1457"/>
      <c r="AA15" s="1457"/>
      <c r="AB15" s="1457"/>
      <c r="AC15" s="1457"/>
      <c r="AD15" s="1457"/>
      <c r="AE15" s="1457"/>
      <c r="AF15" s="1457"/>
      <c r="AG15" s="1457"/>
      <c r="AH15" s="700"/>
    </row>
    <row r="16" spans="1:34" ht="5" hidden="1" customHeight="1">
      <c r="A16" s="697"/>
      <c r="B16" s="699"/>
      <c r="C16" s="699"/>
      <c r="D16" s="705"/>
      <c r="E16" s="705"/>
      <c r="F16" s="705"/>
      <c r="G16" s="705"/>
      <c r="H16" s="705"/>
      <c r="I16" s="705"/>
      <c r="J16" s="705"/>
      <c r="K16" s="705"/>
      <c r="L16" s="705"/>
      <c r="M16" s="705"/>
      <c r="N16" s="705"/>
      <c r="O16" s="695"/>
      <c r="P16" s="695"/>
      <c r="Q16" s="695"/>
      <c r="R16" s="695"/>
      <c r="S16" s="695"/>
      <c r="T16" s="695"/>
      <c r="U16" s="699"/>
      <c r="V16" s="699"/>
      <c r="W16" s="699"/>
      <c r="X16" s="699"/>
      <c r="Y16" s="695"/>
      <c r="Z16" s="695"/>
      <c r="AA16" s="695"/>
      <c r="AB16" s="695"/>
      <c r="AC16" s="695"/>
      <c r="AD16" s="695"/>
      <c r="AE16" s="695"/>
      <c r="AF16" s="695"/>
      <c r="AG16" s="695"/>
      <c r="AH16" s="700"/>
    </row>
    <row r="17" spans="1:34" ht="0.65" hidden="1" customHeight="1">
      <c r="A17" s="697"/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706"/>
      <c r="N17" s="706"/>
      <c r="O17" s="706"/>
      <c r="P17" s="706"/>
      <c r="Q17" s="706"/>
      <c r="R17" s="706"/>
      <c r="S17" s="706"/>
      <c r="T17" s="706"/>
      <c r="U17" s="706"/>
      <c r="V17" s="706"/>
      <c r="W17" s="706"/>
      <c r="X17" s="706"/>
      <c r="Y17" s="695"/>
      <c r="Z17" s="695"/>
      <c r="AA17" s="695"/>
      <c r="AB17" s="695"/>
      <c r="AC17" s="695"/>
      <c r="AD17" s="695"/>
      <c r="AE17" s="695"/>
      <c r="AF17" s="695"/>
      <c r="AG17" s="695"/>
      <c r="AH17" s="700"/>
    </row>
    <row r="18" spans="1:34" hidden="1">
      <c r="A18" s="697"/>
      <c r="B18" s="699"/>
      <c r="C18" s="699"/>
      <c r="D18" s="699"/>
      <c r="E18" s="699"/>
      <c r="F18" s="699"/>
      <c r="G18" s="699"/>
      <c r="H18" s="699"/>
      <c r="I18" s="699"/>
      <c r="J18" s="699"/>
      <c r="K18" s="699"/>
      <c r="L18" s="699"/>
      <c r="M18" s="706"/>
      <c r="N18" s="706"/>
      <c r="O18" s="706"/>
      <c r="P18" s="706"/>
      <c r="Q18" s="706"/>
      <c r="R18" s="706"/>
      <c r="S18" s="706"/>
      <c r="T18" s="706"/>
      <c r="U18" s="706"/>
      <c r="V18" s="706"/>
      <c r="W18" s="706"/>
      <c r="X18" s="706"/>
      <c r="Y18" s="699"/>
      <c r="Z18" s="699"/>
      <c r="AA18" s="699"/>
      <c r="AB18" s="699"/>
      <c r="AC18" s="699"/>
      <c r="AD18" s="699"/>
      <c r="AE18" s="699"/>
      <c r="AF18" s="699"/>
      <c r="AG18" s="699"/>
      <c r="AH18" s="700"/>
    </row>
    <row r="19" spans="1:34" hidden="1">
      <c r="A19" s="697"/>
      <c r="B19" s="699"/>
      <c r="C19" s="699"/>
      <c r="D19" s="699"/>
      <c r="E19" s="699"/>
      <c r="F19" s="699"/>
      <c r="G19" s="699"/>
      <c r="H19" s="699"/>
      <c r="I19" s="699"/>
      <c r="J19" s="699"/>
      <c r="K19" s="699"/>
      <c r="L19" s="699"/>
      <c r="M19" s="706"/>
      <c r="N19" s="706"/>
      <c r="O19" s="706"/>
      <c r="P19" s="706"/>
      <c r="Q19" s="706"/>
      <c r="R19" s="706"/>
      <c r="S19" s="706"/>
      <c r="T19" s="706"/>
      <c r="U19" s="706"/>
      <c r="V19" s="706"/>
      <c r="W19" s="706"/>
      <c r="X19" s="706"/>
      <c r="Y19" s="699"/>
      <c r="Z19" s="699"/>
      <c r="AA19" s="699"/>
      <c r="AB19" s="699"/>
      <c r="AC19" s="699"/>
      <c r="AD19" s="699"/>
      <c r="AE19" s="699"/>
      <c r="AF19" s="699"/>
      <c r="AG19" s="699"/>
      <c r="AH19" s="700"/>
    </row>
    <row r="20" spans="1:34" hidden="1">
      <c r="A20" s="697"/>
      <c r="B20" s="707"/>
      <c r="C20" s="707"/>
      <c r="D20" s="707"/>
      <c r="E20" s="707"/>
      <c r="F20" s="707"/>
      <c r="G20" s="707"/>
      <c r="H20" s="707"/>
      <c r="I20" s="707"/>
      <c r="J20" s="707"/>
      <c r="K20" s="707"/>
      <c r="L20" s="707"/>
      <c r="M20" s="707"/>
      <c r="N20" s="1436"/>
      <c r="O20" s="1436"/>
      <c r="P20" s="1436"/>
      <c r="Q20" s="1436"/>
      <c r="R20" s="1436"/>
      <c r="S20" s="1436"/>
      <c r="T20" s="1436"/>
      <c r="U20" s="1436"/>
      <c r="V20" s="1436"/>
      <c r="W20" s="1436"/>
      <c r="X20" s="1436"/>
      <c r="Y20" s="1467"/>
      <c r="Z20" s="1467"/>
      <c r="AA20" s="1467"/>
      <c r="AB20" s="1467"/>
      <c r="AC20" s="1467"/>
      <c r="AD20" s="1467"/>
      <c r="AE20" s="1467"/>
      <c r="AF20" s="1467"/>
      <c r="AG20" s="1467"/>
      <c r="AH20" s="700"/>
    </row>
    <row r="21" spans="1:34" ht="18.649999999999999" customHeight="1">
      <c r="A21" s="697"/>
      <c r="B21" s="1436" t="s">
        <v>268</v>
      </c>
      <c r="C21" s="1437"/>
      <c r="D21" s="1437"/>
      <c r="E21" s="1437"/>
      <c r="F21" s="1437"/>
      <c r="G21" s="1437"/>
      <c r="H21" s="1437"/>
      <c r="I21" s="1437"/>
      <c r="J21" s="1437"/>
      <c r="K21" s="1437"/>
      <c r="L21" s="1437"/>
      <c r="M21" s="1437"/>
      <c r="N21" s="1437"/>
      <c r="O21" s="1437"/>
      <c r="P21" s="1437"/>
      <c r="Q21" s="1437"/>
      <c r="R21" s="1437"/>
      <c r="S21" s="1437"/>
      <c r="T21" s="1437"/>
      <c r="U21" s="1437"/>
      <c r="V21" s="1437"/>
      <c r="W21" s="1437"/>
      <c r="X21" s="1437"/>
      <c r="Y21" s="1437"/>
      <c r="Z21" s="1437"/>
      <c r="AA21" s="1437"/>
      <c r="AB21" s="1437"/>
      <c r="AC21" s="1437"/>
      <c r="AD21" s="1437"/>
      <c r="AE21" s="1437"/>
      <c r="AF21" s="1437"/>
      <c r="AG21" s="1437"/>
      <c r="AH21" s="700"/>
    </row>
    <row r="22" spans="1:34" ht="26" customHeight="1">
      <c r="A22" s="708"/>
      <c r="B22" s="1438" t="s">
        <v>269</v>
      </c>
      <c r="C22" s="1438"/>
      <c r="D22" s="1438"/>
      <c r="E22" s="1438"/>
      <c r="F22" s="1438"/>
      <c r="G22" s="1438"/>
      <c r="H22" s="1438"/>
      <c r="I22" s="1438"/>
      <c r="J22" s="1438"/>
      <c r="K22" s="1438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38"/>
      <c r="AA22" s="1438"/>
      <c r="AB22" s="1438"/>
      <c r="AC22" s="1438"/>
      <c r="AD22" s="1438"/>
      <c r="AE22" s="1438"/>
      <c r="AF22" s="1438"/>
      <c r="AG22" s="1438"/>
      <c r="AH22" s="700"/>
    </row>
    <row r="23" spans="1:34" ht="12" customHeight="1">
      <c r="A23" s="708"/>
      <c r="B23" s="1438"/>
      <c r="C23" s="1438"/>
      <c r="D23" s="1438"/>
      <c r="E23" s="1438"/>
      <c r="F23" s="1438"/>
      <c r="G23" s="1438"/>
      <c r="H23" s="1438"/>
      <c r="I23" s="1438"/>
      <c r="J23" s="1438"/>
      <c r="K23" s="1438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38"/>
      <c r="AA23" s="1438"/>
      <c r="AB23" s="1438"/>
      <c r="AC23" s="1438"/>
      <c r="AD23" s="1438"/>
      <c r="AE23" s="1438"/>
      <c r="AF23" s="1438"/>
      <c r="AG23" s="1438"/>
      <c r="AH23" s="700"/>
    </row>
    <row r="24" spans="1:34" ht="30.75" customHeight="1">
      <c r="A24" s="709" t="s">
        <v>797</v>
      </c>
      <c r="B24" s="1439" t="s">
        <v>818</v>
      </c>
      <c r="C24" s="1439"/>
      <c r="D24" s="1439"/>
      <c r="E24" s="1439"/>
      <c r="F24" s="1439"/>
      <c r="G24" s="1439"/>
      <c r="H24" s="1439"/>
      <c r="I24" s="1439"/>
      <c r="J24" s="1439"/>
      <c r="K24" s="1439"/>
      <c r="L24" s="1439"/>
      <c r="M24" s="1439"/>
      <c r="N24" s="1439"/>
      <c r="O24" s="1439"/>
      <c r="P24" s="1439"/>
      <c r="Q24" s="1439"/>
      <c r="R24" s="1439"/>
      <c r="S24" s="1439"/>
      <c r="T24" s="1439"/>
      <c r="U24" s="1439"/>
      <c r="V24" s="1439"/>
      <c r="W24" s="1439"/>
      <c r="X24" s="1439"/>
      <c r="Y24" s="1439"/>
      <c r="Z24" s="1439"/>
      <c r="AA24" s="1439"/>
      <c r="AB24" s="1439"/>
      <c r="AC24" s="1439"/>
      <c r="AD24" s="1439"/>
      <c r="AE24" s="1439"/>
      <c r="AF24" s="1439"/>
      <c r="AG24" s="1439"/>
      <c r="AH24" s="700"/>
    </row>
    <row r="25" spans="1:34" ht="32.4" customHeight="1">
      <c r="A25" s="709" t="s">
        <v>224</v>
      </c>
      <c r="B25" s="1439" t="s">
        <v>819</v>
      </c>
      <c r="C25" s="1439"/>
      <c r="D25" s="1439"/>
      <c r="E25" s="1439"/>
      <c r="F25" s="1439"/>
      <c r="G25" s="1439"/>
      <c r="H25" s="1439"/>
      <c r="I25" s="1439"/>
      <c r="J25" s="1439"/>
      <c r="K25" s="1439"/>
      <c r="L25" s="1439"/>
      <c r="M25" s="1439"/>
      <c r="N25" s="1439"/>
      <c r="O25" s="1439"/>
      <c r="P25" s="1439"/>
      <c r="Q25" s="1439"/>
      <c r="R25" s="1439"/>
      <c r="S25" s="1439"/>
      <c r="T25" s="1439"/>
      <c r="U25" s="1439"/>
      <c r="V25" s="1439"/>
      <c r="W25" s="1439"/>
      <c r="X25" s="1439"/>
      <c r="Y25" s="1439"/>
      <c r="Z25" s="1439"/>
      <c r="AA25" s="1439"/>
      <c r="AB25" s="1439"/>
      <c r="AC25" s="1439"/>
      <c r="AD25" s="1439"/>
      <c r="AE25" s="1439"/>
      <c r="AF25" s="1439"/>
      <c r="AG25" s="1439"/>
      <c r="AH25" s="700"/>
    </row>
    <row r="26" spans="1:34" ht="31.25" customHeight="1">
      <c r="A26" s="709" t="s">
        <v>225</v>
      </c>
      <c r="B26" s="1439" t="s">
        <v>905</v>
      </c>
      <c r="C26" s="1439"/>
      <c r="D26" s="1439"/>
      <c r="E26" s="1439"/>
      <c r="F26" s="1439"/>
      <c r="G26" s="1439"/>
      <c r="H26" s="1439"/>
      <c r="I26" s="1439"/>
      <c r="J26" s="1439"/>
      <c r="K26" s="1439"/>
      <c r="L26" s="1439"/>
      <c r="M26" s="1439"/>
      <c r="N26" s="1439"/>
      <c r="O26" s="1439"/>
      <c r="P26" s="1439"/>
      <c r="Q26" s="1439"/>
      <c r="R26" s="1439"/>
      <c r="S26" s="1439"/>
      <c r="T26" s="1439"/>
      <c r="U26" s="1439"/>
      <c r="V26" s="1439"/>
      <c r="W26" s="1439"/>
      <c r="X26" s="1439"/>
      <c r="Y26" s="1439"/>
      <c r="Z26" s="1439"/>
      <c r="AA26" s="1439"/>
      <c r="AB26" s="1439"/>
      <c r="AC26" s="1439"/>
      <c r="AD26" s="1439"/>
      <c r="AE26" s="1439"/>
      <c r="AF26" s="1439"/>
      <c r="AG26" s="1439"/>
      <c r="AH26" s="700"/>
    </row>
    <row r="27" spans="1:34" ht="41.25" customHeight="1">
      <c r="A27" s="709" t="s">
        <v>240</v>
      </c>
      <c r="B27" s="1439" t="s">
        <v>820</v>
      </c>
      <c r="C27" s="1439"/>
      <c r="D27" s="1439"/>
      <c r="E27" s="1439"/>
      <c r="F27" s="1439"/>
      <c r="G27" s="1439"/>
      <c r="H27" s="1439"/>
      <c r="I27" s="1439"/>
      <c r="J27" s="1439"/>
      <c r="K27" s="1439"/>
      <c r="L27" s="1439"/>
      <c r="M27" s="1439"/>
      <c r="N27" s="1439"/>
      <c r="O27" s="1439"/>
      <c r="P27" s="1439"/>
      <c r="Q27" s="1439"/>
      <c r="R27" s="1439"/>
      <c r="S27" s="1439"/>
      <c r="T27" s="1439"/>
      <c r="U27" s="1439"/>
      <c r="V27" s="1439"/>
      <c r="W27" s="1439"/>
      <c r="X27" s="1439"/>
      <c r="Y27" s="1439"/>
      <c r="Z27" s="1439"/>
      <c r="AA27" s="1439"/>
      <c r="AB27" s="1439"/>
      <c r="AC27" s="1439"/>
      <c r="AD27" s="1439"/>
      <c r="AE27" s="1439"/>
      <c r="AF27" s="1439"/>
      <c r="AG27" s="1439"/>
      <c r="AH27" s="700"/>
    </row>
    <row r="28" spans="1:34">
      <c r="A28" s="697"/>
      <c r="B28" s="707"/>
      <c r="C28" s="707"/>
      <c r="D28" s="707"/>
      <c r="E28" s="707"/>
      <c r="F28" s="707"/>
      <c r="G28" s="707"/>
      <c r="H28" s="707"/>
      <c r="I28" s="707"/>
      <c r="J28" s="707"/>
      <c r="K28" s="707"/>
      <c r="L28" s="707"/>
      <c r="M28" s="707"/>
      <c r="N28" s="707"/>
      <c r="O28" s="707"/>
      <c r="P28" s="707"/>
      <c r="Q28" s="707"/>
      <c r="R28" s="707"/>
      <c r="S28" s="707"/>
      <c r="T28" s="707"/>
      <c r="U28" s="707"/>
      <c r="V28" s="707"/>
      <c r="W28" s="707"/>
      <c r="X28" s="707"/>
      <c r="Y28" s="707"/>
      <c r="Z28" s="707"/>
      <c r="AA28" s="707"/>
      <c r="AB28" s="707"/>
      <c r="AC28" s="707"/>
      <c r="AD28" s="707"/>
      <c r="AE28" s="707"/>
      <c r="AF28" s="707"/>
      <c r="AG28" s="707"/>
      <c r="AH28" s="700"/>
    </row>
    <row r="29" spans="1:34" ht="13.5" customHeight="1">
      <c r="A29" s="697"/>
      <c r="B29" s="710"/>
      <c r="C29" s="711"/>
      <c r="D29" s="711"/>
      <c r="E29" s="711"/>
      <c r="F29" s="711"/>
      <c r="G29" s="711"/>
      <c r="H29" s="711"/>
      <c r="I29" s="711"/>
      <c r="J29" s="711"/>
      <c r="K29" s="711"/>
      <c r="L29" s="711"/>
      <c r="M29" s="712"/>
      <c r="N29" s="712"/>
      <c r="O29" s="712"/>
      <c r="P29" s="712"/>
      <c r="Q29" s="712"/>
      <c r="R29" s="712"/>
      <c r="S29" s="713"/>
      <c r="T29" s="707"/>
      <c r="U29" s="1441"/>
      <c r="V29" s="1442"/>
      <c r="W29" s="1442"/>
      <c r="X29" s="1442"/>
      <c r="Y29" s="1442"/>
      <c r="Z29" s="1442"/>
      <c r="AA29" s="1442"/>
      <c r="AB29" s="1442"/>
      <c r="AC29" s="1442"/>
      <c r="AD29" s="1442"/>
      <c r="AE29" s="1442"/>
      <c r="AF29" s="1442"/>
      <c r="AG29" s="1443"/>
      <c r="AH29" s="700"/>
    </row>
    <row r="30" spans="1:34" ht="39" customHeight="1">
      <c r="A30" s="697"/>
      <c r="B30" s="714"/>
      <c r="C30" s="1455"/>
      <c r="D30" s="1455"/>
      <c r="E30" s="1455"/>
      <c r="F30" s="1455"/>
      <c r="G30" s="1455"/>
      <c r="H30" s="1455"/>
      <c r="I30" s="1455"/>
      <c r="J30" s="1455"/>
      <c r="K30" s="1455"/>
      <c r="L30" s="1455"/>
      <c r="M30" s="1455"/>
      <c r="N30" s="1455"/>
      <c r="O30" s="1455"/>
      <c r="P30" s="1455"/>
      <c r="Q30" s="1455"/>
      <c r="R30" s="1455"/>
      <c r="S30" s="715"/>
      <c r="T30" s="707"/>
      <c r="U30" s="1444"/>
      <c r="V30" s="1445"/>
      <c r="W30" s="1445"/>
      <c r="X30" s="1445"/>
      <c r="Y30" s="1445"/>
      <c r="Z30" s="1445"/>
      <c r="AA30" s="1445"/>
      <c r="AB30" s="1445"/>
      <c r="AC30" s="1445"/>
      <c r="AD30" s="1445"/>
      <c r="AE30" s="1445"/>
      <c r="AF30" s="1445"/>
      <c r="AG30" s="1446"/>
      <c r="AH30" s="700"/>
    </row>
    <row r="31" spans="1:34" ht="15.9" customHeight="1">
      <c r="A31" s="697"/>
      <c r="B31" s="714"/>
      <c r="C31" s="1455"/>
      <c r="D31" s="1455"/>
      <c r="E31" s="1455"/>
      <c r="F31" s="1455"/>
      <c r="G31" s="1455"/>
      <c r="H31" s="1455"/>
      <c r="I31" s="1455"/>
      <c r="J31" s="1455"/>
      <c r="K31" s="1455"/>
      <c r="L31" s="1455"/>
      <c r="M31" s="1455"/>
      <c r="N31" s="1455"/>
      <c r="O31" s="1455"/>
      <c r="P31" s="1455"/>
      <c r="Q31" s="1455"/>
      <c r="R31" s="1455"/>
      <c r="S31" s="715"/>
      <c r="T31" s="707"/>
      <c r="U31" s="1444"/>
      <c r="V31" s="1445"/>
      <c r="W31" s="1445"/>
      <c r="X31" s="1445"/>
      <c r="Y31" s="1445"/>
      <c r="Z31" s="1445"/>
      <c r="AA31" s="1445"/>
      <c r="AB31" s="1445"/>
      <c r="AC31" s="1445"/>
      <c r="AD31" s="1445"/>
      <c r="AE31" s="1445"/>
      <c r="AF31" s="1445"/>
      <c r="AG31" s="1446"/>
      <c r="AH31" s="700"/>
    </row>
    <row r="32" spans="1:34">
      <c r="A32" s="697"/>
      <c r="B32" s="716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8"/>
      <c r="N32" s="718"/>
      <c r="O32" s="718"/>
      <c r="P32" s="718"/>
      <c r="Q32" s="718"/>
      <c r="R32" s="718"/>
      <c r="S32" s="719"/>
      <c r="T32" s="707"/>
      <c r="U32" s="1447"/>
      <c r="V32" s="1448"/>
      <c r="W32" s="1448"/>
      <c r="X32" s="1448"/>
      <c r="Y32" s="1448"/>
      <c r="Z32" s="1448"/>
      <c r="AA32" s="1448"/>
      <c r="AB32" s="1448"/>
      <c r="AC32" s="1448"/>
      <c r="AD32" s="1448"/>
      <c r="AE32" s="1448"/>
      <c r="AF32" s="1448"/>
      <c r="AG32" s="1449"/>
      <c r="AH32" s="700"/>
    </row>
    <row r="33" spans="1:35" ht="40.5" customHeight="1">
      <c r="A33" s="697"/>
      <c r="B33" s="1440" t="s">
        <v>4</v>
      </c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40"/>
      <c r="N33" s="1440"/>
      <c r="O33" s="1440"/>
      <c r="P33" s="1440"/>
      <c r="Q33" s="1440"/>
      <c r="R33" s="1440"/>
      <c r="S33" s="1440"/>
      <c r="T33" s="720"/>
      <c r="U33" s="1450" t="s">
        <v>836</v>
      </c>
      <c r="V33" s="1450"/>
      <c r="W33" s="1450"/>
      <c r="X33" s="1450"/>
      <c r="Y33" s="1450"/>
      <c r="Z33" s="1450"/>
      <c r="AA33" s="1450"/>
      <c r="AB33" s="1450"/>
      <c r="AC33" s="1450"/>
      <c r="AD33" s="1450"/>
      <c r="AE33" s="1450"/>
      <c r="AF33" s="1450"/>
      <c r="AG33" s="1450"/>
      <c r="AH33" s="700"/>
    </row>
    <row r="34" spans="1:35" ht="14.25" customHeight="1">
      <c r="A34" s="697"/>
      <c r="B34" s="699"/>
      <c r="C34" s="699"/>
      <c r="D34" s="699"/>
      <c r="E34" s="699"/>
      <c r="F34" s="699"/>
      <c r="G34" s="699"/>
      <c r="H34" s="699"/>
      <c r="I34" s="699"/>
      <c r="J34" s="699"/>
      <c r="K34" s="699"/>
      <c r="L34" s="699"/>
      <c r="M34" s="699"/>
      <c r="N34" s="699"/>
      <c r="O34" s="699"/>
      <c r="P34" s="699"/>
      <c r="Q34" s="699"/>
      <c r="R34" s="699"/>
      <c r="S34" s="699"/>
      <c r="T34" s="699"/>
      <c r="U34" s="699"/>
      <c r="V34" s="699"/>
      <c r="W34" s="699"/>
      <c r="X34" s="699"/>
      <c r="Y34" s="699"/>
      <c r="Z34" s="699"/>
      <c r="AA34" s="699"/>
      <c r="AB34" s="699"/>
      <c r="AC34" s="699"/>
      <c r="AD34" s="699"/>
      <c r="AE34" s="699"/>
      <c r="AF34" s="721"/>
      <c r="AG34" s="699"/>
      <c r="AH34" s="700"/>
    </row>
    <row r="35" spans="1:35" ht="15" customHeight="1">
      <c r="A35" s="1451" t="s">
        <v>589</v>
      </c>
      <c r="B35" s="1452"/>
      <c r="C35" s="1452"/>
      <c r="D35" s="1452"/>
      <c r="E35" s="1452"/>
      <c r="F35" s="1452"/>
      <c r="G35" s="1452"/>
      <c r="H35" s="1452"/>
      <c r="I35" s="1452"/>
      <c r="J35" s="1452"/>
      <c r="K35" s="1452"/>
      <c r="L35" s="1452"/>
      <c r="M35" s="1452"/>
      <c r="N35" s="1452"/>
      <c r="O35" s="1452"/>
      <c r="P35" s="1452"/>
      <c r="Q35" s="1452"/>
      <c r="R35" s="1452"/>
      <c r="S35" s="1452"/>
      <c r="T35" s="1452"/>
      <c r="U35" s="1452"/>
      <c r="V35" s="1452"/>
      <c r="W35" s="1452"/>
      <c r="X35" s="1452"/>
      <c r="Y35" s="1452"/>
      <c r="Z35" s="1452"/>
      <c r="AA35" s="1452"/>
      <c r="AB35" s="1452"/>
      <c r="AC35" s="1452"/>
      <c r="AD35" s="1452"/>
      <c r="AE35" s="1452"/>
      <c r="AF35" s="1452"/>
      <c r="AG35" s="1452"/>
      <c r="AH35" s="722"/>
      <c r="AI35" s="203"/>
    </row>
    <row r="36" spans="1:35" ht="65" customHeight="1">
      <c r="A36" s="1453" t="s">
        <v>911</v>
      </c>
      <c r="B36" s="1454"/>
      <c r="C36" s="1454"/>
      <c r="D36" s="1454"/>
      <c r="E36" s="1454"/>
      <c r="F36" s="1454"/>
      <c r="G36" s="1454"/>
      <c r="H36" s="1454"/>
      <c r="I36" s="1454"/>
      <c r="J36" s="1454"/>
      <c r="K36" s="1454"/>
      <c r="L36" s="1454"/>
      <c r="M36" s="1454"/>
      <c r="N36" s="1454"/>
      <c r="O36" s="1454"/>
      <c r="P36" s="1454"/>
      <c r="Q36" s="1454"/>
      <c r="R36" s="1454"/>
      <c r="S36" s="1454"/>
      <c r="T36" s="1454"/>
      <c r="U36" s="1454"/>
      <c r="V36" s="1454"/>
      <c r="W36" s="1454"/>
      <c r="X36" s="1454"/>
      <c r="Y36" s="1454"/>
      <c r="Z36" s="1454"/>
      <c r="AA36" s="1454"/>
      <c r="AB36" s="1454"/>
      <c r="AC36" s="1454"/>
      <c r="AD36" s="1454"/>
      <c r="AE36" s="1454"/>
      <c r="AF36" s="1454"/>
      <c r="AG36" s="1454"/>
      <c r="AH36" s="723"/>
      <c r="AI36" s="203"/>
    </row>
    <row r="37" spans="1:35" ht="3" customHeight="1">
      <c r="A37" s="1433"/>
      <c r="B37" s="1434"/>
      <c r="C37" s="1434"/>
      <c r="D37" s="1434"/>
      <c r="E37" s="1434"/>
      <c r="F37" s="1434"/>
      <c r="G37" s="1434"/>
      <c r="H37" s="1434"/>
      <c r="I37" s="1434"/>
      <c r="J37" s="1434"/>
      <c r="K37" s="1434"/>
      <c r="L37" s="1434"/>
      <c r="M37" s="1434"/>
      <c r="N37" s="1434"/>
      <c r="O37" s="1434"/>
      <c r="P37" s="1434"/>
      <c r="Q37" s="1434"/>
      <c r="R37" s="1434"/>
      <c r="S37" s="1434"/>
      <c r="T37" s="1434"/>
      <c r="U37" s="1434"/>
      <c r="V37" s="1434"/>
      <c r="W37" s="1434"/>
      <c r="X37" s="1434"/>
      <c r="Y37" s="1434"/>
      <c r="Z37" s="1434"/>
      <c r="AA37" s="1434"/>
      <c r="AB37" s="1434"/>
      <c r="AC37" s="1434"/>
      <c r="AD37" s="1434"/>
      <c r="AE37" s="1434"/>
      <c r="AF37" s="1434"/>
      <c r="AG37" s="1434"/>
      <c r="AH37" s="724"/>
      <c r="AI37" s="203"/>
    </row>
    <row r="38" spans="1:35" ht="6" customHeight="1">
      <c r="A38" s="420"/>
      <c r="B38" s="1435"/>
      <c r="C38" s="1435"/>
      <c r="D38" s="1435"/>
      <c r="E38" s="1435"/>
      <c r="F38" s="1435"/>
      <c r="G38" s="1435"/>
      <c r="H38" s="1435"/>
      <c r="I38" s="1435"/>
      <c r="J38" s="1435"/>
      <c r="K38" s="1435"/>
      <c r="L38" s="1435"/>
      <c r="M38" s="1435"/>
      <c r="N38" s="1435"/>
      <c r="O38" s="1435"/>
      <c r="P38" s="1435"/>
      <c r="Q38" s="1435"/>
      <c r="R38" s="1435"/>
      <c r="S38" s="420"/>
      <c r="T38" s="420"/>
      <c r="U38" s="420"/>
      <c r="V38" s="420"/>
      <c r="W38" s="420"/>
      <c r="X38" s="420"/>
      <c r="Y38" s="420"/>
      <c r="Z38" s="420"/>
      <c r="AA38" s="420"/>
      <c r="AB38" s="420"/>
      <c r="AC38" s="420"/>
      <c r="AD38" s="420"/>
      <c r="AE38" s="420"/>
      <c r="AF38" s="420"/>
      <c r="AG38" s="420"/>
      <c r="AH38" s="420"/>
    </row>
    <row r="39" spans="1:35" hidden="1">
      <c r="A39" s="420"/>
      <c r="B39" s="420"/>
      <c r="C39" s="420"/>
      <c r="D39" s="420"/>
      <c r="E39" s="420"/>
      <c r="F39" s="420"/>
      <c r="G39" s="420"/>
      <c r="H39" s="420"/>
      <c r="I39" s="420"/>
      <c r="J39" s="420"/>
      <c r="K39" s="420"/>
      <c r="L39" s="420"/>
      <c r="M39" s="420"/>
      <c r="N39" s="420"/>
      <c r="O39" s="420"/>
      <c r="P39" s="420"/>
      <c r="Q39" s="420"/>
      <c r="R39" s="420"/>
      <c r="S39" s="420"/>
      <c r="T39" s="420"/>
      <c r="U39" s="420"/>
      <c r="V39" s="420"/>
      <c r="W39" s="420"/>
      <c r="X39" s="420"/>
      <c r="Y39" s="420"/>
      <c r="Z39" s="420"/>
      <c r="AA39" s="420"/>
      <c r="AB39" s="420"/>
      <c r="AC39" s="420"/>
      <c r="AD39" s="420"/>
      <c r="AE39" s="420"/>
      <c r="AF39" s="420"/>
      <c r="AG39" s="420"/>
      <c r="AH39" s="420"/>
    </row>
    <row r="40" spans="1:35" hidden="1">
      <c r="A40" s="420"/>
      <c r="B40" s="420"/>
      <c r="C40" s="420"/>
      <c r="D40" s="420"/>
      <c r="E40" s="420"/>
      <c r="F40" s="420"/>
      <c r="G40" s="420"/>
      <c r="H40" s="420"/>
      <c r="I40" s="420"/>
      <c r="J40" s="420"/>
      <c r="K40" s="420"/>
      <c r="L40" s="420"/>
      <c r="M40" s="420"/>
      <c r="N40" s="420"/>
      <c r="O40" s="420"/>
      <c r="P40" s="420"/>
      <c r="Q40" s="420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</row>
    <row r="41" spans="1:35" hidden="1"/>
  </sheetData>
  <sheetProtection algorithmName="SHA-512" hashValue="XBKbqo0WdnCnPst5DG/+rDPk7N2IY3OV9BpyYac6R/GK+Y0mDAdPsvO/40FZ8wkDCrA8PtskEUOU3sRE4pzEHQ==" saltValue="J52xQ2wRmS1dGe/SnkxTi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32">
      <selection activeCell="B28" sqref="B28:AG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6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7:AG37"/>
    <mergeCell ref="B38:R38"/>
    <mergeCell ref="B21:AG21"/>
    <mergeCell ref="B22:AG23"/>
    <mergeCell ref="B24:AG24"/>
    <mergeCell ref="B25:AG25"/>
    <mergeCell ref="B27:AG27"/>
    <mergeCell ref="B26:AG26"/>
    <mergeCell ref="B33:S33"/>
    <mergeCell ref="U29:AG32"/>
    <mergeCell ref="U33:AG33"/>
    <mergeCell ref="A35:AG35"/>
    <mergeCell ref="A36:AG36"/>
    <mergeCell ref="C30:R3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V154"/>
  <sheetViews>
    <sheetView showGridLines="0" view="pageBreakPreview" topLeftCell="Q109" zoomScale="115" zoomScaleNormal="100" zoomScaleSheetLayoutView="115" zoomScalePageLayoutView="110" workbookViewId="0">
      <selection activeCell="A51" sqref="A51:O51"/>
    </sheetView>
  </sheetViews>
  <sheetFormatPr defaultColWidth="9.08984375" defaultRowHeight="11.5"/>
  <cols>
    <col min="1" max="1" width="6.6328125" style="105" customWidth="1"/>
    <col min="2" max="2" width="14.6328125" style="105" customWidth="1"/>
    <col min="3" max="8" width="3" style="105" customWidth="1"/>
    <col min="9" max="11" width="3.36328125" style="105" customWidth="1"/>
    <col min="12" max="12" width="2.90625" style="105" customWidth="1"/>
    <col min="13" max="13" width="2.54296875" style="105" customWidth="1"/>
    <col min="14" max="14" width="3.08984375" style="105" customWidth="1"/>
    <col min="15" max="24" width="3" style="105" customWidth="1"/>
    <col min="25" max="25" width="5.6328125" style="105" customWidth="1"/>
    <col min="26" max="26" width="2.90625" style="105" customWidth="1"/>
    <col min="27" max="27" width="8.54296875" style="105" customWidth="1"/>
    <col min="28" max="28" width="3.6328125" style="105" customWidth="1"/>
    <col min="29" max="29" width="6.36328125" style="105" customWidth="1"/>
    <col min="30" max="30" width="14.36328125" style="105" customWidth="1"/>
    <col min="31" max="42" width="9.08984375" style="105" customWidth="1"/>
    <col min="43" max="44" width="6.36328125" style="105" customWidth="1"/>
    <col min="45" max="16384" width="9.08984375" style="105"/>
  </cols>
  <sheetData>
    <row r="1" spans="1:48" s="454" customFormat="1" ht="6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  <c r="S1" s="573"/>
      <c r="T1" s="573"/>
      <c r="U1" s="573"/>
      <c r="V1" s="573"/>
      <c r="W1" s="573"/>
      <c r="X1" s="573"/>
      <c r="Y1" s="573"/>
      <c r="Z1" s="573"/>
      <c r="AA1" s="573"/>
      <c r="AB1" s="573"/>
    </row>
    <row r="2" spans="1:48" ht="12.5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1490" t="s">
        <v>436</v>
      </c>
      <c r="Z2" s="1491"/>
      <c r="AA2" s="1492"/>
      <c r="AB2" s="573"/>
    </row>
    <row r="3" spans="1:48" ht="21.75" customHeight="1">
      <c r="A3" s="1493" t="s">
        <v>823</v>
      </c>
      <c r="B3" s="1493"/>
      <c r="C3" s="1493"/>
      <c r="D3" s="1493"/>
      <c r="E3" s="1493"/>
      <c r="F3" s="1493"/>
      <c r="G3" s="1493"/>
      <c r="H3" s="1493"/>
      <c r="I3" s="1493"/>
      <c r="J3" s="1493"/>
      <c r="K3" s="1493"/>
      <c r="L3" s="1493"/>
      <c r="M3" s="1493"/>
      <c r="N3" s="1493"/>
      <c r="O3" s="1493"/>
      <c r="P3" s="1493"/>
      <c r="Q3" s="1493"/>
      <c r="R3" s="1493"/>
      <c r="S3" s="1493"/>
      <c r="T3" s="1493"/>
      <c r="U3" s="1493"/>
      <c r="V3" s="1493"/>
      <c r="W3" s="1493"/>
      <c r="X3" s="1493"/>
      <c r="Y3" s="1493"/>
      <c r="Z3" s="1493"/>
      <c r="AA3" s="1493"/>
      <c r="AB3" s="1493"/>
    </row>
    <row r="4" spans="1:48" ht="20.399999999999999" customHeight="1">
      <c r="A4" s="1507" t="s">
        <v>798</v>
      </c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  <c r="O4" s="1508"/>
      <c r="P4" s="1508"/>
      <c r="Q4" s="1508"/>
      <c r="R4" s="1508"/>
      <c r="S4" s="1508"/>
      <c r="T4" s="1508"/>
      <c r="U4" s="1508"/>
      <c r="V4" s="1508"/>
      <c r="W4" s="1508"/>
      <c r="X4" s="1508"/>
      <c r="Y4" s="1508"/>
      <c r="Z4" s="1508"/>
      <c r="AA4" s="1508"/>
      <c r="AB4" s="579"/>
    </row>
    <row r="5" spans="1:48" ht="15" customHeight="1">
      <c r="A5" s="1266" t="s">
        <v>799</v>
      </c>
      <c r="B5" s="1266"/>
      <c r="C5" s="1266"/>
      <c r="D5" s="1266"/>
      <c r="E5" s="1266"/>
      <c r="F5" s="1266"/>
      <c r="G5" s="1266"/>
      <c r="H5" s="1266"/>
      <c r="I5" s="1266"/>
      <c r="J5" s="1266"/>
      <c r="K5" s="1266"/>
      <c r="L5" s="1266"/>
      <c r="M5" s="1266"/>
      <c r="N5" s="1266"/>
      <c r="O5" s="1266"/>
      <c r="P5" s="1266"/>
      <c r="Q5" s="1266"/>
      <c r="R5" s="1266"/>
      <c r="S5" s="1266"/>
      <c r="T5" s="1266"/>
      <c r="U5" s="1266"/>
      <c r="V5" s="1266"/>
      <c r="W5" s="1512">
        <v>500000</v>
      </c>
      <c r="X5" s="1513"/>
      <c r="Y5" s="1513"/>
      <c r="Z5" s="1514"/>
      <c r="AA5" s="578" t="s">
        <v>13</v>
      </c>
      <c r="AB5" s="1518" t="str">
        <f ca="1">IF(Z25=0,"","x")</f>
        <v/>
      </c>
      <c r="AE5" s="677">
        <f ca="1">MIN(Z28,Z58,Z86,Z113,Z141)</f>
        <v>0</v>
      </c>
    </row>
    <row r="6" spans="1:48" ht="3" customHeight="1">
      <c r="A6" s="1266"/>
      <c r="B6" s="1266"/>
      <c r="C6" s="1266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6"/>
      <c r="P6" s="1266"/>
      <c r="Q6" s="1266"/>
      <c r="R6" s="1266"/>
      <c r="S6" s="1266"/>
      <c r="T6" s="1266"/>
      <c r="U6" s="1266"/>
      <c r="V6" s="1266"/>
      <c r="W6" s="1515"/>
      <c r="X6" s="1516"/>
      <c r="Y6" s="1516"/>
      <c r="Z6" s="1517"/>
      <c r="AA6" s="573"/>
      <c r="AB6" s="1519"/>
    </row>
    <row r="7" spans="1:48" ht="24.65" customHeight="1">
      <c r="A7" s="1509" t="s">
        <v>800</v>
      </c>
      <c r="B7" s="1510"/>
      <c r="C7" s="1510"/>
      <c r="D7" s="1510"/>
      <c r="E7" s="1510"/>
      <c r="F7" s="1510"/>
      <c r="G7" s="1510"/>
      <c r="H7" s="1510"/>
      <c r="I7" s="1510"/>
      <c r="J7" s="1510"/>
      <c r="K7" s="1510"/>
      <c r="L7" s="1510"/>
      <c r="M7" s="1510"/>
      <c r="N7" s="1510"/>
      <c r="O7" s="1510"/>
      <c r="P7" s="1510"/>
      <c r="Q7" s="1510"/>
      <c r="R7" s="1510"/>
      <c r="S7" s="1510"/>
      <c r="T7" s="1510"/>
      <c r="U7" s="1510"/>
      <c r="V7" s="1510"/>
      <c r="W7" s="1510"/>
      <c r="X7" s="1510"/>
      <c r="Y7" s="1510"/>
      <c r="Z7" s="1510"/>
      <c r="AA7" s="1510"/>
      <c r="AB7" s="1510"/>
    </row>
    <row r="8" spans="1:48" ht="12" customHeight="1">
      <c r="A8" s="1271" t="s">
        <v>274</v>
      </c>
      <c r="B8" s="1260"/>
      <c r="C8" s="1260"/>
      <c r="D8" s="1260"/>
      <c r="E8" s="1260"/>
      <c r="F8" s="1260"/>
      <c r="G8" s="1260"/>
      <c r="H8" s="1260"/>
      <c r="I8" s="1260"/>
      <c r="J8" s="1260"/>
      <c r="K8" s="1260"/>
      <c r="L8" s="1260"/>
      <c r="M8" s="1260"/>
      <c r="N8" s="1260"/>
      <c r="O8" s="1260"/>
      <c r="P8" s="1260"/>
      <c r="Q8" s="1260"/>
      <c r="R8" s="1260"/>
      <c r="S8" s="1260"/>
      <c r="T8" s="1260"/>
      <c r="U8" s="1260"/>
      <c r="V8" s="1260"/>
      <c r="W8" s="1260"/>
      <c r="X8" s="1260"/>
      <c r="Y8" s="1260"/>
      <c r="Z8" s="1260"/>
      <c r="AA8" s="1260"/>
      <c r="AB8" s="1261"/>
    </row>
    <row r="9" spans="1:48" ht="40.5" customHeight="1">
      <c r="A9" s="1504" t="s">
        <v>272</v>
      </c>
      <c r="B9" s="1504"/>
      <c r="C9" s="1504" t="s">
        <v>226</v>
      </c>
      <c r="D9" s="1504"/>
      <c r="E9" s="1504"/>
      <c r="F9" s="1504" t="s">
        <v>227</v>
      </c>
      <c r="G9" s="1504"/>
      <c r="H9" s="1504"/>
      <c r="I9" s="1504"/>
      <c r="J9" s="1504"/>
      <c r="K9" s="1504" t="s">
        <v>242</v>
      </c>
      <c r="L9" s="1505"/>
      <c r="M9" s="1505"/>
      <c r="N9" s="1505"/>
      <c r="O9" s="1505"/>
      <c r="P9" s="1504" t="s">
        <v>452</v>
      </c>
      <c r="Q9" s="1505"/>
      <c r="R9" s="1505"/>
      <c r="S9" s="1505"/>
      <c r="T9" s="1505"/>
      <c r="U9" s="1505"/>
      <c r="V9" s="1506" t="s">
        <v>228</v>
      </c>
      <c r="W9" s="1506"/>
      <c r="X9" s="1506"/>
      <c r="Y9" s="1506"/>
      <c r="Z9" s="1504" t="s">
        <v>328</v>
      </c>
      <c r="AA9" s="1504"/>
      <c r="AB9" s="1504"/>
    </row>
    <row r="10" spans="1:48" ht="18.75" customHeight="1">
      <c r="A10" s="1494" t="s">
        <v>733</v>
      </c>
      <c r="B10" s="1495"/>
      <c r="C10" s="1495"/>
      <c r="D10" s="1495"/>
      <c r="E10" s="1495"/>
      <c r="F10" s="1495"/>
      <c r="G10" s="1495"/>
      <c r="H10" s="1495"/>
      <c r="I10" s="1495"/>
      <c r="J10" s="1495"/>
      <c r="K10" s="1495"/>
      <c r="L10" s="1495"/>
      <c r="M10" s="1495"/>
      <c r="N10" s="1495"/>
      <c r="O10" s="1495"/>
      <c r="P10" s="1495"/>
      <c r="Q10" s="1495"/>
      <c r="R10" s="1495"/>
      <c r="S10" s="1495"/>
      <c r="T10" s="1495"/>
      <c r="U10" s="1495"/>
      <c r="V10" s="1495"/>
      <c r="W10" s="1495"/>
      <c r="X10" s="1495"/>
      <c r="Y10" s="1495"/>
      <c r="Z10" s="1495"/>
      <c r="AA10" s="1495"/>
      <c r="AB10" s="1496"/>
      <c r="AR10" s="500">
        <f ca="1">MIN(Z28,Z58,Z86,Z113,Z141)</f>
        <v>0</v>
      </c>
    </row>
    <row r="11" spans="1:48" ht="40.5" customHeight="1">
      <c r="A11" s="1497"/>
      <c r="B11" s="1497"/>
      <c r="C11" s="1498"/>
      <c r="D11" s="1498"/>
      <c r="E11" s="1498"/>
      <c r="F11" s="1499"/>
      <c r="G11" s="1499"/>
      <c r="H11" s="1499"/>
      <c r="I11" s="1499"/>
      <c r="J11" s="1499"/>
      <c r="K11" s="1500" t="s">
        <v>734</v>
      </c>
      <c r="L11" s="1500"/>
      <c r="M11" s="1500"/>
      <c r="N11" s="1500"/>
      <c r="O11" s="1500"/>
      <c r="P11" s="1499"/>
      <c r="Q11" s="1499"/>
      <c r="R11" s="1499"/>
      <c r="S11" s="1499"/>
      <c r="T11" s="1499"/>
      <c r="U11" s="1499"/>
      <c r="V11" s="1501"/>
      <c r="W11" s="1502"/>
      <c r="X11" s="1502"/>
      <c r="Y11" s="1502"/>
      <c r="Z11" s="1503"/>
      <c r="AA11" s="1503"/>
      <c r="AB11" s="1503"/>
    </row>
    <row r="12" spans="1:48" s="409" customFormat="1" ht="39" customHeight="1">
      <c r="A12" s="1497"/>
      <c r="B12" s="1497"/>
      <c r="C12" s="1498"/>
      <c r="D12" s="1498"/>
      <c r="E12" s="1498"/>
      <c r="F12" s="1499"/>
      <c r="G12" s="1499"/>
      <c r="H12" s="1499"/>
      <c r="I12" s="1499"/>
      <c r="J12" s="1499"/>
      <c r="K12" s="1511" t="s">
        <v>731</v>
      </c>
      <c r="L12" s="1511"/>
      <c r="M12" s="1511"/>
      <c r="N12" s="1511"/>
      <c r="O12" s="1511"/>
      <c r="P12" s="1499"/>
      <c r="Q12" s="1499"/>
      <c r="R12" s="1499"/>
      <c r="S12" s="1499"/>
      <c r="T12" s="1499"/>
      <c r="U12" s="1499"/>
      <c r="V12" s="1501"/>
      <c r="W12" s="1502"/>
      <c r="X12" s="1502"/>
      <c r="Y12" s="1502"/>
      <c r="Z12" s="1503"/>
      <c r="AA12" s="1503"/>
      <c r="AB12" s="1503"/>
    </row>
    <row r="13" spans="1:48" ht="18.75" customHeight="1">
      <c r="A13" s="1494" t="s">
        <v>859</v>
      </c>
      <c r="B13" s="1495"/>
      <c r="C13" s="1495"/>
      <c r="D13" s="1495"/>
      <c r="E13" s="1495"/>
      <c r="F13" s="1495"/>
      <c r="G13" s="1495"/>
      <c r="H13" s="1495"/>
      <c r="I13" s="1495"/>
      <c r="J13" s="1495"/>
      <c r="K13" s="1495"/>
      <c r="L13" s="1495"/>
      <c r="M13" s="1495"/>
      <c r="N13" s="1495"/>
      <c r="O13" s="1495"/>
      <c r="P13" s="1495"/>
      <c r="Q13" s="1495"/>
      <c r="R13" s="1495"/>
      <c r="S13" s="1495"/>
      <c r="T13" s="1495"/>
      <c r="U13" s="1495"/>
      <c r="V13" s="1495"/>
      <c r="W13" s="1495"/>
      <c r="X13" s="1495"/>
      <c r="Y13" s="1495"/>
      <c r="Z13" s="1495"/>
      <c r="AA13" s="1495"/>
      <c r="AB13" s="1496"/>
      <c r="AD13" s="529" t="s">
        <v>703</v>
      </c>
      <c r="AE13" s="521"/>
      <c r="AF13" s="521"/>
      <c r="AG13" s="521"/>
      <c r="AH13" s="521"/>
      <c r="AI13" s="521"/>
      <c r="AJ13" s="521"/>
      <c r="AK13" s="521"/>
      <c r="AL13" s="521"/>
      <c r="AM13" s="521"/>
      <c r="AN13" s="521"/>
      <c r="AO13" s="521"/>
      <c r="AP13" s="521"/>
      <c r="AQ13" s="521"/>
      <c r="AR13" s="521"/>
      <c r="AS13" s="521"/>
      <c r="AT13" s="521"/>
      <c r="AU13" s="521"/>
      <c r="AV13" s="521"/>
    </row>
    <row r="14" spans="1:48" ht="40.5" customHeight="1">
      <c r="A14" s="1497"/>
      <c r="B14" s="1497"/>
      <c r="C14" s="1498"/>
      <c r="D14" s="1498"/>
      <c r="E14" s="1498"/>
      <c r="F14" s="1499"/>
      <c r="G14" s="1499"/>
      <c r="H14" s="1499"/>
      <c r="I14" s="1499"/>
      <c r="J14" s="1499"/>
      <c r="K14" s="1500" t="s">
        <v>804</v>
      </c>
      <c r="L14" s="1500"/>
      <c r="M14" s="1500"/>
      <c r="N14" s="1500"/>
      <c r="O14" s="1500"/>
      <c r="P14" s="1499"/>
      <c r="Q14" s="1499"/>
      <c r="R14" s="1499"/>
      <c r="S14" s="1499"/>
      <c r="T14" s="1499"/>
      <c r="U14" s="1499"/>
      <c r="V14" s="1501"/>
      <c r="W14" s="1502"/>
      <c r="X14" s="1502"/>
      <c r="Y14" s="1502"/>
      <c r="Z14" s="1503"/>
      <c r="AA14" s="1503"/>
      <c r="AB14" s="1503"/>
      <c r="AD14" s="680" t="s">
        <v>704</v>
      </c>
      <c r="AE14" s="521"/>
      <c r="AF14" s="521"/>
      <c r="AG14" s="521"/>
      <c r="AH14" s="521"/>
      <c r="AI14" s="521"/>
      <c r="AJ14" s="521"/>
      <c r="AK14" s="521"/>
      <c r="AL14" s="521"/>
      <c r="AM14" s="521"/>
      <c r="AN14" s="521"/>
      <c r="AO14" s="521"/>
      <c r="AP14" s="521"/>
      <c r="AQ14" s="521"/>
      <c r="AR14" s="521"/>
      <c r="AS14" s="521"/>
      <c r="AT14" s="521"/>
      <c r="AU14" s="521"/>
      <c r="AV14" s="521"/>
    </row>
    <row r="15" spans="1:48" s="409" customFormat="1" ht="40.5" customHeight="1">
      <c r="A15" s="1497"/>
      <c r="B15" s="1497"/>
      <c r="C15" s="1498"/>
      <c r="D15" s="1498"/>
      <c r="E15" s="1498"/>
      <c r="F15" s="1499"/>
      <c r="G15" s="1499"/>
      <c r="H15" s="1499"/>
      <c r="I15" s="1499"/>
      <c r="J15" s="1499"/>
      <c r="K15" s="1511" t="s">
        <v>801</v>
      </c>
      <c r="L15" s="1511"/>
      <c r="M15" s="1511"/>
      <c r="N15" s="1511"/>
      <c r="O15" s="1511"/>
      <c r="P15" s="1499"/>
      <c r="Q15" s="1499"/>
      <c r="R15" s="1499"/>
      <c r="S15" s="1499"/>
      <c r="T15" s="1499"/>
      <c r="U15" s="1499"/>
      <c r="V15" s="1501"/>
      <c r="W15" s="1502"/>
      <c r="X15" s="1502"/>
      <c r="Y15" s="1502"/>
      <c r="Z15" s="1503"/>
      <c r="AA15" s="1503"/>
      <c r="AB15" s="1503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</row>
    <row r="16" spans="1:48" ht="18.75" customHeight="1">
      <c r="A16" s="1520" t="s">
        <v>860</v>
      </c>
      <c r="B16" s="1521"/>
      <c r="C16" s="1521"/>
      <c r="D16" s="1521"/>
      <c r="E16" s="1521"/>
      <c r="F16" s="1521"/>
      <c r="G16" s="1521"/>
      <c r="H16" s="1521"/>
      <c r="I16" s="1521"/>
      <c r="J16" s="1521"/>
      <c r="K16" s="1521"/>
      <c r="L16" s="1521"/>
      <c r="M16" s="1521"/>
      <c r="N16" s="1521"/>
      <c r="O16" s="1521"/>
      <c r="P16" s="1521"/>
      <c r="Q16" s="1521"/>
      <c r="R16" s="1521"/>
      <c r="S16" s="1521"/>
      <c r="T16" s="1521"/>
      <c r="U16" s="1521"/>
      <c r="V16" s="1521"/>
      <c r="W16" s="1521"/>
      <c r="X16" s="1521"/>
      <c r="Y16" s="1521"/>
      <c r="Z16" s="1521"/>
      <c r="AA16" s="1521"/>
      <c r="AB16" s="1522"/>
    </row>
    <row r="17" spans="1:28" ht="40.5" customHeight="1">
      <c r="A17" s="1497" t="s">
        <v>181</v>
      </c>
      <c r="B17" s="1497"/>
      <c r="C17" s="1498" t="s">
        <v>181</v>
      </c>
      <c r="D17" s="1498"/>
      <c r="E17" s="1498"/>
      <c r="F17" s="1499" t="s">
        <v>181</v>
      </c>
      <c r="G17" s="1499"/>
      <c r="H17" s="1499"/>
      <c r="I17" s="1499"/>
      <c r="J17" s="1499"/>
      <c r="K17" s="1500" t="s">
        <v>821</v>
      </c>
      <c r="L17" s="1500"/>
      <c r="M17" s="1500"/>
      <c r="N17" s="1500"/>
      <c r="O17" s="1500"/>
      <c r="P17" s="1523" t="s">
        <v>181</v>
      </c>
      <c r="Q17" s="1523"/>
      <c r="R17" s="1523"/>
      <c r="S17" s="1523"/>
      <c r="T17" s="1523"/>
      <c r="U17" s="1523"/>
      <c r="V17" s="1501"/>
      <c r="W17" s="1502"/>
      <c r="X17" s="1502"/>
      <c r="Y17" s="1502"/>
      <c r="Z17" s="1503"/>
      <c r="AA17" s="1503"/>
      <c r="AB17" s="1503"/>
    </row>
    <row r="18" spans="1:28" s="409" customFormat="1" ht="40.5" customHeight="1">
      <c r="A18" s="1497" t="s">
        <v>181</v>
      </c>
      <c r="B18" s="1497"/>
      <c r="C18" s="1498" t="s">
        <v>181</v>
      </c>
      <c r="D18" s="1498"/>
      <c r="E18" s="1498"/>
      <c r="F18" s="1499" t="s">
        <v>181</v>
      </c>
      <c r="G18" s="1499"/>
      <c r="H18" s="1499"/>
      <c r="I18" s="1499"/>
      <c r="J18" s="1499"/>
      <c r="K18" s="1511" t="s">
        <v>803</v>
      </c>
      <c r="L18" s="1511"/>
      <c r="M18" s="1511"/>
      <c r="N18" s="1511"/>
      <c r="O18" s="1511"/>
      <c r="P18" s="1523" t="s">
        <v>181</v>
      </c>
      <c r="Q18" s="1523"/>
      <c r="R18" s="1523"/>
      <c r="S18" s="1523"/>
      <c r="T18" s="1523"/>
      <c r="U18" s="1523"/>
      <c r="V18" s="1501"/>
      <c r="W18" s="1502"/>
      <c r="X18" s="1502"/>
      <c r="Y18" s="1502"/>
      <c r="Z18" s="1503"/>
      <c r="AA18" s="1503"/>
      <c r="AB18" s="1503"/>
    </row>
    <row r="19" spans="1:28" ht="18.75" customHeight="1">
      <c r="A19" s="1524" t="s">
        <v>861</v>
      </c>
      <c r="B19" s="1524"/>
      <c r="C19" s="1524"/>
      <c r="D19" s="1524"/>
      <c r="E19" s="1524"/>
      <c r="F19" s="1524"/>
      <c r="G19" s="1524"/>
      <c r="H19" s="1524"/>
      <c r="I19" s="1524"/>
      <c r="J19" s="1524"/>
      <c r="K19" s="1524"/>
      <c r="L19" s="1524"/>
      <c r="M19" s="1524"/>
      <c r="N19" s="1524"/>
      <c r="O19" s="1524"/>
      <c r="P19" s="1524"/>
      <c r="Q19" s="1524"/>
      <c r="R19" s="1524"/>
      <c r="S19" s="1524"/>
      <c r="T19" s="1524"/>
      <c r="U19" s="1524"/>
      <c r="V19" s="1524"/>
      <c r="W19" s="1524"/>
      <c r="X19" s="1524"/>
      <c r="Y19" s="1524"/>
      <c r="Z19" s="1524"/>
      <c r="AA19" s="1524"/>
      <c r="AB19" s="1524"/>
    </row>
    <row r="20" spans="1:28" ht="40.5" customHeight="1">
      <c r="A20" s="1497" t="s">
        <v>181</v>
      </c>
      <c r="B20" s="1497"/>
      <c r="C20" s="1498" t="s">
        <v>181</v>
      </c>
      <c r="D20" s="1498"/>
      <c r="E20" s="1498"/>
      <c r="F20" s="1499" t="s">
        <v>181</v>
      </c>
      <c r="G20" s="1499"/>
      <c r="H20" s="1499"/>
      <c r="I20" s="1499"/>
      <c r="J20" s="1499"/>
      <c r="K20" s="1500" t="s">
        <v>802</v>
      </c>
      <c r="L20" s="1500"/>
      <c r="M20" s="1500"/>
      <c r="N20" s="1500"/>
      <c r="O20" s="1500"/>
      <c r="P20" s="1499" t="s">
        <v>181</v>
      </c>
      <c r="Q20" s="1499"/>
      <c r="R20" s="1499"/>
      <c r="S20" s="1499"/>
      <c r="T20" s="1499"/>
      <c r="U20" s="1499"/>
      <c r="V20" s="1501"/>
      <c r="W20" s="1502"/>
      <c r="X20" s="1502"/>
      <c r="Y20" s="1502"/>
      <c r="Z20" s="1503"/>
      <c r="AA20" s="1503"/>
      <c r="AB20" s="1503"/>
    </row>
    <row r="21" spans="1:28" s="409" customFormat="1" ht="40.5" customHeight="1">
      <c r="A21" s="1497" t="s">
        <v>181</v>
      </c>
      <c r="B21" s="1497"/>
      <c r="C21" s="1528"/>
      <c r="D21" s="1528"/>
      <c r="E21" s="1528"/>
      <c r="F21" s="1499" t="s">
        <v>181</v>
      </c>
      <c r="G21" s="1499"/>
      <c r="H21" s="1499"/>
      <c r="I21" s="1499"/>
      <c r="J21" s="1499"/>
      <c r="K21" s="1511" t="s">
        <v>802</v>
      </c>
      <c r="L21" s="1511"/>
      <c r="M21" s="1511"/>
      <c r="N21" s="1511"/>
      <c r="O21" s="1511"/>
      <c r="P21" s="1499" t="s">
        <v>181</v>
      </c>
      <c r="Q21" s="1499"/>
      <c r="R21" s="1499"/>
      <c r="S21" s="1499"/>
      <c r="T21" s="1499"/>
      <c r="U21" s="1499"/>
      <c r="V21" s="1501"/>
      <c r="W21" s="1502"/>
      <c r="X21" s="1502"/>
      <c r="Y21" s="1502"/>
      <c r="Z21" s="1503"/>
      <c r="AA21" s="1503"/>
      <c r="AB21" s="1503"/>
    </row>
    <row r="22" spans="1:28" ht="33.75" customHeight="1">
      <c r="A22" s="495" t="s">
        <v>519</v>
      </c>
      <c r="B22" s="1525" t="s">
        <v>590</v>
      </c>
      <c r="C22" s="1525"/>
      <c r="D22" s="1525"/>
      <c r="E22" s="1525"/>
      <c r="F22" s="1525"/>
      <c r="G22" s="1525"/>
      <c r="H22" s="1525"/>
      <c r="I22" s="1525"/>
      <c r="J22" s="1525"/>
      <c r="K22" s="1525"/>
      <c r="L22" s="1525"/>
      <c r="M22" s="1525"/>
      <c r="N22" s="1525"/>
      <c r="O22" s="1525"/>
      <c r="P22" s="1525"/>
      <c r="Q22" s="1525"/>
      <c r="R22" s="1525"/>
      <c r="S22" s="1525"/>
      <c r="T22" s="1525"/>
      <c r="U22" s="1525"/>
      <c r="V22" s="1525"/>
      <c r="W22" s="1525"/>
      <c r="X22" s="1525"/>
      <c r="Y22" s="1525"/>
      <c r="Z22" s="1503"/>
      <c r="AA22" s="1503"/>
      <c r="AB22" s="1503"/>
    </row>
    <row r="23" spans="1:28" ht="26.25" customHeight="1">
      <c r="A23" s="540" t="s">
        <v>520</v>
      </c>
      <c r="B23" s="1525" t="s">
        <v>591</v>
      </c>
      <c r="C23" s="1525"/>
      <c r="D23" s="1525"/>
      <c r="E23" s="1525"/>
      <c r="F23" s="1525"/>
      <c r="G23" s="1525"/>
      <c r="H23" s="1525"/>
      <c r="I23" s="1525"/>
      <c r="J23" s="1525"/>
      <c r="K23" s="1525"/>
      <c r="L23" s="1525"/>
      <c r="M23" s="1525"/>
      <c r="N23" s="1525"/>
      <c r="O23" s="1525"/>
      <c r="P23" s="1525"/>
      <c r="Q23" s="1525"/>
      <c r="R23" s="1525"/>
      <c r="S23" s="1525"/>
      <c r="T23" s="1525"/>
      <c r="U23" s="1525"/>
      <c r="V23" s="1525"/>
      <c r="W23" s="1525"/>
      <c r="X23" s="1525"/>
      <c r="Y23" s="1525"/>
      <c r="Z23" s="1527"/>
      <c r="AA23" s="1527"/>
      <c r="AB23" s="1527"/>
    </row>
    <row r="24" spans="1:28" ht="39.75" customHeight="1">
      <c r="A24" s="540" t="s">
        <v>521</v>
      </c>
      <c r="B24" s="1525" t="s">
        <v>592</v>
      </c>
      <c r="C24" s="1525"/>
      <c r="D24" s="1525"/>
      <c r="E24" s="1525"/>
      <c r="F24" s="1525"/>
      <c r="G24" s="1525"/>
      <c r="H24" s="1525"/>
      <c r="I24" s="1525"/>
      <c r="J24" s="1525"/>
      <c r="K24" s="1525"/>
      <c r="L24" s="1525"/>
      <c r="M24" s="1525"/>
      <c r="N24" s="1525"/>
      <c r="O24" s="1525"/>
      <c r="P24" s="1525"/>
      <c r="Q24" s="1525"/>
      <c r="R24" s="1525"/>
      <c r="S24" s="1525"/>
      <c r="T24" s="1525"/>
      <c r="U24" s="1525"/>
      <c r="V24" s="1525"/>
      <c r="W24" s="1525"/>
      <c r="X24" s="1525"/>
      <c r="Y24" s="1525"/>
      <c r="Z24" s="1527"/>
      <c r="AA24" s="1527"/>
      <c r="AB24" s="1527"/>
    </row>
    <row r="25" spans="1:28" ht="30" customHeight="1">
      <c r="A25" s="495" t="s">
        <v>544</v>
      </c>
      <c r="B25" s="1266" t="s">
        <v>229</v>
      </c>
      <c r="C25" s="1266"/>
      <c r="D25" s="1266"/>
      <c r="E25" s="1266"/>
      <c r="F25" s="1266"/>
      <c r="G25" s="1266"/>
      <c r="H25" s="1266"/>
      <c r="I25" s="1266"/>
      <c r="J25" s="1266"/>
      <c r="K25" s="1266"/>
      <c r="L25" s="1266"/>
      <c r="M25" s="1266"/>
      <c r="N25" s="1266"/>
      <c r="O25" s="1266"/>
      <c r="P25" s="1266"/>
      <c r="Q25" s="1266"/>
      <c r="R25" s="1266"/>
      <c r="S25" s="1266"/>
      <c r="T25" s="1266"/>
      <c r="U25" s="1266"/>
      <c r="V25" s="1266"/>
      <c r="W25" s="1266"/>
      <c r="X25" s="1266"/>
      <c r="Y25" s="1266"/>
      <c r="Z25" s="1526">
        <f ca="1">SUM(Z11:OFFSET(Razem_BIVA9_115,-1,25))</f>
        <v>0</v>
      </c>
      <c r="AA25" s="1526"/>
      <c r="AB25" s="1526"/>
    </row>
    <row r="26" spans="1:28" ht="14.25" customHeight="1">
      <c r="A26" s="1529" t="s">
        <v>545</v>
      </c>
      <c r="B26" s="1532" t="s">
        <v>453</v>
      </c>
      <c r="C26" s="1533"/>
      <c r="D26" s="1533"/>
      <c r="E26" s="1533"/>
      <c r="F26" s="1533"/>
      <c r="G26" s="1533"/>
      <c r="H26" s="1534"/>
      <c r="I26" s="1539" t="str">
        <f ca="1">IF(Z25&gt;0,"Wpisz wartość kursu EUR do PLN","nd")</f>
        <v>nd</v>
      </c>
      <c r="J26" s="1540"/>
      <c r="K26" s="1541"/>
      <c r="L26" s="228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1545" t="s">
        <v>281</v>
      </c>
      <c r="Z26" s="1547" t="str">
        <f ca="1">IF(Z25=0,"",W5-Z25)</f>
        <v/>
      </c>
      <c r="AA26" s="1548"/>
      <c r="AB26" s="1549"/>
    </row>
    <row r="27" spans="1:28" ht="14.25" customHeight="1">
      <c r="A27" s="1530"/>
      <c r="B27" s="1535"/>
      <c r="C27" s="907"/>
      <c r="D27" s="907"/>
      <c r="E27" s="907"/>
      <c r="F27" s="907"/>
      <c r="G27" s="907"/>
      <c r="H27" s="1536"/>
      <c r="I27" s="1539"/>
      <c r="J27" s="1540"/>
      <c r="K27" s="1541"/>
      <c r="L27" s="1553" t="s">
        <v>280</v>
      </c>
      <c r="M27" s="1554"/>
      <c r="N27" s="1487"/>
      <c r="O27" s="1488"/>
      <c r="P27" s="1488"/>
      <c r="Q27" s="1488"/>
      <c r="R27" s="1488"/>
      <c r="S27" s="1488"/>
      <c r="T27" s="1488"/>
      <c r="U27" s="1488"/>
      <c r="V27" s="1488"/>
      <c r="W27" s="1489"/>
      <c r="Y27" s="1546"/>
      <c r="Z27" s="1550"/>
      <c r="AA27" s="1551"/>
      <c r="AB27" s="1552"/>
    </row>
    <row r="28" spans="1:28" ht="26.25" customHeight="1">
      <c r="A28" s="1531"/>
      <c r="B28" s="1537"/>
      <c r="C28" s="1509"/>
      <c r="D28" s="1509"/>
      <c r="E28" s="1509"/>
      <c r="F28" s="1509"/>
      <c r="G28" s="1509"/>
      <c r="H28" s="1538"/>
      <c r="I28" s="1542"/>
      <c r="J28" s="1543"/>
      <c r="K28" s="1544"/>
      <c r="L28" s="1555"/>
      <c r="M28" s="1556"/>
      <c r="N28" s="1557" t="s">
        <v>115</v>
      </c>
      <c r="O28" s="1557"/>
      <c r="P28" s="1557"/>
      <c r="Q28" s="1557"/>
      <c r="R28" s="1557"/>
      <c r="S28" s="1557"/>
      <c r="T28" s="1557"/>
      <c r="U28" s="1557"/>
      <c r="V28" s="1557"/>
      <c r="W28" s="1557"/>
      <c r="X28" s="230"/>
      <c r="Y28" s="583" t="s">
        <v>10</v>
      </c>
      <c r="Z28" s="1526" t="str">
        <f ca="1">IF(Z25=0,"",Z26*I26)</f>
        <v/>
      </c>
      <c r="AA28" s="1526"/>
      <c r="AB28" s="1526"/>
    </row>
    <row r="29" spans="1:28" ht="2.25" customHeight="1">
      <c r="A29" s="231"/>
      <c r="B29" s="232"/>
      <c r="C29" s="232"/>
      <c r="D29" s="232"/>
      <c r="E29" s="232"/>
      <c r="F29" s="232"/>
      <c r="G29" s="233"/>
      <c r="H29" s="233"/>
      <c r="I29" s="233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5"/>
      <c r="U29" s="236"/>
      <c r="V29" s="233"/>
      <c r="W29" s="225"/>
      <c r="X29" s="225"/>
      <c r="Y29" s="225"/>
      <c r="Z29" s="225"/>
      <c r="AA29" s="225"/>
      <c r="AB29" s="225"/>
    </row>
    <row r="30" spans="1:28" ht="86" customHeight="1">
      <c r="A30" s="1558" t="s">
        <v>906</v>
      </c>
      <c r="B30" s="1559"/>
      <c r="C30" s="1559"/>
      <c r="D30" s="1559"/>
      <c r="E30" s="1559"/>
      <c r="F30" s="1559"/>
      <c r="G30" s="1559"/>
      <c r="H30" s="1559"/>
      <c r="I30" s="1559"/>
      <c r="J30" s="1559"/>
      <c r="K30" s="1559"/>
      <c r="L30" s="1559"/>
      <c r="M30" s="1559"/>
      <c r="N30" s="1559"/>
      <c r="O30" s="1559"/>
      <c r="P30" s="1559"/>
      <c r="Q30" s="1559"/>
      <c r="R30" s="1559"/>
      <c r="S30" s="1559"/>
      <c r="T30" s="1559"/>
      <c r="U30" s="1559"/>
      <c r="V30" s="1559"/>
      <c r="W30" s="1559"/>
      <c r="X30" s="1559"/>
      <c r="Y30" s="1559"/>
      <c r="Z30" s="1559"/>
      <c r="AA30" s="1559"/>
      <c r="AB30" s="1559"/>
    </row>
    <row r="31" spans="1:28" s="454" customFormat="1" ht="2.25" customHeight="1">
      <c r="A31" s="585"/>
      <c r="B31" s="224"/>
      <c r="C31" s="224"/>
      <c r="D31" s="224"/>
      <c r="E31" s="224"/>
      <c r="F31" s="224"/>
      <c r="G31" s="225"/>
      <c r="H31" s="225"/>
      <c r="I31" s="225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37"/>
      <c r="U31" s="82"/>
      <c r="V31" s="225"/>
      <c r="W31" s="225"/>
      <c r="X31" s="225"/>
      <c r="Y31" s="225"/>
      <c r="Z31" s="225"/>
      <c r="AA31" s="225"/>
      <c r="AB31" s="225"/>
    </row>
    <row r="32" spans="1:28" s="454" customFormat="1" ht="4.5" customHeight="1">
      <c r="A32" s="585"/>
      <c r="B32" s="224"/>
      <c r="C32" s="224"/>
      <c r="D32" s="224"/>
      <c r="E32" s="224"/>
      <c r="F32" s="224"/>
      <c r="G32" s="225"/>
      <c r="H32" s="225"/>
      <c r="I32" s="225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37"/>
      <c r="U32" s="82"/>
      <c r="V32" s="225"/>
      <c r="W32" s="225"/>
      <c r="X32" s="225"/>
      <c r="Y32" s="225"/>
      <c r="Z32" s="225"/>
      <c r="AA32" s="225"/>
      <c r="AB32" s="225"/>
    </row>
    <row r="33" spans="1:30" s="454" customFormat="1" ht="6" customHeight="1">
      <c r="A33" s="585"/>
      <c r="B33" s="224"/>
      <c r="C33" s="224"/>
      <c r="D33" s="224"/>
      <c r="E33" s="224"/>
      <c r="F33" s="224"/>
      <c r="G33" s="225"/>
      <c r="H33" s="225"/>
      <c r="I33" s="225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37"/>
      <c r="U33" s="82"/>
      <c r="V33" s="225"/>
      <c r="W33" s="225"/>
      <c r="X33" s="225"/>
      <c r="Y33" s="225"/>
      <c r="Z33" s="225"/>
      <c r="AA33" s="225"/>
      <c r="AB33" s="225"/>
    </row>
    <row r="34" spans="1:30" ht="15" customHeight="1">
      <c r="A34" s="1266" t="s">
        <v>522</v>
      </c>
      <c r="B34" s="1266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512">
        <v>200000</v>
      </c>
      <c r="X34" s="1513"/>
      <c r="Y34" s="1513"/>
      <c r="Z34" s="1514"/>
      <c r="AA34" s="578" t="s">
        <v>13</v>
      </c>
      <c r="AB34" s="1518" t="str">
        <f>IF(Z55=0,"","x")</f>
        <v/>
      </c>
    </row>
    <row r="35" spans="1:30" ht="3" customHeight="1">
      <c r="A35" s="1266"/>
      <c r="B35" s="1266"/>
      <c r="C35" s="1266"/>
      <c r="D35" s="1266"/>
      <c r="E35" s="1266"/>
      <c r="F35" s="1266"/>
      <c r="G35" s="1266"/>
      <c r="H35" s="1266"/>
      <c r="I35" s="1266"/>
      <c r="J35" s="1266"/>
      <c r="K35" s="1266"/>
      <c r="L35" s="1266"/>
      <c r="M35" s="1266"/>
      <c r="N35" s="1266"/>
      <c r="O35" s="1266"/>
      <c r="P35" s="1266"/>
      <c r="Q35" s="1266"/>
      <c r="R35" s="1266"/>
      <c r="S35" s="1266"/>
      <c r="T35" s="1266"/>
      <c r="U35" s="1266"/>
      <c r="V35" s="1266"/>
      <c r="W35" s="1515"/>
      <c r="X35" s="1516"/>
      <c r="Y35" s="1516"/>
      <c r="Z35" s="1517"/>
      <c r="AA35" s="573"/>
      <c r="AB35" s="1519"/>
    </row>
    <row r="36" spans="1:30" ht="22.5" customHeight="1">
      <c r="A36" s="1399" t="s">
        <v>523</v>
      </c>
      <c r="B36" s="1399"/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P36" s="1399"/>
      <c r="Q36" s="1399"/>
      <c r="R36" s="1399"/>
      <c r="S36" s="1399"/>
      <c r="T36" s="1399"/>
      <c r="U36" s="1399"/>
      <c r="V36" s="1399"/>
      <c r="W36" s="1399"/>
      <c r="X36" s="1399"/>
      <c r="Y36" s="1399"/>
      <c r="Z36" s="1399"/>
      <c r="AA36" s="1399"/>
      <c r="AB36" s="1399"/>
    </row>
    <row r="37" spans="1:30" ht="3" customHeight="1">
      <c r="A37" s="559"/>
      <c r="B37" s="559"/>
      <c r="C37" s="559"/>
      <c r="D37" s="559"/>
      <c r="E37" s="559"/>
      <c r="F37" s="559"/>
      <c r="G37" s="559"/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227"/>
    </row>
    <row r="38" spans="1:30" ht="18.75" customHeight="1">
      <c r="A38" s="1271" t="s">
        <v>274</v>
      </c>
      <c r="B38" s="1260"/>
      <c r="C38" s="1260"/>
      <c r="D38" s="1260"/>
      <c r="E38" s="1260"/>
      <c r="F38" s="1260"/>
      <c r="G38" s="1260"/>
      <c r="H38" s="1260"/>
      <c r="I38" s="1260"/>
      <c r="J38" s="1260"/>
      <c r="K38" s="1260"/>
      <c r="L38" s="1260"/>
      <c r="M38" s="1260"/>
      <c r="N38" s="1260"/>
      <c r="O38" s="1260"/>
      <c r="P38" s="1260"/>
      <c r="Q38" s="1260"/>
      <c r="R38" s="1260"/>
      <c r="S38" s="1260"/>
      <c r="T38" s="1260"/>
      <c r="U38" s="1260"/>
      <c r="V38" s="1260"/>
      <c r="W38" s="1260"/>
      <c r="X38" s="1260"/>
      <c r="Y38" s="1260"/>
      <c r="Z38" s="1260"/>
      <c r="AA38" s="1260"/>
      <c r="AB38" s="1261"/>
    </row>
    <row r="39" spans="1:30" ht="38.25" customHeight="1">
      <c r="A39" s="1504" t="s">
        <v>272</v>
      </c>
      <c r="B39" s="1504"/>
      <c r="C39" s="1504" t="s">
        <v>226</v>
      </c>
      <c r="D39" s="1504"/>
      <c r="E39" s="1504"/>
      <c r="F39" s="1504" t="s">
        <v>227</v>
      </c>
      <c r="G39" s="1504"/>
      <c r="H39" s="1504"/>
      <c r="I39" s="1504"/>
      <c r="J39" s="1504"/>
      <c r="K39" s="1504" t="s">
        <v>242</v>
      </c>
      <c r="L39" s="1505"/>
      <c r="M39" s="1505"/>
      <c r="N39" s="1505"/>
      <c r="O39" s="1505"/>
      <c r="P39" s="1504" t="s">
        <v>452</v>
      </c>
      <c r="Q39" s="1505"/>
      <c r="R39" s="1505"/>
      <c r="S39" s="1505"/>
      <c r="T39" s="1505"/>
      <c r="U39" s="1505"/>
      <c r="V39" s="1506" t="s">
        <v>228</v>
      </c>
      <c r="W39" s="1506"/>
      <c r="X39" s="1506"/>
      <c r="Y39" s="1506"/>
      <c r="Z39" s="1504" t="s">
        <v>328</v>
      </c>
      <c r="AA39" s="1504"/>
      <c r="AB39" s="1504"/>
    </row>
    <row r="40" spans="1:30" ht="18.75" customHeight="1">
      <c r="A40" s="1524" t="s">
        <v>735</v>
      </c>
      <c r="B40" s="1524"/>
      <c r="C40" s="1524"/>
      <c r="D40" s="1524"/>
      <c r="E40" s="1524"/>
      <c r="F40" s="1524"/>
      <c r="G40" s="1524"/>
      <c r="H40" s="1524"/>
      <c r="I40" s="1524"/>
      <c r="J40" s="1524"/>
      <c r="K40" s="1524"/>
      <c r="L40" s="1524"/>
      <c r="M40" s="1524"/>
      <c r="N40" s="1524"/>
      <c r="O40" s="1524"/>
      <c r="P40" s="1524"/>
      <c r="Q40" s="1524"/>
      <c r="R40" s="1524"/>
      <c r="S40" s="1524"/>
      <c r="T40" s="1524"/>
      <c r="U40" s="1524"/>
      <c r="V40" s="1524"/>
      <c r="W40" s="1524"/>
      <c r="X40" s="1524"/>
      <c r="Y40" s="1524"/>
      <c r="Z40" s="1524"/>
      <c r="AA40" s="1524"/>
      <c r="AB40" s="1524"/>
    </row>
    <row r="41" spans="1:30" ht="42" customHeight="1">
      <c r="A41" s="1499" t="s">
        <v>181</v>
      </c>
      <c r="B41" s="1499"/>
      <c r="C41" s="1560" t="s">
        <v>181</v>
      </c>
      <c r="D41" s="1560"/>
      <c r="E41" s="1560"/>
      <c r="F41" s="1499" t="s">
        <v>181</v>
      </c>
      <c r="G41" s="1499"/>
      <c r="H41" s="1499"/>
      <c r="I41" s="1499"/>
      <c r="J41" s="1499"/>
      <c r="K41" s="1500" t="s">
        <v>732</v>
      </c>
      <c r="L41" s="1500"/>
      <c r="M41" s="1500"/>
      <c r="N41" s="1500"/>
      <c r="O41" s="1500"/>
      <c r="P41" s="1499" t="s">
        <v>181</v>
      </c>
      <c r="Q41" s="1499"/>
      <c r="R41" s="1499"/>
      <c r="S41" s="1499"/>
      <c r="T41" s="1499"/>
      <c r="U41" s="1499"/>
      <c r="V41" s="1561"/>
      <c r="W41" s="1562"/>
      <c r="X41" s="1562"/>
      <c r="Y41" s="1562"/>
      <c r="Z41" s="1503"/>
      <c r="AA41" s="1503"/>
      <c r="AB41" s="1503"/>
    </row>
    <row r="42" spans="1:30" s="409" customFormat="1" ht="42" customHeight="1">
      <c r="A42" s="1499"/>
      <c r="B42" s="1499"/>
      <c r="C42" s="1560"/>
      <c r="D42" s="1560"/>
      <c r="E42" s="1560"/>
      <c r="F42" s="1499"/>
      <c r="G42" s="1499"/>
      <c r="H42" s="1499"/>
      <c r="I42" s="1499"/>
      <c r="J42" s="1499"/>
      <c r="K42" s="1511" t="s">
        <v>732</v>
      </c>
      <c r="L42" s="1511"/>
      <c r="M42" s="1511"/>
      <c r="N42" s="1511"/>
      <c r="O42" s="1511"/>
      <c r="P42" s="1499"/>
      <c r="Q42" s="1499"/>
      <c r="R42" s="1499"/>
      <c r="S42" s="1499"/>
      <c r="T42" s="1499"/>
      <c r="U42" s="1499"/>
      <c r="V42" s="1561"/>
      <c r="W42" s="1562"/>
      <c r="X42" s="1562"/>
      <c r="Y42" s="1562"/>
      <c r="Z42" s="1503"/>
      <c r="AA42" s="1503"/>
      <c r="AB42" s="1503"/>
    </row>
    <row r="43" spans="1:30" ht="18" customHeight="1">
      <c r="A43" s="1494" t="s">
        <v>862</v>
      </c>
      <c r="B43" s="1495"/>
      <c r="C43" s="1495"/>
      <c r="D43" s="1495"/>
      <c r="E43" s="1495"/>
      <c r="F43" s="1495"/>
      <c r="G43" s="1495"/>
      <c r="H43" s="1495"/>
      <c r="I43" s="1495"/>
      <c r="J43" s="1495"/>
      <c r="K43" s="1495"/>
      <c r="L43" s="1495"/>
      <c r="M43" s="1495"/>
      <c r="N43" s="1495"/>
      <c r="O43" s="1495"/>
      <c r="P43" s="1495"/>
      <c r="Q43" s="1495"/>
      <c r="R43" s="1495"/>
      <c r="S43" s="1495"/>
      <c r="T43" s="1495"/>
      <c r="U43" s="1495"/>
      <c r="V43" s="1495"/>
      <c r="W43" s="1495"/>
      <c r="X43" s="1495"/>
      <c r="Y43" s="1495"/>
      <c r="Z43" s="1495"/>
      <c r="AA43" s="1495"/>
      <c r="AB43" s="1496"/>
      <c r="AD43" s="529" t="s">
        <v>703</v>
      </c>
    </row>
    <row r="44" spans="1:30" ht="42" customHeight="1">
      <c r="A44" s="1499"/>
      <c r="B44" s="1499"/>
      <c r="C44" s="1560"/>
      <c r="D44" s="1560"/>
      <c r="E44" s="1560"/>
      <c r="F44" s="1499"/>
      <c r="G44" s="1499"/>
      <c r="H44" s="1499"/>
      <c r="I44" s="1499"/>
      <c r="J44" s="1499"/>
      <c r="K44" s="1500" t="s">
        <v>805</v>
      </c>
      <c r="L44" s="1500"/>
      <c r="M44" s="1500"/>
      <c r="N44" s="1500"/>
      <c r="O44" s="1500"/>
      <c r="P44" s="1499"/>
      <c r="Q44" s="1499"/>
      <c r="R44" s="1499"/>
      <c r="S44" s="1499"/>
      <c r="T44" s="1499"/>
      <c r="U44" s="1499"/>
      <c r="V44" s="1561"/>
      <c r="W44" s="1562"/>
      <c r="X44" s="1562"/>
      <c r="Y44" s="1562"/>
      <c r="Z44" s="1503"/>
      <c r="AA44" s="1503"/>
      <c r="AB44" s="1503"/>
      <c r="AD44" s="527" t="s">
        <v>704</v>
      </c>
    </row>
    <row r="45" spans="1:30" s="409" customFormat="1" ht="42" customHeight="1">
      <c r="A45" s="1499"/>
      <c r="B45" s="1499"/>
      <c r="C45" s="1560"/>
      <c r="D45" s="1560"/>
      <c r="E45" s="1560"/>
      <c r="F45" s="1499"/>
      <c r="G45" s="1499"/>
      <c r="H45" s="1499"/>
      <c r="I45" s="1499"/>
      <c r="J45" s="1499"/>
      <c r="K45" s="1511" t="s">
        <v>806</v>
      </c>
      <c r="L45" s="1511"/>
      <c r="M45" s="1511"/>
      <c r="N45" s="1511"/>
      <c r="O45" s="1511"/>
      <c r="P45" s="1499"/>
      <c r="Q45" s="1499"/>
      <c r="R45" s="1499"/>
      <c r="S45" s="1499"/>
      <c r="T45" s="1499"/>
      <c r="U45" s="1499"/>
      <c r="V45" s="1561"/>
      <c r="W45" s="1562"/>
      <c r="X45" s="1562"/>
      <c r="Y45" s="1562"/>
      <c r="Z45" s="1503"/>
      <c r="AA45" s="1503"/>
      <c r="AB45" s="1503"/>
    </row>
    <row r="46" spans="1:30" ht="18.75" customHeight="1">
      <c r="A46" s="1563" t="s">
        <v>863</v>
      </c>
      <c r="B46" s="1564"/>
      <c r="C46" s="1564"/>
      <c r="D46" s="1564"/>
      <c r="E46" s="1564"/>
      <c r="F46" s="1564"/>
      <c r="G46" s="1564"/>
      <c r="H46" s="1564"/>
      <c r="I46" s="1564"/>
      <c r="J46" s="1564"/>
      <c r="K46" s="1564"/>
      <c r="L46" s="1564"/>
      <c r="M46" s="1564"/>
      <c r="N46" s="1564"/>
      <c r="O46" s="1564"/>
      <c r="P46" s="1564"/>
      <c r="Q46" s="1564"/>
      <c r="R46" s="1564"/>
      <c r="S46" s="1564"/>
      <c r="T46" s="1564"/>
      <c r="U46" s="1564"/>
      <c r="V46" s="1564"/>
      <c r="W46" s="1564"/>
      <c r="X46" s="1564"/>
      <c r="Y46" s="1564"/>
      <c r="Z46" s="1564"/>
      <c r="AA46" s="1564"/>
      <c r="AB46" s="1565"/>
    </row>
    <row r="47" spans="1:30" ht="42" customHeight="1">
      <c r="A47" s="1499" t="s">
        <v>181</v>
      </c>
      <c r="B47" s="1499"/>
      <c r="C47" s="1560" t="s">
        <v>181</v>
      </c>
      <c r="D47" s="1560"/>
      <c r="E47" s="1560"/>
      <c r="F47" s="1499" t="s">
        <v>181</v>
      </c>
      <c r="G47" s="1499"/>
      <c r="H47" s="1499"/>
      <c r="I47" s="1499"/>
      <c r="J47" s="1499"/>
      <c r="K47" s="1500" t="s">
        <v>807</v>
      </c>
      <c r="L47" s="1500"/>
      <c r="M47" s="1500"/>
      <c r="N47" s="1500"/>
      <c r="O47" s="1500"/>
      <c r="P47" s="1499" t="s">
        <v>181</v>
      </c>
      <c r="Q47" s="1499"/>
      <c r="R47" s="1499"/>
      <c r="S47" s="1499"/>
      <c r="T47" s="1499"/>
      <c r="U47" s="1499"/>
      <c r="V47" s="1561"/>
      <c r="W47" s="1562"/>
      <c r="X47" s="1562"/>
      <c r="Y47" s="1562"/>
      <c r="Z47" s="1503"/>
      <c r="AA47" s="1503"/>
      <c r="AB47" s="1503"/>
    </row>
    <row r="48" spans="1:30" s="409" customFormat="1" ht="42" customHeight="1">
      <c r="A48" s="1499" t="s">
        <v>181</v>
      </c>
      <c r="B48" s="1499"/>
      <c r="C48" s="1560" t="s">
        <v>181</v>
      </c>
      <c r="D48" s="1560"/>
      <c r="E48" s="1560"/>
      <c r="F48" s="1499" t="s">
        <v>181</v>
      </c>
      <c r="G48" s="1499"/>
      <c r="H48" s="1499"/>
      <c r="I48" s="1499"/>
      <c r="J48" s="1499"/>
      <c r="K48" s="1511" t="s">
        <v>803</v>
      </c>
      <c r="L48" s="1511"/>
      <c r="M48" s="1511"/>
      <c r="N48" s="1511"/>
      <c r="O48" s="1511"/>
      <c r="P48" s="1499" t="s">
        <v>181</v>
      </c>
      <c r="Q48" s="1499"/>
      <c r="R48" s="1499"/>
      <c r="S48" s="1499"/>
      <c r="T48" s="1499"/>
      <c r="U48" s="1499"/>
      <c r="V48" s="1561"/>
      <c r="W48" s="1562"/>
      <c r="X48" s="1562"/>
      <c r="Y48" s="1562"/>
      <c r="Z48" s="1503"/>
      <c r="AA48" s="1503"/>
      <c r="AB48" s="1503"/>
    </row>
    <row r="49" spans="1:28" ht="18.75" customHeight="1">
      <c r="A49" s="1524" t="s">
        <v>864</v>
      </c>
      <c r="B49" s="1524"/>
      <c r="C49" s="1524"/>
      <c r="D49" s="1524"/>
      <c r="E49" s="1524"/>
      <c r="F49" s="1524"/>
      <c r="G49" s="1524"/>
      <c r="H49" s="1524"/>
      <c r="I49" s="1524"/>
      <c r="J49" s="1524"/>
      <c r="K49" s="1524"/>
      <c r="L49" s="1524"/>
      <c r="M49" s="1524"/>
      <c r="N49" s="1524"/>
      <c r="O49" s="1524"/>
      <c r="P49" s="1524"/>
      <c r="Q49" s="1524"/>
      <c r="R49" s="1524"/>
      <c r="S49" s="1524"/>
      <c r="T49" s="1524"/>
      <c r="U49" s="1524"/>
      <c r="V49" s="1524"/>
      <c r="W49" s="1524"/>
      <c r="X49" s="1524"/>
      <c r="Y49" s="1524"/>
      <c r="Z49" s="1524"/>
      <c r="AA49" s="1524"/>
      <c r="AB49" s="1524"/>
    </row>
    <row r="50" spans="1:28" ht="42" customHeight="1">
      <c r="A50" s="1499" t="s">
        <v>181</v>
      </c>
      <c r="B50" s="1499"/>
      <c r="C50" s="1560" t="s">
        <v>181</v>
      </c>
      <c r="D50" s="1560"/>
      <c r="E50" s="1560"/>
      <c r="F50" s="1499" t="s">
        <v>181</v>
      </c>
      <c r="G50" s="1499"/>
      <c r="H50" s="1499"/>
      <c r="I50" s="1499"/>
      <c r="J50" s="1499"/>
      <c r="K50" s="1566" t="s">
        <v>808</v>
      </c>
      <c r="L50" s="1567"/>
      <c r="M50" s="1567"/>
      <c r="N50" s="1567"/>
      <c r="O50" s="1568"/>
      <c r="P50" s="1499" t="s">
        <v>181</v>
      </c>
      <c r="Q50" s="1499"/>
      <c r="R50" s="1499"/>
      <c r="S50" s="1499"/>
      <c r="T50" s="1499"/>
      <c r="U50" s="1499"/>
      <c r="V50" s="1561"/>
      <c r="W50" s="1562"/>
      <c r="X50" s="1562"/>
      <c r="Y50" s="1562"/>
      <c r="Z50" s="1503"/>
      <c r="AA50" s="1503"/>
      <c r="AB50" s="1503"/>
    </row>
    <row r="51" spans="1:28" s="409" customFormat="1" ht="42" customHeight="1">
      <c r="A51" s="1499" t="s">
        <v>181</v>
      </c>
      <c r="B51" s="1499"/>
      <c r="C51" s="1560" t="s">
        <v>181</v>
      </c>
      <c r="D51" s="1560"/>
      <c r="E51" s="1560"/>
      <c r="F51" s="1499" t="s">
        <v>181</v>
      </c>
      <c r="G51" s="1499"/>
      <c r="H51" s="1499"/>
      <c r="I51" s="1499"/>
      <c r="J51" s="1499"/>
      <c r="K51" s="1569" t="s">
        <v>808</v>
      </c>
      <c r="L51" s="1570"/>
      <c r="M51" s="1570"/>
      <c r="N51" s="1570"/>
      <c r="O51" s="1571"/>
      <c r="P51" s="1499" t="s">
        <v>181</v>
      </c>
      <c r="Q51" s="1499"/>
      <c r="R51" s="1499"/>
      <c r="S51" s="1499"/>
      <c r="T51" s="1499"/>
      <c r="U51" s="1499"/>
      <c r="V51" s="1561"/>
      <c r="W51" s="1562"/>
      <c r="X51" s="1562"/>
      <c r="Y51" s="1562"/>
      <c r="Z51" s="1503"/>
      <c r="AA51" s="1503"/>
      <c r="AB51" s="1503"/>
    </row>
    <row r="52" spans="1:28" ht="34.5" customHeight="1">
      <c r="A52" s="495" t="s">
        <v>524</v>
      </c>
      <c r="B52" s="1525" t="s">
        <v>590</v>
      </c>
      <c r="C52" s="1525"/>
      <c r="D52" s="1525"/>
      <c r="E52" s="1525"/>
      <c r="F52" s="1525"/>
      <c r="G52" s="1525"/>
      <c r="H52" s="1525"/>
      <c r="I52" s="1525"/>
      <c r="J52" s="1525"/>
      <c r="K52" s="1525"/>
      <c r="L52" s="1525"/>
      <c r="M52" s="1525"/>
      <c r="N52" s="1525"/>
      <c r="O52" s="1525"/>
      <c r="P52" s="1525"/>
      <c r="Q52" s="1525"/>
      <c r="R52" s="1525"/>
      <c r="S52" s="1525"/>
      <c r="T52" s="1525"/>
      <c r="U52" s="1525"/>
      <c r="V52" s="1525"/>
      <c r="W52" s="1525"/>
      <c r="X52" s="1525"/>
      <c r="Y52" s="1525"/>
      <c r="Z52" s="1503"/>
      <c r="AA52" s="1503"/>
      <c r="AB52" s="1503"/>
    </row>
    <row r="53" spans="1:28" ht="30" customHeight="1">
      <c r="A53" s="495" t="s">
        <v>525</v>
      </c>
      <c r="B53" s="1525" t="s">
        <v>593</v>
      </c>
      <c r="C53" s="1525"/>
      <c r="D53" s="1525"/>
      <c r="E53" s="1525"/>
      <c r="F53" s="1525"/>
      <c r="G53" s="1525"/>
      <c r="H53" s="1525"/>
      <c r="I53" s="1525"/>
      <c r="J53" s="1525"/>
      <c r="K53" s="1525"/>
      <c r="L53" s="1525"/>
      <c r="M53" s="1525"/>
      <c r="N53" s="1525"/>
      <c r="O53" s="1525"/>
      <c r="P53" s="1525"/>
      <c r="Q53" s="1525"/>
      <c r="R53" s="1525"/>
      <c r="S53" s="1525"/>
      <c r="T53" s="1525"/>
      <c r="U53" s="1525"/>
      <c r="V53" s="1525"/>
      <c r="W53" s="1525"/>
      <c r="X53" s="1525"/>
      <c r="Y53" s="1525"/>
      <c r="Z53" s="1527"/>
      <c r="AA53" s="1527"/>
      <c r="AB53" s="1527"/>
    </row>
    <row r="54" spans="1:28" ht="40.5" customHeight="1">
      <c r="A54" s="495" t="s">
        <v>526</v>
      </c>
      <c r="B54" s="1525" t="s">
        <v>592</v>
      </c>
      <c r="C54" s="1525"/>
      <c r="D54" s="1525"/>
      <c r="E54" s="1525"/>
      <c r="F54" s="1525"/>
      <c r="G54" s="1525"/>
      <c r="H54" s="1525"/>
      <c r="I54" s="1525"/>
      <c r="J54" s="1525"/>
      <c r="K54" s="1525"/>
      <c r="L54" s="1525"/>
      <c r="M54" s="1525"/>
      <c r="N54" s="1525"/>
      <c r="O54" s="1525"/>
      <c r="P54" s="1525"/>
      <c r="Q54" s="1525"/>
      <c r="R54" s="1525"/>
      <c r="S54" s="1525"/>
      <c r="T54" s="1525"/>
      <c r="U54" s="1525"/>
      <c r="V54" s="1525"/>
      <c r="W54" s="1525"/>
      <c r="X54" s="1525"/>
      <c r="Y54" s="1525"/>
      <c r="Z54" s="1527"/>
      <c r="AA54" s="1527"/>
      <c r="AB54" s="1527"/>
    </row>
    <row r="55" spans="1:28" ht="30" customHeight="1">
      <c r="A55" s="495" t="s">
        <v>546</v>
      </c>
      <c r="B55" s="1266" t="s">
        <v>229</v>
      </c>
      <c r="C55" s="1266"/>
      <c r="D55" s="1266"/>
      <c r="E55" s="1266"/>
      <c r="F55" s="1266"/>
      <c r="G55" s="1266"/>
      <c r="H55" s="1266"/>
      <c r="I55" s="1266"/>
      <c r="J55" s="1266"/>
      <c r="K55" s="1266"/>
      <c r="L55" s="1266"/>
      <c r="M55" s="1266"/>
      <c r="N55" s="1266"/>
      <c r="O55" s="1266"/>
      <c r="P55" s="1266"/>
      <c r="Q55" s="1266"/>
      <c r="R55" s="1266"/>
      <c r="S55" s="1266"/>
      <c r="T55" s="1266"/>
      <c r="U55" s="1266"/>
      <c r="V55" s="1266"/>
      <c r="W55" s="1266"/>
      <c r="X55" s="1266"/>
      <c r="Y55" s="1266"/>
      <c r="Z55" s="1526">
        <f>SUM(Z41:AB42,Z44:AB45,Z47:AB48,Z50:AB54)</f>
        <v>0</v>
      </c>
      <c r="AA55" s="1526"/>
      <c r="AB55" s="1526"/>
    </row>
    <row r="56" spans="1:28" ht="14.25" customHeight="1">
      <c r="A56" s="1529" t="s">
        <v>547</v>
      </c>
      <c r="B56" s="1532" t="s">
        <v>453</v>
      </c>
      <c r="C56" s="1533"/>
      <c r="D56" s="1533"/>
      <c r="E56" s="1533"/>
      <c r="F56" s="1533"/>
      <c r="G56" s="1533"/>
      <c r="H56" s="1534"/>
      <c r="I56" s="1572" t="str">
        <f>IF(Z55&gt;0,"Wpisz wartość kursu EUR do PLN","nd")</f>
        <v>nd</v>
      </c>
      <c r="J56" s="1573"/>
      <c r="K56" s="1574"/>
      <c r="L56" s="228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1545" t="s">
        <v>281</v>
      </c>
      <c r="Z56" s="1547" t="str">
        <f>IF(Z55=0,"",W34-Z55)</f>
        <v/>
      </c>
      <c r="AA56" s="1548"/>
      <c r="AB56" s="1549"/>
    </row>
    <row r="57" spans="1:28" ht="14.25" customHeight="1">
      <c r="A57" s="1530"/>
      <c r="B57" s="1535"/>
      <c r="C57" s="907"/>
      <c r="D57" s="907"/>
      <c r="E57" s="907"/>
      <c r="F57" s="907"/>
      <c r="G57" s="907"/>
      <c r="H57" s="1536"/>
      <c r="I57" s="1539"/>
      <c r="J57" s="1540"/>
      <c r="K57" s="1541"/>
      <c r="L57" s="1553" t="s">
        <v>280</v>
      </c>
      <c r="M57" s="1554"/>
      <c r="N57" s="1487"/>
      <c r="O57" s="1488"/>
      <c r="P57" s="1488"/>
      <c r="Q57" s="1488"/>
      <c r="R57" s="1488"/>
      <c r="S57" s="1488"/>
      <c r="T57" s="1488"/>
      <c r="U57" s="1488"/>
      <c r="V57" s="1488"/>
      <c r="W57" s="1489"/>
      <c r="X57" s="573"/>
      <c r="Y57" s="1546"/>
      <c r="Z57" s="1550"/>
      <c r="AA57" s="1551"/>
      <c r="AB57" s="1552"/>
    </row>
    <row r="58" spans="1:28" ht="26.25" customHeight="1">
      <c r="A58" s="1531"/>
      <c r="B58" s="1537"/>
      <c r="C58" s="1509"/>
      <c r="D58" s="1509"/>
      <c r="E58" s="1509"/>
      <c r="F58" s="1509"/>
      <c r="G58" s="1509"/>
      <c r="H58" s="1538"/>
      <c r="I58" s="1542"/>
      <c r="J58" s="1543"/>
      <c r="K58" s="1544"/>
      <c r="L58" s="1555"/>
      <c r="M58" s="1556"/>
      <c r="N58" s="1557" t="s">
        <v>115</v>
      </c>
      <c r="O58" s="1557"/>
      <c r="P58" s="1557"/>
      <c r="Q58" s="1557"/>
      <c r="R58" s="1557"/>
      <c r="S58" s="1557"/>
      <c r="T58" s="1557"/>
      <c r="U58" s="1557"/>
      <c r="V58" s="1557"/>
      <c r="W58" s="1557"/>
      <c r="X58" s="230"/>
      <c r="Y58" s="583" t="s">
        <v>10</v>
      </c>
      <c r="Z58" s="1526" t="str">
        <f>IF(Z55=0,"",Z56*I56)</f>
        <v/>
      </c>
      <c r="AA58" s="1526"/>
      <c r="AB58" s="1526"/>
    </row>
    <row r="59" spans="1:28" ht="6" customHeight="1">
      <c r="A59" s="585"/>
      <c r="B59" s="224"/>
      <c r="C59" s="224"/>
      <c r="D59" s="224"/>
      <c r="E59" s="224"/>
      <c r="F59" s="224"/>
      <c r="G59" s="225"/>
      <c r="H59" s="225"/>
      <c r="I59" s="225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37"/>
      <c r="U59" s="82"/>
      <c r="V59" s="225"/>
      <c r="W59" s="225"/>
      <c r="X59" s="225"/>
      <c r="Y59" s="225"/>
      <c r="Z59" s="225"/>
      <c r="AA59" s="225"/>
      <c r="AB59" s="225"/>
    </row>
    <row r="60" spans="1:28" ht="6" customHeight="1">
      <c r="A60" s="585"/>
      <c r="B60" s="224"/>
      <c r="C60" s="224"/>
      <c r="D60" s="224"/>
      <c r="E60" s="224"/>
      <c r="F60" s="224"/>
      <c r="G60" s="225"/>
      <c r="H60" s="225"/>
      <c r="I60" s="225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37"/>
      <c r="U60" s="82"/>
      <c r="V60" s="225"/>
      <c r="W60" s="225"/>
      <c r="X60" s="225"/>
      <c r="Y60" s="225"/>
      <c r="Z60" s="225"/>
      <c r="AA60" s="225"/>
      <c r="AB60" s="225"/>
    </row>
    <row r="61" spans="1:28" ht="15" customHeight="1">
      <c r="A61" s="1266" t="s">
        <v>527</v>
      </c>
      <c r="B61" s="1266"/>
      <c r="C61" s="1266"/>
      <c r="D61" s="1266"/>
      <c r="E61" s="1266"/>
      <c r="F61" s="1266"/>
      <c r="G61" s="1266"/>
      <c r="H61" s="1266"/>
      <c r="I61" s="1266"/>
      <c r="J61" s="1266"/>
      <c r="K61" s="1266"/>
      <c r="L61" s="1266"/>
      <c r="M61" s="1266"/>
      <c r="N61" s="1266"/>
      <c r="O61" s="1266"/>
      <c r="P61" s="1266"/>
      <c r="Q61" s="1266"/>
      <c r="R61" s="1266"/>
      <c r="S61" s="1266"/>
      <c r="T61" s="1266"/>
      <c r="U61" s="1266"/>
      <c r="V61" s="1266"/>
      <c r="W61" s="1512">
        <v>100000</v>
      </c>
      <c r="X61" s="1513"/>
      <c r="Y61" s="1513"/>
      <c r="Z61" s="1514"/>
      <c r="AA61" s="578" t="s">
        <v>13</v>
      </c>
      <c r="AB61" s="1518" t="str">
        <f>IF(Z83=0,"","x")</f>
        <v/>
      </c>
    </row>
    <row r="62" spans="1:28" ht="3" customHeight="1">
      <c r="A62" s="1266"/>
      <c r="B62" s="1266"/>
      <c r="C62" s="1266"/>
      <c r="D62" s="1266"/>
      <c r="E62" s="1266"/>
      <c r="F62" s="1266"/>
      <c r="G62" s="1266"/>
      <c r="H62" s="1266"/>
      <c r="I62" s="1266"/>
      <c r="J62" s="1266"/>
      <c r="K62" s="1266"/>
      <c r="L62" s="1266"/>
      <c r="M62" s="1266"/>
      <c r="N62" s="1266"/>
      <c r="O62" s="1266"/>
      <c r="P62" s="1266"/>
      <c r="Q62" s="1266"/>
      <c r="R62" s="1266"/>
      <c r="S62" s="1266"/>
      <c r="T62" s="1266"/>
      <c r="U62" s="1266"/>
      <c r="V62" s="1266"/>
      <c r="W62" s="1515"/>
      <c r="X62" s="1516"/>
      <c r="Y62" s="1516"/>
      <c r="Z62" s="1517"/>
      <c r="AB62" s="1519"/>
    </row>
    <row r="63" spans="1:28" ht="3" customHeight="1">
      <c r="A63" s="585"/>
      <c r="B63" s="224"/>
      <c r="C63" s="224"/>
      <c r="D63" s="224"/>
      <c r="E63" s="224"/>
      <c r="F63" s="224"/>
      <c r="G63" s="225"/>
      <c r="H63" s="225"/>
      <c r="I63" s="225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37"/>
      <c r="U63" s="82"/>
      <c r="V63" s="225"/>
      <c r="W63" s="225"/>
      <c r="X63" s="225"/>
      <c r="Y63" s="225"/>
      <c r="Z63" s="225"/>
      <c r="AA63" s="225"/>
      <c r="AB63" s="225"/>
    </row>
    <row r="64" spans="1:28" ht="21" customHeight="1">
      <c r="A64" s="1399" t="s">
        <v>528</v>
      </c>
      <c r="B64" s="1399"/>
      <c r="C64" s="1399"/>
      <c r="D64" s="1399"/>
      <c r="E64" s="1399"/>
      <c r="F64" s="1399"/>
      <c r="G64" s="1399"/>
      <c r="H64" s="1399"/>
      <c r="I64" s="1399"/>
      <c r="J64" s="1399"/>
      <c r="K64" s="1399"/>
      <c r="L64" s="1399"/>
      <c r="M64" s="1399"/>
      <c r="N64" s="1399"/>
      <c r="O64" s="1399"/>
      <c r="P64" s="1399"/>
      <c r="Q64" s="1399"/>
      <c r="R64" s="1399"/>
      <c r="S64" s="1399"/>
      <c r="T64" s="1399"/>
      <c r="U64" s="1399"/>
      <c r="V64" s="1399"/>
      <c r="W64" s="1399"/>
      <c r="X64" s="1399"/>
      <c r="Y64" s="1399"/>
      <c r="Z64" s="1399"/>
      <c r="AA64" s="1399"/>
      <c r="AB64" s="1399"/>
    </row>
    <row r="65" spans="1:30" ht="3" customHeight="1">
      <c r="A65" s="559"/>
      <c r="B65" s="559"/>
      <c r="C65" s="559"/>
      <c r="D65" s="559"/>
      <c r="E65" s="559"/>
      <c r="F65" s="559"/>
      <c r="G65" s="559"/>
      <c r="H65" s="559"/>
      <c r="I65" s="559"/>
      <c r="J65" s="559"/>
      <c r="K65" s="559"/>
      <c r="L65" s="559"/>
      <c r="M65" s="559"/>
      <c r="N65" s="559"/>
      <c r="O65" s="559"/>
      <c r="P65" s="559"/>
      <c r="Q65" s="559"/>
      <c r="R65" s="559"/>
      <c r="S65" s="559"/>
      <c r="T65" s="559"/>
      <c r="U65" s="559"/>
      <c r="V65" s="559"/>
      <c r="W65" s="559"/>
      <c r="X65" s="559"/>
      <c r="Y65" s="559"/>
      <c r="Z65" s="559"/>
      <c r="AA65" s="559"/>
      <c r="AB65" s="227"/>
    </row>
    <row r="66" spans="1:30" ht="15.75" customHeight="1">
      <c r="A66" s="1271" t="s">
        <v>274</v>
      </c>
      <c r="B66" s="1260"/>
      <c r="C66" s="1260"/>
      <c r="D66" s="1260"/>
      <c r="E66" s="1260"/>
      <c r="F66" s="1260"/>
      <c r="G66" s="1260"/>
      <c r="H66" s="1260"/>
      <c r="I66" s="1260"/>
      <c r="J66" s="1260"/>
      <c r="K66" s="1260"/>
      <c r="L66" s="1260"/>
      <c r="M66" s="1260"/>
      <c r="N66" s="1260"/>
      <c r="O66" s="1260"/>
      <c r="P66" s="1260"/>
      <c r="Q66" s="1260"/>
      <c r="R66" s="1260"/>
      <c r="S66" s="1260"/>
      <c r="T66" s="1260"/>
      <c r="U66" s="1260"/>
      <c r="V66" s="1260"/>
      <c r="W66" s="1260"/>
      <c r="X66" s="1260"/>
      <c r="Y66" s="1260"/>
      <c r="Z66" s="1260"/>
      <c r="AA66" s="1260"/>
      <c r="AB66" s="1261"/>
    </row>
    <row r="67" spans="1:30" ht="38.25" customHeight="1">
      <c r="A67" s="1504" t="s">
        <v>272</v>
      </c>
      <c r="B67" s="1504"/>
      <c r="C67" s="1504" t="s">
        <v>226</v>
      </c>
      <c r="D67" s="1504"/>
      <c r="E67" s="1504"/>
      <c r="F67" s="1504" t="s">
        <v>227</v>
      </c>
      <c r="G67" s="1504"/>
      <c r="H67" s="1504"/>
      <c r="I67" s="1504"/>
      <c r="J67" s="1504"/>
      <c r="K67" s="1504" t="s">
        <v>242</v>
      </c>
      <c r="L67" s="1505"/>
      <c r="M67" s="1505"/>
      <c r="N67" s="1505"/>
      <c r="O67" s="1505"/>
      <c r="P67" s="1504" t="s">
        <v>529</v>
      </c>
      <c r="Q67" s="1505"/>
      <c r="R67" s="1505"/>
      <c r="S67" s="1505"/>
      <c r="T67" s="1505"/>
      <c r="U67" s="1505"/>
      <c r="V67" s="1506" t="s">
        <v>228</v>
      </c>
      <c r="W67" s="1506"/>
      <c r="X67" s="1506"/>
      <c r="Y67" s="1506"/>
      <c r="Z67" s="1504" t="s">
        <v>328</v>
      </c>
      <c r="AA67" s="1504"/>
      <c r="AB67" s="1504"/>
    </row>
    <row r="68" spans="1:30" ht="18.75" customHeight="1">
      <c r="A68" s="1524" t="s">
        <v>530</v>
      </c>
      <c r="B68" s="1524"/>
      <c r="C68" s="1524"/>
      <c r="D68" s="1524"/>
      <c r="E68" s="1524"/>
      <c r="F68" s="1524"/>
      <c r="G68" s="1524"/>
      <c r="H68" s="1524"/>
      <c r="I68" s="1524"/>
      <c r="J68" s="1524"/>
      <c r="K68" s="1524"/>
      <c r="L68" s="1524"/>
      <c r="M68" s="1524"/>
      <c r="N68" s="1524"/>
      <c r="O68" s="1524"/>
      <c r="P68" s="1524"/>
      <c r="Q68" s="1524"/>
      <c r="R68" s="1524"/>
      <c r="S68" s="1524"/>
      <c r="T68" s="1524"/>
      <c r="U68" s="1524"/>
      <c r="V68" s="1524"/>
      <c r="W68" s="1524"/>
      <c r="X68" s="1524"/>
      <c r="Y68" s="1524"/>
      <c r="Z68" s="1524"/>
      <c r="AA68" s="1524"/>
      <c r="AB68" s="1524"/>
    </row>
    <row r="69" spans="1:30" ht="42" customHeight="1">
      <c r="A69" s="1499"/>
      <c r="B69" s="1499"/>
      <c r="C69" s="1560"/>
      <c r="D69" s="1560"/>
      <c r="E69" s="1560"/>
      <c r="F69" s="1499"/>
      <c r="G69" s="1499"/>
      <c r="H69" s="1499"/>
      <c r="I69" s="1499"/>
      <c r="J69" s="1499"/>
      <c r="K69" s="1500" t="s">
        <v>732</v>
      </c>
      <c r="L69" s="1500"/>
      <c r="M69" s="1500"/>
      <c r="N69" s="1500"/>
      <c r="O69" s="1500"/>
      <c r="P69" s="1499"/>
      <c r="Q69" s="1499"/>
      <c r="R69" s="1499"/>
      <c r="S69" s="1499"/>
      <c r="T69" s="1499"/>
      <c r="U69" s="1499"/>
      <c r="V69" s="1561"/>
      <c r="W69" s="1562"/>
      <c r="X69" s="1562"/>
      <c r="Y69" s="1562"/>
      <c r="Z69" s="1503"/>
      <c r="AA69" s="1503"/>
      <c r="AB69" s="1503"/>
    </row>
    <row r="70" spans="1:30" s="409" customFormat="1" ht="41.25" customHeight="1">
      <c r="A70" s="1499"/>
      <c r="B70" s="1499"/>
      <c r="C70" s="1560"/>
      <c r="D70" s="1560"/>
      <c r="E70" s="1560"/>
      <c r="F70" s="1499"/>
      <c r="G70" s="1499"/>
      <c r="H70" s="1499"/>
      <c r="I70" s="1499"/>
      <c r="J70" s="1499"/>
      <c r="K70" s="1511" t="s">
        <v>732</v>
      </c>
      <c r="L70" s="1511"/>
      <c r="M70" s="1511"/>
      <c r="N70" s="1511"/>
      <c r="O70" s="1511"/>
      <c r="P70" s="1499"/>
      <c r="Q70" s="1499"/>
      <c r="R70" s="1499"/>
      <c r="S70" s="1499"/>
      <c r="T70" s="1499"/>
      <c r="U70" s="1499"/>
      <c r="V70" s="1561"/>
      <c r="W70" s="1562"/>
      <c r="X70" s="1562"/>
      <c r="Y70" s="1562"/>
      <c r="Z70" s="1503"/>
      <c r="AA70" s="1503"/>
      <c r="AB70" s="1503"/>
    </row>
    <row r="71" spans="1:30" ht="18.75" customHeight="1">
      <c r="A71" s="1494" t="s">
        <v>865</v>
      </c>
      <c r="B71" s="1495"/>
      <c r="C71" s="1495"/>
      <c r="D71" s="1495"/>
      <c r="E71" s="1495"/>
      <c r="F71" s="1495"/>
      <c r="G71" s="1495"/>
      <c r="H71" s="1495"/>
      <c r="I71" s="1495"/>
      <c r="J71" s="1495"/>
      <c r="K71" s="1495"/>
      <c r="L71" s="1495"/>
      <c r="M71" s="1495"/>
      <c r="N71" s="1495"/>
      <c r="O71" s="1495"/>
      <c r="P71" s="1495"/>
      <c r="Q71" s="1495"/>
      <c r="R71" s="1495"/>
      <c r="S71" s="1495"/>
      <c r="T71" s="1495"/>
      <c r="U71" s="1495"/>
      <c r="V71" s="1495"/>
      <c r="W71" s="1495"/>
      <c r="X71" s="1495"/>
      <c r="Y71" s="1495"/>
      <c r="Z71" s="1495"/>
      <c r="AA71" s="1495"/>
      <c r="AB71" s="1496"/>
      <c r="AD71" s="529" t="s">
        <v>703</v>
      </c>
    </row>
    <row r="72" spans="1:30" ht="42" customHeight="1">
      <c r="A72" s="1499"/>
      <c r="B72" s="1499"/>
      <c r="C72" s="1560"/>
      <c r="D72" s="1560"/>
      <c r="E72" s="1560"/>
      <c r="F72" s="1499"/>
      <c r="G72" s="1499"/>
      <c r="H72" s="1499"/>
      <c r="I72" s="1499"/>
      <c r="J72" s="1499"/>
      <c r="K72" s="1500" t="s">
        <v>809</v>
      </c>
      <c r="L72" s="1500"/>
      <c r="M72" s="1500"/>
      <c r="N72" s="1500"/>
      <c r="O72" s="1500"/>
      <c r="P72" s="1499"/>
      <c r="Q72" s="1499"/>
      <c r="R72" s="1499"/>
      <c r="S72" s="1499"/>
      <c r="T72" s="1499"/>
      <c r="U72" s="1499"/>
      <c r="V72" s="1561"/>
      <c r="W72" s="1562"/>
      <c r="X72" s="1562"/>
      <c r="Y72" s="1562"/>
      <c r="Z72" s="1503"/>
      <c r="AA72" s="1503"/>
      <c r="AB72" s="1503"/>
      <c r="AD72" s="527" t="s">
        <v>704</v>
      </c>
    </row>
    <row r="73" spans="1:30" s="409" customFormat="1" ht="42" customHeight="1">
      <c r="A73" s="1499"/>
      <c r="B73" s="1499"/>
      <c r="C73" s="1560"/>
      <c r="D73" s="1560"/>
      <c r="E73" s="1560"/>
      <c r="F73" s="1499"/>
      <c r="G73" s="1499"/>
      <c r="H73" s="1499"/>
      <c r="I73" s="1499"/>
      <c r="J73" s="1499"/>
      <c r="K73" s="1511" t="s">
        <v>809</v>
      </c>
      <c r="L73" s="1511"/>
      <c r="M73" s="1511"/>
      <c r="N73" s="1511"/>
      <c r="O73" s="1511"/>
      <c r="P73" s="1499"/>
      <c r="Q73" s="1499"/>
      <c r="R73" s="1499"/>
      <c r="S73" s="1499"/>
      <c r="T73" s="1499"/>
      <c r="U73" s="1499"/>
      <c r="V73" s="1561"/>
      <c r="W73" s="1562"/>
      <c r="X73" s="1562"/>
      <c r="Y73" s="1562"/>
      <c r="Z73" s="1503"/>
      <c r="AA73" s="1503"/>
      <c r="AB73" s="1503"/>
    </row>
    <row r="74" spans="1:30" ht="18" customHeight="1">
      <c r="A74" s="1563" t="s">
        <v>866</v>
      </c>
      <c r="B74" s="1564"/>
      <c r="C74" s="1564"/>
      <c r="D74" s="1564"/>
      <c r="E74" s="1564"/>
      <c r="F74" s="1564"/>
      <c r="G74" s="1564"/>
      <c r="H74" s="1564"/>
      <c r="I74" s="1564"/>
      <c r="J74" s="1564"/>
      <c r="K74" s="1564"/>
      <c r="L74" s="1564"/>
      <c r="M74" s="1564"/>
      <c r="N74" s="1564"/>
      <c r="O74" s="1564"/>
      <c r="P74" s="1564"/>
      <c r="Q74" s="1564"/>
      <c r="R74" s="1564"/>
      <c r="S74" s="1564"/>
      <c r="T74" s="1564"/>
      <c r="U74" s="1564"/>
      <c r="V74" s="1564"/>
      <c r="W74" s="1564"/>
      <c r="X74" s="1564"/>
      <c r="Y74" s="1564"/>
      <c r="Z74" s="1564"/>
      <c r="AA74" s="1564"/>
      <c r="AB74" s="1565"/>
    </row>
    <row r="75" spans="1:30" ht="42" customHeight="1">
      <c r="A75" s="1499" t="s">
        <v>181</v>
      </c>
      <c r="B75" s="1499"/>
      <c r="C75" s="1575" t="s">
        <v>181</v>
      </c>
      <c r="D75" s="1575"/>
      <c r="E75" s="1575"/>
      <c r="F75" s="1499" t="s">
        <v>181</v>
      </c>
      <c r="G75" s="1499"/>
      <c r="H75" s="1499"/>
      <c r="I75" s="1499"/>
      <c r="J75" s="1499"/>
      <c r="K75" s="1500" t="s">
        <v>810</v>
      </c>
      <c r="L75" s="1500"/>
      <c r="M75" s="1500"/>
      <c r="N75" s="1500"/>
      <c r="O75" s="1500"/>
      <c r="P75" s="1499" t="s">
        <v>181</v>
      </c>
      <c r="Q75" s="1499"/>
      <c r="R75" s="1499"/>
      <c r="S75" s="1499"/>
      <c r="T75" s="1499"/>
      <c r="U75" s="1499"/>
      <c r="V75" s="1561"/>
      <c r="W75" s="1562"/>
      <c r="X75" s="1562"/>
      <c r="Y75" s="1562"/>
      <c r="Z75" s="1503"/>
      <c r="AA75" s="1503"/>
      <c r="AB75" s="1503"/>
    </row>
    <row r="76" spans="1:30" s="409" customFormat="1" ht="42" customHeight="1">
      <c r="A76" s="1499" t="s">
        <v>181</v>
      </c>
      <c r="B76" s="1499"/>
      <c r="C76" s="1575" t="s">
        <v>181</v>
      </c>
      <c r="D76" s="1575"/>
      <c r="E76" s="1575"/>
      <c r="F76" s="1499" t="s">
        <v>181</v>
      </c>
      <c r="G76" s="1499"/>
      <c r="H76" s="1499"/>
      <c r="I76" s="1499"/>
      <c r="J76" s="1499"/>
      <c r="K76" s="1511" t="s">
        <v>822</v>
      </c>
      <c r="L76" s="1511"/>
      <c r="M76" s="1511"/>
      <c r="N76" s="1511"/>
      <c r="O76" s="1511"/>
      <c r="P76" s="1499" t="s">
        <v>181</v>
      </c>
      <c r="Q76" s="1499"/>
      <c r="R76" s="1499"/>
      <c r="S76" s="1499"/>
      <c r="T76" s="1499"/>
      <c r="U76" s="1499"/>
      <c r="V76" s="1561"/>
      <c r="W76" s="1562"/>
      <c r="X76" s="1562"/>
      <c r="Y76" s="1562"/>
      <c r="Z76" s="1503"/>
      <c r="AA76" s="1503"/>
      <c r="AB76" s="1503"/>
    </row>
    <row r="77" spans="1:30" ht="18" customHeight="1">
      <c r="A77" s="1524" t="s">
        <v>867</v>
      </c>
      <c r="B77" s="1524"/>
      <c r="C77" s="1524"/>
      <c r="D77" s="1524"/>
      <c r="E77" s="1524"/>
      <c r="F77" s="1524"/>
      <c r="G77" s="1524"/>
      <c r="H77" s="1524"/>
      <c r="I77" s="1524"/>
      <c r="J77" s="1524"/>
      <c r="K77" s="1524"/>
      <c r="L77" s="1524"/>
      <c r="M77" s="1524"/>
      <c r="N77" s="1524"/>
      <c r="O77" s="1524"/>
      <c r="P77" s="1524"/>
      <c r="Q77" s="1524"/>
      <c r="R77" s="1524"/>
      <c r="S77" s="1524"/>
      <c r="T77" s="1524"/>
      <c r="U77" s="1524"/>
      <c r="V77" s="1524"/>
      <c r="W77" s="1524"/>
      <c r="X77" s="1524"/>
      <c r="Y77" s="1524"/>
      <c r="Z77" s="1524"/>
      <c r="AA77" s="1524"/>
      <c r="AB77" s="1524"/>
    </row>
    <row r="78" spans="1:30" ht="42.75" customHeight="1">
      <c r="A78" s="1499" t="s">
        <v>181</v>
      </c>
      <c r="B78" s="1499"/>
      <c r="C78" s="1575" t="s">
        <v>181</v>
      </c>
      <c r="D78" s="1575"/>
      <c r="E78" s="1575"/>
      <c r="F78" s="1499" t="s">
        <v>181</v>
      </c>
      <c r="G78" s="1499"/>
      <c r="H78" s="1499"/>
      <c r="I78" s="1499"/>
      <c r="J78" s="1499"/>
      <c r="K78" s="1566" t="s">
        <v>811</v>
      </c>
      <c r="L78" s="1567"/>
      <c r="M78" s="1567"/>
      <c r="N78" s="1567"/>
      <c r="O78" s="1568"/>
      <c r="P78" s="1499" t="s">
        <v>181</v>
      </c>
      <c r="Q78" s="1499"/>
      <c r="R78" s="1499"/>
      <c r="S78" s="1499"/>
      <c r="T78" s="1499"/>
      <c r="U78" s="1499"/>
      <c r="V78" s="1561"/>
      <c r="W78" s="1562"/>
      <c r="X78" s="1562"/>
      <c r="Y78" s="1562"/>
      <c r="Z78" s="1503"/>
      <c r="AA78" s="1503"/>
      <c r="AB78" s="1503"/>
    </row>
    <row r="79" spans="1:30" s="409" customFormat="1" ht="42.75" customHeight="1">
      <c r="A79" s="1499" t="s">
        <v>181</v>
      </c>
      <c r="B79" s="1499"/>
      <c r="C79" s="1575" t="s">
        <v>181</v>
      </c>
      <c r="D79" s="1575"/>
      <c r="E79" s="1575"/>
      <c r="F79" s="1499" t="s">
        <v>181</v>
      </c>
      <c r="G79" s="1499"/>
      <c r="H79" s="1499"/>
      <c r="I79" s="1499"/>
      <c r="J79" s="1499"/>
      <c r="K79" s="1569" t="s">
        <v>811</v>
      </c>
      <c r="L79" s="1570"/>
      <c r="M79" s="1570"/>
      <c r="N79" s="1570"/>
      <c r="O79" s="1571"/>
      <c r="P79" s="1499" t="s">
        <v>181</v>
      </c>
      <c r="Q79" s="1499"/>
      <c r="R79" s="1499"/>
      <c r="S79" s="1499"/>
      <c r="T79" s="1499"/>
      <c r="U79" s="1499"/>
      <c r="V79" s="1561"/>
      <c r="W79" s="1562"/>
      <c r="X79" s="1562"/>
      <c r="Y79" s="1562"/>
      <c r="Z79" s="1503"/>
      <c r="AA79" s="1503"/>
      <c r="AB79" s="1503"/>
    </row>
    <row r="80" spans="1:30" ht="33.75" customHeight="1">
      <c r="A80" s="495" t="s">
        <v>531</v>
      </c>
      <c r="B80" s="1525" t="s">
        <v>590</v>
      </c>
      <c r="C80" s="1525"/>
      <c r="D80" s="1525"/>
      <c r="E80" s="1525"/>
      <c r="F80" s="1525"/>
      <c r="G80" s="1525"/>
      <c r="H80" s="1525"/>
      <c r="I80" s="1525"/>
      <c r="J80" s="1525"/>
      <c r="K80" s="1525"/>
      <c r="L80" s="1525"/>
      <c r="M80" s="1525"/>
      <c r="N80" s="1525"/>
      <c r="O80" s="1525"/>
      <c r="P80" s="1525"/>
      <c r="Q80" s="1525"/>
      <c r="R80" s="1525"/>
      <c r="S80" s="1525"/>
      <c r="T80" s="1525"/>
      <c r="U80" s="1525"/>
      <c r="V80" s="1525"/>
      <c r="W80" s="1525"/>
      <c r="X80" s="1525"/>
      <c r="Y80" s="1525"/>
      <c r="Z80" s="1503"/>
      <c r="AA80" s="1503"/>
      <c r="AB80" s="1503"/>
    </row>
    <row r="81" spans="1:28" ht="30" customHeight="1">
      <c r="A81" s="495" t="s">
        <v>532</v>
      </c>
      <c r="B81" s="1525" t="s">
        <v>593</v>
      </c>
      <c r="C81" s="1525"/>
      <c r="D81" s="1525"/>
      <c r="E81" s="1525"/>
      <c r="F81" s="1525"/>
      <c r="G81" s="1525"/>
      <c r="H81" s="1525"/>
      <c r="I81" s="1525"/>
      <c r="J81" s="1525"/>
      <c r="K81" s="1525"/>
      <c r="L81" s="1525"/>
      <c r="M81" s="1525"/>
      <c r="N81" s="1525"/>
      <c r="O81" s="1525"/>
      <c r="P81" s="1525"/>
      <c r="Q81" s="1525"/>
      <c r="R81" s="1525"/>
      <c r="S81" s="1525"/>
      <c r="T81" s="1525"/>
      <c r="U81" s="1525"/>
      <c r="V81" s="1525"/>
      <c r="W81" s="1525"/>
      <c r="X81" s="1525"/>
      <c r="Y81" s="1525"/>
      <c r="Z81" s="1527"/>
      <c r="AA81" s="1527"/>
      <c r="AB81" s="1527"/>
    </row>
    <row r="82" spans="1:28" ht="40.5" customHeight="1">
      <c r="A82" s="495" t="s">
        <v>533</v>
      </c>
      <c r="B82" s="1525" t="s">
        <v>592</v>
      </c>
      <c r="C82" s="1525"/>
      <c r="D82" s="1525"/>
      <c r="E82" s="1525"/>
      <c r="F82" s="1525"/>
      <c r="G82" s="1525"/>
      <c r="H82" s="1525"/>
      <c r="I82" s="1525"/>
      <c r="J82" s="1525"/>
      <c r="K82" s="1525"/>
      <c r="L82" s="1525"/>
      <c r="M82" s="1525"/>
      <c r="N82" s="1525"/>
      <c r="O82" s="1525"/>
      <c r="P82" s="1525"/>
      <c r="Q82" s="1525"/>
      <c r="R82" s="1525"/>
      <c r="S82" s="1525"/>
      <c r="T82" s="1525"/>
      <c r="U82" s="1525"/>
      <c r="V82" s="1525"/>
      <c r="W82" s="1525"/>
      <c r="X82" s="1525"/>
      <c r="Y82" s="1525"/>
      <c r="Z82" s="1527"/>
      <c r="AA82" s="1527"/>
      <c r="AB82" s="1527"/>
    </row>
    <row r="83" spans="1:28" ht="30" customHeight="1">
      <c r="A83" s="495" t="s">
        <v>548</v>
      </c>
      <c r="B83" s="1266" t="s">
        <v>229</v>
      </c>
      <c r="C83" s="1266"/>
      <c r="D83" s="1266"/>
      <c r="E83" s="1266"/>
      <c r="F83" s="1266"/>
      <c r="G83" s="1266"/>
      <c r="H83" s="1266"/>
      <c r="I83" s="1266"/>
      <c r="J83" s="1266"/>
      <c r="K83" s="1266"/>
      <c r="L83" s="1266"/>
      <c r="M83" s="1266"/>
      <c r="N83" s="1266"/>
      <c r="O83" s="1266"/>
      <c r="P83" s="1266"/>
      <c r="Q83" s="1266"/>
      <c r="R83" s="1266"/>
      <c r="S83" s="1266"/>
      <c r="T83" s="1266"/>
      <c r="U83" s="1266"/>
      <c r="V83" s="1266"/>
      <c r="W83" s="1266"/>
      <c r="X83" s="1266"/>
      <c r="Y83" s="1266"/>
      <c r="Z83" s="1526">
        <f>SUM(Z69:AB70,Z72:AB73,Z75:AB76,Z78:AB82)</f>
        <v>0</v>
      </c>
      <c r="AA83" s="1526"/>
      <c r="AB83" s="1526"/>
    </row>
    <row r="84" spans="1:28" ht="14.25" customHeight="1">
      <c r="A84" s="1529" t="s">
        <v>549</v>
      </c>
      <c r="B84" s="1586" t="s">
        <v>453</v>
      </c>
      <c r="C84" s="1195"/>
      <c r="D84" s="1195"/>
      <c r="E84" s="1195"/>
      <c r="F84" s="1195"/>
      <c r="G84" s="1195"/>
      <c r="H84" s="1587"/>
      <c r="I84" s="1572" t="str">
        <f>IF(Z83&gt;0,"Wpisz wartość kursu EUR do PLN","nd")</f>
        <v>nd</v>
      </c>
      <c r="J84" s="1573"/>
      <c r="K84" s="1574"/>
      <c r="L84" s="228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1545" t="s">
        <v>281</v>
      </c>
      <c r="Z84" s="1547" t="str">
        <f>IF(Z83=0,"",W61-Z83)</f>
        <v/>
      </c>
      <c r="AA84" s="1548"/>
      <c r="AB84" s="1549"/>
    </row>
    <row r="85" spans="1:28" ht="17.25" customHeight="1">
      <c r="A85" s="1530"/>
      <c r="B85" s="1588"/>
      <c r="C85" s="1399"/>
      <c r="D85" s="1399"/>
      <c r="E85" s="1399"/>
      <c r="F85" s="1399"/>
      <c r="G85" s="1399"/>
      <c r="H85" s="1589"/>
      <c r="I85" s="1539"/>
      <c r="J85" s="1540"/>
      <c r="K85" s="1541"/>
      <c r="L85" s="1553" t="s">
        <v>280</v>
      </c>
      <c r="M85" s="1554"/>
      <c r="N85" s="1484"/>
      <c r="O85" s="1485"/>
      <c r="P85" s="1485"/>
      <c r="Q85" s="1485"/>
      <c r="R85" s="1485"/>
      <c r="S85" s="1485"/>
      <c r="T85" s="1485"/>
      <c r="U85" s="1485"/>
      <c r="V85" s="1485"/>
      <c r="W85" s="1486"/>
      <c r="X85" s="573"/>
      <c r="Y85" s="1546"/>
      <c r="Z85" s="1550"/>
      <c r="AA85" s="1551"/>
      <c r="AB85" s="1552"/>
    </row>
    <row r="86" spans="1:28" ht="26.25" customHeight="1">
      <c r="A86" s="1531"/>
      <c r="B86" s="1590"/>
      <c r="C86" s="1591"/>
      <c r="D86" s="1591"/>
      <c r="E86" s="1591"/>
      <c r="F86" s="1591"/>
      <c r="G86" s="1591"/>
      <c r="H86" s="1592"/>
      <c r="I86" s="1542"/>
      <c r="J86" s="1543"/>
      <c r="K86" s="1544"/>
      <c r="L86" s="1555"/>
      <c r="M86" s="1556"/>
      <c r="N86" s="1557" t="s">
        <v>115</v>
      </c>
      <c r="O86" s="1557"/>
      <c r="P86" s="1557"/>
      <c r="Q86" s="1557"/>
      <c r="R86" s="1557"/>
      <c r="S86" s="1557"/>
      <c r="T86" s="1557"/>
      <c r="U86" s="1557"/>
      <c r="V86" s="1557"/>
      <c r="W86" s="1557"/>
      <c r="X86" s="230"/>
      <c r="Y86" s="583" t="s">
        <v>10</v>
      </c>
      <c r="Z86" s="1526" t="str">
        <f>IF(Z83=0,"",Z84*I84)</f>
        <v/>
      </c>
      <c r="AA86" s="1526"/>
      <c r="AB86" s="1526"/>
    </row>
    <row r="87" spans="1:28" ht="6" customHeight="1">
      <c r="A87" s="248"/>
      <c r="B87" s="248"/>
      <c r="C87" s="248"/>
      <c r="D87" s="248"/>
      <c r="E87" s="248"/>
      <c r="F87" s="248"/>
      <c r="G87" s="248"/>
      <c r="H87" s="248"/>
      <c r="I87" s="248"/>
      <c r="J87" s="249"/>
      <c r="K87" s="249"/>
      <c r="L87" s="249"/>
      <c r="M87" s="249"/>
      <c r="N87" s="249"/>
      <c r="O87" s="1576"/>
      <c r="P87" s="1576"/>
      <c r="Q87" s="1576"/>
      <c r="R87" s="1576"/>
      <c r="S87" s="1576"/>
      <c r="T87" s="1576"/>
      <c r="U87" s="1576"/>
      <c r="V87" s="1576"/>
      <c r="W87" s="1576"/>
      <c r="X87" s="1576"/>
      <c r="Y87" s="1576"/>
      <c r="Z87" s="1576"/>
      <c r="AA87" s="1576"/>
      <c r="AB87" s="1576"/>
    </row>
    <row r="88" spans="1:28" ht="6" customHeight="1">
      <c r="A88" s="585"/>
      <c r="B88" s="224"/>
      <c r="C88" s="224"/>
      <c r="D88" s="224"/>
      <c r="E88" s="224"/>
      <c r="F88" s="224"/>
      <c r="G88" s="225"/>
      <c r="H88" s="225"/>
      <c r="I88" s="225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37"/>
      <c r="U88" s="82"/>
      <c r="V88" s="225"/>
      <c r="W88" s="225"/>
      <c r="X88" s="225"/>
      <c r="Y88" s="225"/>
      <c r="Z88" s="225"/>
      <c r="AA88" s="225"/>
      <c r="AB88" s="225"/>
    </row>
    <row r="89" spans="1:28" ht="15" customHeight="1">
      <c r="A89" s="1577" t="s">
        <v>534</v>
      </c>
      <c r="B89" s="1577"/>
      <c r="C89" s="1577"/>
      <c r="D89" s="1577"/>
      <c r="E89" s="1577"/>
      <c r="F89" s="1577"/>
      <c r="G89" s="1577"/>
      <c r="H89" s="1577"/>
      <c r="I89" s="1577"/>
      <c r="J89" s="1577"/>
      <c r="K89" s="1577"/>
      <c r="L89" s="1577"/>
      <c r="M89" s="1577"/>
      <c r="N89" s="1577"/>
      <c r="O89" s="1577"/>
      <c r="P89" s="1577"/>
      <c r="Q89" s="1577"/>
      <c r="R89" s="1577"/>
      <c r="S89" s="1577"/>
      <c r="T89" s="1577"/>
      <c r="U89" s="1577"/>
      <c r="V89" s="1577"/>
      <c r="W89" s="1578">
        <v>30000</v>
      </c>
      <c r="X89" s="1579"/>
      <c r="Y89" s="1579"/>
      <c r="Z89" s="1580"/>
      <c r="AA89" s="678" t="s">
        <v>13</v>
      </c>
      <c r="AB89" s="1584" t="str">
        <f>IF(Z110=0,"","x")</f>
        <v/>
      </c>
    </row>
    <row r="90" spans="1:28" ht="2.25" customHeight="1">
      <c r="A90" s="1577"/>
      <c r="B90" s="1577"/>
      <c r="C90" s="1577"/>
      <c r="D90" s="1577"/>
      <c r="E90" s="1577"/>
      <c r="F90" s="1577"/>
      <c r="G90" s="1577"/>
      <c r="H90" s="1577"/>
      <c r="I90" s="1577"/>
      <c r="J90" s="1577"/>
      <c r="K90" s="1577"/>
      <c r="L90" s="1577"/>
      <c r="M90" s="1577"/>
      <c r="N90" s="1577"/>
      <c r="O90" s="1577"/>
      <c r="P90" s="1577"/>
      <c r="Q90" s="1577"/>
      <c r="R90" s="1577"/>
      <c r="S90" s="1577"/>
      <c r="T90" s="1577"/>
      <c r="U90" s="1577"/>
      <c r="V90" s="1577"/>
      <c r="W90" s="1581"/>
      <c r="X90" s="1582"/>
      <c r="Y90" s="1582"/>
      <c r="Z90" s="1583"/>
      <c r="AA90" s="679"/>
      <c r="AB90" s="1585"/>
    </row>
    <row r="91" spans="1:28" ht="22.5" customHeight="1">
      <c r="A91" s="1321" t="s">
        <v>535</v>
      </c>
      <c r="B91" s="1321"/>
      <c r="C91" s="1321"/>
      <c r="D91" s="1321"/>
      <c r="E91" s="1321"/>
      <c r="F91" s="1321"/>
      <c r="G91" s="1321"/>
      <c r="H91" s="1321"/>
      <c r="I91" s="1321"/>
      <c r="J91" s="1321"/>
      <c r="K91" s="1321"/>
      <c r="L91" s="1321"/>
      <c r="M91" s="1321"/>
      <c r="N91" s="1321"/>
      <c r="O91" s="1321"/>
      <c r="P91" s="1321"/>
      <c r="Q91" s="1321"/>
      <c r="R91" s="1321"/>
      <c r="S91" s="1321"/>
      <c r="T91" s="1321"/>
      <c r="U91" s="1321"/>
      <c r="V91" s="1321"/>
      <c r="W91" s="1321"/>
      <c r="X91" s="1321"/>
      <c r="Y91" s="1321"/>
      <c r="Z91" s="1321"/>
      <c r="AA91" s="1321"/>
      <c r="AB91" s="1321"/>
    </row>
    <row r="92" spans="1:28" ht="2.25" customHeight="1">
      <c r="A92" s="559"/>
      <c r="B92" s="559"/>
      <c r="C92" s="559"/>
      <c r="D92" s="559"/>
      <c r="E92" s="559"/>
      <c r="F92" s="559"/>
      <c r="G92" s="559"/>
      <c r="H92" s="559"/>
      <c r="I92" s="559"/>
      <c r="J92" s="559"/>
      <c r="K92" s="559"/>
      <c r="L92" s="559"/>
      <c r="M92" s="559"/>
      <c r="N92" s="559"/>
      <c r="O92" s="559"/>
      <c r="P92" s="559"/>
      <c r="Q92" s="559"/>
      <c r="R92" s="559"/>
      <c r="S92" s="559"/>
      <c r="T92" s="559"/>
      <c r="U92" s="559"/>
      <c r="V92" s="559"/>
      <c r="W92" s="559"/>
      <c r="X92" s="559"/>
      <c r="Y92" s="559"/>
      <c r="Z92" s="559"/>
      <c r="AA92" s="559"/>
      <c r="AB92" s="227"/>
    </row>
    <row r="93" spans="1:28" ht="18" customHeight="1">
      <c r="A93" s="1271" t="s">
        <v>274</v>
      </c>
      <c r="B93" s="1260"/>
      <c r="C93" s="1260"/>
      <c r="D93" s="1260"/>
      <c r="E93" s="1260"/>
      <c r="F93" s="1260"/>
      <c r="G93" s="1260"/>
      <c r="H93" s="1260"/>
      <c r="I93" s="1260"/>
      <c r="J93" s="1260"/>
      <c r="K93" s="1260"/>
      <c r="L93" s="1260"/>
      <c r="M93" s="1260"/>
      <c r="N93" s="1260"/>
      <c r="O93" s="1260"/>
      <c r="P93" s="1260"/>
      <c r="Q93" s="1260"/>
      <c r="R93" s="1260"/>
      <c r="S93" s="1260"/>
      <c r="T93" s="1260"/>
      <c r="U93" s="1260"/>
      <c r="V93" s="1260"/>
      <c r="W93" s="1260"/>
      <c r="X93" s="1260"/>
      <c r="Y93" s="1260"/>
      <c r="Z93" s="1260"/>
      <c r="AA93" s="1260"/>
      <c r="AB93" s="1261"/>
    </row>
    <row r="94" spans="1:28" ht="35.25" customHeight="1">
      <c r="A94" s="1504" t="s">
        <v>272</v>
      </c>
      <c r="B94" s="1504"/>
      <c r="C94" s="1504" t="s">
        <v>226</v>
      </c>
      <c r="D94" s="1504"/>
      <c r="E94" s="1504"/>
      <c r="F94" s="1504" t="s">
        <v>227</v>
      </c>
      <c r="G94" s="1504"/>
      <c r="H94" s="1504"/>
      <c r="I94" s="1504"/>
      <c r="J94" s="1504"/>
      <c r="K94" s="1504" t="s">
        <v>242</v>
      </c>
      <c r="L94" s="1505"/>
      <c r="M94" s="1505"/>
      <c r="N94" s="1505"/>
      <c r="O94" s="1505"/>
      <c r="P94" s="1504" t="s">
        <v>452</v>
      </c>
      <c r="Q94" s="1505"/>
      <c r="R94" s="1505"/>
      <c r="S94" s="1505"/>
      <c r="T94" s="1505"/>
      <c r="U94" s="1505"/>
      <c r="V94" s="1506" t="s">
        <v>228</v>
      </c>
      <c r="W94" s="1506"/>
      <c r="X94" s="1506"/>
      <c r="Y94" s="1506"/>
      <c r="Z94" s="1504" t="s">
        <v>328</v>
      </c>
      <c r="AA94" s="1504"/>
      <c r="AB94" s="1504"/>
    </row>
    <row r="95" spans="1:28" ht="18" customHeight="1">
      <c r="A95" s="1524" t="s">
        <v>736</v>
      </c>
      <c r="B95" s="1524"/>
      <c r="C95" s="1524"/>
      <c r="D95" s="1524"/>
      <c r="E95" s="1524"/>
      <c r="F95" s="1524"/>
      <c r="G95" s="1524"/>
      <c r="H95" s="1524"/>
      <c r="I95" s="1524"/>
      <c r="J95" s="1524"/>
      <c r="K95" s="1524"/>
      <c r="L95" s="1524"/>
      <c r="M95" s="1524"/>
      <c r="N95" s="1524"/>
      <c r="O95" s="1524"/>
      <c r="P95" s="1524"/>
      <c r="Q95" s="1524"/>
      <c r="R95" s="1524"/>
      <c r="S95" s="1524"/>
      <c r="T95" s="1524"/>
      <c r="U95" s="1524"/>
      <c r="V95" s="1524"/>
      <c r="W95" s="1524"/>
      <c r="X95" s="1524"/>
      <c r="Y95" s="1524"/>
      <c r="Z95" s="1524"/>
      <c r="AA95" s="1524"/>
      <c r="AB95" s="1524"/>
    </row>
    <row r="96" spans="1:28" ht="42" customHeight="1">
      <c r="A96" s="1499" t="s">
        <v>181</v>
      </c>
      <c r="B96" s="1499"/>
      <c r="C96" s="1560" t="s">
        <v>181</v>
      </c>
      <c r="D96" s="1560"/>
      <c r="E96" s="1560"/>
      <c r="F96" s="1499" t="s">
        <v>181</v>
      </c>
      <c r="G96" s="1499"/>
      <c r="H96" s="1499"/>
      <c r="I96" s="1499"/>
      <c r="J96" s="1499"/>
      <c r="K96" s="1500" t="s">
        <v>732</v>
      </c>
      <c r="L96" s="1500"/>
      <c r="M96" s="1500"/>
      <c r="N96" s="1500"/>
      <c r="O96" s="1500"/>
      <c r="P96" s="1499" t="s">
        <v>181</v>
      </c>
      <c r="Q96" s="1499"/>
      <c r="R96" s="1499"/>
      <c r="S96" s="1499"/>
      <c r="T96" s="1499"/>
      <c r="U96" s="1499"/>
      <c r="V96" s="1561"/>
      <c r="W96" s="1562"/>
      <c r="X96" s="1562"/>
      <c r="Y96" s="1562"/>
      <c r="Z96" s="1503"/>
      <c r="AA96" s="1503"/>
      <c r="AB96" s="1503"/>
    </row>
    <row r="97" spans="1:30" s="409" customFormat="1" ht="42" customHeight="1">
      <c r="A97" s="1499"/>
      <c r="B97" s="1499"/>
      <c r="C97" s="1560"/>
      <c r="D97" s="1560"/>
      <c r="E97" s="1560"/>
      <c r="F97" s="1499"/>
      <c r="G97" s="1499"/>
      <c r="H97" s="1499"/>
      <c r="I97" s="1499"/>
      <c r="J97" s="1499"/>
      <c r="K97" s="1511" t="s">
        <v>732</v>
      </c>
      <c r="L97" s="1511"/>
      <c r="M97" s="1511"/>
      <c r="N97" s="1511"/>
      <c r="O97" s="1511"/>
      <c r="P97" s="1499"/>
      <c r="Q97" s="1499"/>
      <c r="R97" s="1499"/>
      <c r="S97" s="1499"/>
      <c r="T97" s="1499"/>
      <c r="U97" s="1499"/>
      <c r="V97" s="1561"/>
      <c r="W97" s="1562"/>
      <c r="X97" s="1562"/>
      <c r="Y97" s="1562"/>
      <c r="Z97" s="1503"/>
      <c r="AA97" s="1503"/>
      <c r="AB97" s="1503"/>
    </row>
    <row r="98" spans="1:30" ht="21" customHeight="1">
      <c r="A98" s="1494" t="s">
        <v>868</v>
      </c>
      <c r="B98" s="1495"/>
      <c r="C98" s="1495"/>
      <c r="D98" s="1495"/>
      <c r="E98" s="1495"/>
      <c r="F98" s="1495"/>
      <c r="G98" s="1495"/>
      <c r="H98" s="1495"/>
      <c r="I98" s="1495"/>
      <c r="J98" s="1495"/>
      <c r="K98" s="1495"/>
      <c r="L98" s="1495"/>
      <c r="M98" s="1495"/>
      <c r="N98" s="1495"/>
      <c r="O98" s="1495"/>
      <c r="P98" s="1495"/>
      <c r="Q98" s="1495"/>
      <c r="R98" s="1495"/>
      <c r="S98" s="1495"/>
      <c r="T98" s="1495"/>
      <c r="U98" s="1495"/>
      <c r="V98" s="1495"/>
      <c r="W98" s="1495"/>
      <c r="X98" s="1495"/>
      <c r="Y98" s="1495"/>
      <c r="Z98" s="1495"/>
      <c r="AA98" s="1495"/>
      <c r="AB98" s="1496"/>
      <c r="AD98" s="529" t="s">
        <v>703</v>
      </c>
    </row>
    <row r="99" spans="1:30" ht="42" customHeight="1">
      <c r="A99" s="1499"/>
      <c r="B99" s="1499"/>
      <c r="C99" s="1560"/>
      <c r="D99" s="1560"/>
      <c r="E99" s="1560"/>
      <c r="F99" s="1499"/>
      <c r="G99" s="1499"/>
      <c r="H99" s="1499"/>
      <c r="I99" s="1499"/>
      <c r="J99" s="1499"/>
      <c r="K99" s="1500" t="s">
        <v>806</v>
      </c>
      <c r="L99" s="1500"/>
      <c r="M99" s="1500"/>
      <c r="N99" s="1500"/>
      <c r="O99" s="1500"/>
      <c r="P99" s="1499"/>
      <c r="Q99" s="1499"/>
      <c r="R99" s="1499"/>
      <c r="S99" s="1499"/>
      <c r="T99" s="1499"/>
      <c r="U99" s="1499"/>
      <c r="V99" s="1561"/>
      <c r="W99" s="1562"/>
      <c r="X99" s="1562"/>
      <c r="Y99" s="1562"/>
      <c r="Z99" s="1503"/>
      <c r="AA99" s="1503"/>
      <c r="AB99" s="1503"/>
      <c r="AD99" s="527" t="s">
        <v>704</v>
      </c>
    </row>
    <row r="100" spans="1:30" s="409" customFormat="1" ht="42" customHeight="1">
      <c r="A100" s="1499"/>
      <c r="B100" s="1499"/>
      <c r="C100" s="1560"/>
      <c r="D100" s="1560"/>
      <c r="E100" s="1560"/>
      <c r="F100" s="1499"/>
      <c r="G100" s="1499"/>
      <c r="H100" s="1499"/>
      <c r="I100" s="1499"/>
      <c r="J100" s="1499"/>
      <c r="K100" s="1511" t="s">
        <v>806</v>
      </c>
      <c r="L100" s="1511"/>
      <c r="M100" s="1511"/>
      <c r="N100" s="1511"/>
      <c r="O100" s="1511"/>
      <c r="P100" s="1499"/>
      <c r="Q100" s="1499"/>
      <c r="R100" s="1499"/>
      <c r="S100" s="1499"/>
      <c r="T100" s="1499"/>
      <c r="U100" s="1499"/>
      <c r="V100" s="1561"/>
      <c r="W100" s="1562"/>
      <c r="X100" s="1562"/>
      <c r="Y100" s="1562"/>
      <c r="Z100" s="1503"/>
      <c r="AA100" s="1503"/>
      <c r="AB100" s="1503"/>
    </row>
    <row r="101" spans="1:30" ht="18" customHeight="1">
      <c r="A101" s="1563" t="s">
        <v>869</v>
      </c>
      <c r="B101" s="1564"/>
      <c r="C101" s="1564"/>
      <c r="D101" s="1564"/>
      <c r="E101" s="1564"/>
      <c r="F101" s="1564"/>
      <c r="G101" s="1564"/>
      <c r="H101" s="1564"/>
      <c r="I101" s="1564"/>
      <c r="J101" s="1564"/>
      <c r="K101" s="1564"/>
      <c r="L101" s="1564"/>
      <c r="M101" s="1564"/>
      <c r="N101" s="1564"/>
      <c r="O101" s="1564"/>
      <c r="P101" s="1564"/>
      <c r="Q101" s="1564"/>
      <c r="R101" s="1564"/>
      <c r="S101" s="1564"/>
      <c r="T101" s="1564"/>
      <c r="U101" s="1564"/>
      <c r="V101" s="1564"/>
      <c r="W101" s="1564"/>
      <c r="X101" s="1564"/>
      <c r="Y101" s="1564"/>
      <c r="Z101" s="1564"/>
      <c r="AA101" s="1564"/>
      <c r="AB101" s="1565"/>
    </row>
    <row r="102" spans="1:30" ht="42" customHeight="1">
      <c r="A102" s="1499" t="s">
        <v>181</v>
      </c>
      <c r="B102" s="1499"/>
      <c r="C102" s="1560" t="s">
        <v>181</v>
      </c>
      <c r="D102" s="1560"/>
      <c r="E102" s="1560"/>
      <c r="F102" s="1499" t="s">
        <v>181</v>
      </c>
      <c r="G102" s="1499"/>
      <c r="H102" s="1499"/>
      <c r="I102" s="1499"/>
      <c r="J102" s="1499"/>
      <c r="K102" s="1500" t="s">
        <v>803</v>
      </c>
      <c r="L102" s="1500"/>
      <c r="M102" s="1500"/>
      <c r="N102" s="1500"/>
      <c r="O102" s="1500"/>
      <c r="P102" s="1499" t="s">
        <v>181</v>
      </c>
      <c r="Q102" s="1499"/>
      <c r="R102" s="1499"/>
      <c r="S102" s="1499"/>
      <c r="T102" s="1499"/>
      <c r="U102" s="1499"/>
      <c r="V102" s="1561"/>
      <c r="W102" s="1562"/>
      <c r="X102" s="1562"/>
      <c r="Y102" s="1562"/>
      <c r="Z102" s="1503"/>
      <c r="AA102" s="1503"/>
      <c r="AB102" s="1503"/>
    </row>
    <row r="103" spans="1:30" s="409" customFormat="1" ht="42" customHeight="1">
      <c r="A103" s="1499" t="s">
        <v>181</v>
      </c>
      <c r="B103" s="1499"/>
      <c r="C103" s="1560" t="s">
        <v>181</v>
      </c>
      <c r="D103" s="1560"/>
      <c r="E103" s="1560"/>
      <c r="F103" s="1499" t="s">
        <v>181</v>
      </c>
      <c r="G103" s="1499"/>
      <c r="H103" s="1499"/>
      <c r="I103" s="1499"/>
      <c r="J103" s="1499"/>
      <c r="K103" s="1511" t="s">
        <v>822</v>
      </c>
      <c r="L103" s="1511"/>
      <c r="M103" s="1511"/>
      <c r="N103" s="1511"/>
      <c r="O103" s="1511"/>
      <c r="P103" s="1499" t="s">
        <v>181</v>
      </c>
      <c r="Q103" s="1499"/>
      <c r="R103" s="1499"/>
      <c r="S103" s="1499"/>
      <c r="T103" s="1499"/>
      <c r="U103" s="1499"/>
      <c r="V103" s="1561"/>
      <c r="W103" s="1562"/>
      <c r="X103" s="1562"/>
      <c r="Y103" s="1562"/>
      <c r="Z103" s="1503"/>
      <c r="AA103" s="1503"/>
      <c r="AB103" s="1503"/>
    </row>
    <row r="104" spans="1:30" ht="18" customHeight="1">
      <c r="A104" s="1524" t="s">
        <v>870</v>
      </c>
      <c r="B104" s="1524"/>
      <c r="C104" s="1524"/>
      <c r="D104" s="1524"/>
      <c r="E104" s="1524"/>
      <c r="F104" s="1524"/>
      <c r="G104" s="1524"/>
      <c r="H104" s="1524"/>
      <c r="I104" s="1524"/>
      <c r="J104" s="1524"/>
      <c r="K104" s="1524"/>
      <c r="L104" s="1524"/>
      <c r="M104" s="1524"/>
      <c r="N104" s="1524"/>
      <c r="O104" s="1524"/>
      <c r="P104" s="1524"/>
      <c r="Q104" s="1524"/>
      <c r="R104" s="1524"/>
      <c r="S104" s="1524"/>
      <c r="T104" s="1524"/>
      <c r="U104" s="1524"/>
      <c r="V104" s="1524"/>
      <c r="W104" s="1524"/>
      <c r="X104" s="1524"/>
      <c r="Y104" s="1524"/>
      <c r="Z104" s="1524"/>
      <c r="AA104" s="1524"/>
      <c r="AB104" s="1524"/>
    </row>
    <row r="105" spans="1:30" ht="42" customHeight="1">
      <c r="A105" s="1499" t="s">
        <v>181</v>
      </c>
      <c r="B105" s="1499"/>
      <c r="C105" s="1560" t="s">
        <v>181</v>
      </c>
      <c r="D105" s="1560"/>
      <c r="E105" s="1560"/>
      <c r="F105" s="1499" t="s">
        <v>181</v>
      </c>
      <c r="G105" s="1499"/>
      <c r="H105" s="1499"/>
      <c r="I105" s="1499"/>
      <c r="J105" s="1499"/>
      <c r="K105" s="1566" t="s">
        <v>808</v>
      </c>
      <c r="L105" s="1567"/>
      <c r="M105" s="1567"/>
      <c r="N105" s="1567"/>
      <c r="O105" s="1568"/>
      <c r="P105" s="1499" t="s">
        <v>181</v>
      </c>
      <c r="Q105" s="1499"/>
      <c r="R105" s="1499"/>
      <c r="S105" s="1499"/>
      <c r="T105" s="1499"/>
      <c r="U105" s="1499"/>
      <c r="V105" s="1561"/>
      <c r="W105" s="1562"/>
      <c r="X105" s="1562"/>
      <c r="Y105" s="1562"/>
      <c r="Z105" s="1503"/>
      <c r="AA105" s="1503"/>
      <c r="AB105" s="1503"/>
    </row>
    <row r="106" spans="1:30" s="409" customFormat="1" ht="42" customHeight="1">
      <c r="A106" s="1499" t="s">
        <v>181</v>
      </c>
      <c r="B106" s="1499"/>
      <c r="C106" s="1560" t="s">
        <v>181</v>
      </c>
      <c r="D106" s="1560"/>
      <c r="E106" s="1560"/>
      <c r="F106" s="1499" t="s">
        <v>181</v>
      </c>
      <c r="G106" s="1499"/>
      <c r="H106" s="1499"/>
      <c r="I106" s="1499"/>
      <c r="J106" s="1499"/>
      <c r="K106" s="1569" t="s">
        <v>812</v>
      </c>
      <c r="L106" s="1570"/>
      <c r="M106" s="1570"/>
      <c r="N106" s="1570"/>
      <c r="O106" s="1571"/>
      <c r="P106" s="1499" t="s">
        <v>181</v>
      </c>
      <c r="Q106" s="1499"/>
      <c r="R106" s="1499"/>
      <c r="S106" s="1499"/>
      <c r="T106" s="1499"/>
      <c r="U106" s="1499"/>
      <c r="V106" s="1561"/>
      <c r="W106" s="1562"/>
      <c r="X106" s="1562"/>
      <c r="Y106" s="1562"/>
      <c r="Z106" s="1503"/>
      <c r="AA106" s="1503"/>
      <c r="AB106" s="1503"/>
    </row>
    <row r="107" spans="1:30" ht="34.5" customHeight="1">
      <c r="A107" s="495" t="s">
        <v>536</v>
      </c>
      <c r="B107" s="1525" t="s">
        <v>590</v>
      </c>
      <c r="C107" s="1525"/>
      <c r="D107" s="1525"/>
      <c r="E107" s="1525"/>
      <c r="F107" s="1525"/>
      <c r="G107" s="1525"/>
      <c r="H107" s="1525"/>
      <c r="I107" s="1525"/>
      <c r="J107" s="1525"/>
      <c r="K107" s="1525"/>
      <c r="L107" s="1525"/>
      <c r="M107" s="1525"/>
      <c r="N107" s="1525"/>
      <c r="O107" s="1525"/>
      <c r="P107" s="1525"/>
      <c r="Q107" s="1525"/>
      <c r="R107" s="1525"/>
      <c r="S107" s="1525"/>
      <c r="T107" s="1525"/>
      <c r="U107" s="1525"/>
      <c r="V107" s="1525"/>
      <c r="W107" s="1525"/>
      <c r="X107" s="1525"/>
      <c r="Y107" s="1525"/>
      <c r="Z107" s="1503"/>
      <c r="AA107" s="1503"/>
      <c r="AB107" s="1503"/>
    </row>
    <row r="108" spans="1:30" ht="30" customHeight="1">
      <c r="A108" s="495" t="s">
        <v>537</v>
      </c>
      <c r="B108" s="1525" t="s">
        <v>593</v>
      </c>
      <c r="C108" s="1525"/>
      <c r="D108" s="1525"/>
      <c r="E108" s="1525"/>
      <c r="F108" s="1525"/>
      <c r="G108" s="1525"/>
      <c r="H108" s="1525"/>
      <c r="I108" s="1525"/>
      <c r="J108" s="1525"/>
      <c r="K108" s="1525"/>
      <c r="L108" s="1525"/>
      <c r="M108" s="1525"/>
      <c r="N108" s="1525"/>
      <c r="O108" s="1525"/>
      <c r="P108" s="1525"/>
      <c r="Q108" s="1525"/>
      <c r="R108" s="1525"/>
      <c r="S108" s="1525"/>
      <c r="T108" s="1525"/>
      <c r="U108" s="1525"/>
      <c r="V108" s="1525"/>
      <c r="W108" s="1525"/>
      <c r="X108" s="1525"/>
      <c r="Y108" s="1525"/>
      <c r="Z108" s="1527"/>
      <c r="AA108" s="1527"/>
      <c r="AB108" s="1527"/>
    </row>
    <row r="109" spans="1:30" ht="40.5" customHeight="1">
      <c r="A109" s="495" t="s">
        <v>538</v>
      </c>
      <c r="B109" s="1525" t="s">
        <v>592</v>
      </c>
      <c r="C109" s="1525"/>
      <c r="D109" s="1525"/>
      <c r="E109" s="1525"/>
      <c r="F109" s="1525"/>
      <c r="G109" s="1525"/>
      <c r="H109" s="1525"/>
      <c r="I109" s="1525"/>
      <c r="J109" s="1525"/>
      <c r="K109" s="1525"/>
      <c r="L109" s="1525"/>
      <c r="M109" s="1525"/>
      <c r="N109" s="1525"/>
      <c r="O109" s="1525"/>
      <c r="P109" s="1525"/>
      <c r="Q109" s="1525"/>
      <c r="R109" s="1525"/>
      <c r="S109" s="1525"/>
      <c r="T109" s="1525"/>
      <c r="U109" s="1525"/>
      <c r="V109" s="1525"/>
      <c r="W109" s="1525"/>
      <c r="X109" s="1525"/>
      <c r="Y109" s="1525"/>
      <c r="Z109" s="1527"/>
      <c r="AA109" s="1527"/>
      <c r="AB109" s="1527"/>
    </row>
    <row r="110" spans="1:30" ht="30" customHeight="1">
      <c r="A110" s="495" t="s">
        <v>550</v>
      </c>
      <c r="B110" s="1266" t="s">
        <v>229</v>
      </c>
      <c r="C110" s="1266"/>
      <c r="D110" s="1266"/>
      <c r="E110" s="1266"/>
      <c r="F110" s="1266"/>
      <c r="G110" s="1266"/>
      <c r="H110" s="1266"/>
      <c r="I110" s="1266"/>
      <c r="J110" s="1266"/>
      <c r="K110" s="1266"/>
      <c r="L110" s="1266"/>
      <c r="M110" s="1266"/>
      <c r="N110" s="1266"/>
      <c r="O110" s="1266"/>
      <c r="P110" s="1266"/>
      <c r="Q110" s="1266"/>
      <c r="R110" s="1266"/>
      <c r="S110" s="1266"/>
      <c r="T110" s="1266"/>
      <c r="U110" s="1266"/>
      <c r="V110" s="1266"/>
      <c r="W110" s="1266"/>
      <c r="X110" s="1266"/>
      <c r="Y110" s="1266"/>
      <c r="Z110" s="1526">
        <f>SUM(Z96:AB97,Z99:AB100,Z102:AB103,Z105:AB109)</f>
        <v>0</v>
      </c>
      <c r="AA110" s="1526"/>
      <c r="AB110" s="1526"/>
    </row>
    <row r="111" spans="1:30" ht="14.25" customHeight="1">
      <c r="A111" s="1529" t="s">
        <v>551</v>
      </c>
      <c r="B111" s="1532" t="s">
        <v>453</v>
      </c>
      <c r="C111" s="1533"/>
      <c r="D111" s="1533"/>
      <c r="E111" s="1533"/>
      <c r="F111" s="1533"/>
      <c r="G111" s="1533"/>
      <c r="H111" s="1534"/>
      <c r="I111" s="1572" t="str">
        <f>IF(Z110&gt;0,"Wpisz wartość kursu EUR do PLN","nd")</f>
        <v>nd</v>
      </c>
      <c r="J111" s="1573"/>
      <c r="K111" s="1574"/>
      <c r="L111" s="228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1545" t="s">
        <v>281</v>
      </c>
      <c r="Z111" s="1547" t="str">
        <f>IF(Z110=0,"",W89-Z110)</f>
        <v/>
      </c>
      <c r="AA111" s="1548"/>
      <c r="AB111" s="1549"/>
    </row>
    <row r="112" spans="1:30" ht="14.25" customHeight="1">
      <c r="A112" s="1530"/>
      <c r="B112" s="1535"/>
      <c r="C112" s="907"/>
      <c r="D112" s="907"/>
      <c r="E112" s="907"/>
      <c r="F112" s="907"/>
      <c r="G112" s="907"/>
      <c r="H112" s="1536"/>
      <c r="I112" s="1539"/>
      <c r="J112" s="1540"/>
      <c r="K112" s="1541"/>
      <c r="L112" s="1553" t="s">
        <v>280</v>
      </c>
      <c r="M112" s="1554"/>
      <c r="N112" s="1487"/>
      <c r="O112" s="1488"/>
      <c r="P112" s="1488"/>
      <c r="Q112" s="1488"/>
      <c r="R112" s="1488"/>
      <c r="S112" s="1488"/>
      <c r="T112" s="1488"/>
      <c r="U112" s="1488"/>
      <c r="V112" s="1488"/>
      <c r="W112" s="1489"/>
      <c r="X112" s="573"/>
      <c r="Y112" s="1546"/>
      <c r="Z112" s="1550"/>
      <c r="AA112" s="1551"/>
      <c r="AB112" s="1552"/>
    </row>
    <row r="113" spans="1:30" ht="25.5" customHeight="1">
      <c r="A113" s="1531"/>
      <c r="B113" s="1537"/>
      <c r="C113" s="1509"/>
      <c r="D113" s="1509"/>
      <c r="E113" s="1509"/>
      <c r="F113" s="1509"/>
      <c r="G113" s="1509"/>
      <c r="H113" s="1538"/>
      <c r="I113" s="1542"/>
      <c r="J113" s="1543"/>
      <c r="K113" s="1544"/>
      <c r="L113" s="1555"/>
      <c r="M113" s="1556"/>
      <c r="N113" s="1557" t="s">
        <v>115</v>
      </c>
      <c r="O113" s="1557"/>
      <c r="P113" s="1557"/>
      <c r="Q113" s="1557"/>
      <c r="R113" s="1557"/>
      <c r="S113" s="1557"/>
      <c r="T113" s="1557"/>
      <c r="U113" s="1557"/>
      <c r="V113" s="1557"/>
      <c r="W113" s="1557"/>
      <c r="X113" s="230"/>
      <c r="Y113" s="583" t="s">
        <v>10</v>
      </c>
      <c r="Z113" s="1526" t="str">
        <f>IF(Z110=0,"",Z111*I111)</f>
        <v/>
      </c>
      <c r="AA113" s="1526"/>
      <c r="AB113" s="1526"/>
    </row>
    <row r="114" spans="1:30" ht="6" customHeight="1">
      <c r="A114" s="585"/>
      <c r="B114" s="224"/>
      <c r="C114" s="224"/>
      <c r="D114" s="224"/>
      <c r="E114" s="224"/>
      <c r="F114" s="224"/>
      <c r="G114" s="225"/>
      <c r="H114" s="225"/>
      <c r="I114" s="225"/>
      <c r="J114" s="226"/>
      <c r="K114" s="226"/>
      <c r="L114" s="226"/>
      <c r="M114" s="226"/>
      <c r="N114" s="226"/>
      <c r="O114" s="226"/>
      <c r="P114" s="226"/>
      <c r="Q114" s="226"/>
      <c r="R114" s="226"/>
      <c r="S114" s="226"/>
      <c r="T114" s="237"/>
      <c r="U114" s="82"/>
      <c r="V114" s="225"/>
      <c r="W114" s="225"/>
      <c r="X114" s="225"/>
      <c r="Y114" s="225"/>
      <c r="Z114" s="225"/>
      <c r="AA114" s="225"/>
      <c r="AB114" s="225"/>
    </row>
    <row r="115" spans="1:30" ht="6" customHeight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</row>
    <row r="116" spans="1:30" ht="15" customHeight="1">
      <c r="A116" s="1593" t="s">
        <v>539</v>
      </c>
      <c r="B116" s="1594"/>
      <c r="C116" s="1594"/>
      <c r="D116" s="1594"/>
      <c r="E116" s="1594"/>
      <c r="F116" s="1594"/>
      <c r="G116" s="1594"/>
      <c r="H116" s="1594"/>
      <c r="I116" s="1594"/>
      <c r="J116" s="1594"/>
      <c r="K116" s="1594"/>
      <c r="L116" s="1594"/>
      <c r="M116" s="1594"/>
      <c r="N116" s="1594"/>
      <c r="O116" s="1594"/>
      <c r="P116" s="1594"/>
      <c r="Q116" s="1594"/>
      <c r="R116" s="1594"/>
      <c r="S116" s="1594"/>
      <c r="T116" s="1594"/>
      <c r="U116" s="1594"/>
      <c r="V116" s="1595"/>
      <c r="W116" s="1599">
        <v>20000</v>
      </c>
      <c r="X116" s="1600"/>
      <c r="Y116" s="1600"/>
      <c r="Z116" s="1601"/>
      <c r="AA116" s="578" t="s">
        <v>13</v>
      </c>
      <c r="AB116" s="1518" t="str">
        <f>IF(Z138=0,"","x")</f>
        <v/>
      </c>
    </row>
    <row r="117" spans="1:30" ht="3" customHeight="1">
      <c r="A117" s="1596"/>
      <c r="B117" s="1597"/>
      <c r="C117" s="1597"/>
      <c r="D117" s="1597"/>
      <c r="E117" s="1597"/>
      <c r="F117" s="1597"/>
      <c r="G117" s="1597"/>
      <c r="H117" s="1597"/>
      <c r="I117" s="1597"/>
      <c r="J117" s="1597"/>
      <c r="K117" s="1597"/>
      <c r="L117" s="1597"/>
      <c r="M117" s="1597"/>
      <c r="N117" s="1597"/>
      <c r="O117" s="1597"/>
      <c r="P117" s="1597"/>
      <c r="Q117" s="1597"/>
      <c r="R117" s="1597"/>
      <c r="S117" s="1597"/>
      <c r="T117" s="1597"/>
      <c r="U117" s="1597"/>
      <c r="V117" s="1598"/>
      <c r="W117" s="1602"/>
      <c r="X117" s="1603"/>
      <c r="Y117" s="1603"/>
      <c r="Z117" s="1604"/>
      <c r="AB117" s="1519"/>
      <c r="AD117" s="550"/>
    </row>
    <row r="118" spans="1:30" ht="13.25" customHeight="1">
      <c r="A118" s="559"/>
      <c r="B118" s="559"/>
      <c r="C118" s="559"/>
      <c r="D118" s="559"/>
      <c r="E118" s="559"/>
      <c r="F118" s="559"/>
      <c r="G118" s="559"/>
      <c r="H118" s="559"/>
      <c r="I118" s="559"/>
      <c r="J118" s="559"/>
      <c r="K118" s="559"/>
      <c r="L118" s="559"/>
      <c r="M118" s="559"/>
      <c r="N118" s="559"/>
      <c r="O118" s="559"/>
      <c r="P118" s="559"/>
      <c r="Q118" s="559"/>
      <c r="R118" s="559"/>
      <c r="S118" s="559"/>
      <c r="T118" s="559"/>
      <c r="U118" s="559"/>
      <c r="V118" s="559"/>
      <c r="W118" s="541"/>
      <c r="X118" s="541"/>
      <c r="Y118" s="541"/>
      <c r="Z118" s="541"/>
      <c r="AB118" s="542"/>
      <c r="AD118" s="550"/>
    </row>
    <row r="119" spans="1:30" ht="20.25" customHeight="1">
      <c r="A119" s="1399" t="s">
        <v>540</v>
      </c>
      <c r="B119" s="1399"/>
      <c r="C119" s="1399"/>
      <c r="D119" s="1399"/>
      <c r="E119" s="1399"/>
      <c r="F119" s="1399"/>
      <c r="G119" s="1399"/>
      <c r="H119" s="1399"/>
      <c r="I119" s="1399"/>
      <c r="J119" s="1399"/>
      <c r="K119" s="1399"/>
      <c r="L119" s="1399"/>
      <c r="M119" s="1399"/>
      <c r="N119" s="1399"/>
      <c r="O119" s="1399"/>
      <c r="P119" s="1399"/>
      <c r="Q119" s="1399"/>
      <c r="R119" s="1399"/>
      <c r="S119" s="1399"/>
      <c r="T119" s="1399"/>
      <c r="U119" s="1399"/>
      <c r="V119" s="1399"/>
      <c r="W119" s="1399"/>
      <c r="X119" s="1399"/>
      <c r="Y119" s="1399"/>
      <c r="Z119" s="1399"/>
      <c r="AA119" s="1399"/>
      <c r="AB119" s="1399"/>
    </row>
    <row r="120" spans="1:30" ht="2.25" customHeight="1">
      <c r="A120" s="559"/>
      <c r="B120" s="559"/>
      <c r="C120" s="559"/>
      <c r="D120" s="559"/>
      <c r="E120" s="559"/>
      <c r="F120" s="559"/>
      <c r="G120" s="559"/>
      <c r="H120" s="559"/>
      <c r="I120" s="559"/>
      <c r="J120" s="559"/>
      <c r="K120" s="559"/>
      <c r="L120" s="559"/>
      <c r="M120" s="559"/>
      <c r="N120" s="559"/>
      <c r="O120" s="559"/>
      <c r="P120" s="559"/>
      <c r="Q120" s="559"/>
      <c r="R120" s="559"/>
      <c r="S120" s="559"/>
      <c r="T120" s="559"/>
      <c r="U120" s="559"/>
      <c r="V120" s="559"/>
      <c r="W120" s="559"/>
      <c r="X120" s="559"/>
      <c r="Y120" s="559"/>
      <c r="Z120" s="559"/>
      <c r="AA120" s="559"/>
      <c r="AB120" s="227"/>
    </row>
    <row r="121" spans="1:30" ht="18" customHeight="1">
      <c r="A121" s="1271" t="s">
        <v>274</v>
      </c>
      <c r="B121" s="1260"/>
      <c r="C121" s="1260"/>
      <c r="D121" s="1260"/>
      <c r="E121" s="1260"/>
      <c r="F121" s="1260"/>
      <c r="G121" s="1260"/>
      <c r="H121" s="1260"/>
      <c r="I121" s="1260"/>
      <c r="J121" s="1260"/>
      <c r="K121" s="1260"/>
      <c r="L121" s="1260"/>
      <c r="M121" s="1260"/>
      <c r="N121" s="1260"/>
      <c r="O121" s="1260"/>
      <c r="P121" s="1260"/>
      <c r="Q121" s="1260"/>
      <c r="R121" s="1260"/>
      <c r="S121" s="1260"/>
      <c r="T121" s="1260"/>
      <c r="U121" s="1260"/>
      <c r="V121" s="1260"/>
      <c r="W121" s="1260"/>
      <c r="X121" s="1260"/>
      <c r="Y121" s="1260"/>
      <c r="Z121" s="1260"/>
      <c r="AA121" s="1260"/>
      <c r="AB121" s="1261"/>
    </row>
    <row r="122" spans="1:30" ht="35.25" customHeight="1">
      <c r="A122" s="1504" t="s">
        <v>272</v>
      </c>
      <c r="B122" s="1504"/>
      <c r="C122" s="1504" t="s">
        <v>226</v>
      </c>
      <c r="D122" s="1504"/>
      <c r="E122" s="1504"/>
      <c r="F122" s="1504" t="s">
        <v>227</v>
      </c>
      <c r="G122" s="1504"/>
      <c r="H122" s="1504"/>
      <c r="I122" s="1504"/>
      <c r="J122" s="1504"/>
      <c r="K122" s="1504" t="s">
        <v>242</v>
      </c>
      <c r="L122" s="1505"/>
      <c r="M122" s="1505"/>
      <c r="N122" s="1505"/>
      <c r="O122" s="1505"/>
      <c r="P122" s="1504" t="s">
        <v>529</v>
      </c>
      <c r="Q122" s="1505"/>
      <c r="R122" s="1505"/>
      <c r="S122" s="1505"/>
      <c r="T122" s="1505"/>
      <c r="U122" s="1505"/>
      <c r="V122" s="1506" t="s">
        <v>228</v>
      </c>
      <c r="W122" s="1506"/>
      <c r="X122" s="1506"/>
      <c r="Y122" s="1506"/>
      <c r="Z122" s="1504" t="s">
        <v>328</v>
      </c>
      <c r="AA122" s="1504"/>
      <c r="AB122" s="1504"/>
    </row>
    <row r="123" spans="1:30" ht="18.75" customHeight="1">
      <c r="A123" s="1524" t="s">
        <v>730</v>
      </c>
      <c r="B123" s="1524"/>
      <c r="C123" s="1524"/>
      <c r="D123" s="1524"/>
      <c r="E123" s="1524"/>
      <c r="F123" s="1524"/>
      <c r="G123" s="1524"/>
      <c r="H123" s="1524"/>
      <c r="I123" s="1524"/>
      <c r="J123" s="1524"/>
      <c r="K123" s="1524"/>
      <c r="L123" s="1524"/>
      <c r="M123" s="1524"/>
      <c r="N123" s="1524"/>
      <c r="O123" s="1524"/>
      <c r="P123" s="1524"/>
      <c r="Q123" s="1524"/>
      <c r="R123" s="1524"/>
      <c r="S123" s="1524"/>
      <c r="T123" s="1524"/>
      <c r="U123" s="1524"/>
      <c r="V123" s="1524"/>
      <c r="W123" s="1524"/>
      <c r="X123" s="1524"/>
      <c r="Y123" s="1524"/>
      <c r="Z123" s="1524"/>
      <c r="AA123" s="1524"/>
      <c r="AB123" s="1524"/>
    </row>
    <row r="124" spans="1:30" ht="42" customHeight="1">
      <c r="A124" s="1499"/>
      <c r="B124" s="1499"/>
      <c r="C124" s="1560"/>
      <c r="D124" s="1560"/>
      <c r="E124" s="1560"/>
      <c r="F124" s="1499"/>
      <c r="G124" s="1499"/>
      <c r="H124" s="1499"/>
      <c r="I124" s="1499"/>
      <c r="J124" s="1499"/>
      <c r="K124" s="1500" t="s">
        <v>731</v>
      </c>
      <c r="L124" s="1500"/>
      <c r="M124" s="1500"/>
      <c r="N124" s="1500"/>
      <c r="O124" s="1500"/>
      <c r="P124" s="1499"/>
      <c r="Q124" s="1499"/>
      <c r="R124" s="1499"/>
      <c r="S124" s="1499"/>
      <c r="T124" s="1499"/>
      <c r="U124" s="1499"/>
      <c r="V124" s="1561"/>
      <c r="W124" s="1562"/>
      <c r="X124" s="1562"/>
      <c r="Y124" s="1562"/>
      <c r="Z124" s="1503"/>
      <c r="AA124" s="1503"/>
      <c r="AB124" s="1503"/>
    </row>
    <row r="125" spans="1:30" s="409" customFormat="1" ht="42" customHeight="1">
      <c r="A125" s="1499"/>
      <c r="B125" s="1499"/>
      <c r="C125" s="1560"/>
      <c r="D125" s="1560"/>
      <c r="E125" s="1560"/>
      <c r="F125" s="1499"/>
      <c r="G125" s="1499"/>
      <c r="H125" s="1499"/>
      <c r="I125" s="1499"/>
      <c r="J125" s="1499"/>
      <c r="K125" s="1511" t="s">
        <v>732</v>
      </c>
      <c r="L125" s="1511"/>
      <c r="M125" s="1511"/>
      <c r="N125" s="1511"/>
      <c r="O125" s="1511"/>
      <c r="P125" s="1499"/>
      <c r="Q125" s="1499"/>
      <c r="R125" s="1499"/>
      <c r="S125" s="1499"/>
      <c r="T125" s="1499"/>
      <c r="U125" s="1499"/>
      <c r="V125" s="1561"/>
      <c r="W125" s="1562"/>
      <c r="X125" s="1562"/>
      <c r="Y125" s="1562"/>
      <c r="Z125" s="1503"/>
      <c r="AA125" s="1503"/>
      <c r="AB125" s="1503"/>
    </row>
    <row r="126" spans="1:30" ht="18.75" customHeight="1">
      <c r="A126" s="1494" t="s">
        <v>871</v>
      </c>
      <c r="B126" s="1495"/>
      <c r="C126" s="1495"/>
      <c r="D126" s="1495"/>
      <c r="E126" s="1495"/>
      <c r="F126" s="1495"/>
      <c r="G126" s="1495"/>
      <c r="H126" s="1495"/>
      <c r="I126" s="1495"/>
      <c r="J126" s="1495"/>
      <c r="K126" s="1495"/>
      <c r="L126" s="1495"/>
      <c r="M126" s="1495"/>
      <c r="N126" s="1495"/>
      <c r="O126" s="1495"/>
      <c r="P126" s="1495"/>
      <c r="Q126" s="1495"/>
      <c r="R126" s="1495"/>
      <c r="S126" s="1495"/>
      <c r="T126" s="1495"/>
      <c r="U126" s="1495"/>
      <c r="V126" s="1495"/>
      <c r="W126" s="1495"/>
      <c r="X126" s="1495"/>
      <c r="Y126" s="1495"/>
      <c r="Z126" s="1495"/>
      <c r="AA126" s="1495"/>
      <c r="AB126" s="1496"/>
      <c r="AD126" s="529" t="s">
        <v>703</v>
      </c>
    </row>
    <row r="127" spans="1:30" ht="42" customHeight="1">
      <c r="A127" s="1499"/>
      <c r="B127" s="1499"/>
      <c r="C127" s="1560"/>
      <c r="D127" s="1560"/>
      <c r="E127" s="1560"/>
      <c r="F127" s="1499"/>
      <c r="G127" s="1499"/>
      <c r="H127" s="1499"/>
      <c r="I127" s="1499"/>
      <c r="J127" s="1499"/>
      <c r="K127" s="1500" t="s">
        <v>809</v>
      </c>
      <c r="L127" s="1500"/>
      <c r="M127" s="1500"/>
      <c r="N127" s="1500"/>
      <c r="O127" s="1500"/>
      <c r="P127" s="1499"/>
      <c r="Q127" s="1499"/>
      <c r="R127" s="1499"/>
      <c r="S127" s="1499"/>
      <c r="T127" s="1499"/>
      <c r="U127" s="1499"/>
      <c r="V127" s="1561"/>
      <c r="W127" s="1562"/>
      <c r="X127" s="1562"/>
      <c r="Y127" s="1562"/>
      <c r="Z127" s="1503"/>
      <c r="AA127" s="1503"/>
      <c r="AB127" s="1503"/>
      <c r="AD127" s="527" t="s">
        <v>704</v>
      </c>
    </row>
    <row r="128" spans="1:30" s="409" customFormat="1" ht="42" customHeight="1">
      <c r="A128" s="1499"/>
      <c r="B128" s="1499"/>
      <c r="C128" s="1560"/>
      <c r="D128" s="1560"/>
      <c r="E128" s="1560"/>
      <c r="F128" s="1499"/>
      <c r="G128" s="1499"/>
      <c r="H128" s="1499"/>
      <c r="I128" s="1499"/>
      <c r="J128" s="1499"/>
      <c r="K128" s="1511" t="s">
        <v>809</v>
      </c>
      <c r="L128" s="1511"/>
      <c r="M128" s="1511"/>
      <c r="N128" s="1511"/>
      <c r="O128" s="1511"/>
      <c r="P128" s="1499"/>
      <c r="Q128" s="1499"/>
      <c r="R128" s="1499"/>
      <c r="S128" s="1499"/>
      <c r="T128" s="1499"/>
      <c r="U128" s="1499"/>
      <c r="V128" s="1561"/>
      <c r="W128" s="1562"/>
      <c r="X128" s="1562"/>
      <c r="Y128" s="1562"/>
      <c r="Z128" s="1503"/>
      <c r="AA128" s="1503"/>
      <c r="AB128" s="1503"/>
    </row>
    <row r="129" spans="1:28" ht="18.75" customHeight="1">
      <c r="A129" s="1563" t="s">
        <v>872</v>
      </c>
      <c r="B129" s="1564"/>
      <c r="C129" s="1564"/>
      <c r="D129" s="1564"/>
      <c r="E129" s="1564"/>
      <c r="F129" s="1564"/>
      <c r="G129" s="1564"/>
      <c r="H129" s="1564"/>
      <c r="I129" s="1564"/>
      <c r="J129" s="1564"/>
      <c r="K129" s="1564"/>
      <c r="L129" s="1564"/>
      <c r="M129" s="1564"/>
      <c r="N129" s="1564"/>
      <c r="O129" s="1564"/>
      <c r="P129" s="1564"/>
      <c r="Q129" s="1564"/>
      <c r="R129" s="1564"/>
      <c r="S129" s="1564"/>
      <c r="T129" s="1564"/>
      <c r="U129" s="1564"/>
      <c r="V129" s="1564"/>
      <c r="W129" s="1564"/>
      <c r="X129" s="1564"/>
      <c r="Y129" s="1564"/>
      <c r="Z129" s="1564"/>
      <c r="AA129" s="1564"/>
      <c r="AB129" s="1565"/>
    </row>
    <row r="130" spans="1:28" ht="42" customHeight="1">
      <c r="A130" s="1499" t="s">
        <v>181</v>
      </c>
      <c r="B130" s="1499"/>
      <c r="C130" s="1575" t="s">
        <v>181</v>
      </c>
      <c r="D130" s="1575"/>
      <c r="E130" s="1575"/>
      <c r="F130" s="1499" t="s">
        <v>181</v>
      </c>
      <c r="G130" s="1499"/>
      <c r="H130" s="1499"/>
      <c r="I130" s="1499"/>
      <c r="J130" s="1499"/>
      <c r="K130" s="1500" t="s">
        <v>810</v>
      </c>
      <c r="L130" s="1500"/>
      <c r="M130" s="1500"/>
      <c r="N130" s="1500"/>
      <c r="O130" s="1500"/>
      <c r="P130" s="1499" t="s">
        <v>181</v>
      </c>
      <c r="Q130" s="1499"/>
      <c r="R130" s="1499"/>
      <c r="S130" s="1499"/>
      <c r="T130" s="1499"/>
      <c r="U130" s="1499"/>
      <c r="V130" s="1561"/>
      <c r="W130" s="1562"/>
      <c r="X130" s="1562"/>
      <c r="Y130" s="1562"/>
      <c r="Z130" s="1503"/>
      <c r="AA130" s="1503"/>
      <c r="AB130" s="1503"/>
    </row>
    <row r="131" spans="1:28" s="409" customFormat="1" ht="42" customHeight="1">
      <c r="A131" s="1499" t="s">
        <v>181</v>
      </c>
      <c r="B131" s="1499"/>
      <c r="C131" s="1575" t="s">
        <v>181</v>
      </c>
      <c r="D131" s="1575"/>
      <c r="E131" s="1575"/>
      <c r="F131" s="1499" t="s">
        <v>181</v>
      </c>
      <c r="G131" s="1499"/>
      <c r="H131" s="1499"/>
      <c r="I131" s="1499"/>
      <c r="J131" s="1499"/>
      <c r="K131" s="1511" t="s">
        <v>822</v>
      </c>
      <c r="L131" s="1511"/>
      <c r="M131" s="1511"/>
      <c r="N131" s="1511"/>
      <c r="O131" s="1511"/>
      <c r="P131" s="1499" t="s">
        <v>181</v>
      </c>
      <c r="Q131" s="1499"/>
      <c r="R131" s="1499"/>
      <c r="S131" s="1499"/>
      <c r="T131" s="1499"/>
      <c r="U131" s="1499"/>
      <c r="V131" s="1561"/>
      <c r="W131" s="1562"/>
      <c r="X131" s="1562"/>
      <c r="Y131" s="1562"/>
      <c r="Z131" s="1503"/>
      <c r="AA131" s="1503"/>
      <c r="AB131" s="1503"/>
    </row>
    <row r="132" spans="1:28" ht="18.75" customHeight="1">
      <c r="A132" s="1524" t="s">
        <v>873</v>
      </c>
      <c r="B132" s="1524"/>
      <c r="C132" s="1524"/>
      <c r="D132" s="1524"/>
      <c r="E132" s="1524"/>
      <c r="F132" s="1524"/>
      <c r="G132" s="1524"/>
      <c r="H132" s="1524"/>
      <c r="I132" s="1524"/>
      <c r="J132" s="1524"/>
      <c r="K132" s="1524"/>
      <c r="L132" s="1524"/>
      <c r="M132" s="1524"/>
      <c r="N132" s="1524"/>
      <c r="O132" s="1524"/>
      <c r="P132" s="1524"/>
      <c r="Q132" s="1524"/>
      <c r="R132" s="1524"/>
      <c r="S132" s="1524"/>
      <c r="T132" s="1524"/>
      <c r="U132" s="1524"/>
      <c r="V132" s="1524"/>
      <c r="W132" s="1524"/>
      <c r="X132" s="1524"/>
      <c r="Y132" s="1524"/>
      <c r="Z132" s="1524"/>
      <c r="AA132" s="1524"/>
      <c r="AB132" s="1524"/>
    </row>
    <row r="133" spans="1:28" ht="42" customHeight="1">
      <c r="A133" s="1499" t="s">
        <v>181</v>
      </c>
      <c r="B133" s="1499"/>
      <c r="C133" s="1575" t="s">
        <v>181</v>
      </c>
      <c r="D133" s="1575"/>
      <c r="E133" s="1575"/>
      <c r="F133" s="1499" t="s">
        <v>181</v>
      </c>
      <c r="G133" s="1499"/>
      <c r="H133" s="1499"/>
      <c r="I133" s="1499"/>
      <c r="J133" s="1499"/>
      <c r="K133" s="1566" t="s">
        <v>802</v>
      </c>
      <c r="L133" s="1567"/>
      <c r="M133" s="1567"/>
      <c r="N133" s="1567"/>
      <c r="O133" s="1568"/>
      <c r="P133" s="1499" t="s">
        <v>181</v>
      </c>
      <c r="Q133" s="1499"/>
      <c r="R133" s="1499"/>
      <c r="S133" s="1499"/>
      <c r="T133" s="1499"/>
      <c r="U133" s="1499"/>
      <c r="V133" s="1561"/>
      <c r="W133" s="1562"/>
      <c r="X133" s="1562"/>
      <c r="Y133" s="1562"/>
      <c r="Z133" s="1503"/>
      <c r="AA133" s="1503"/>
      <c r="AB133" s="1503"/>
    </row>
    <row r="134" spans="1:28" s="409" customFormat="1" ht="42" customHeight="1">
      <c r="A134" s="1499" t="s">
        <v>181</v>
      </c>
      <c r="B134" s="1499"/>
      <c r="C134" s="1575" t="s">
        <v>181</v>
      </c>
      <c r="D134" s="1575"/>
      <c r="E134" s="1575"/>
      <c r="F134" s="1499" t="s">
        <v>181</v>
      </c>
      <c r="G134" s="1499"/>
      <c r="H134" s="1499"/>
      <c r="I134" s="1499"/>
      <c r="J134" s="1499"/>
      <c r="K134" s="1569" t="s">
        <v>811</v>
      </c>
      <c r="L134" s="1570"/>
      <c r="M134" s="1570"/>
      <c r="N134" s="1570"/>
      <c r="O134" s="1571"/>
      <c r="P134" s="1499" t="s">
        <v>181</v>
      </c>
      <c r="Q134" s="1499"/>
      <c r="R134" s="1499"/>
      <c r="S134" s="1499"/>
      <c r="T134" s="1499"/>
      <c r="U134" s="1499"/>
      <c r="V134" s="1561"/>
      <c r="W134" s="1562"/>
      <c r="X134" s="1562"/>
      <c r="Y134" s="1562"/>
      <c r="Z134" s="1503"/>
      <c r="AA134" s="1503"/>
      <c r="AB134" s="1503"/>
    </row>
    <row r="135" spans="1:28" ht="36" customHeight="1">
      <c r="A135" s="495" t="s">
        <v>541</v>
      </c>
      <c r="B135" s="1525" t="s">
        <v>590</v>
      </c>
      <c r="C135" s="1525"/>
      <c r="D135" s="1525"/>
      <c r="E135" s="1525"/>
      <c r="F135" s="1525"/>
      <c r="G135" s="1525"/>
      <c r="H135" s="1525"/>
      <c r="I135" s="1525"/>
      <c r="J135" s="1525"/>
      <c r="K135" s="1525"/>
      <c r="L135" s="1525"/>
      <c r="M135" s="1525"/>
      <c r="N135" s="1525"/>
      <c r="O135" s="1525"/>
      <c r="P135" s="1525"/>
      <c r="Q135" s="1525"/>
      <c r="R135" s="1525"/>
      <c r="S135" s="1525"/>
      <c r="T135" s="1525"/>
      <c r="U135" s="1525"/>
      <c r="V135" s="1525"/>
      <c r="W135" s="1525"/>
      <c r="X135" s="1525"/>
      <c r="Y135" s="1525"/>
      <c r="Z135" s="1503"/>
      <c r="AA135" s="1503"/>
      <c r="AB135" s="1503"/>
    </row>
    <row r="136" spans="1:28" ht="28.5" customHeight="1">
      <c r="A136" s="495" t="s">
        <v>542</v>
      </c>
      <c r="B136" s="1525" t="s">
        <v>593</v>
      </c>
      <c r="C136" s="1525"/>
      <c r="D136" s="1525"/>
      <c r="E136" s="1525"/>
      <c r="F136" s="1525"/>
      <c r="G136" s="1525"/>
      <c r="H136" s="1525"/>
      <c r="I136" s="1525"/>
      <c r="J136" s="1525"/>
      <c r="K136" s="1525"/>
      <c r="L136" s="1525"/>
      <c r="M136" s="1525"/>
      <c r="N136" s="1525"/>
      <c r="O136" s="1525"/>
      <c r="P136" s="1525"/>
      <c r="Q136" s="1525"/>
      <c r="R136" s="1525"/>
      <c r="S136" s="1525"/>
      <c r="T136" s="1525"/>
      <c r="U136" s="1525"/>
      <c r="V136" s="1525"/>
      <c r="W136" s="1525"/>
      <c r="X136" s="1525"/>
      <c r="Y136" s="1525"/>
      <c r="Z136" s="1527"/>
      <c r="AA136" s="1527"/>
      <c r="AB136" s="1527"/>
    </row>
    <row r="137" spans="1:28" ht="40.5" customHeight="1">
      <c r="A137" s="495" t="s">
        <v>543</v>
      </c>
      <c r="B137" s="1525" t="s">
        <v>592</v>
      </c>
      <c r="C137" s="1525"/>
      <c r="D137" s="1525"/>
      <c r="E137" s="1525"/>
      <c r="F137" s="1525"/>
      <c r="G137" s="1525"/>
      <c r="H137" s="1525"/>
      <c r="I137" s="1525"/>
      <c r="J137" s="1525"/>
      <c r="K137" s="1525"/>
      <c r="L137" s="1525"/>
      <c r="M137" s="1525"/>
      <c r="N137" s="1525"/>
      <c r="O137" s="1525"/>
      <c r="P137" s="1525"/>
      <c r="Q137" s="1525"/>
      <c r="R137" s="1525"/>
      <c r="S137" s="1525"/>
      <c r="T137" s="1525"/>
      <c r="U137" s="1525"/>
      <c r="V137" s="1525"/>
      <c r="W137" s="1525"/>
      <c r="X137" s="1525"/>
      <c r="Y137" s="1525"/>
      <c r="Z137" s="1527"/>
      <c r="AA137" s="1527"/>
      <c r="AB137" s="1527"/>
    </row>
    <row r="138" spans="1:28" ht="28.5" customHeight="1">
      <c r="A138" s="495" t="s">
        <v>552</v>
      </c>
      <c r="B138" s="1266" t="s">
        <v>229</v>
      </c>
      <c r="C138" s="1266"/>
      <c r="D138" s="1266"/>
      <c r="E138" s="1266"/>
      <c r="F138" s="1266"/>
      <c r="G138" s="1266"/>
      <c r="H138" s="1266"/>
      <c r="I138" s="1266"/>
      <c r="J138" s="1266"/>
      <c r="K138" s="1266"/>
      <c r="L138" s="1266"/>
      <c r="M138" s="1266"/>
      <c r="N138" s="1266"/>
      <c r="O138" s="1266"/>
      <c r="P138" s="1266"/>
      <c r="Q138" s="1266"/>
      <c r="R138" s="1266"/>
      <c r="S138" s="1266"/>
      <c r="T138" s="1266"/>
      <c r="U138" s="1266"/>
      <c r="V138" s="1266"/>
      <c r="W138" s="1266"/>
      <c r="X138" s="1266"/>
      <c r="Y138" s="1266"/>
      <c r="Z138" s="1526">
        <f>SUM(Z124:AB125,Z127:AB128,Z130:AB131,Z133:AB137)</f>
        <v>0</v>
      </c>
      <c r="AA138" s="1526"/>
      <c r="AB138" s="1526"/>
    </row>
    <row r="139" spans="1:28" ht="14.25" customHeight="1">
      <c r="A139" s="1529" t="s">
        <v>553</v>
      </c>
      <c r="B139" s="1586" t="s">
        <v>453</v>
      </c>
      <c r="C139" s="1195"/>
      <c r="D139" s="1195"/>
      <c r="E139" s="1195"/>
      <c r="F139" s="1195"/>
      <c r="G139" s="1195"/>
      <c r="H139" s="1587"/>
      <c r="I139" s="1572" t="str">
        <f>IF(Z138&gt;0,"Wpisz wartość kursu EUR do PLN","nd")</f>
        <v>nd</v>
      </c>
      <c r="J139" s="1573"/>
      <c r="K139" s="1574"/>
      <c r="L139" s="228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1545" t="s">
        <v>281</v>
      </c>
      <c r="Z139" s="1547" t="str">
        <f>IF(Z138=0,"",W116-Z138)</f>
        <v/>
      </c>
      <c r="AA139" s="1548"/>
      <c r="AB139" s="1549"/>
    </row>
    <row r="140" spans="1:28" ht="14.25" customHeight="1">
      <c r="A140" s="1530"/>
      <c r="B140" s="1588"/>
      <c r="C140" s="1399"/>
      <c r="D140" s="1399"/>
      <c r="E140" s="1399"/>
      <c r="F140" s="1399"/>
      <c r="G140" s="1399"/>
      <c r="H140" s="1589"/>
      <c r="I140" s="1539"/>
      <c r="J140" s="1540"/>
      <c r="K140" s="1541"/>
      <c r="L140" s="1553" t="s">
        <v>280</v>
      </c>
      <c r="M140" s="1554"/>
      <c r="N140" s="1484"/>
      <c r="O140" s="1485"/>
      <c r="P140" s="1485"/>
      <c r="Q140" s="1485"/>
      <c r="R140" s="1485"/>
      <c r="S140" s="1485"/>
      <c r="T140" s="1485"/>
      <c r="U140" s="1485"/>
      <c r="V140" s="1485"/>
      <c r="W140" s="1486"/>
      <c r="Y140" s="1546"/>
      <c r="Z140" s="1550"/>
      <c r="AA140" s="1551"/>
      <c r="AB140" s="1552"/>
    </row>
    <row r="141" spans="1:28" ht="25.5" customHeight="1">
      <c r="A141" s="1531"/>
      <c r="B141" s="1590"/>
      <c r="C141" s="1591"/>
      <c r="D141" s="1591"/>
      <c r="E141" s="1591"/>
      <c r="F141" s="1591"/>
      <c r="G141" s="1591"/>
      <c r="H141" s="1592"/>
      <c r="I141" s="1542"/>
      <c r="J141" s="1543"/>
      <c r="K141" s="1544"/>
      <c r="L141" s="1555"/>
      <c r="M141" s="1556"/>
      <c r="N141" s="1557" t="s">
        <v>115</v>
      </c>
      <c r="O141" s="1557"/>
      <c r="P141" s="1557"/>
      <c r="Q141" s="1557"/>
      <c r="R141" s="1557"/>
      <c r="S141" s="1557"/>
      <c r="T141" s="1557"/>
      <c r="U141" s="1557"/>
      <c r="V141" s="1557"/>
      <c r="W141" s="1557"/>
      <c r="X141" s="230"/>
      <c r="Y141" s="583" t="s">
        <v>10</v>
      </c>
      <c r="Z141" s="1526" t="str">
        <f>IF(Z138=0,"",Z139*I139)</f>
        <v/>
      </c>
      <c r="AA141" s="1526"/>
      <c r="AB141" s="1526"/>
    </row>
    <row r="142" spans="1:28" ht="8.25" customHeight="1">
      <c r="A142" s="231"/>
      <c r="B142" s="232"/>
      <c r="C142" s="232"/>
      <c r="D142" s="232"/>
      <c r="E142" s="232"/>
      <c r="F142" s="232"/>
      <c r="G142" s="233"/>
      <c r="H142" s="233"/>
      <c r="I142" s="233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5"/>
      <c r="U142" s="236"/>
      <c r="V142" s="233"/>
      <c r="W142" s="225"/>
      <c r="X142" s="225"/>
      <c r="Y142" s="225"/>
      <c r="Z142" s="225"/>
      <c r="AA142" s="225"/>
      <c r="AB142" s="225"/>
    </row>
    <row r="143" spans="1:28" ht="12" customHeight="1">
      <c r="A143" s="239"/>
      <c r="B143" s="240"/>
      <c r="C143" s="240"/>
      <c r="D143" s="240"/>
      <c r="E143" s="240"/>
      <c r="F143" s="240"/>
      <c r="G143" s="240"/>
      <c r="H143" s="240"/>
      <c r="I143" s="240"/>
      <c r="J143" s="240"/>
      <c r="K143" s="240"/>
      <c r="L143" s="240"/>
      <c r="M143" s="241"/>
      <c r="N143" s="60"/>
      <c r="O143" s="1606"/>
      <c r="P143" s="1607"/>
      <c r="Q143" s="1607"/>
      <c r="R143" s="1607"/>
      <c r="S143" s="1607"/>
      <c r="T143" s="1607"/>
      <c r="U143" s="1607"/>
      <c r="V143" s="1607"/>
      <c r="W143" s="1607"/>
      <c r="X143" s="1607"/>
      <c r="Y143" s="1607"/>
      <c r="Z143" s="1607"/>
      <c r="AA143" s="1607"/>
      <c r="AB143" s="1608"/>
    </row>
    <row r="144" spans="1:28" ht="12" customHeight="1">
      <c r="A144" s="242"/>
      <c r="B144" s="1483"/>
      <c r="C144" s="1483"/>
      <c r="D144" s="1483"/>
      <c r="E144" s="1483"/>
      <c r="F144" s="1483"/>
      <c r="G144" s="1483"/>
      <c r="H144" s="1483"/>
      <c r="I144" s="1483"/>
      <c r="J144" s="1483"/>
      <c r="K144" s="1483"/>
      <c r="L144" s="1483"/>
      <c r="M144" s="244"/>
      <c r="N144" s="60"/>
      <c r="O144" s="1609"/>
      <c r="P144" s="1610"/>
      <c r="Q144" s="1610"/>
      <c r="R144" s="1610"/>
      <c r="S144" s="1610"/>
      <c r="T144" s="1610"/>
      <c r="U144" s="1610"/>
      <c r="V144" s="1610"/>
      <c r="W144" s="1610"/>
      <c r="X144" s="1610"/>
      <c r="Y144" s="1610"/>
      <c r="Z144" s="1610"/>
      <c r="AA144" s="1610"/>
      <c r="AB144" s="1611"/>
    </row>
    <row r="145" spans="1:28" ht="12" customHeight="1">
      <c r="A145" s="242"/>
      <c r="B145" s="1483"/>
      <c r="C145" s="1483"/>
      <c r="D145" s="1483"/>
      <c r="E145" s="1483"/>
      <c r="F145" s="1483"/>
      <c r="G145" s="1483"/>
      <c r="H145" s="1483"/>
      <c r="I145" s="1483"/>
      <c r="J145" s="1483"/>
      <c r="K145" s="1483"/>
      <c r="L145" s="1483"/>
      <c r="M145" s="244"/>
      <c r="N145" s="60"/>
      <c r="O145" s="1609"/>
      <c r="P145" s="1610"/>
      <c r="Q145" s="1610"/>
      <c r="R145" s="1610"/>
      <c r="S145" s="1610"/>
      <c r="T145" s="1610"/>
      <c r="U145" s="1610"/>
      <c r="V145" s="1610"/>
      <c r="W145" s="1610"/>
      <c r="X145" s="1610"/>
      <c r="Y145" s="1610"/>
      <c r="Z145" s="1610"/>
      <c r="AA145" s="1610"/>
      <c r="AB145" s="1611"/>
    </row>
    <row r="146" spans="1:28" ht="12" customHeight="1">
      <c r="A146" s="242"/>
      <c r="B146" s="1483"/>
      <c r="C146" s="1483"/>
      <c r="D146" s="1483"/>
      <c r="E146" s="1483"/>
      <c r="F146" s="1483"/>
      <c r="G146" s="1483"/>
      <c r="H146" s="1483"/>
      <c r="I146" s="1483"/>
      <c r="J146" s="1483"/>
      <c r="K146" s="1483"/>
      <c r="L146" s="1483"/>
      <c r="M146" s="244"/>
      <c r="N146" s="60"/>
      <c r="O146" s="1609"/>
      <c r="P146" s="1610"/>
      <c r="Q146" s="1610"/>
      <c r="R146" s="1610"/>
      <c r="S146" s="1610"/>
      <c r="T146" s="1610"/>
      <c r="U146" s="1610"/>
      <c r="V146" s="1610"/>
      <c r="W146" s="1610"/>
      <c r="X146" s="1610"/>
      <c r="Y146" s="1610"/>
      <c r="Z146" s="1610"/>
      <c r="AA146" s="1610"/>
      <c r="AB146" s="1611"/>
    </row>
    <row r="147" spans="1:28" ht="12" customHeight="1">
      <c r="A147" s="242"/>
      <c r="B147" s="1483"/>
      <c r="C147" s="1483"/>
      <c r="D147" s="1483"/>
      <c r="E147" s="1483"/>
      <c r="F147" s="1483"/>
      <c r="G147" s="1483"/>
      <c r="H147" s="1483"/>
      <c r="I147" s="1483"/>
      <c r="J147" s="1483"/>
      <c r="K147" s="1483"/>
      <c r="L147" s="1483"/>
      <c r="M147" s="244"/>
      <c r="N147" s="60"/>
      <c r="O147" s="1609"/>
      <c r="P147" s="1610"/>
      <c r="Q147" s="1610"/>
      <c r="R147" s="1610"/>
      <c r="S147" s="1610"/>
      <c r="T147" s="1610"/>
      <c r="U147" s="1610"/>
      <c r="V147" s="1610"/>
      <c r="W147" s="1610"/>
      <c r="X147" s="1610"/>
      <c r="Y147" s="1610"/>
      <c r="Z147" s="1610"/>
      <c r="AA147" s="1610"/>
      <c r="AB147" s="1611"/>
    </row>
    <row r="148" spans="1:28" ht="12" customHeight="1">
      <c r="A148" s="242"/>
      <c r="B148" s="1483"/>
      <c r="C148" s="1483"/>
      <c r="D148" s="1483"/>
      <c r="E148" s="1483"/>
      <c r="F148" s="1483"/>
      <c r="G148" s="1483"/>
      <c r="H148" s="1483"/>
      <c r="I148" s="1483"/>
      <c r="J148" s="1483"/>
      <c r="K148" s="1483"/>
      <c r="L148" s="1483"/>
      <c r="M148" s="244"/>
      <c r="N148" s="60"/>
      <c r="O148" s="1609"/>
      <c r="P148" s="1610"/>
      <c r="Q148" s="1610"/>
      <c r="R148" s="1610"/>
      <c r="S148" s="1610"/>
      <c r="T148" s="1610"/>
      <c r="U148" s="1610"/>
      <c r="V148" s="1610"/>
      <c r="W148" s="1610"/>
      <c r="X148" s="1610"/>
      <c r="Y148" s="1610"/>
      <c r="Z148" s="1610"/>
      <c r="AA148" s="1610"/>
      <c r="AB148" s="1611"/>
    </row>
    <row r="149" spans="1:28" ht="15.9" customHeight="1">
      <c r="A149" s="242"/>
      <c r="B149" s="1483"/>
      <c r="C149" s="1483"/>
      <c r="D149" s="1483"/>
      <c r="E149" s="1483"/>
      <c r="F149" s="1483"/>
      <c r="G149" s="1483"/>
      <c r="H149" s="1483"/>
      <c r="I149" s="1483"/>
      <c r="J149" s="1483"/>
      <c r="K149" s="1483"/>
      <c r="L149" s="1483"/>
      <c r="M149" s="244"/>
      <c r="N149" s="60"/>
      <c r="O149" s="1609"/>
      <c r="P149" s="1610"/>
      <c r="Q149" s="1610"/>
      <c r="R149" s="1610"/>
      <c r="S149" s="1610"/>
      <c r="T149" s="1610"/>
      <c r="U149" s="1610"/>
      <c r="V149" s="1610"/>
      <c r="W149" s="1610"/>
      <c r="X149" s="1610"/>
      <c r="Y149" s="1610"/>
      <c r="Z149" s="1610"/>
      <c r="AA149" s="1610"/>
      <c r="AB149" s="1611"/>
    </row>
    <row r="150" spans="1:28" ht="6" customHeight="1">
      <c r="A150" s="242"/>
      <c r="B150" s="243"/>
      <c r="C150" s="243"/>
      <c r="D150" s="243"/>
      <c r="E150" s="243"/>
      <c r="F150" s="243"/>
      <c r="G150" s="243"/>
      <c r="H150" s="243"/>
      <c r="I150" s="243"/>
      <c r="J150" s="243"/>
      <c r="K150" s="243"/>
      <c r="L150" s="243"/>
      <c r="M150" s="244"/>
      <c r="N150" s="243"/>
      <c r="O150" s="1609"/>
      <c r="P150" s="1610"/>
      <c r="Q150" s="1610"/>
      <c r="R150" s="1610"/>
      <c r="S150" s="1610"/>
      <c r="T150" s="1610"/>
      <c r="U150" s="1610"/>
      <c r="V150" s="1610"/>
      <c r="W150" s="1610"/>
      <c r="X150" s="1610"/>
      <c r="Y150" s="1610"/>
      <c r="Z150" s="1610"/>
      <c r="AA150" s="1610"/>
      <c r="AB150" s="1611"/>
    </row>
    <row r="151" spans="1:28" ht="6" customHeight="1">
      <c r="A151" s="245"/>
      <c r="B151" s="246"/>
      <c r="C151" s="246"/>
      <c r="D151" s="246"/>
      <c r="E151" s="246"/>
      <c r="F151" s="246"/>
      <c r="G151" s="246"/>
      <c r="H151" s="246"/>
      <c r="I151" s="246"/>
      <c r="J151" s="246"/>
      <c r="K151" s="246"/>
      <c r="L151" s="246"/>
      <c r="M151" s="247"/>
      <c r="N151" s="60"/>
      <c r="O151" s="1612"/>
      <c r="P151" s="1613"/>
      <c r="Q151" s="1613"/>
      <c r="R151" s="1613"/>
      <c r="S151" s="1613"/>
      <c r="T151" s="1613"/>
      <c r="U151" s="1613"/>
      <c r="V151" s="1613"/>
      <c r="W151" s="1613"/>
      <c r="X151" s="1613"/>
      <c r="Y151" s="1613"/>
      <c r="Z151" s="1613"/>
      <c r="AA151" s="1613"/>
      <c r="AB151" s="1614"/>
    </row>
    <row r="152" spans="1:28" ht="12" customHeight="1">
      <c r="A152" s="1410" t="s">
        <v>4</v>
      </c>
      <c r="B152" s="1410"/>
      <c r="C152" s="1410"/>
      <c r="D152" s="1410"/>
      <c r="E152" s="1410"/>
      <c r="F152" s="1410"/>
      <c r="G152" s="1410"/>
      <c r="H152" s="1410"/>
      <c r="I152" s="1410"/>
      <c r="J152" s="1410"/>
      <c r="K152" s="1410"/>
      <c r="L152" s="1410"/>
      <c r="M152" s="1410"/>
      <c r="N152" s="248"/>
      <c r="O152" s="1410" t="s">
        <v>584</v>
      </c>
      <c r="P152" s="1410"/>
      <c r="Q152" s="1410"/>
      <c r="R152" s="1410"/>
      <c r="S152" s="1410"/>
      <c r="T152" s="1410"/>
      <c r="U152" s="1410"/>
      <c r="V152" s="1410"/>
      <c r="W152" s="1410"/>
      <c r="X152" s="1410"/>
      <c r="Y152" s="1410"/>
      <c r="Z152" s="1410"/>
      <c r="AA152" s="1410"/>
      <c r="AB152" s="1410"/>
    </row>
    <row r="153" spans="1:28" ht="17.25" customHeight="1">
      <c r="A153" s="248"/>
      <c r="B153" s="248"/>
      <c r="C153" s="248"/>
      <c r="D153" s="248"/>
      <c r="E153" s="248"/>
      <c r="F153" s="248"/>
      <c r="G153" s="248"/>
      <c r="H153" s="248"/>
      <c r="I153" s="248"/>
      <c r="J153" s="249"/>
      <c r="K153" s="249"/>
      <c r="L153" s="249"/>
      <c r="M153" s="249"/>
      <c r="N153" s="249"/>
      <c r="O153" s="1576"/>
      <c r="P153" s="1576"/>
      <c r="Q153" s="1576"/>
      <c r="R153" s="1576"/>
      <c r="S153" s="1576"/>
      <c r="T153" s="1576"/>
      <c r="U153" s="1576"/>
      <c r="V153" s="1576"/>
      <c r="W153" s="1576"/>
      <c r="X153" s="1576"/>
      <c r="Y153" s="1576"/>
      <c r="Z153" s="1576"/>
      <c r="AA153" s="1576"/>
      <c r="AB153" s="1576"/>
    </row>
    <row r="154" spans="1:28" ht="15.75" customHeight="1">
      <c r="A154" s="1605" t="s">
        <v>697</v>
      </c>
      <c r="B154" s="1605"/>
      <c r="C154" s="1605"/>
      <c r="D154" s="1605"/>
      <c r="E154" s="1605"/>
      <c r="F154" s="1605"/>
      <c r="G154" s="1605"/>
      <c r="H154" s="1605"/>
      <c r="I154" s="1605"/>
      <c r="J154" s="1605"/>
      <c r="K154" s="1605"/>
      <c r="L154" s="1605"/>
      <c r="M154" s="1605"/>
      <c r="N154" s="1605"/>
      <c r="O154" s="581"/>
      <c r="P154" s="581"/>
      <c r="Q154" s="581"/>
      <c r="R154" s="581"/>
      <c r="S154" s="581"/>
      <c r="T154" s="581"/>
      <c r="U154" s="581"/>
      <c r="V154" s="581"/>
      <c r="W154" s="581"/>
      <c r="X154" s="581"/>
      <c r="Y154" s="581"/>
      <c r="Z154" s="581"/>
      <c r="AA154" s="581"/>
      <c r="AB154" s="581"/>
    </row>
  </sheetData>
  <sheetProtection algorithmName="SHA-512" hashValue="dJ93zd1+RAJqJSv1ng2WGAmNYdOFqGpNSzlpKsyZm/pKXbRzQ28Ghw4q/rXk33dewf75P561Qfh9ImzsnSaLcg==" saltValue="rxwFBylkrgGhwyCyn77elg==" spinCount="100000" sheet="1" formatCells="0" formatColumns="0" formatRows="0" insertRows="0" insertHyperlinks="0" deleteRows="0" sort="0" autoFilter="0" pivotTables="0"/>
  <customSheetViews>
    <customSheetView guid="{A75F8835-BC11-4842-B3E4-C76AE9AA1723}" showPageBreaks="1" showGridLines="0" printArea="1" hiddenColumns="1" view="pageBreakPreview" topLeftCell="A151">
      <selection activeCell="A34" sqref="A34:AB34"/>
      <rowBreaks count="4" manualBreakCount="4">
        <brk id="36" max="34" man="1"/>
        <brk id="63" max="34" man="1"/>
        <brk id="91" max="34" man="1"/>
        <brk id="118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4" fitToWidth="0" fitToHeight="0" orientation="portrait" errors="blank" verticalDpi="4294967293" r:id="rId1"/>
      <headerFooter alignWithMargins="0">
        <oddFooter>&amp;L&amp;8PROW 2014-2020_19.2/3/z&amp;R
&amp;8Strona &amp;P z &amp;N</oddFooter>
      </headerFooter>
    </customSheetView>
  </customSheetViews>
  <mergeCells count="455">
    <mergeCell ref="O152:AB153"/>
    <mergeCell ref="B136:Y136"/>
    <mergeCell ref="Z136:AB136"/>
    <mergeCell ref="B137:Y137"/>
    <mergeCell ref="Z137:AB137"/>
    <mergeCell ref="Z128:AB128"/>
    <mergeCell ref="A129:AB129"/>
    <mergeCell ref="A130:B130"/>
    <mergeCell ref="C130:E130"/>
    <mergeCell ref="F130:J130"/>
    <mergeCell ref="K130:O130"/>
    <mergeCell ref="P130:U130"/>
    <mergeCell ref="V130:Y130"/>
    <mergeCell ref="Z130:AB130"/>
    <mergeCell ref="A128:B128"/>
    <mergeCell ref="C128:E128"/>
    <mergeCell ref="F128:J128"/>
    <mergeCell ref="K128:O128"/>
    <mergeCell ref="P128:U128"/>
    <mergeCell ref="V128:Y128"/>
    <mergeCell ref="O143:AB151"/>
    <mergeCell ref="A152:M152"/>
    <mergeCell ref="F134:J134"/>
    <mergeCell ref="K134:O134"/>
    <mergeCell ref="C127:E127"/>
    <mergeCell ref="F127:J127"/>
    <mergeCell ref="K127:O127"/>
    <mergeCell ref="P127:U127"/>
    <mergeCell ref="V127:Y127"/>
    <mergeCell ref="Z127:AB127"/>
    <mergeCell ref="A125:B125"/>
    <mergeCell ref="C125:E125"/>
    <mergeCell ref="F125:J125"/>
    <mergeCell ref="K125:O125"/>
    <mergeCell ref="P125:U125"/>
    <mergeCell ref="A126:AB126"/>
    <mergeCell ref="A127:B127"/>
    <mergeCell ref="A77:AB77"/>
    <mergeCell ref="A78:B78"/>
    <mergeCell ref="C78:E78"/>
    <mergeCell ref="F78:J78"/>
    <mergeCell ref="K78:O78"/>
    <mergeCell ref="P78:U78"/>
    <mergeCell ref="V78:Y78"/>
    <mergeCell ref="Z78:AB78"/>
    <mergeCell ref="Z125:AB125"/>
    <mergeCell ref="V125:Y125"/>
    <mergeCell ref="Z122:AB122"/>
    <mergeCell ref="A123:AB123"/>
    <mergeCell ref="A124:B124"/>
    <mergeCell ref="C124:E124"/>
    <mergeCell ref="F124:J124"/>
    <mergeCell ref="K124:O124"/>
    <mergeCell ref="P124:U124"/>
    <mergeCell ref="V124:Y124"/>
    <mergeCell ref="Z124:AB124"/>
    <mergeCell ref="A122:B122"/>
    <mergeCell ref="C122:E122"/>
    <mergeCell ref="F122:J122"/>
    <mergeCell ref="K122:O122"/>
    <mergeCell ref="P122:U122"/>
    <mergeCell ref="A76:B76"/>
    <mergeCell ref="C76:E76"/>
    <mergeCell ref="F76:J76"/>
    <mergeCell ref="K76:O76"/>
    <mergeCell ref="P76:U76"/>
    <mergeCell ref="V76:Y76"/>
    <mergeCell ref="Z76:AB76"/>
    <mergeCell ref="A154:N154"/>
    <mergeCell ref="B23:Y23"/>
    <mergeCell ref="Z23:AB23"/>
    <mergeCell ref="B24:Y24"/>
    <mergeCell ref="A139:A141"/>
    <mergeCell ref="B139:H141"/>
    <mergeCell ref="I139:K141"/>
    <mergeCell ref="Y139:Y140"/>
    <mergeCell ref="Z139:AB140"/>
    <mergeCell ref="L140:M141"/>
    <mergeCell ref="N141:W141"/>
    <mergeCell ref="Z141:AB141"/>
    <mergeCell ref="Z134:AB134"/>
    <mergeCell ref="B135:Y135"/>
    <mergeCell ref="Z135:AB135"/>
    <mergeCell ref="B138:Y138"/>
    <mergeCell ref="Z138:AB138"/>
    <mergeCell ref="P134:U134"/>
    <mergeCell ref="V134:Y134"/>
    <mergeCell ref="Z131:AB131"/>
    <mergeCell ref="A132:AB132"/>
    <mergeCell ref="A133:B133"/>
    <mergeCell ref="C133:E133"/>
    <mergeCell ref="A131:B131"/>
    <mergeCell ref="A134:B134"/>
    <mergeCell ref="C134:E134"/>
    <mergeCell ref="F133:J133"/>
    <mergeCell ref="K133:O133"/>
    <mergeCell ref="P133:U133"/>
    <mergeCell ref="V133:Y133"/>
    <mergeCell ref="Z133:AB133"/>
    <mergeCell ref="K131:O131"/>
    <mergeCell ref="P131:U131"/>
    <mergeCell ref="V131:Y131"/>
    <mergeCell ref="C131:E131"/>
    <mergeCell ref="F131:J131"/>
    <mergeCell ref="V122:Y122"/>
    <mergeCell ref="A116:V117"/>
    <mergeCell ref="A119:AB119"/>
    <mergeCell ref="A121:AB121"/>
    <mergeCell ref="A111:A113"/>
    <mergeCell ref="B111:H113"/>
    <mergeCell ref="I111:K113"/>
    <mergeCell ref="Y111:Y112"/>
    <mergeCell ref="Z111:AB112"/>
    <mergeCell ref="L112:M113"/>
    <mergeCell ref="N113:W113"/>
    <mergeCell ref="Z113:AB113"/>
    <mergeCell ref="W116:Z117"/>
    <mergeCell ref="AB116:AB117"/>
    <mergeCell ref="Z106:AB106"/>
    <mergeCell ref="B107:Y107"/>
    <mergeCell ref="Z107:AB107"/>
    <mergeCell ref="B110:Y110"/>
    <mergeCell ref="Z110:AB110"/>
    <mergeCell ref="B108:Y108"/>
    <mergeCell ref="A106:B106"/>
    <mergeCell ref="C106:E106"/>
    <mergeCell ref="F106:J106"/>
    <mergeCell ref="K106:O106"/>
    <mergeCell ref="P106:U106"/>
    <mergeCell ref="V106:Y106"/>
    <mergeCell ref="Z108:AB108"/>
    <mergeCell ref="B109:Y109"/>
    <mergeCell ref="Z109:AB109"/>
    <mergeCell ref="Z103:AB103"/>
    <mergeCell ref="A104:AB104"/>
    <mergeCell ref="A105:B105"/>
    <mergeCell ref="C105:E105"/>
    <mergeCell ref="F105:J105"/>
    <mergeCell ref="K105:O105"/>
    <mergeCell ref="P105:U105"/>
    <mergeCell ref="V105:Y105"/>
    <mergeCell ref="Z105:AB105"/>
    <mergeCell ref="A103:B103"/>
    <mergeCell ref="C103:E103"/>
    <mergeCell ref="F103:J103"/>
    <mergeCell ref="K103:O103"/>
    <mergeCell ref="P103:U103"/>
    <mergeCell ref="V103:Y103"/>
    <mergeCell ref="Z100:AB100"/>
    <mergeCell ref="A101:AB101"/>
    <mergeCell ref="A102:B102"/>
    <mergeCell ref="C102:E102"/>
    <mergeCell ref="F102:J102"/>
    <mergeCell ref="K102:O102"/>
    <mergeCell ref="P102:U102"/>
    <mergeCell ref="V102:Y102"/>
    <mergeCell ref="Z102:AB102"/>
    <mergeCell ref="A100:B100"/>
    <mergeCell ref="C100:E100"/>
    <mergeCell ref="F100:J100"/>
    <mergeCell ref="K100:O100"/>
    <mergeCell ref="P100:U100"/>
    <mergeCell ref="V100:Y100"/>
    <mergeCell ref="Z97:AB97"/>
    <mergeCell ref="A98:AB98"/>
    <mergeCell ref="A99:B99"/>
    <mergeCell ref="C99:E99"/>
    <mergeCell ref="F99:J99"/>
    <mergeCell ref="K99:O99"/>
    <mergeCell ref="P99:U99"/>
    <mergeCell ref="V99:Y99"/>
    <mergeCell ref="Z99:AB99"/>
    <mergeCell ref="A97:B97"/>
    <mergeCell ref="C97:E97"/>
    <mergeCell ref="F97:J97"/>
    <mergeCell ref="K97:O97"/>
    <mergeCell ref="P97:U97"/>
    <mergeCell ref="V97:Y97"/>
    <mergeCell ref="A95:AB95"/>
    <mergeCell ref="A96:B96"/>
    <mergeCell ref="C96:E96"/>
    <mergeCell ref="F96:J96"/>
    <mergeCell ref="K96:O96"/>
    <mergeCell ref="P96:U96"/>
    <mergeCell ref="V96:Y96"/>
    <mergeCell ref="Z96:AB96"/>
    <mergeCell ref="A93:AB93"/>
    <mergeCell ref="A94:B94"/>
    <mergeCell ref="C94:E94"/>
    <mergeCell ref="F94:J94"/>
    <mergeCell ref="K94:O94"/>
    <mergeCell ref="P94:U94"/>
    <mergeCell ref="V94:Y94"/>
    <mergeCell ref="Z94:AB94"/>
    <mergeCell ref="O87:AB87"/>
    <mergeCell ref="A89:V90"/>
    <mergeCell ref="W89:Z90"/>
    <mergeCell ref="AB89:AB90"/>
    <mergeCell ref="A91:AB91"/>
    <mergeCell ref="A84:A86"/>
    <mergeCell ref="B84:H86"/>
    <mergeCell ref="I84:K86"/>
    <mergeCell ref="Y84:Y85"/>
    <mergeCell ref="Z84:AB85"/>
    <mergeCell ref="L85:M86"/>
    <mergeCell ref="N86:W86"/>
    <mergeCell ref="Z86:AB86"/>
    <mergeCell ref="B83:Y83"/>
    <mergeCell ref="Z83:AB83"/>
    <mergeCell ref="A79:B79"/>
    <mergeCell ref="C79:E79"/>
    <mergeCell ref="F79:J79"/>
    <mergeCell ref="K79:O79"/>
    <mergeCell ref="P79:U79"/>
    <mergeCell ref="V79:Y79"/>
    <mergeCell ref="B81:Y81"/>
    <mergeCell ref="Z81:AB81"/>
    <mergeCell ref="B82:Y82"/>
    <mergeCell ref="Z82:AB82"/>
    <mergeCell ref="Z79:AB79"/>
    <mergeCell ref="B80:Y80"/>
    <mergeCell ref="Z80:AB80"/>
    <mergeCell ref="Z73:AB73"/>
    <mergeCell ref="A74:AB74"/>
    <mergeCell ref="A75:B75"/>
    <mergeCell ref="C75:E75"/>
    <mergeCell ref="F75:J75"/>
    <mergeCell ref="K75:O75"/>
    <mergeCell ref="P75:U75"/>
    <mergeCell ref="V75:Y75"/>
    <mergeCell ref="Z75:AB75"/>
    <mergeCell ref="A73:B73"/>
    <mergeCell ref="C73:E73"/>
    <mergeCell ref="F73:J73"/>
    <mergeCell ref="K73:O73"/>
    <mergeCell ref="P73:U73"/>
    <mergeCell ref="V73:Y73"/>
    <mergeCell ref="Z70:AB70"/>
    <mergeCell ref="A71:AB71"/>
    <mergeCell ref="A72:B72"/>
    <mergeCell ref="C72:E72"/>
    <mergeCell ref="F72:J72"/>
    <mergeCell ref="K72:O72"/>
    <mergeCell ref="P72:U72"/>
    <mergeCell ref="V72:Y72"/>
    <mergeCell ref="Z72:AB72"/>
    <mergeCell ref="A70:B70"/>
    <mergeCell ref="C70:E70"/>
    <mergeCell ref="F70:J70"/>
    <mergeCell ref="K70:O70"/>
    <mergeCell ref="P70:U70"/>
    <mergeCell ref="V70:Y70"/>
    <mergeCell ref="Z67:AB67"/>
    <mergeCell ref="A68:AB68"/>
    <mergeCell ref="A69:B69"/>
    <mergeCell ref="C69:E69"/>
    <mergeCell ref="F69:J69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A61:V62"/>
    <mergeCell ref="W61:Z62"/>
    <mergeCell ref="AB61:AB62"/>
    <mergeCell ref="A64:AB64"/>
    <mergeCell ref="A66:AB66"/>
    <mergeCell ref="A56:A58"/>
    <mergeCell ref="B56:H58"/>
    <mergeCell ref="I56:K58"/>
    <mergeCell ref="Y56:Y57"/>
    <mergeCell ref="Z56:AB57"/>
    <mergeCell ref="L57:M58"/>
    <mergeCell ref="N58:W58"/>
    <mergeCell ref="Z58:AB58"/>
    <mergeCell ref="N57:W57"/>
    <mergeCell ref="Z51:AB51"/>
    <mergeCell ref="B52:Y52"/>
    <mergeCell ref="Z52:AB52"/>
    <mergeCell ref="B55:Y55"/>
    <mergeCell ref="Z55:AB55"/>
    <mergeCell ref="B53:Y53"/>
    <mergeCell ref="A51:B51"/>
    <mergeCell ref="C51:E51"/>
    <mergeCell ref="F51:J51"/>
    <mergeCell ref="K51:O51"/>
    <mergeCell ref="P51:U51"/>
    <mergeCell ref="V51:Y51"/>
    <mergeCell ref="Z53:AB53"/>
    <mergeCell ref="B54:Y54"/>
    <mergeCell ref="Z54:AB54"/>
    <mergeCell ref="Z48:AB48"/>
    <mergeCell ref="A49:AB49"/>
    <mergeCell ref="A50:B50"/>
    <mergeCell ref="C50:E50"/>
    <mergeCell ref="F50:J50"/>
    <mergeCell ref="K50:O50"/>
    <mergeCell ref="P50:U50"/>
    <mergeCell ref="V50:Y50"/>
    <mergeCell ref="Z50:AB50"/>
    <mergeCell ref="A48:B48"/>
    <mergeCell ref="C48:E48"/>
    <mergeCell ref="F48:J48"/>
    <mergeCell ref="K48:O48"/>
    <mergeCell ref="P48:U48"/>
    <mergeCell ref="V48:Y48"/>
    <mergeCell ref="Z45:AB45"/>
    <mergeCell ref="A46:AB46"/>
    <mergeCell ref="A47:B47"/>
    <mergeCell ref="C47:E47"/>
    <mergeCell ref="F47:J47"/>
    <mergeCell ref="K47:O47"/>
    <mergeCell ref="P47:U47"/>
    <mergeCell ref="V47:Y47"/>
    <mergeCell ref="Z47:AB47"/>
    <mergeCell ref="A45:B45"/>
    <mergeCell ref="C45:E45"/>
    <mergeCell ref="F45:J45"/>
    <mergeCell ref="K45:O45"/>
    <mergeCell ref="P45:U45"/>
    <mergeCell ref="V45:Y45"/>
    <mergeCell ref="Z42:AB42"/>
    <mergeCell ref="A43:AB43"/>
    <mergeCell ref="A44:B44"/>
    <mergeCell ref="C44:E44"/>
    <mergeCell ref="F44:J44"/>
    <mergeCell ref="K44:O44"/>
    <mergeCell ref="P44:U44"/>
    <mergeCell ref="V44:Y44"/>
    <mergeCell ref="Z44:AB44"/>
    <mergeCell ref="A42:B42"/>
    <mergeCell ref="C42:E42"/>
    <mergeCell ref="F42:J42"/>
    <mergeCell ref="K42:O42"/>
    <mergeCell ref="P42:U42"/>
    <mergeCell ref="V42:Y42"/>
    <mergeCell ref="A40:AB40"/>
    <mergeCell ref="A41:B41"/>
    <mergeCell ref="C41:E41"/>
    <mergeCell ref="F41:J41"/>
    <mergeCell ref="K41:O41"/>
    <mergeCell ref="P41:U41"/>
    <mergeCell ref="V41:Y41"/>
    <mergeCell ref="Z41:AB41"/>
    <mergeCell ref="A36:AB36"/>
    <mergeCell ref="A38:AB38"/>
    <mergeCell ref="A39:B39"/>
    <mergeCell ref="C39:E39"/>
    <mergeCell ref="F39:J39"/>
    <mergeCell ref="K39:O39"/>
    <mergeCell ref="P39:U39"/>
    <mergeCell ref="V39:Y39"/>
    <mergeCell ref="Z39:AB39"/>
    <mergeCell ref="A34:V35"/>
    <mergeCell ref="W34:Z35"/>
    <mergeCell ref="AB34:AB35"/>
    <mergeCell ref="A26:A28"/>
    <mergeCell ref="B26:H28"/>
    <mergeCell ref="I26:K28"/>
    <mergeCell ref="Y26:Y27"/>
    <mergeCell ref="Z26:AB27"/>
    <mergeCell ref="L27:M28"/>
    <mergeCell ref="N28:W28"/>
    <mergeCell ref="Z28:AB28"/>
    <mergeCell ref="A30:AB30"/>
    <mergeCell ref="N27:W27"/>
    <mergeCell ref="Z21:AB21"/>
    <mergeCell ref="B22:Y22"/>
    <mergeCell ref="Z22:AB22"/>
    <mergeCell ref="B25:Y25"/>
    <mergeCell ref="Z25:AB25"/>
    <mergeCell ref="Z24:AB24"/>
    <mergeCell ref="A21:B21"/>
    <mergeCell ref="C21:E21"/>
    <mergeCell ref="F21:J21"/>
    <mergeCell ref="K21:O21"/>
    <mergeCell ref="P21:U21"/>
    <mergeCell ref="V21:Y21"/>
    <mergeCell ref="Z18:AB18"/>
    <mergeCell ref="A19:AB19"/>
    <mergeCell ref="A20:B20"/>
    <mergeCell ref="C20:E20"/>
    <mergeCell ref="F20:J20"/>
    <mergeCell ref="K20:O20"/>
    <mergeCell ref="P20:U20"/>
    <mergeCell ref="V20:Y20"/>
    <mergeCell ref="Z20:AB20"/>
    <mergeCell ref="A18:B18"/>
    <mergeCell ref="C18:E18"/>
    <mergeCell ref="F18:J18"/>
    <mergeCell ref="K18:O18"/>
    <mergeCell ref="P18:U18"/>
    <mergeCell ref="V18:Y18"/>
    <mergeCell ref="Z15:AB15"/>
    <mergeCell ref="A16:AB16"/>
    <mergeCell ref="A17:B17"/>
    <mergeCell ref="C17:E17"/>
    <mergeCell ref="F17:J17"/>
    <mergeCell ref="K17:O17"/>
    <mergeCell ref="P17:U17"/>
    <mergeCell ref="V17:Y17"/>
    <mergeCell ref="Z17:AB17"/>
    <mergeCell ref="A15:B15"/>
    <mergeCell ref="C15:E15"/>
    <mergeCell ref="F15:J15"/>
    <mergeCell ref="K15:O15"/>
    <mergeCell ref="P15:U15"/>
    <mergeCell ref="V15:Y15"/>
    <mergeCell ref="A5:V6"/>
    <mergeCell ref="Z12:AB12"/>
    <mergeCell ref="A13:AB13"/>
    <mergeCell ref="A14:B14"/>
    <mergeCell ref="C14:E14"/>
    <mergeCell ref="F14:J14"/>
    <mergeCell ref="K14:O14"/>
    <mergeCell ref="P14:U14"/>
    <mergeCell ref="V14:Y14"/>
    <mergeCell ref="Z14:AB14"/>
    <mergeCell ref="A12:B12"/>
    <mergeCell ref="C12:E12"/>
    <mergeCell ref="F12:J12"/>
    <mergeCell ref="K12:O12"/>
    <mergeCell ref="P12:U12"/>
    <mergeCell ref="V12:Y12"/>
    <mergeCell ref="W5:Z6"/>
    <mergeCell ref="AB5:AB6"/>
    <mergeCell ref="B144:L149"/>
    <mergeCell ref="N140:W140"/>
    <mergeCell ref="N112:W112"/>
    <mergeCell ref="N85:W85"/>
    <mergeCell ref="Y2:AA2"/>
    <mergeCell ref="A3:AB3"/>
    <mergeCell ref="A10:AB10"/>
    <mergeCell ref="A11:B11"/>
    <mergeCell ref="C11:E11"/>
    <mergeCell ref="F11:J11"/>
    <mergeCell ref="K11:O11"/>
    <mergeCell ref="P11:U11"/>
    <mergeCell ref="V11:Y11"/>
    <mergeCell ref="Z11:AB11"/>
    <mergeCell ref="A8:AB8"/>
    <mergeCell ref="A9:B9"/>
    <mergeCell ref="C9:E9"/>
    <mergeCell ref="F9:J9"/>
    <mergeCell ref="K9:O9"/>
    <mergeCell ref="P9:U9"/>
    <mergeCell ref="V9:Y9"/>
    <mergeCell ref="Z9:AB9"/>
    <mergeCell ref="A4:AA4"/>
    <mergeCell ref="A7:AB7"/>
  </mergeCells>
  <dataValidations xWindow="825" yWindow="642" count="7"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89:AB90 AB61:AB62 AB34:AB35 AB116 AB118 AB5:AB6" xr:uid="{00000000-0002-0000-0D00-000000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1:AB12 Z14:AB15 Z17:AB18 Z20:AB24 Z41:AB42 Z44:AB45 Z47:AB48 Z50:AB54 Z69:AB70 Z72:AB73 Z75:AB76 Z78:AB82 Z96:AB97 Z99:AB100 Z102:AB103 Z105:AB109 Z124:AB125 Z127:AB128 Z130:AB131 Z133:AB137" xr:uid="{00000000-0002-0000-0D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38:AB141 Z110:AB113 Z83:AB86 Z55:AB58 Z25:AB28" xr:uid="{00000000-0002-0000-0D00-000002000000}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26:K28 I56:K58 I84:K86 I111:K113 I139:K141" xr:uid="{00000000-0002-0000-0D00-000003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3" xr:uid="{00000000-0002-0000-0D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4 AD72 AD99 AD127 AD44" xr:uid="{00000000-0002-0000-0D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1 AD126 AD98 AD43" xr:uid="{00000000-0002-0000-0D00-000006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2"/>
  <headerFooter alignWithMargins="0">
    <oddFooter>&amp;L&amp;8PROW 2014-2020_19.2/5/z&amp;R
&amp;8Strona &amp;P z &amp;N</oddFooter>
  </headerFooter>
  <rowBreaks count="4" manualBreakCount="4">
    <brk id="32" max="34" man="1"/>
    <brk id="59" max="34" man="1"/>
    <brk id="87" max="34" man="1"/>
    <brk id="114" max="3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8"/>
  <sheetViews>
    <sheetView workbookViewId="0">
      <selection activeCell="J31" sqref="J31"/>
    </sheetView>
  </sheetViews>
  <sheetFormatPr defaultRowHeight="12.5"/>
  <cols>
    <col min="3" max="3" width="14.6328125" customWidth="1"/>
  </cols>
  <sheetData>
    <row r="8" spans="3:3">
      <c r="C8" s="541"/>
    </row>
  </sheetData>
  <customSheetViews>
    <customSheetView guid="{A75F8835-BC11-4842-B3E4-C76AE9AA1723}" state="hidden">
      <selection activeCell="J31" sqref="J3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AJ60"/>
  <sheetViews>
    <sheetView showGridLines="0" showOutlineSymbols="0" view="pageBreakPreview" topLeftCell="A13" zoomScale="115" zoomScaleNormal="100" zoomScaleSheetLayoutView="115" workbookViewId="0">
      <selection activeCell="A51" sqref="A51:O51"/>
    </sheetView>
  </sheetViews>
  <sheetFormatPr defaultColWidth="9.08984375" defaultRowHeight="11.5"/>
  <cols>
    <col min="1" max="1" width="2.54296875" style="251" customWidth="1"/>
    <col min="2" max="19" width="2.6328125" style="251" customWidth="1"/>
    <col min="20" max="20" width="3" style="251" customWidth="1"/>
    <col min="21" max="34" width="3.36328125" style="251" customWidth="1"/>
    <col min="35" max="35" width="2.54296875" style="251" customWidth="1"/>
    <col min="36" max="36" width="2.90625" style="251" customWidth="1"/>
    <col min="37" max="16384" width="9.08984375" style="251"/>
  </cols>
  <sheetData>
    <row r="1" spans="1:36" ht="12" customHeight="1">
      <c r="A1" s="22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/>
      <c r="AJ1" s="250"/>
    </row>
    <row r="2" spans="1:36" ht="15.75" customHeight="1">
      <c r="A2" s="1623"/>
      <c r="B2" s="1624"/>
      <c r="C2" s="1624"/>
      <c r="D2" s="1624"/>
      <c r="E2" s="1624"/>
      <c r="F2" s="1624"/>
      <c r="G2" s="1624"/>
      <c r="H2" s="1624"/>
      <c r="I2" s="1624"/>
      <c r="J2" s="1624"/>
      <c r="K2" s="1624"/>
      <c r="L2" s="1624"/>
      <c r="M2" s="1624"/>
      <c r="N2" s="1624"/>
      <c r="O2" s="1624"/>
      <c r="P2" s="1624"/>
      <c r="Q2" s="1624"/>
      <c r="R2" s="1624"/>
      <c r="S2" s="1624"/>
      <c r="T2" s="1624"/>
      <c r="U2" s="1624"/>
      <c r="V2" s="1624"/>
      <c r="W2" s="1624"/>
      <c r="X2" s="359"/>
      <c r="Y2" s="359"/>
      <c r="Z2" s="359"/>
      <c r="AA2" s="359"/>
      <c r="AB2" s="359"/>
      <c r="AC2" s="359"/>
      <c r="AD2" s="1625" t="s">
        <v>436</v>
      </c>
      <c r="AE2" s="1626"/>
      <c r="AF2" s="1626"/>
      <c r="AG2" s="1626"/>
      <c r="AH2" s="1627"/>
      <c r="AI2" s="54"/>
      <c r="AJ2" s="43"/>
    </row>
    <row r="3" spans="1:36" ht="6.75" customHeight="1">
      <c r="A3" s="1628"/>
      <c r="B3" s="1629"/>
      <c r="C3" s="1629"/>
      <c r="D3" s="1629"/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29"/>
      <c r="V3" s="1629"/>
      <c r="W3" s="1629"/>
      <c r="X3" s="1629"/>
      <c r="Y3" s="1629"/>
      <c r="Z3" s="1629"/>
      <c r="AA3" s="1629"/>
      <c r="AB3" s="1629"/>
      <c r="AC3" s="1629"/>
      <c r="AD3" s="1629"/>
      <c r="AE3" s="1629"/>
      <c r="AF3" s="1629"/>
      <c r="AG3" s="1629"/>
      <c r="AH3" s="1629"/>
      <c r="AI3" s="1630"/>
      <c r="AJ3" s="252"/>
    </row>
    <row r="4" spans="1:36" ht="22.5" customHeight="1">
      <c r="A4" s="1631" t="s">
        <v>824</v>
      </c>
      <c r="B4" s="1632"/>
      <c r="C4" s="1632"/>
      <c r="D4" s="1632"/>
      <c r="E4" s="1632"/>
      <c r="F4" s="1632"/>
      <c r="G4" s="1632"/>
      <c r="H4" s="1632"/>
      <c r="I4" s="1632"/>
      <c r="J4" s="1632"/>
      <c r="K4" s="1632"/>
      <c r="L4" s="1632"/>
      <c r="M4" s="1632"/>
      <c r="N4" s="1632"/>
      <c r="O4" s="1632"/>
      <c r="P4" s="1632"/>
      <c r="Q4" s="1632"/>
      <c r="R4" s="1632"/>
      <c r="S4" s="1632"/>
      <c r="T4" s="1632"/>
      <c r="U4" s="1632"/>
      <c r="V4" s="1632"/>
      <c r="W4" s="1632"/>
      <c r="X4" s="1632"/>
      <c r="Y4" s="1632"/>
      <c r="Z4" s="1632"/>
      <c r="AA4" s="1632"/>
      <c r="AB4" s="1632"/>
      <c r="AC4" s="1632"/>
      <c r="AD4" s="1632"/>
      <c r="AE4" s="1632"/>
      <c r="AF4" s="1632"/>
      <c r="AG4" s="1632"/>
      <c r="AH4" s="1632"/>
      <c r="AI4" s="1633"/>
      <c r="AJ4" s="253"/>
    </row>
    <row r="5" spans="1:36" ht="24.75" customHeight="1">
      <c r="A5" s="1634"/>
      <c r="B5" s="1635"/>
      <c r="C5" s="1632"/>
      <c r="D5" s="1632"/>
      <c r="E5" s="1632"/>
      <c r="F5" s="1632"/>
      <c r="G5" s="1632"/>
      <c r="H5" s="1632"/>
      <c r="I5" s="1632"/>
      <c r="J5" s="1632"/>
      <c r="K5" s="1632"/>
      <c r="L5" s="1632"/>
      <c r="M5" s="1632"/>
      <c r="N5" s="1632"/>
      <c r="O5" s="1632"/>
      <c r="P5" s="1632"/>
      <c r="Q5" s="1632"/>
      <c r="R5" s="1632"/>
      <c r="S5" s="1632"/>
      <c r="T5" s="1632"/>
      <c r="U5" s="1632"/>
      <c r="V5" s="1632"/>
      <c r="W5" s="1632"/>
      <c r="X5" s="1632"/>
      <c r="Y5" s="1632"/>
      <c r="Z5" s="1632"/>
      <c r="AA5" s="1632"/>
      <c r="AB5" s="1632"/>
      <c r="AC5" s="1632"/>
      <c r="AD5" s="1632"/>
      <c r="AE5" s="1632"/>
      <c r="AF5" s="1632"/>
      <c r="AG5" s="1632"/>
      <c r="AH5" s="1632"/>
      <c r="AI5" s="1633"/>
      <c r="AJ5" s="252"/>
    </row>
    <row r="6" spans="1:36">
      <c r="A6" s="40"/>
      <c r="B6" s="1636" t="s">
        <v>169</v>
      </c>
      <c r="C6" s="1637"/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  <c r="W6" s="1637"/>
      <c r="X6" s="1637"/>
      <c r="Y6" s="1637"/>
      <c r="Z6" s="1637"/>
      <c r="AA6" s="1637"/>
      <c r="AB6" s="1637"/>
      <c r="AC6" s="1637"/>
      <c r="AD6" s="1637"/>
      <c r="AE6" s="1637"/>
      <c r="AF6" s="1637"/>
      <c r="AG6" s="1637"/>
      <c r="AH6" s="1637"/>
      <c r="AI6" s="54"/>
    </row>
    <row r="7" spans="1:36" ht="6" customHeight="1">
      <c r="A7" s="40"/>
      <c r="B7" s="1637"/>
      <c r="C7" s="1637"/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  <c r="W7" s="1637"/>
      <c r="X7" s="1637"/>
      <c r="Y7" s="1637"/>
      <c r="Z7" s="1637"/>
      <c r="AA7" s="1637"/>
      <c r="AB7" s="1637"/>
      <c r="AC7" s="1637"/>
      <c r="AD7" s="1637"/>
      <c r="AE7" s="1637"/>
      <c r="AF7" s="1637"/>
      <c r="AG7" s="1637"/>
      <c r="AH7" s="1637"/>
      <c r="AI7" s="54"/>
    </row>
    <row r="8" spans="1:36" ht="36" customHeight="1">
      <c r="A8" s="254"/>
      <c r="B8" s="1424"/>
      <c r="C8" s="1425"/>
      <c r="D8" s="1425"/>
      <c r="E8" s="1425"/>
      <c r="F8" s="1425"/>
      <c r="G8" s="1425"/>
      <c r="H8" s="1425"/>
      <c r="I8" s="1425"/>
      <c r="J8" s="1425"/>
      <c r="K8" s="1425"/>
      <c r="L8" s="1425"/>
      <c r="M8" s="1425"/>
      <c r="N8" s="1425"/>
      <c r="O8" s="1425"/>
      <c r="P8" s="1425"/>
      <c r="Q8" s="1425"/>
      <c r="R8" s="1425"/>
      <c r="S8" s="1425"/>
      <c r="T8" s="1425"/>
      <c r="U8" s="1425"/>
      <c r="V8" s="1425"/>
      <c r="W8" s="1425"/>
      <c r="X8" s="1425"/>
      <c r="Y8" s="1425"/>
      <c r="Z8" s="1425"/>
      <c r="AA8" s="1425"/>
      <c r="AB8" s="1425"/>
      <c r="AC8" s="1425"/>
      <c r="AD8" s="1425"/>
      <c r="AE8" s="1425"/>
      <c r="AF8" s="1425"/>
      <c r="AG8" s="1425"/>
      <c r="AH8" s="1426"/>
      <c r="AI8" s="54"/>
    </row>
    <row r="9" spans="1:36">
      <c r="A9" s="42"/>
      <c r="B9" s="929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30"/>
      <c r="O9" s="930"/>
      <c r="P9" s="930"/>
      <c r="Q9" s="930"/>
      <c r="R9" s="930"/>
      <c r="S9" s="930"/>
      <c r="T9" s="930"/>
      <c r="U9" s="930"/>
      <c r="V9" s="930"/>
      <c r="W9" s="930"/>
      <c r="X9" s="930"/>
      <c r="Y9" s="930"/>
      <c r="Z9" s="930"/>
      <c r="AA9" s="930"/>
      <c r="AB9" s="930"/>
      <c r="AC9" s="930"/>
      <c r="AD9" s="930"/>
      <c r="AE9" s="930"/>
      <c r="AF9" s="930"/>
      <c r="AG9" s="930"/>
      <c r="AH9" s="931"/>
      <c r="AI9" s="54"/>
    </row>
    <row r="10" spans="1:36" ht="14">
      <c r="A10" s="42"/>
      <c r="B10" s="1638" t="s">
        <v>511</v>
      </c>
      <c r="C10" s="1639"/>
      <c r="D10" s="1639"/>
      <c r="E10" s="1639"/>
      <c r="F10" s="1639"/>
      <c r="G10" s="1639"/>
      <c r="H10" s="1639"/>
      <c r="I10" s="1639"/>
      <c r="J10" s="1639"/>
      <c r="K10" s="1639"/>
      <c r="L10" s="1639"/>
      <c r="M10" s="1639"/>
      <c r="N10" s="1639"/>
      <c r="O10" s="1639"/>
      <c r="P10" s="1639"/>
      <c r="Q10" s="1639"/>
      <c r="R10" s="1639"/>
      <c r="S10" s="1639"/>
      <c r="T10" s="1639"/>
      <c r="U10" s="1639"/>
      <c r="V10" s="1639"/>
      <c r="W10" s="1639"/>
      <c r="X10" s="1639"/>
      <c r="Y10" s="1639"/>
      <c r="Z10" s="1639"/>
      <c r="AA10" s="1639"/>
      <c r="AB10" s="1639"/>
      <c r="AC10" s="1639"/>
      <c r="AD10" s="1639"/>
      <c r="AE10" s="1639"/>
      <c r="AF10" s="1639"/>
      <c r="AG10" s="1639"/>
      <c r="AH10" s="1639"/>
      <c r="AI10" s="54"/>
    </row>
    <row r="11" spans="1:36" ht="6" customHeight="1">
      <c r="A11" s="40"/>
      <c r="B11" s="359"/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B11" s="359"/>
      <c r="AC11" s="359"/>
      <c r="AD11" s="359"/>
      <c r="AE11" s="359"/>
      <c r="AF11" s="359"/>
      <c r="AG11" s="359"/>
      <c r="AH11" s="359"/>
      <c r="AI11" s="54"/>
    </row>
    <row r="12" spans="1:36" ht="36" customHeight="1">
      <c r="A12" s="40"/>
      <c r="B12" s="1424"/>
      <c r="C12" s="1425"/>
      <c r="D12" s="1425"/>
      <c r="E12" s="1425"/>
      <c r="F12" s="1425"/>
      <c r="G12" s="1425"/>
      <c r="H12" s="1425"/>
      <c r="I12" s="1425"/>
      <c r="J12" s="1425"/>
      <c r="K12" s="1425"/>
      <c r="L12" s="1425"/>
      <c r="M12" s="1425"/>
      <c r="N12" s="1425"/>
      <c r="O12" s="1425"/>
      <c r="P12" s="1425"/>
      <c r="Q12" s="1425"/>
      <c r="R12" s="1425"/>
      <c r="S12" s="1425"/>
      <c r="T12" s="1425"/>
      <c r="U12" s="1425"/>
      <c r="V12" s="1425"/>
      <c r="W12" s="1425"/>
      <c r="X12" s="1425"/>
      <c r="Y12" s="1425"/>
      <c r="Z12" s="1425"/>
      <c r="AA12" s="1425"/>
      <c r="AB12" s="1425"/>
      <c r="AC12" s="1425"/>
      <c r="AD12" s="1425"/>
      <c r="AE12" s="1425"/>
      <c r="AF12" s="1425"/>
      <c r="AG12" s="1425"/>
      <c r="AH12" s="1426"/>
      <c r="AI12" s="41"/>
    </row>
    <row r="13" spans="1:36">
      <c r="A13" s="4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1"/>
      <c r="AI13" s="41"/>
    </row>
    <row r="14" spans="1:36" ht="14">
      <c r="A14" s="255"/>
      <c r="B14" s="1639" t="s">
        <v>512</v>
      </c>
      <c r="C14" s="1639"/>
      <c r="D14" s="1639"/>
      <c r="E14" s="1639"/>
      <c r="F14" s="1639"/>
      <c r="G14" s="1639"/>
      <c r="H14" s="1639"/>
      <c r="I14" s="1639"/>
      <c r="J14" s="1639"/>
      <c r="K14" s="1639"/>
      <c r="L14" s="1639"/>
      <c r="M14" s="1639"/>
      <c r="N14" s="1639"/>
      <c r="O14" s="1639"/>
      <c r="P14" s="1639"/>
      <c r="Q14" s="1639"/>
      <c r="R14" s="1639"/>
      <c r="S14" s="1639"/>
      <c r="T14" s="1639"/>
      <c r="U14" s="1639"/>
      <c r="V14" s="1639"/>
      <c r="W14" s="1639"/>
      <c r="X14" s="1639"/>
      <c r="Y14" s="1639"/>
      <c r="Z14" s="1639"/>
      <c r="AA14" s="1639"/>
      <c r="AB14" s="1639"/>
      <c r="AC14" s="1639"/>
      <c r="AD14" s="1639"/>
      <c r="AE14" s="1639"/>
      <c r="AF14" s="1639"/>
      <c r="AG14" s="1639"/>
      <c r="AH14" s="1639"/>
      <c r="AI14" s="41"/>
    </row>
    <row r="15" spans="1:36" ht="6" customHeight="1">
      <c r="A15" s="40"/>
      <c r="B15" s="1640"/>
      <c r="C15" s="1640"/>
      <c r="D15" s="1640"/>
      <c r="E15" s="1640"/>
      <c r="F15" s="1640"/>
      <c r="G15" s="1640"/>
      <c r="H15" s="1640"/>
      <c r="I15" s="1640"/>
      <c r="J15" s="1640"/>
      <c r="K15" s="1640"/>
      <c r="L15" s="1640"/>
      <c r="M15" s="1640"/>
      <c r="N15" s="1640"/>
      <c r="O15" s="1640"/>
      <c r="P15" s="1640"/>
      <c r="Q15" s="1640"/>
      <c r="R15" s="1640"/>
      <c r="S15" s="1640"/>
      <c r="T15" s="1640"/>
      <c r="U15" s="1640"/>
      <c r="V15" s="1640"/>
      <c r="W15" s="1640"/>
      <c r="X15" s="1640"/>
      <c r="Y15" s="1640"/>
      <c r="Z15" s="1640"/>
      <c r="AA15" s="256"/>
      <c r="AB15" s="256"/>
      <c r="AC15" s="256"/>
      <c r="AD15" s="256"/>
      <c r="AE15" s="256"/>
      <c r="AF15" s="256"/>
      <c r="AG15" s="256"/>
      <c r="AH15" s="256"/>
      <c r="AI15" s="41"/>
    </row>
    <row r="16" spans="1:36">
      <c r="A16" s="40"/>
      <c r="B16" s="1641" t="s">
        <v>170</v>
      </c>
      <c r="C16" s="1641"/>
      <c r="D16" s="1641"/>
      <c r="E16" s="1641"/>
      <c r="F16" s="1641"/>
      <c r="G16" s="1641"/>
      <c r="H16" s="1641"/>
      <c r="I16" s="1641"/>
      <c r="J16" s="1641"/>
      <c r="K16" s="1641"/>
      <c r="L16" s="1641"/>
      <c r="M16" s="1641"/>
      <c r="N16" s="1641"/>
      <c r="O16" s="1641"/>
      <c r="P16" s="1641"/>
      <c r="Q16" s="1641"/>
      <c r="R16" s="1641"/>
      <c r="S16" s="1641"/>
      <c r="T16" s="1641"/>
      <c r="U16" s="1641"/>
      <c r="V16" s="1641"/>
      <c r="W16" s="1641"/>
      <c r="X16" s="1641"/>
      <c r="Y16" s="1641"/>
      <c r="Z16" s="1641"/>
      <c r="AA16" s="1641"/>
      <c r="AB16" s="1641"/>
      <c r="AC16" s="1641"/>
      <c r="AD16" s="1641"/>
      <c r="AE16" s="1641"/>
      <c r="AF16" s="1641"/>
      <c r="AG16" s="1641"/>
      <c r="AH16" s="1641"/>
      <c r="AI16" s="41"/>
    </row>
    <row r="17" spans="1:35" ht="6" customHeight="1">
      <c r="A17" s="40"/>
      <c r="B17" s="357"/>
      <c r="C17" s="357"/>
      <c r="D17" s="357"/>
      <c r="E17" s="357"/>
      <c r="F17" s="357"/>
      <c r="G17" s="357"/>
      <c r="H17" s="357"/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256"/>
      <c r="AB17" s="256"/>
      <c r="AC17" s="256"/>
      <c r="AD17" s="256"/>
      <c r="AE17" s="256"/>
      <c r="AF17" s="256"/>
      <c r="AG17" s="256"/>
      <c r="AH17" s="256"/>
      <c r="AI17" s="41"/>
    </row>
    <row r="18" spans="1:35" ht="24" customHeight="1">
      <c r="A18" s="40"/>
      <c r="B18" s="1424"/>
      <c r="C18" s="1425"/>
      <c r="D18" s="1425"/>
      <c r="E18" s="1425"/>
      <c r="F18" s="1425"/>
      <c r="G18" s="1425"/>
      <c r="H18" s="1425"/>
      <c r="I18" s="1425"/>
      <c r="J18" s="1425"/>
      <c r="K18" s="1425"/>
      <c r="L18" s="1425"/>
      <c r="M18" s="1425"/>
      <c r="N18" s="1425"/>
      <c r="O18" s="1425"/>
      <c r="P18" s="1425"/>
      <c r="Q18" s="1425"/>
      <c r="R18" s="1425"/>
      <c r="S18" s="1425"/>
      <c r="T18" s="1425"/>
      <c r="U18" s="1425"/>
      <c r="V18" s="1425"/>
      <c r="W18" s="1425"/>
      <c r="X18" s="1425"/>
      <c r="Y18" s="1425"/>
      <c r="Z18" s="1425"/>
      <c r="AA18" s="1425"/>
      <c r="AB18" s="1425"/>
      <c r="AC18" s="1425"/>
      <c r="AD18" s="1425"/>
      <c r="AE18" s="1425"/>
      <c r="AF18" s="1425"/>
      <c r="AG18" s="1425"/>
      <c r="AH18" s="1426"/>
      <c r="AI18" s="41"/>
    </row>
    <row r="19" spans="1:35">
      <c r="A19" s="40"/>
      <c r="B19" s="929"/>
      <c r="C19" s="930"/>
      <c r="D19" s="930"/>
      <c r="E19" s="930"/>
      <c r="F19" s="930"/>
      <c r="G19" s="930"/>
      <c r="H19" s="930"/>
      <c r="I19" s="930"/>
      <c r="J19" s="930"/>
      <c r="K19" s="930"/>
      <c r="L19" s="930"/>
      <c r="M19" s="930"/>
      <c r="N19" s="930"/>
      <c r="O19" s="930"/>
      <c r="P19" s="930"/>
      <c r="Q19" s="930"/>
      <c r="R19" s="930"/>
      <c r="S19" s="930"/>
      <c r="T19" s="930"/>
      <c r="U19" s="930"/>
      <c r="V19" s="930"/>
      <c r="W19" s="930"/>
      <c r="X19" s="930"/>
      <c r="Y19" s="930"/>
      <c r="Z19" s="930"/>
      <c r="AA19" s="930"/>
      <c r="AB19" s="930"/>
      <c r="AC19" s="930"/>
      <c r="AD19" s="930"/>
      <c r="AE19" s="930"/>
      <c r="AF19" s="930"/>
      <c r="AG19" s="930"/>
      <c r="AH19" s="931"/>
      <c r="AI19" s="41"/>
    </row>
    <row r="20" spans="1:35" ht="12">
      <c r="A20" s="40"/>
      <c r="B20" s="1642" t="s">
        <v>594</v>
      </c>
      <c r="C20" s="1642"/>
      <c r="D20" s="1642"/>
      <c r="E20" s="1642"/>
      <c r="F20" s="1642"/>
      <c r="G20" s="1642"/>
      <c r="H20" s="1642"/>
      <c r="I20" s="1642"/>
      <c r="J20" s="1642"/>
      <c r="K20" s="1642"/>
      <c r="L20" s="1642"/>
      <c r="M20" s="1642"/>
      <c r="N20" s="1642"/>
      <c r="O20" s="1642"/>
      <c r="P20" s="1642"/>
      <c r="Q20" s="1642"/>
      <c r="R20" s="1642"/>
      <c r="S20" s="1642"/>
      <c r="T20" s="1642"/>
      <c r="U20" s="1642"/>
      <c r="V20" s="1642"/>
      <c r="W20" s="1642"/>
      <c r="X20" s="1642"/>
      <c r="Y20" s="1642"/>
      <c r="Z20" s="1642"/>
      <c r="AA20" s="1642"/>
      <c r="AB20" s="1642"/>
      <c r="AC20" s="1642"/>
      <c r="AD20" s="1642"/>
      <c r="AE20" s="1642"/>
      <c r="AF20" s="1642"/>
      <c r="AG20" s="1642"/>
      <c r="AH20" s="1642"/>
      <c r="AI20" s="41"/>
    </row>
    <row r="21" spans="1:35" ht="17.25" customHeight="1">
      <c r="A21" s="42"/>
      <c r="B21" s="1399" t="s">
        <v>496</v>
      </c>
      <c r="C21" s="1643"/>
      <c r="D21" s="1643"/>
      <c r="E21" s="1643"/>
      <c r="F21" s="1643"/>
      <c r="G21" s="1643"/>
      <c r="H21" s="1643"/>
      <c r="I21" s="1643"/>
      <c r="J21" s="1643"/>
      <c r="K21" s="1643"/>
      <c r="L21" s="1643"/>
      <c r="M21" s="1643"/>
      <c r="N21" s="1643"/>
      <c r="O21" s="1643"/>
      <c r="P21" s="1643"/>
      <c r="Q21" s="1643"/>
      <c r="R21" s="1643"/>
      <c r="S21" s="1643"/>
      <c r="T21" s="1643"/>
      <c r="U21" s="1643"/>
      <c r="V21" s="1643"/>
      <c r="W21" s="1643"/>
      <c r="X21" s="1643"/>
      <c r="Y21" s="1643"/>
      <c r="Z21" s="1643"/>
      <c r="AA21" s="1643"/>
      <c r="AB21" s="1643"/>
      <c r="AC21" s="1643"/>
      <c r="AD21" s="1643"/>
      <c r="AE21" s="1643"/>
      <c r="AF21" s="1643"/>
      <c r="AG21" s="1643"/>
      <c r="AH21" s="1643"/>
      <c r="AI21" s="41"/>
    </row>
    <row r="22" spans="1:35" ht="18.75" customHeight="1">
      <c r="A22" s="42"/>
      <c r="B22" s="1643"/>
      <c r="C22" s="1643"/>
      <c r="D22" s="1643"/>
      <c r="E22" s="1643"/>
      <c r="F22" s="1643"/>
      <c r="G22" s="1643"/>
      <c r="H22" s="1643"/>
      <c r="I22" s="1643"/>
      <c r="J22" s="1643"/>
      <c r="K22" s="1643"/>
      <c r="L22" s="1643"/>
      <c r="M22" s="1643"/>
      <c r="N22" s="1643"/>
      <c r="O22" s="1643"/>
      <c r="P22" s="1643"/>
      <c r="Q22" s="1643"/>
      <c r="R22" s="1643"/>
      <c r="S22" s="1643"/>
      <c r="T22" s="1643"/>
      <c r="U22" s="1643"/>
      <c r="V22" s="1643"/>
      <c r="W22" s="1643"/>
      <c r="X22" s="1643"/>
      <c r="Y22" s="1643"/>
      <c r="Z22" s="1643"/>
      <c r="AA22" s="1643"/>
      <c r="AB22" s="1643"/>
      <c r="AC22" s="1643"/>
      <c r="AD22" s="1643"/>
      <c r="AE22" s="1643"/>
      <c r="AF22" s="1643"/>
      <c r="AG22" s="1643"/>
      <c r="AH22" s="1643"/>
      <c r="AI22" s="41"/>
    </row>
    <row r="23" spans="1:35">
      <c r="A23" s="42"/>
      <c r="B23" s="1643"/>
      <c r="C23" s="1643"/>
      <c r="D23" s="1643"/>
      <c r="E23" s="1643"/>
      <c r="F23" s="1643"/>
      <c r="G23" s="1643"/>
      <c r="H23" s="1643"/>
      <c r="I23" s="1643"/>
      <c r="J23" s="1643"/>
      <c r="K23" s="1643"/>
      <c r="L23" s="1643"/>
      <c r="M23" s="1643"/>
      <c r="N23" s="1643"/>
      <c r="O23" s="1643"/>
      <c r="P23" s="1643"/>
      <c r="Q23" s="1643"/>
      <c r="R23" s="1643"/>
      <c r="S23" s="1643"/>
      <c r="T23" s="1643"/>
      <c r="U23" s="1643"/>
      <c r="V23" s="1643"/>
      <c r="W23" s="1643"/>
      <c r="X23" s="1643"/>
      <c r="Y23" s="1643"/>
      <c r="Z23" s="1643"/>
      <c r="AA23" s="1643"/>
      <c r="AB23" s="1643"/>
      <c r="AC23" s="1643"/>
      <c r="AD23" s="1643"/>
      <c r="AE23" s="1643"/>
      <c r="AF23" s="1643"/>
      <c r="AG23" s="1643"/>
      <c r="AH23" s="1643"/>
      <c r="AI23" s="41"/>
    </row>
    <row r="24" spans="1:35" ht="6" customHeight="1">
      <c r="A24" s="40"/>
      <c r="B24" s="358"/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  <c r="AC24" s="358"/>
      <c r="AD24" s="358"/>
      <c r="AE24" s="358"/>
      <c r="AF24" s="358"/>
      <c r="AG24" s="358"/>
      <c r="AH24" s="358"/>
      <c r="AI24" s="41"/>
    </row>
    <row r="25" spans="1:35" ht="24" customHeight="1">
      <c r="A25" s="40"/>
      <c r="B25" s="1392" t="str">
        <f>IF(B_III_tyt_oper="","",B_III_tyt_oper)</f>
        <v/>
      </c>
      <c r="C25" s="1393"/>
      <c r="D25" s="1393"/>
      <c r="E25" s="1393"/>
      <c r="F25" s="1393"/>
      <c r="G25" s="1393"/>
      <c r="H25" s="1393"/>
      <c r="I25" s="1393"/>
      <c r="J25" s="1393"/>
      <c r="K25" s="1393"/>
      <c r="L25" s="1393"/>
      <c r="M25" s="1393"/>
      <c r="N25" s="1393"/>
      <c r="O25" s="1393"/>
      <c r="P25" s="1393"/>
      <c r="Q25" s="1393"/>
      <c r="R25" s="1393"/>
      <c r="S25" s="1393"/>
      <c r="T25" s="1393"/>
      <c r="U25" s="1393"/>
      <c r="V25" s="1393"/>
      <c r="W25" s="1393"/>
      <c r="X25" s="1393"/>
      <c r="Y25" s="1393"/>
      <c r="Z25" s="1393"/>
      <c r="AA25" s="1393"/>
      <c r="AB25" s="1393"/>
      <c r="AC25" s="1393"/>
      <c r="AD25" s="1393"/>
      <c r="AE25" s="1393"/>
      <c r="AF25" s="1393"/>
      <c r="AG25" s="1393"/>
      <c r="AH25" s="1394"/>
      <c r="AI25" s="41"/>
    </row>
    <row r="26" spans="1:35">
      <c r="A26" s="40"/>
      <c r="B26" s="1395"/>
      <c r="C26" s="1396"/>
      <c r="D26" s="1396"/>
      <c r="E26" s="1396"/>
      <c r="F26" s="1396"/>
      <c r="G26" s="1396"/>
      <c r="H26" s="1396"/>
      <c r="I26" s="1396"/>
      <c r="J26" s="1396"/>
      <c r="K26" s="1396"/>
      <c r="L26" s="1396"/>
      <c r="M26" s="1396"/>
      <c r="N26" s="1396"/>
      <c r="O26" s="1396"/>
      <c r="P26" s="1396"/>
      <c r="Q26" s="1396"/>
      <c r="R26" s="1396"/>
      <c r="S26" s="1396"/>
      <c r="T26" s="1396"/>
      <c r="U26" s="1396"/>
      <c r="V26" s="1396"/>
      <c r="W26" s="1396"/>
      <c r="X26" s="1396"/>
      <c r="Y26" s="1396"/>
      <c r="Z26" s="1396"/>
      <c r="AA26" s="1396"/>
      <c r="AB26" s="1396"/>
      <c r="AC26" s="1396"/>
      <c r="AD26" s="1396"/>
      <c r="AE26" s="1396"/>
      <c r="AF26" s="1396"/>
      <c r="AG26" s="1396"/>
      <c r="AH26" s="1397"/>
      <c r="AI26" s="41"/>
    </row>
    <row r="27" spans="1:35" ht="12">
      <c r="A27" s="40"/>
      <c r="B27" s="1642" t="s">
        <v>171</v>
      </c>
      <c r="C27" s="1642"/>
      <c r="D27" s="1642"/>
      <c r="E27" s="1642"/>
      <c r="F27" s="1642"/>
      <c r="G27" s="1642"/>
      <c r="H27" s="1642"/>
      <c r="I27" s="1642"/>
      <c r="J27" s="1642"/>
      <c r="K27" s="1642"/>
      <c r="L27" s="1642"/>
      <c r="M27" s="1642"/>
      <c r="N27" s="1642"/>
      <c r="O27" s="1642"/>
      <c r="P27" s="1642"/>
      <c r="Q27" s="1642"/>
      <c r="R27" s="1642"/>
      <c r="S27" s="1642"/>
      <c r="T27" s="1642"/>
      <c r="U27" s="1642"/>
      <c r="V27" s="1642"/>
      <c r="W27" s="1642"/>
      <c r="X27" s="1642"/>
      <c r="Y27" s="1642"/>
      <c r="Z27" s="1642"/>
      <c r="AA27" s="1642"/>
      <c r="AB27" s="1642"/>
      <c r="AC27" s="1642"/>
      <c r="AD27" s="1642"/>
      <c r="AE27" s="1642"/>
      <c r="AF27" s="1642"/>
      <c r="AG27" s="1642"/>
      <c r="AH27" s="1642"/>
      <c r="AI27" s="41"/>
    </row>
    <row r="28" spans="1:35" ht="6" customHeight="1">
      <c r="A28" s="40"/>
      <c r="B28" s="358"/>
      <c r="C28" s="358"/>
      <c r="D28" s="358"/>
      <c r="E28" s="358"/>
      <c r="F28" s="358"/>
      <c r="G28" s="358"/>
      <c r="H28" s="358"/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  <c r="AC28" s="358"/>
      <c r="AD28" s="358"/>
      <c r="AE28" s="358"/>
      <c r="AF28" s="358"/>
      <c r="AG28" s="358"/>
      <c r="AH28" s="358"/>
      <c r="AI28" s="41"/>
    </row>
    <row r="29" spans="1:35">
      <c r="A29" s="40"/>
      <c r="B29" s="1641" t="s">
        <v>172</v>
      </c>
      <c r="C29" s="1432"/>
      <c r="D29" s="1432"/>
      <c r="E29" s="1432"/>
      <c r="F29" s="1432"/>
      <c r="G29" s="1432"/>
      <c r="H29" s="1432"/>
      <c r="I29" s="1432"/>
      <c r="J29" s="1432"/>
      <c r="K29" s="1432"/>
      <c r="L29" s="1432"/>
      <c r="M29" s="1432"/>
      <c r="N29" s="1432"/>
      <c r="O29" s="1432"/>
      <c r="P29" s="1432"/>
      <c r="Q29" s="1432"/>
      <c r="R29" s="1432"/>
      <c r="S29" s="1432"/>
      <c r="T29" s="1432"/>
      <c r="U29" s="1432"/>
      <c r="V29" s="1432"/>
      <c r="W29" s="1432"/>
      <c r="X29" s="1432"/>
      <c r="Y29" s="1432"/>
      <c r="Z29" s="1432"/>
      <c r="AA29" s="1432"/>
      <c r="AB29" s="1432"/>
      <c r="AC29" s="1432"/>
      <c r="AD29" s="1432"/>
      <c r="AE29" s="1432"/>
      <c r="AF29" s="1432"/>
      <c r="AG29" s="1432"/>
      <c r="AH29" s="1432"/>
      <c r="AI29" s="41"/>
    </row>
    <row r="30" spans="1:35" ht="6" customHeight="1">
      <c r="A30" s="40"/>
      <c r="B30" s="358"/>
      <c r="C30" s="358"/>
      <c r="D30" s="358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41"/>
    </row>
    <row r="31" spans="1:35">
      <c r="A31" s="40"/>
      <c r="B31" s="1399" t="s">
        <v>497</v>
      </c>
      <c r="C31" s="1399"/>
      <c r="D31" s="1399"/>
      <c r="E31" s="1399"/>
      <c r="F31" s="1399"/>
      <c r="G31" s="1399"/>
      <c r="H31" s="1399"/>
      <c r="I31" s="1399"/>
      <c r="J31" s="1399"/>
      <c r="K31" s="1399"/>
      <c r="L31" s="1399"/>
      <c r="M31" s="1399"/>
      <c r="N31" s="1399"/>
      <c r="O31" s="1399"/>
      <c r="P31" s="1399"/>
      <c r="Q31" s="1399"/>
      <c r="R31" s="1399"/>
      <c r="S31" s="1399"/>
      <c r="T31" s="1399"/>
      <c r="U31" s="1399"/>
      <c r="V31" s="1399"/>
      <c r="W31" s="1399"/>
      <c r="X31" s="1399"/>
      <c r="Y31" s="1399"/>
      <c r="Z31" s="1399"/>
      <c r="AA31" s="1399"/>
      <c r="AB31" s="1399"/>
      <c r="AC31" s="1399"/>
      <c r="AD31" s="1399"/>
      <c r="AE31" s="1399"/>
      <c r="AF31" s="1399"/>
      <c r="AG31" s="1399"/>
      <c r="AH31" s="1399"/>
      <c r="AI31" s="41"/>
    </row>
    <row r="32" spans="1:35">
      <c r="A32" s="40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  <c r="R32" s="1399"/>
      <c r="S32" s="1399"/>
      <c r="T32" s="1399"/>
      <c r="U32" s="1399"/>
      <c r="V32" s="1399"/>
      <c r="W32" s="1399"/>
      <c r="X32" s="1399"/>
      <c r="Y32" s="1399"/>
      <c r="Z32" s="1399"/>
      <c r="AA32" s="1399"/>
      <c r="AB32" s="1399"/>
      <c r="AC32" s="1399"/>
      <c r="AD32" s="1399"/>
      <c r="AE32" s="1399"/>
      <c r="AF32" s="1399"/>
      <c r="AG32" s="1399"/>
      <c r="AH32" s="1399"/>
      <c r="AI32" s="41"/>
    </row>
    <row r="33" spans="1:36">
      <c r="A33" s="40"/>
      <c r="B33" s="1399"/>
      <c r="C33" s="1399"/>
      <c r="D33" s="1399"/>
      <c r="E33" s="1399"/>
      <c r="F33" s="1399"/>
      <c r="G33" s="1399"/>
      <c r="H33" s="1399"/>
      <c r="I33" s="1399"/>
      <c r="J33" s="1399"/>
      <c r="K33" s="1399"/>
      <c r="L33" s="1399"/>
      <c r="M33" s="1399"/>
      <c r="N33" s="1399"/>
      <c r="O33" s="1399"/>
      <c r="P33" s="1399"/>
      <c r="Q33" s="1399"/>
      <c r="R33" s="1399"/>
      <c r="S33" s="1399"/>
      <c r="T33" s="1399"/>
      <c r="U33" s="1399"/>
      <c r="V33" s="1399"/>
      <c r="W33" s="1399"/>
      <c r="X33" s="1399"/>
      <c r="Y33" s="1399"/>
      <c r="Z33" s="1399"/>
      <c r="AA33" s="1399"/>
      <c r="AB33" s="1399"/>
      <c r="AC33" s="1399"/>
      <c r="AD33" s="1399"/>
      <c r="AE33" s="1399"/>
      <c r="AF33" s="1399"/>
      <c r="AG33" s="1399"/>
      <c r="AH33" s="1399"/>
      <c r="AI33" s="41"/>
    </row>
    <row r="34" spans="1:36">
      <c r="A34" s="40"/>
      <c r="B34" s="1399"/>
      <c r="C34" s="1399"/>
      <c r="D34" s="1399"/>
      <c r="E34" s="1399"/>
      <c r="F34" s="1399"/>
      <c r="G34" s="1399"/>
      <c r="H34" s="1399"/>
      <c r="I34" s="1399"/>
      <c r="J34" s="1399"/>
      <c r="K34" s="1399"/>
      <c r="L34" s="1399"/>
      <c r="M34" s="1399"/>
      <c r="N34" s="1399"/>
      <c r="O34" s="1399"/>
      <c r="P34" s="1399"/>
      <c r="Q34" s="1399"/>
      <c r="R34" s="1399"/>
      <c r="S34" s="1399"/>
      <c r="T34" s="1399"/>
      <c r="U34" s="1399"/>
      <c r="V34" s="1399"/>
      <c r="W34" s="1399"/>
      <c r="X34" s="1399"/>
      <c r="Y34" s="1399"/>
      <c r="Z34" s="1399"/>
      <c r="AA34" s="1399"/>
      <c r="AB34" s="1399"/>
      <c r="AC34" s="1399"/>
      <c r="AD34" s="1399"/>
      <c r="AE34" s="1399"/>
      <c r="AF34" s="1399"/>
      <c r="AG34" s="1399"/>
      <c r="AH34" s="1399"/>
      <c r="AI34" s="41"/>
    </row>
    <row r="35" spans="1:36" ht="6" customHeight="1">
      <c r="A35" s="40"/>
      <c r="B35" s="333"/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3"/>
      <c r="P35" s="333"/>
      <c r="Q35" s="333"/>
      <c r="R35" s="333"/>
      <c r="S35" s="333"/>
      <c r="T35" s="333"/>
      <c r="U35" s="333"/>
      <c r="V35" s="333"/>
      <c r="W35" s="333"/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41"/>
    </row>
    <row r="36" spans="1:36" ht="24" customHeight="1">
      <c r="A36" s="40"/>
      <c r="B36" s="1424"/>
      <c r="C36" s="1425"/>
      <c r="D36" s="1425"/>
      <c r="E36" s="1425"/>
      <c r="F36" s="1425"/>
      <c r="G36" s="1425"/>
      <c r="H36" s="1425"/>
      <c r="I36" s="1425"/>
      <c r="J36" s="1425"/>
      <c r="K36" s="1425"/>
      <c r="L36" s="1425"/>
      <c r="M36" s="1425"/>
      <c r="N36" s="1425"/>
      <c r="O36" s="1425"/>
      <c r="P36" s="1425"/>
      <c r="Q36" s="1425"/>
      <c r="R36" s="1425"/>
      <c r="S36" s="1425"/>
      <c r="T36" s="1425"/>
      <c r="U36" s="1425"/>
      <c r="V36" s="1425"/>
      <c r="W36" s="1425"/>
      <c r="X36" s="1425"/>
      <c r="Y36" s="1425"/>
      <c r="Z36" s="1425"/>
      <c r="AA36" s="1425"/>
      <c r="AB36" s="1425"/>
      <c r="AC36" s="1425"/>
      <c r="AD36" s="1425"/>
      <c r="AE36" s="1425"/>
      <c r="AF36" s="1425"/>
      <c r="AG36" s="1425"/>
      <c r="AH36" s="1426"/>
      <c r="AI36" s="41"/>
    </row>
    <row r="37" spans="1:36">
      <c r="A37" s="40"/>
      <c r="B37" s="929"/>
      <c r="C37" s="930"/>
      <c r="D37" s="930"/>
      <c r="E37" s="930"/>
      <c r="F37" s="930"/>
      <c r="G37" s="930"/>
      <c r="H37" s="930"/>
      <c r="I37" s="930"/>
      <c r="J37" s="930"/>
      <c r="K37" s="930"/>
      <c r="L37" s="930"/>
      <c r="M37" s="930"/>
      <c r="N37" s="930"/>
      <c r="O37" s="930"/>
      <c r="P37" s="930"/>
      <c r="Q37" s="930"/>
      <c r="R37" s="930"/>
      <c r="S37" s="930"/>
      <c r="T37" s="930"/>
      <c r="U37" s="930"/>
      <c r="V37" s="930"/>
      <c r="W37" s="930"/>
      <c r="X37" s="930"/>
      <c r="Y37" s="930"/>
      <c r="Z37" s="930"/>
      <c r="AA37" s="930"/>
      <c r="AB37" s="930"/>
      <c r="AC37" s="930"/>
      <c r="AD37" s="930"/>
      <c r="AE37" s="930"/>
      <c r="AF37" s="930"/>
      <c r="AG37" s="930"/>
      <c r="AH37" s="931"/>
      <c r="AI37" s="41"/>
    </row>
    <row r="38" spans="1:36" ht="6" customHeight="1">
      <c r="A38" s="40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1642"/>
      <c r="S38" s="1642"/>
      <c r="T38" s="1642"/>
      <c r="U38" s="1642"/>
      <c r="V38" s="1642"/>
      <c r="W38" s="1642"/>
      <c r="X38" s="1642"/>
      <c r="Y38" s="1642"/>
      <c r="Z38" s="1642"/>
      <c r="AA38" s="1642"/>
      <c r="AB38" s="1642"/>
      <c r="AC38" s="1642"/>
      <c r="AD38" s="1642"/>
      <c r="AE38" s="1642"/>
      <c r="AF38" s="1642"/>
      <c r="AG38" s="1642"/>
      <c r="AH38" s="1642"/>
      <c r="AI38" s="41"/>
    </row>
    <row r="39" spans="1:36" ht="16.5" customHeight="1">
      <c r="A39" s="40"/>
      <c r="B39" s="257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193"/>
      <c r="Q39" s="193"/>
      <c r="R39" s="193"/>
      <c r="S39" s="191"/>
      <c r="T39" s="195"/>
      <c r="U39" s="193"/>
      <c r="V39" s="193"/>
      <c r="W39" s="193"/>
      <c r="X39" s="193"/>
      <c r="Y39" s="193"/>
      <c r="Z39" s="193"/>
      <c r="AA39" s="193"/>
      <c r="AB39" s="193"/>
      <c r="AC39" s="193"/>
      <c r="AD39" s="193"/>
      <c r="AE39" s="193"/>
      <c r="AF39" s="193"/>
      <c r="AG39" s="193"/>
      <c r="AH39" s="191"/>
      <c r="AI39" s="41"/>
    </row>
    <row r="40" spans="1:36" ht="16.5" customHeight="1">
      <c r="A40" s="40"/>
      <c r="B40" s="258"/>
      <c r="C40" s="1644"/>
      <c r="D40" s="1644"/>
      <c r="E40" s="1644"/>
      <c r="F40" s="1644"/>
      <c r="G40" s="1644"/>
      <c r="H40" s="1644"/>
      <c r="I40" s="1644"/>
      <c r="J40" s="1644"/>
      <c r="K40" s="1644"/>
      <c r="L40" s="1644"/>
      <c r="M40" s="1644"/>
      <c r="N40" s="1644"/>
      <c r="O40" s="1644"/>
      <c r="P40" s="1644"/>
      <c r="Q40" s="1644"/>
      <c r="R40" s="1644"/>
      <c r="S40" s="54"/>
      <c r="T40" s="195"/>
      <c r="U40" s="359"/>
      <c r="V40" s="359"/>
      <c r="W40" s="359"/>
      <c r="X40" s="359"/>
      <c r="Y40" s="359"/>
      <c r="Z40" s="359"/>
      <c r="AA40" s="359"/>
      <c r="AB40" s="359"/>
      <c r="AC40" s="359"/>
      <c r="AD40" s="359"/>
      <c r="AE40" s="359"/>
      <c r="AF40" s="359"/>
      <c r="AG40" s="359"/>
      <c r="AH40" s="54"/>
      <c r="AI40" s="41"/>
    </row>
    <row r="41" spans="1:36" ht="13.5" customHeight="1">
      <c r="A41" s="40"/>
      <c r="B41" s="258"/>
      <c r="C41" s="1644"/>
      <c r="D41" s="1644"/>
      <c r="E41" s="1644"/>
      <c r="F41" s="1644"/>
      <c r="G41" s="1644"/>
      <c r="H41" s="1644"/>
      <c r="I41" s="1644"/>
      <c r="J41" s="1644"/>
      <c r="K41" s="1644"/>
      <c r="L41" s="1644"/>
      <c r="M41" s="1644"/>
      <c r="N41" s="1644"/>
      <c r="O41" s="1644"/>
      <c r="P41" s="1644"/>
      <c r="Q41" s="1644"/>
      <c r="R41" s="1644"/>
      <c r="S41" s="54"/>
      <c r="T41" s="195"/>
      <c r="U41" s="359"/>
      <c r="V41" s="359"/>
      <c r="W41" s="359"/>
      <c r="X41" s="359"/>
      <c r="Y41" s="359"/>
      <c r="Z41" s="359"/>
      <c r="AA41" s="359"/>
      <c r="AB41" s="359"/>
      <c r="AC41" s="359"/>
      <c r="AD41" s="359"/>
      <c r="AE41" s="359"/>
      <c r="AF41" s="359"/>
      <c r="AG41" s="359"/>
      <c r="AH41" s="54"/>
      <c r="AI41" s="41"/>
    </row>
    <row r="42" spans="1:36" ht="12.75" customHeight="1">
      <c r="A42" s="40"/>
      <c r="B42" s="259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197"/>
      <c r="P42" s="197"/>
      <c r="Q42" s="197"/>
      <c r="R42" s="197"/>
      <c r="S42" s="192"/>
      <c r="T42" s="195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2"/>
      <c r="AI42" s="41"/>
    </row>
    <row r="43" spans="1:36" ht="24.5" customHeight="1">
      <c r="A43" s="40"/>
      <c r="B43" s="1615" t="s">
        <v>722</v>
      </c>
      <c r="C43" s="1615"/>
      <c r="D43" s="1615"/>
      <c r="E43" s="1615"/>
      <c r="F43" s="1615"/>
      <c r="G43" s="1615"/>
      <c r="H43" s="1615"/>
      <c r="I43" s="1615"/>
      <c r="J43" s="1615"/>
      <c r="K43" s="1615"/>
      <c r="L43" s="1615"/>
      <c r="M43" s="1615"/>
      <c r="N43" s="1615"/>
      <c r="O43" s="1615"/>
      <c r="P43" s="1615"/>
      <c r="Q43" s="1615"/>
      <c r="R43" s="1615"/>
      <c r="S43" s="1615"/>
      <c r="T43" s="260"/>
      <c r="U43" s="1410" t="s">
        <v>585</v>
      </c>
      <c r="V43" s="1410"/>
      <c r="W43" s="1410"/>
      <c r="X43" s="1410"/>
      <c r="Y43" s="1410"/>
      <c r="Z43" s="1410"/>
      <c r="AA43" s="1410"/>
      <c r="AB43" s="1410"/>
      <c r="AC43" s="1410"/>
      <c r="AD43" s="1410"/>
      <c r="AE43" s="1410"/>
      <c r="AF43" s="1410"/>
      <c r="AG43" s="1410"/>
      <c r="AH43" s="1410"/>
      <c r="AI43" s="41"/>
      <c r="AJ43" s="261"/>
    </row>
    <row r="44" spans="1:36" ht="6" customHeight="1">
      <c r="A44" s="40"/>
      <c r="B44" s="357"/>
      <c r="C44" s="357"/>
      <c r="D44" s="357"/>
      <c r="E44" s="357"/>
      <c r="F44" s="357"/>
      <c r="G44" s="357"/>
      <c r="H44" s="357"/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262"/>
    </row>
    <row r="45" spans="1:36" ht="12.75" customHeight="1">
      <c r="A45" s="65"/>
      <c r="B45" s="1641" t="s">
        <v>174</v>
      </c>
      <c r="C45" s="1641"/>
      <c r="D45" s="1641"/>
      <c r="E45" s="1641"/>
      <c r="F45" s="1641"/>
      <c r="G45" s="1641"/>
      <c r="H45" s="1641"/>
      <c r="I45" s="1641"/>
      <c r="J45" s="1641"/>
      <c r="K45" s="1641"/>
      <c r="L45" s="1641"/>
      <c r="M45" s="1641"/>
      <c r="N45" s="1641"/>
      <c r="O45" s="1641"/>
      <c r="P45" s="1641"/>
      <c r="Q45" s="1641"/>
      <c r="R45" s="1641"/>
      <c r="S45" s="1641"/>
      <c r="T45" s="1641"/>
      <c r="U45" s="1641"/>
      <c r="V45" s="1641"/>
      <c r="W45" s="1641"/>
      <c r="X45" s="1641"/>
      <c r="Y45" s="1641"/>
      <c r="Z45" s="1641"/>
      <c r="AA45" s="1641"/>
      <c r="AB45" s="1641"/>
      <c r="AC45" s="1641"/>
      <c r="AD45" s="1641"/>
      <c r="AE45" s="1641"/>
      <c r="AF45" s="1641"/>
      <c r="AG45" s="1641"/>
      <c r="AH45" s="1641"/>
      <c r="AI45" s="262"/>
    </row>
    <row r="46" spans="1:36" ht="6" customHeight="1">
      <c r="A46" s="65"/>
      <c r="B46" s="357"/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262"/>
    </row>
    <row r="47" spans="1:36" ht="24" customHeight="1">
      <c r="A47" s="40"/>
      <c r="B47" s="1424" t="str">
        <f>IF(B18="","",B18)</f>
        <v/>
      </c>
      <c r="C47" s="1425"/>
      <c r="D47" s="1425"/>
      <c r="E47" s="1425"/>
      <c r="F47" s="1425"/>
      <c r="G47" s="1425"/>
      <c r="H47" s="1425"/>
      <c r="I47" s="1425"/>
      <c r="J47" s="1425"/>
      <c r="K47" s="1425"/>
      <c r="L47" s="1425"/>
      <c r="M47" s="1425"/>
      <c r="N47" s="1425"/>
      <c r="O47" s="1425"/>
      <c r="P47" s="1425"/>
      <c r="Q47" s="1425"/>
      <c r="R47" s="1425"/>
      <c r="S47" s="1425"/>
      <c r="T47" s="1425"/>
      <c r="U47" s="1425"/>
      <c r="V47" s="1425"/>
      <c r="W47" s="1425"/>
      <c r="X47" s="1425"/>
      <c r="Y47" s="1425"/>
      <c r="Z47" s="1425"/>
      <c r="AA47" s="1425"/>
      <c r="AB47" s="1425"/>
      <c r="AC47" s="1425"/>
      <c r="AD47" s="1425"/>
      <c r="AE47" s="1425"/>
      <c r="AF47" s="1425"/>
      <c r="AG47" s="1425"/>
      <c r="AH47" s="1426"/>
      <c r="AI47" s="41"/>
    </row>
    <row r="48" spans="1:36">
      <c r="A48" s="40"/>
      <c r="B48" s="929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30"/>
      <c r="N48" s="930"/>
      <c r="O48" s="930"/>
      <c r="P48" s="930"/>
      <c r="Q48" s="930"/>
      <c r="R48" s="930"/>
      <c r="S48" s="930"/>
      <c r="T48" s="930"/>
      <c r="U48" s="930"/>
      <c r="V48" s="930"/>
      <c r="W48" s="930"/>
      <c r="X48" s="930"/>
      <c r="Y48" s="930"/>
      <c r="Z48" s="930"/>
      <c r="AA48" s="930"/>
      <c r="AB48" s="930"/>
      <c r="AC48" s="930"/>
      <c r="AD48" s="930"/>
      <c r="AE48" s="930"/>
      <c r="AF48" s="930"/>
      <c r="AG48" s="930"/>
      <c r="AH48" s="931"/>
      <c r="AI48" s="41"/>
    </row>
    <row r="49" spans="1:36" ht="12">
      <c r="A49" s="40"/>
      <c r="B49" s="1642" t="s">
        <v>446</v>
      </c>
      <c r="C49" s="1642"/>
      <c r="D49" s="1642"/>
      <c r="E49" s="1642"/>
      <c r="F49" s="1642"/>
      <c r="G49" s="1642"/>
      <c r="H49" s="1642"/>
      <c r="I49" s="1642"/>
      <c r="J49" s="1642"/>
      <c r="K49" s="1642"/>
      <c r="L49" s="1642"/>
      <c r="M49" s="1642"/>
      <c r="N49" s="1642"/>
      <c r="O49" s="1642"/>
      <c r="P49" s="1642"/>
      <c r="Q49" s="1642"/>
      <c r="R49" s="1642"/>
      <c r="S49" s="1642"/>
      <c r="T49" s="1642"/>
      <c r="U49" s="1642"/>
      <c r="V49" s="1642"/>
      <c r="W49" s="1642"/>
      <c r="X49" s="1642"/>
      <c r="Y49" s="1642"/>
      <c r="Z49" s="1642"/>
      <c r="AA49" s="1642"/>
      <c r="AB49" s="1642"/>
      <c r="AC49" s="1642"/>
      <c r="AD49" s="1642"/>
      <c r="AE49" s="1642"/>
      <c r="AF49" s="1642"/>
      <c r="AG49" s="1642"/>
      <c r="AH49" s="1642"/>
      <c r="AI49" s="41"/>
    </row>
    <row r="50" spans="1:36" ht="6" customHeight="1">
      <c r="A50" s="65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262"/>
    </row>
    <row r="51" spans="1:36" ht="12.75" customHeight="1">
      <c r="A51" s="65"/>
      <c r="B51" s="1622" t="s">
        <v>458</v>
      </c>
      <c r="C51" s="1622"/>
      <c r="D51" s="1622"/>
      <c r="E51" s="1622"/>
      <c r="F51" s="1622"/>
      <c r="G51" s="1622"/>
      <c r="H51" s="1622"/>
      <c r="I51" s="1622"/>
      <c r="J51" s="1622"/>
      <c r="K51" s="1622"/>
      <c r="L51" s="1622"/>
      <c r="M51" s="1622"/>
      <c r="N51" s="1622"/>
      <c r="O51" s="1622"/>
      <c r="P51" s="1622"/>
      <c r="Q51" s="1622"/>
      <c r="R51" s="1622"/>
      <c r="S51" s="1622"/>
      <c r="T51" s="1622"/>
      <c r="U51" s="1622"/>
      <c r="V51" s="1622"/>
      <c r="W51" s="1622"/>
      <c r="X51" s="1622"/>
      <c r="Y51" s="1622"/>
      <c r="Z51" s="1622"/>
      <c r="AA51" s="1622"/>
      <c r="AB51" s="1622"/>
      <c r="AC51" s="1622"/>
      <c r="AD51" s="1622"/>
      <c r="AE51" s="1622"/>
      <c r="AF51" s="1622"/>
      <c r="AG51" s="1622"/>
      <c r="AH51" s="1622"/>
      <c r="AI51" s="262"/>
    </row>
    <row r="52" spans="1:36" ht="12.75" customHeight="1">
      <c r="A52" s="65"/>
      <c r="B52" s="1622"/>
      <c r="C52" s="1622"/>
      <c r="D52" s="1622"/>
      <c r="E52" s="1622"/>
      <c r="F52" s="1622"/>
      <c r="G52" s="1622"/>
      <c r="H52" s="1622"/>
      <c r="I52" s="1622"/>
      <c r="J52" s="1622"/>
      <c r="K52" s="1622"/>
      <c r="L52" s="1622"/>
      <c r="M52" s="1622"/>
      <c r="N52" s="1622"/>
      <c r="O52" s="1622"/>
      <c r="P52" s="1622"/>
      <c r="Q52" s="1622"/>
      <c r="R52" s="1622"/>
      <c r="S52" s="1622"/>
      <c r="T52" s="1622"/>
      <c r="U52" s="1622"/>
      <c r="V52" s="1622"/>
      <c r="W52" s="1622"/>
      <c r="X52" s="1622"/>
      <c r="Y52" s="1622"/>
      <c r="Z52" s="1622"/>
      <c r="AA52" s="1622"/>
      <c r="AB52" s="1622"/>
      <c r="AC52" s="1622"/>
      <c r="AD52" s="1622"/>
      <c r="AE52" s="1622"/>
      <c r="AF52" s="1622"/>
      <c r="AG52" s="1622"/>
      <c r="AH52" s="1622"/>
      <c r="AI52" s="262"/>
    </row>
    <row r="53" spans="1:36" ht="6" customHeight="1">
      <c r="A53" s="65"/>
      <c r="B53" s="357"/>
      <c r="C53" s="357"/>
      <c r="D53" s="357"/>
      <c r="E53" s="357"/>
      <c r="F53" s="357"/>
      <c r="G53" s="357"/>
      <c r="H53" s="357"/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262"/>
    </row>
    <row r="54" spans="1:36" ht="15.75" customHeight="1">
      <c r="A54" s="40"/>
      <c r="B54" s="257"/>
      <c r="C54" s="231"/>
      <c r="D54" s="231"/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31"/>
      <c r="P54" s="193"/>
      <c r="Q54" s="193"/>
      <c r="R54" s="193"/>
      <c r="S54" s="191"/>
      <c r="T54" s="195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1"/>
      <c r="AI54" s="41"/>
    </row>
    <row r="55" spans="1:36" ht="15.75" customHeight="1">
      <c r="A55" s="40"/>
      <c r="B55" s="258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9"/>
      <c r="P55" s="359"/>
      <c r="Q55" s="359"/>
      <c r="R55" s="359"/>
      <c r="S55" s="54"/>
      <c r="T55" s="195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9"/>
      <c r="AH55" s="54"/>
      <c r="AI55" s="41"/>
    </row>
    <row r="56" spans="1:36" ht="13.5" customHeight="1">
      <c r="A56" s="40"/>
      <c r="B56" s="258"/>
      <c r="C56" s="1621"/>
      <c r="D56" s="1621"/>
      <c r="E56" s="1621"/>
      <c r="F56" s="1621"/>
      <c r="G56" s="1621"/>
      <c r="H56" s="354"/>
      <c r="I56" s="107"/>
      <c r="J56" s="107"/>
      <c r="K56" s="220" t="s">
        <v>495</v>
      </c>
      <c r="L56" s="107"/>
      <c r="M56" s="107"/>
      <c r="N56" s="220" t="s">
        <v>495</v>
      </c>
      <c r="O56" s="107"/>
      <c r="P56" s="107"/>
      <c r="Q56" s="221"/>
      <c r="R56" s="221"/>
      <c r="S56" s="54"/>
      <c r="T56" s="195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9"/>
      <c r="AH56" s="54"/>
      <c r="AI56" s="41"/>
    </row>
    <row r="57" spans="1:36">
      <c r="A57" s="40"/>
      <c r="B57" s="259"/>
      <c r="C57" s="238"/>
      <c r="D57" s="238"/>
      <c r="E57" s="238"/>
      <c r="F57" s="238"/>
      <c r="G57" s="238"/>
      <c r="H57" s="238"/>
      <c r="I57" s="238"/>
      <c r="J57" s="238"/>
      <c r="K57" s="238"/>
      <c r="L57" s="238"/>
      <c r="M57" s="238"/>
      <c r="N57" s="238"/>
      <c r="O57" s="197"/>
      <c r="P57" s="197"/>
      <c r="Q57" s="197"/>
      <c r="R57" s="197"/>
      <c r="S57" s="192"/>
      <c r="T57" s="195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2"/>
      <c r="AI57" s="41"/>
    </row>
    <row r="58" spans="1:36" ht="24.75" customHeight="1">
      <c r="A58" s="40"/>
      <c r="B58" s="1615" t="s">
        <v>722</v>
      </c>
      <c r="C58" s="1615"/>
      <c r="D58" s="1615"/>
      <c r="E58" s="1615"/>
      <c r="F58" s="1615"/>
      <c r="G58" s="1615"/>
      <c r="H58" s="1615"/>
      <c r="I58" s="1615"/>
      <c r="J58" s="1615"/>
      <c r="K58" s="1615"/>
      <c r="L58" s="1615"/>
      <c r="M58" s="1615"/>
      <c r="N58" s="1615"/>
      <c r="O58" s="1615"/>
      <c r="P58" s="1615"/>
      <c r="Q58" s="1615"/>
      <c r="R58" s="1615"/>
      <c r="S58" s="1615"/>
      <c r="T58" s="260"/>
      <c r="U58" s="1410" t="s">
        <v>585</v>
      </c>
      <c r="V58" s="1410"/>
      <c r="W58" s="1410"/>
      <c r="X58" s="1410"/>
      <c r="Y58" s="1410"/>
      <c r="Z58" s="1410"/>
      <c r="AA58" s="1410"/>
      <c r="AB58" s="1410"/>
      <c r="AC58" s="1410"/>
      <c r="AD58" s="1410"/>
      <c r="AE58" s="1410"/>
      <c r="AF58" s="1410"/>
      <c r="AG58" s="1410"/>
      <c r="AH58" s="1410"/>
      <c r="AI58" s="41"/>
      <c r="AJ58" s="261"/>
    </row>
    <row r="59" spans="1:36" ht="12" customHeight="1">
      <c r="A59" s="1616" t="s">
        <v>498</v>
      </c>
      <c r="B59" s="1617"/>
      <c r="C59" s="1617"/>
      <c r="D59" s="1617"/>
      <c r="E59" s="1617"/>
      <c r="F59" s="1617"/>
      <c r="G59" s="1617"/>
      <c r="H59" s="1617"/>
      <c r="I59" s="1617"/>
      <c r="J59" s="1617"/>
      <c r="K59" s="1617"/>
      <c r="L59" s="1617"/>
      <c r="M59" s="1617"/>
      <c r="N59" s="1617"/>
      <c r="O59" s="1617"/>
      <c r="P59" s="1617"/>
      <c r="Q59" s="1617"/>
      <c r="R59" s="1617"/>
      <c r="S59" s="1617"/>
      <c r="T59" s="1617"/>
      <c r="U59" s="1617"/>
      <c r="V59" s="1617"/>
      <c r="W59" s="1617"/>
      <c r="X59" s="1617"/>
      <c r="Y59" s="1617"/>
      <c r="Z59" s="1617"/>
      <c r="AA59" s="1617"/>
      <c r="AB59" s="1617"/>
      <c r="AC59" s="1617"/>
      <c r="AD59" s="1617"/>
      <c r="AE59" s="1617"/>
      <c r="AF59" s="1617"/>
      <c r="AG59" s="1617"/>
      <c r="AH59" s="1617"/>
      <c r="AI59" s="264"/>
    </row>
    <row r="60" spans="1:36" ht="26.4" customHeight="1">
      <c r="A60" s="1618" t="s">
        <v>993</v>
      </c>
      <c r="B60" s="1619"/>
      <c r="C60" s="1619"/>
      <c r="D60" s="1619"/>
      <c r="E60" s="1619"/>
      <c r="F60" s="1619"/>
      <c r="G60" s="1619"/>
      <c r="H60" s="1619"/>
      <c r="I60" s="1619"/>
      <c r="J60" s="1619"/>
      <c r="K60" s="1619"/>
      <c r="L60" s="1619"/>
      <c r="M60" s="1619"/>
      <c r="N60" s="1619"/>
      <c r="O60" s="1619"/>
      <c r="P60" s="1619"/>
      <c r="Q60" s="1619"/>
      <c r="R60" s="1619"/>
      <c r="S60" s="1619"/>
      <c r="T60" s="1619"/>
      <c r="U60" s="1619"/>
      <c r="V60" s="1619"/>
      <c r="W60" s="1619"/>
      <c r="X60" s="1619"/>
      <c r="Y60" s="1619"/>
      <c r="Z60" s="1619"/>
      <c r="AA60" s="1619"/>
      <c r="AB60" s="1619"/>
      <c r="AC60" s="1619"/>
      <c r="AD60" s="1619"/>
      <c r="AE60" s="1619"/>
      <c r="AF60" s="1619"/>
      <c r="AG60" s="1619"/>
      <c r="AH60" s="1619"/>
      <c r="AI60" s="1620"/>
    </row>
  </sheetData>
  <sheetProtection algorithmName="SHA-512" hashValue="EXVlDfAo9yC5ICe4MZJF7ZR8BrRjzOoKZNmHDj6I3zACp9nrIDRtD8JSNE0o3DdQ0OPd+kot/mtiy3ZLh5Nq+g==" saltValue="S386EWemhZpVr3JFonI09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 topLeftCell="A49">
      <selection activeCell="A62" sqref="A62:AI6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5:AH45"/>
    <mergeCell ref="B47:AH48"/>
    <mergeCell ref="B49:AH49"/>
    <mergeCell ref="C40:R41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8:S58"/>
    <mergeCell ref="U58:AH58"/>
    <mergeCell ref="A59:AH59"/>
    <mergeCell ref="A60:AI60"/>
    <mergeCell ref="B43:S43"/>
    <mergeCell ref="U43:AH43"/>
    <mergeCell ref="C56:G56"/>
    <mergeCell ref="B51:AH52"/>
  </mergeCells>
  <dataValidations count="5">
    <dataValidation type="whole" allowBlank="1" showInputMessage="1" showErrorMessage="1" errorTitle="Błąd!" error="W tym polu można wpisać tylko pojedynczą cyfrę - w zakresie od 0 do 9" sqref="R56 Q56 P56 O56 M56 J56" xr:uid="{00000000-0002-0000-0F00-000000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56" xr:uid="{00000000-0002-0000-0F00-000001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56" xr:uid="{00000000-0002-0000-0F00-000002000000}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 xr:uid="{00000000-0002-0000-0F00-000003000000}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7:AH48" xr:uid="{00000000-0002-0000-0F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AJ66"/>
  <sheetViews>
    <sheetView showGridLines="0" showOutlineSymbols="0" view="pageBreakPreview" topLeftCell="A29" zoomScale="115" zoomScaleNormal="100" zoomScaleSheetLayoutView="115" workbookViewId="0">
      <selection activeCell="A51" sqref="A51:O51"/>
    </sheetView>
  </sheetViews>
  <sheetFormatPr defaultColWidth="9.08984375" defaultRowHeight="13"/>
  <cols>
    <col min="1" max="1" width="2.54296875" style="190" customWidth="1"/>
    <col min="2" max="19" width="2.6328125" style="190" customWidth="1"/>
    <col min="20" max="20" width="3" style="190" customWidth="1"/>
    <col min="21" max="34" width="3.36328125" style="190" customWidth="1"/>
    <col min="35" max="35" width="2.54296875" style="190" customWidth="1"/>
    <col min="36" max="36" width="2.90625" style="190" customWidth="1"/>
    <col min="37" max="16384" width="9.08984375" style="190"/>
  </cols>
  <sheetData>
    <row r="1" spans="1:36" ht="12" customHeight="1">
      <c r="A1" s="35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265"/>
    </row>
    <row r="2" spans="1:36" ht="15.75" customHeight="1">
      <c r="A2" s="1645"/>
      <c r="B2" s="1646"/>
      <c r="C2" s="1646"/>
      <c r="D2" s="1646"/>
      <c r="E2" s="1646"/>
      <c r="F2" s="1646"/>
      <c r="G2" s="1646"/>
      <c r="H2" s="1646"/>
      <c r="I2" s="1646"/>
      <c r="J2" s="1646"/>
      <c r="K2" s="1646"/>
      <c r="L2" s="1646"/>
      <c r="M2" s="1646"/>
      <c r="N2" s="1646"/>
      <c r="O2" s="1646"/>
      <c r="P2" s="1646"/>
      <c r="Q2" s="1646"/>
      <c r="R2" s="1646"/>
      <c r="S2" s="1646"/>
      <c r="T2" s="1646"/>
      <c r="U2" s="1646"/>
      <c r="V2" s="1646"/>
      <c r="W2" s="1646"/>
      <c r="X2" s="266"/>
      <c r="Y2" s="266"/>
      <c r="Z2" s="266"/>
      <c r="AA2" s="266"/>
      <c r="AB2" s="266"/>
      <c r="AC2" s="266"/>
      <c r="AD2" s="1418" t="s">
        <v>436</v>
      </c>
      <c r="AE2" s="1419"/>
      <c r="AF2" s="1419"/>
      <c r="AG2" s="1419"/>
      <c r="AH2" s="1420"/>
      <c r="AI2" s="363"/>
      <c r="AJ2" s="266"/>
    </row>
    <row r="3" spans="1:36" ht="6.75" customHeight="1">
      <c r="A3" s="1647"/>
      <c r="B3" s="1417"/>
      <c r="C3" s="1417"/>
      <c r="D3" s="1417"/>
      <c r="E3" s="1417"/>
      <c r="F3" s="1417"/>
      <c r="G3" s="1417"/>
      <c r="H3" s="1417"/>
      <c r="I3" s="1417"/>
      <c r="J3" s="1417"/>
      <c r="K3" s="1417"/>
      <c r="L3" s="1417"/>
      <c r="M3" s="1417"/>
      <c r="N3" s="1417"/>
      <c r="O3" s="1417"/>
      <c r="P3" s="1417"/>
      <c r="Q3" s="1417"/>
      <c r="R3" s="1417"/>
      <c r="S3" s="1417"/>
      <c r="T3" s="1417"/>
      <c r="U3" s="1417"/>
      <c r="V3" s="1417"/>
      <c r="W3" s="1417"/>
      <c r="X3" s="1417"/>
      <c r="Y3" s="1417"/>
      <c r="Z3" s="1417"/>
      <c r="AA3" s="1417"/>
      <c r="AB3" s="1417"/>
      <c r="AC3" s="1417"/>
      <c r="AD3" s="1417"/>
      <c r="AE3" s="1417"/>
      <c r="AF3" s="1417"/>
      <c r="AG3" s="1417"/>
      <c r="AH3" s="1417"/>
      <c r="AI3" s="1648"/>
      <c r="AJ3" s="267"/>
    </row>
    <row r="4" spans="1:36" ht="42" customHeight="1">
      <c r="A4" s="1631" t="s">
        <v>825</v>
      </c>
      <c r="B4" s="1649"/>
      <c r="C4" s="1649"/>
      <c r="D4" s="1649"/>
      <c r="E4" s="1649"/>
      <c r="F4" s="1649"/>
      <c r="G4" s="1649"/>
      <c r="H4" s="1649"/>
      <c r="I4" s="1649"/>
      <c r="J4" s="1649"/>
      <c r="K4" s="1649"/>
      <c r="L4" s="1649"/>
      <c r="M4" s="1649"/>
      <c r="N4" s="1649"/>
      <c r="O4" s="1649"/>
      <c r="P4" s="1649"/>
      <c r="Q4" s="1649"/>
      <c r="R4" s="1649"/>
      <c r="S4" s="1649"/>
      <c r="T4" s="1649"/>
      <c r="U4" s="1649"/>
      <c r="V4" s="1649"/>
      <c r="W4" s="1649"/>
      <c r="X4" s="1649"/>
      <c r="Y4" s="1649"/>
      <c r="Z4" s="1649"/>
      <c r="AA4" s="1649"/>
      <c r="AB4" s="1649"/>
      <c r="AC4" s="1649"/>
      <c r="AD4" s="1649"/>
      <c r="AE4" s="1649"/>
      <c r="AF4" s="1649"/>
      <c r="AG4" s="1649"/>
      <c r="AH4" s="1649"/>
      <c r="AI4" s="1650"/>
      <c r="AJ4" s="268"/>
    </row>
    <row r="5" spans="1:36">
      <c r="A5" s="269"/>
      <c r="B5" s="1636" t="s">
        <v>169</v>
      </c>
      <c r="C5" s="1651"/>
      <c r="D5" s="1651"/>
      <c r="E5" s="1651"/>
      <c r="F5" s="1651"/>
      <c r="G5" s="1651"/>
      <c r="H5" s="1651"/>
      <c r="I5" s="1651"/>
      <c r="J5" s="1651"/>
      <c r="K5" s="1651"/>
      <c r="L5" s="1651"/>
      <c r="M5" s="1651"/>
      <c r="N5" s="1651"/>
      <c r="O5" s="1651"/>
      <c r="P5" s="1651"/>
      <c r="Q5" s="1651"/>
      <c r="R5" s="1651"/>
      <c r="S5" s="1651"/>
      <c r="T5" s="1651"/>
      <c r="U5" s="1651"/>
      <c r="V5" s="1651"/>
      <c r="W5" s="1651"/>
      <c r="X5" s="1651"/>
      <c r="Y5" s="1651"/>
      <c r="Z5" s="1651"/>
      <c r="AA5" s="1651"/>
      <c r="AB5" s="1651"/>
      <c r="AC5" s="1651"/>
      <c r="AD5" s="1651"/>
      <c r="AE5" s="1651"/>
      <c r="AF5" s="1651"/>
      <c r="AG5" s="1651"/>
      <c r="AH5" s="1651"/>
      <c r="AI5" s="363"/>
    </row>
    <row r="6" spans="1:36" ht="6" customHeight="1">
      <c r="A6" s="269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63"/>
    </row>
    <row r="7" spans="1:36" ht="11.25" customHeight="1">
      <c r="A7" s="270"/>
      <c r="B7" s="1424"/>
      <c r="C7" s="1425"/>
      <c r="D7" s="1425"/>
      <c r="E7" s="1425"/>
      <c r="F7" s="1425"/>
      <c r="G7" s="1425"/>
      <c r="H7" s="1425"/>
      <c r="I7" s="1425"/>
      <c r="J7" s="1425"/>
      <c r="K7" s="1425"/>
      <c r="L7" s="1425"/>
      <c r="M7" s="1425"/>
      <c r="N7" s="1425"/>
      <c r="O7" s="1425"/>
      <c r="P7" s="1425"/>
      <c r="Q7" s="1425"/>
      <c r="R7" s="1425"/>
      <c r="S7" s="1425"/>
      <c r="T7" s="1425"/>
      <c r="U7" s="1425"/>
      <c r="V7" s="1425"/>
      <c r="W7" s="1425"/>
      <c r="X7" s="1425"/>
      <c r="Y7" s="1425"/>
      <c r="Z7" s="1425"/>
      <c r="AA7" s="1425"/>
      <c r="AB7" s="1425"/>
      <c r="AC7" s="1425"/>
      <c r="AD7" s="1425"/>
      <c r="AE7" s="1425"/>
      <c r="AF7" s="1425"/>
      <c r="AG7" s="1425"/>
      <c r="AH7" s="1426"/>
      <c r="AI7" s="363"/>
    </row>
    <row r="8" spans="1:36" ht="11.25" customHeight="1">
      <c r="A8" s="270"/>
      <c r="B8" s="1652"/>
      <c r="C8" s="1653"/>
      <c r="D8" s="1653"/>
      <c r="E8" s="1653"/>
      <c r="F8" s="1653"/>
      <c r="G8" s="1653"/>
      <c r="H8" s="1653"/>
      <c r="I8" s="1653"/>
      <c r="J8" s="1653"/>
      <c r="K8" s="1653"/>
      <c r="L8" s="1653"/>
      <c r="M8" s="1653"/>
      <c r="N8" s="1653"/>
      <c r="O8" s="1653"/>
      <c r="P8" s="1653"/>
      <c r="Q8" s="1653"/>
      <c r="R8" s="1653"/>
      <c r="S8" s="1653"/>
      <c r="T8" s="1653"/>
      <c r="U8" s="1653"/>
      <c r="V8" s="1653"/>
      <c r="W8" s="1653"/>
      <c r="X8" s="1653"/>
      <c r="Y8" s="1653"/>
      <c r="Z8" s="1653"/>
      <c r="AA8" s="1653"/>
      <c r="AB8" s="1653"/>
      <c r="AC8" s="1653"/>
      <c r="AD8" s="1653"/>
      <c r="AE8" s="1653"/>
      <c r="AF8" s="1653"/>
      <c r="AG8" s="1653"/>
      <c r="AH8" s="1654"/>
      <c r="AI8" s="363"/>
    </row>
    <row r="9" spans="1:36" ht="11.25" customHeight="1">
      <c r="A9" s="117"/>
      <c r="B9" s="1652"/>
      <c r="C9" s="1653"/>
      <c r="D9" s="1653"/>
      <c r="E9" s="1653"/>
      <c r="F9" s="1653"/>
      <c r="G9" s="1653"/>
      <c r="H9" s="1653"/>
      <c r="I9" s="1653"/>
      <c r="J9" s="1653"/>
      <c r="K9" s="1653"/>
      <c r="L9" s="1653"/>
      <c r="M9" s="1653"/>
      <c r="N9" s="1653"/>
      <c r="O9" s="1653"/>
      <c r="P9" s="1653"/>
      <c r="Q9" s="1653"/>
      <c r="R9" s="1653"/>
      <c r="S9" s="1653"/>
      <c r="T9" s="1653"/>
      <c r="U9" s="1653"/>
      <c r="V9" s="1653"/>
      <c r="W9" s="1653"/>
      <c r="X9" s="1653"/>
      <c r="Y9" s="1653"/>
      <c r="Z9" s="1653"/>
      <c r="AA9" s="1653"/>
      <c r="AB9" s="1653"/>
      <c r="AC9" s="1653"/>
      <c r="AD9" s="1653"/>
      <c r="AE9" s="1653"/>
      <c r="AF9" s="1653"/>
      <c r="AG9" s="1653"/>
      <c r="AH9" s="1654"/>
      <c r="AI9" s="363"/>
    </row>
    <row r="10" spans="1:36" ht="11.25" customHeight="1">
      <c r="A10" s="117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1"/>
      <c r="AI10" s="363"/>
    </row>
    <row r="11" spans="1:36" ht="14">
      <c r="A11" s="117"/>
      <c r="B11" s="1638" t="s">
        <v>513</v>
      </c>
      <c r="C11" s="1639"/>
      <c r="D11" s="1639"/>
      <c r="E11" s="1639"/>
      <c r="F11" s="1639"/>
      <c r="G11" s="1639"/>
      <c r="H11" s="1639"/>
      <c r="I11" s="1639"/>
      <c r="J11" s="1639"/>
      <c r="K11" s="1639"/>
      <c r="L11" s="1639"/>
      <c r="M11" s="1639"/>
      <c r="N11" s="1639"/>
      <c r="O11" s="1639"/>
      <c r="P11" s="1639"/>
      <c r="Q11" s="1639"/>
      <c r="R11" s="1639"/>
      <c r="S11" s="1639"/>
      <c r="T11" s="1639"/>
      <c r="U11" s="1639"/>
      <c r="V11" s="1639"/>
      <c r="W11" s="1639"/>
      <c r="X11" s="1639"/>
      <c r="Y11" s="1639"/>
      <c r="Z11" s="1639"/>
      <c r="AA11" s="1639"/>
      <c r="AB11" s="1639"/>
      <c r="AC11" s="1639"/>
      <c r="AD11" s="1639"/>
      <c r="AE11" s="1639"/>
      <c r="AF11" s="1639"/>
      <c r="AG11" s="1639"/>
      <c r="AH11" s="1639"/>
      <c r="AI11" s="363"/>
    </row>
    <row r="12" spans="1:36" ht="6" customHeight="1">
      <c r="A12" s="269"/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63"/>
    </row>
    <row r="13" spans="1:36" ht="11.25" customHeight="1">
      <c r="A13" s="269"/>
      <c r="B13" s="1424"/>
      <c r="C13" s="1425"/>
      <c r="D13" s="1425"/>
      <c r="E13" s="1425"/>
      <c r="F13" s="1425"/>
      <c r="G13" s="1425"/>
      <c r="H13" s="1425"/>
      <c r="I13" s="1425"/>
      <c r="J13" s="1425"/>
      <c r="K13" s="1425"/>
      <c r="L13" s="1425"/>
      <c r="M13" s="1425"/>
      <c r="N13" s="1425"/>
      <c r="O13" s="1425"/>
      <c r="P13" s="1425"/>
      <c r="Q13" s="1425"/>
      <c r="R13" s="1425"/>
      <c r="S13" s="1425"/>
      <c r="T13" s="1425"/>
      <c r="U13" s="1425"/>
      <c r="V13" s="1425"/>
      <c r="W13" s="1425"/>
      <c r="X13" s="1425"/>
      <c r="Y13" s="1425"/>
      <c r="Z13" s="1425"/>
      <c r="AA13" s="1425"/>
      <c r="AB13" s="1425"/>
      <c r="AC13" s="1425"/>
      <c r="AD13" s="1425"/>
      <c r="AE13" s="1425"/>
      <c r="AF13" s="1425"/>
      <c r="AG13" s="1425"/>
      <c r="AH13" s="1426"/>
      <c r="AI13" s="118"/>
    </row>
    <row r="14" spans="1:36" ht="11.25" customHeight="1">
      <c r="A14" s="269"/>
      <c r="B14" s="1652"/>
      <c r="C14" s="1653"/>
      <c r="D14" s="1653"/>
      <c r="E14" s="1653"/>
      <c r="F14" s="1653"/>
      <c r="G14" s="1653"/>
      <c r="H14" s="1653"/>
      <c r="I14" s="1653"/>
      <c r="J14" s="1653"/>
      <c r="K14" s="1653"/>
      <c r="L14" s="1653"/>
      <c r="M14" s="1653"/>
      <c r="N14" s="1653"/>
      <c r="O14" s="1653"/>
      <c r="P14" s="1653"/>
      <c r="Q14" s="1653"/>
      <c r="R14" s="1653"/>
      <c r="S14" s="1653"/>
      <c r="T14" s="1653"/>
      <c r="U14" s="1653"/>
      <c r="V14" s="1653"/>
      <c r="W14" s="1653"/>
      <c r="X14" s="1653"/>
      <c r="Y14" s="1653"/>
      <c r="Z14" s="1653"/>
      <c r="AA14" s="1653"/>
      <c r="AB14" s="1653"/>
      <c r="AC14" s="1653"/>
      <c r="AD14" s="1653"/>
      <c r="AE14" s="1653"/>
      <c r="AF14" s="1653"/>
      <c r="AG14" s="1653"/>
      <c r="AH14" s="1654"/>
      <c r="AI14" s="118"/>
    </row>
    <row r="15" spans="1:36" ht="11.25" customHeight="1">
      <c r="A15" s="269"/>
      <c r="B15" s="1652"/>
      <c r="C15" s="1653"/>
      <c r="D15" s="1653"/>
      <c r="E15" s="1653"/>
      <c r="F15" s="1653"/>
      <c r="G15" s="1653"/>
      <c r="H15" s="1653"/>
      <c r="I15" s="1653"/>
      <c r="J15" s="1653"/>
      <c r="K15" s="1653"/>
      <c r="L15" s="1653"/>
      <c r="M15" s="1653"/>
      <c r="N15" s="1653"/>
      <c r="O15" s="1653"/>
      <c r="P15" s="1653"/>
      <c r="Q15" s="1653"/>
      <c r="R15" s="1653"/>
      <c r="S15" s="1653"/>
      <c r="T15" s="1653"/>
      <c r="U15" s="1653"/>
      <c r="V15" s="1653"/>
      <c r="W15" s="1653"/>
      <c r="X15" s="1653"/>
      <c r="Y15" s="1653"/>
      <c r="Z15" s="1653"/>
      <c r="AA15" s="1653"/>
      <c r="AB15" s="1653"/>
      <c r="AC15" s="1653"/>
      <c r="AD15" s="1653"/>
      <c r="AE15" s="1653"/>
      <c r="AF15" s="1653"/>
      <c r="AG15" s="1653"/>
      <c r="AH15" s="1654"/>
      <c r="AI15" s="118"/>
    </row>
    <row r="16" spans="1:36" ht="11.25" customHeight="1">
      <c r="A16" s="269"/>
      <c r="B16" s="929"/>
      <c r="C16" s="930"/>
      <c r="D16" s="930"/>
      <c r="E16" s="930"/>
      <c r="F16" s="930"/>
      <c r="G16" s="930"/>
      <c r="H16" s="930"/>
      <c r="I16" s="930"/>
      <c r="J16" s="930"/>
      <c r="K16" s="930"/>
      <c r="L16" s="930"/>
      <c r="M16" s="930"/>
      <c r="N16" s="930"/>
      <c r="O16" s="930"/>
      <c r="P16" s="930"/>
      <c r="Q16" s="930"/>
      <c r="R16" s="930"/>
      <c r="S16" s="930"/>
      <c r="T16" s="930"/>
      <c r="U16" s="930"/>
      <c r="V16" s="930"/>
      <c r="W16" s="930"/>
      <c r="X16" s="930"/>
      <c r="Y16" s="930"/>
      <c r="Z16" s="930"/>
      <c r="AA16" s="930"/>
      <c r="AB16" s="930"/>
      <c r="AC16" s="930"/>
      <c r="AD16" s="930"/>
      <c r="AE16" s="930"/>
      <c r="AF16" s="930"/>
      <c r="AG16" s="930"/>
      <c r="AH16" s="931"/>
      <c r="AI16" s="118"/>
    </row>
    <row r="17" spans="1:35" ht="14">
      <c r="A17" s="255"/>
      <c r="B17" s="1639" t="s">
        <v>514</v>
      </c>
      <c r="C17" s="1639"/>
      <c r="D17" s="1639"/>
      <c r="E17" s="1639"/>
      <c r="F17" s="1639"/>
      <c r="G17" s="1639"/>
      <c r="H17" s="1639"/>
      <c r="I17" s="1639"/>
      <c r="J17" s="1639"/>
      <c r="K17" s="1639"/>
      <c r="L17" s="1639"/>
      <c r="M17" s="1639"/>
      <c r="N17" s="1639"/>
      <c r="O17" s="1639"/>
      <c r="P17" s="1639"/>
      <c r="Q17" s="1639"/>
      <c r="R17" s="1639"/>
      <c r="S17" s="1639"/>
      <c r="T17" s="1639"/>
      <c r="U17" s="1639"/>
      <c r="V17" s="1639"/>
      <c r="W17" s="1639"/>
      <c r="X17" s="1639"/>
      <c r="Y17" s="1639"/>
      <c r="Z17" s="1639"/>
      <c r="AA17" s="1639"/>
      <c r="AB17" s="1639"/>
      <c r="AC17" s="1639"/>
      <c r="AD17" s="1639"/>
      <c r="AE17" s="1639"/>
      <c r="AF17" s="1639"/>
      <c r="AG17" s="1639"/>
      <c r="AH17" s="1639"/>
      <c r="AI17" s="118"/>
    </row>
    <row r="18" spans="1:35" ht="6" customHeight="1">
      <c r="A18" s="269"/>
      <c r="B18" s="1640"/>
      <c r="C18" s="1640"/>
      <c r="D18" s="1640"/>
      <c r="E18" s="1640"/>
      <c r="F18" s="1640"/>
      <c r="G18" s="1640"/>
      <c r="H18" s="1640"/>
      <c r="I18" s="1640"/>
      <c r="J18" s="1640"/>
      <c r="K18" s="1640"/>
      <c r="L18" s="1640"/>
      <c r="M18" s="1640"/>
      <c r="N18" s="1640"/>
      <c r="O18" s="1640"/>
      <c r="P18" s="1640"/>
      <c r="Q18" s="1640"/>
      <c r="R18" s="1640"/>
      <c r="S18" s="1640"/>
      <c r="T18" s="1640"/>
      <c r="U18" s="1640"/>
      <c r="V18" s="1640"/>
      <c r="W18" s="1640"/>
      <c r="X18" s="1640"/>
      <c r="Y18" s="1640"/>
      <c r="Z18" s="1640"/>
      <c r="AA18" s="256"/>
      <c r="AB18" s="256"/>
      <c r="AC18" s="256"/>
      <c r="AD18" s="256"/>
      <c r="AE18" s="256"/>
      <c r="AF18" s="256"/>
      <c r="AG18" s="256"/>
      <c r="AH18" s="256"/>
      <c r="AI18" s="118"/>
    </row>
    <row r="19" spans="1:35">
      <c r="A19" s="269"/>
      <c r="B19" s="1641" t="s">
        <v>170</v>
      </c>
      <c r="C19" s="1641"/>
      <c r="D19" s="1641"/>
      <c r="E19" s="1641"/>
      <c r="F19" s="1641"/>
      <c r="G19" s="1641"/>
      <c r="H19" s="1641"/>
      <c r="I19" s="1641"/>
      <c r="J19" s="1641"/>
      <c r="K19" s="1641"/>
      <c r="L19" s="1641"/>
      <c r="M19" s="1641"/>
      <c r="N19" s="1641"/>
      <c r="O19" s="1641"/>
      <c r="P19" s="1641"/>
      <c r="Q19" s="1641"/>
      <c r="R19" s="1641"/>
      <c r="S19" s="1641"/>
      <c r="T19" s="1641"/>
      <c r="U19" s="1641"/>
      <c r="V19" s="1641"/>
      <c r="W19" s="1641"/>
      <c r="X19" s="1641"/>
      <c r="Y19" s="1641"/>
      <c r="Z19" s="1641"/>
      <c r="AA19" s="1641"/>
      <c r="AB19" s="1641"/>
      <c r="AC19" s="1641"/>
      <c r="AD19" s="1641"/>
      <c r="AE19" s="1641"/>
      <c r="AF19" s="1641"/>
      <c r="AG19" s="1641"/>
      <c r="AH19" s="1641"/>
      <c r="AI19" s="118"/>
    </row>
    <row r="20" spans="1:35" ht="6" customHeight="1">
      <c r="A20" s="269"/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69"/>
      <c r="W20" s="369"/>
      <c r="X20" s="369"/>
      <c r="Y20" s="369"/>
      <c r="Z20" s="369"/>
      <c r="AA20" s="256"/>
      <c r="AB20" s="256"/>
      <c r="AC20" s="256"/>
      <c r="AD20" s="256"/>
      <c r="AE20" s="256"/>
      <c r="AF20" s="256"/>
      <c r="AG20" s="256"/>
      <c r="AH20" s="256"/>
      <c r="AI20" s="118"/>
    </row>
    <row r="21" spans="1:35" ht="11.25" customHeight="1">
      <c r="A21" s="269"/>
      <c r="B21" s="1424" t="str">
        <f>IF(Zal_B_VII_B111!B18="","",Zal_B_VII_B111!B18)</f>
        <v/>
      </c>
      <c r="C21" s="1425"/>
      <c r="D21" s="1425"/>
      <c r="E21" s="1425"/>
      <c r="F21" s="1425"/>
      <c r="G21" s="1425"/>
      <c r="H21" s="1425"/>
      <c r="I21" s="1425"/>
      <c r="J21" s="1425"/>
      <c r="K21" s="1425"/>
      <c r="L21" s="1425"/>
      <c r="M21" s="1425"/>
      <c r="N21" s="1425"/>
      <c r="O21" s="1425"/>
      <c r="P21" s="1425"/>
      <c r="Q21" s="1425"/>
      <c r="R21" s="1425"/>
      <c r="S21" s="1425"/>
      <c r="T21" s="1425"/>
      <c r="U21" s="1425"/>
      <c r="V21" s="1425"/>
      <c r="W21" s="1425"/>
      <c r="X21" s="1425"/>
      <c r="Y21" s="1425"/>
      <c r="Z21" s="1425"/>
      <c r="AA21" s="1425"/>
      <c r="AB21" s="1425"/>
      <c r="AC21" s="1425"/>
      <c r="AD21" s="1425"/>
      <c r="AE21" s="1425"/>
      <c r="AF21" s="1425"/>
      <c r="AG21" s="1425"/>
      <c r="AH21" s="1426"/>
      <c r="AI21" s="118"/>
    </row>
    <row r="22" spans="1:35" ht="11.25" customHeight="1">
      <c r="A22" s="269"/>
      <c r="B22" s="1652"/>
      <c r="C22" s="1653"/>
      <c r="D22" s="1653"/>
      <c r="E22" s="1653"/>
      <c r="F22" s="1653"/>
      <c r="G22" s="1653"/>
      <c r="H22" s="1653"/>
      <c r="I22" s="1653"/>
      <c r="J22" s="1653"/>
      <c r="K22" s="1653"/>
      <c r="L22" s="1653"/>
      <c r="M22" s="1653"/>
      <c r="N22" s="1653"/>
      <c r="O22" s="1653"/>
      <c r="P22" s="1653"/>
      <c r="Q22" s="1653"/>
      <c r="R22" s="1653"/>
      <c r="S22" s="1653"/>
      <c r="T22" s="1653"/>
      <c r="U22" s="1653"/>
      <c r="V22" s="1653"/>
      <c r="W22" s="1653"/>
      <c r="X22" s="1653"/>
      <c r="Y22" s="1653"/>
      <c r="Z22" s="1653"/>
      <c r="AA22" s="1653"/>
      <c r="AB22" s="1653"/>
      <c r="AC22" s="1653"/>
      <c r="AD22" s="1653"/>
      <c r="AE22" s="1653"/>
      <c r="AF22" s="1653"/>
      <c r="AG22" s="1653"/>
      <c r="AH22" s="1654"/>
      <c r="AI22" s="118"/>
    </row>
    <row r="23" spans="1:35" ht="11.25" customHeight="1">
      <c r="A23" s="269"/>
      <c r="B23" s="929"/>
      <c r="C23" s="930"/>
      <c r="D23" s="930"/>
      <c r="E23" s="930"/>
      <c r="F23" s="930"/>
      <c r="G23" s="930"/>
      <c r="H23" s="930"/>
      <c r="I23" s="930"/>
      <c r="J23" s="930"/>
      <c r="K23" s="930"/>
      <c r="L23" s="930"/>
      <c r="M23" s="930"/>
      <c r="N23" s="930"/>
      <c r="O23" s="930"/>
      <c r="P23" s="930"/>
      <c r="Q23" s="930"/>
      <c r="R23" s="930"/>
      <c r="S23" s="930"/>
      <c r="T23" s="930"/>
      <c r="U23" s="930"/>
      <c r="V23" s="930"/>
      <c r="W23" s="930"/>
      <c r="X23" s="930"/>
      <c r="Y23" s="930"/>
      <c r="Z23" s="930"/>
      <c r="AA23" s="930"/>
      <c r="AB23" s="930"/>
      <c r="AC23" s="930"/>
      <c r="AD23" s="930"/>
      <c r="AE23" s="930"/>
      <c r="AF23" s="930"/>
      <c r="AG23" s="930"/>
      <c r="AH23" s="931"/>
      <c r="AI23" s="118"/>
    </row>
    <row r="24" spans="1:35">
      <c r="A24" s="269"/>
      <c r="B24" s="1642" t="s">
        <v>447</v>
      </c>
      <c r="C24" s="1642"/>
      <c r="D24" s="1642"/>
      <c r="E24" s="1642"/>
      <c r="F24" s="1642"/>
      <c r="G24" s="1642"/>
      <c r="H24" s="1642"/>
      <c r="I24" s="1642"/>
      <c r="J24" s="1642"/>
      <c r="K24" s="1642"/>
      <c r="L24" s="1642"/>
      <c r="M24" s="1642"/>
      <c r="N24" s="1642"/>
      <c r="O24" s="1642"/>
      <c r="P24" s="1642"/>
      <c r="Q24" s="1642"/>
      <c r="R24" s="1642"/>
      <c r="S24" s="1642"/>
      <c r="T24" s="1642"/>
      <c r="U24" s="1642"/>
      <c r="V24" s="1642"/>
      <c r="W24" s="1642"/>
      <c r="X24" s="1642"/>
      <c r="Y24" s="1642"/>
      <c r="Z24" s="1642"/>
      <c r="AA24" s="1642"/>
      <c r="AB24" s="1642"/>
      <c r="AC24" s="1642"/>
      <c r="AD24" s="1642"/>
      <c r="AE24" s="1642"/>
      <c r="AF24" s="1642"/>
      <c r="AG24" s="1642"/>
      <c r="AH24" s="1642"/>
      <c r="AI24" s="118"/>
    </row>
    <row r="25" spans="1:35" ht="6" customHeight="1">
      <c r="A25" s="269"/>
      <c r="B25" s="368"/>
      <c r="C25" s="368"/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118"/>
    </row>
    <row r="26" spans="1:35" ht="17.25" customHeight="1">
      <c r="A26" s="117"/>
      <c r="B26" s="1399" t="s">
        <v>500</v>
      </c>
      <c r="C26" s="1655"/>
      <c r="D26" s="1655"/>
      <c r="E26" s="1655"/>
      <c r="F26" s="1655"/>
      <c r="G26" s="1655"/>
      <c r="H26" s="1655"/>
      <c r="I26" s="1655"/>
      <c r="J26" s="1655"/>
      <c r="K26" s="1655"/>
      <c r="L26" s="1655"/>
      <c r="M26" s="1655"/>
      <c r="N26" s="1655"/>
      <c r="O26" s="1655"/>
      <c r="P26" s="1655"/>
      <c r="Q26" s="1655"/>
      <c r="R26" s="1655"/>
      <c r="S26" s="1655"/>
      <c r="T26" s="1655"/>
      <c r="U26" s="1655"/>
      <c r="V26" s="1655"/>
      <c r="W26" s="1655"/>
      <c r="X26" s="1655"/>
      <c r="Y26" s="1655"/>
      <c r="Z26" s="1655"/>
      <c r="AA26" s="1655"/>
      <c r="AB26" s="1655"/>
      <c r="AC26" s="1655"/>
      <c r="AD26" s="1655"/>
      <c r="AE26" s="1655"/>
      <c r="AF26" s="1655"/>
      <c r="AG26" s="1655"/>
      <c r="AH26" s="1655"/>
      <c r="AI26" s="118"/>
    </row>
    <row r="27" spans="1:35" ht="22.5" customHeight="1">
      <c r="A27" s="117"/>
      <c r="B27" s="1655"/>
      <c r="C27" s="1655"/>
      <c r="D27" s="1655"/>
      <c r="E27" s="1655"/>
      <c r="F27" s="1655"/>
      <c r="G27" s="1655"/>
      <c r="H27" s="1655"/>
      <c r="I27" s="1655"/>
      <c r="J27" s="1655"/>
      <c r="K27" s="1655"/>
      <c r="L27" s="1655"/>
      <c r="M27" s="1655"/>
      <c r="N27" s="1655"/>
      <c r="O27" s="1655"/>
      <c r="P27" s="1655"/>
      <c r="Q27" s="1655"/>
      <c r="R27" s="1655"/>
      <c r="S27" s="1655"/>
      <c r="T27" s="1655"/>
      <c r="U27" s="1655"/>
      <c r="V27" s="1655"/>
      <c r="W27" s="1655"/>
      <c r="X27" s="1655"/>
      <c r="Y27" s="1655"/>
      <c r="Z27" s="1655"/>
      <c r="AA27" s="1655"/>
      <c r="AB27" s="1655"/>
      <c r="AC27" s="1655"/>
      <c r="AD27" s="1655"/>
      <c r="AE27" s="1655"/>
      <c r="AF27" s="1655"/>
      <c r="AG27" s="1655"/>
      <c r="AH27" s="1655"/>
      <c r="AI27" s="118"/>
    </row>
    <row r="28" spans="1:35">
      <c r="A28" s="117"/>
      <c r="B28" s="1655"/>
      <c r="C28" s="1655"/>
      <c r="D28" s="1655"/>
      <c r="E28" s="1655"/>
      <c r="F28" s="1655"/>
      <c r="G28" s="1655"/>
      <c r="H28" s="1655"/>
      <c r="I28" s="1655"/>
      <c r="J28" s="1655"/>
      <c r="K28" s="1655"/>
      <c r="L28" s="1655"/>
      <c r="M28" s="1655"/>
      <c r="N28" s="1655"/>
      <c r="O28" s="1655"/>
      <c r="P28" s="1655"/>
      <c r="Q28" s="1655"/>
      <c r="R28" s="1655"/>
      <c r="S28" s="1655"/>
      <c r="T28" s="1655"/>
      <c r="U28" s="1655"/>
      <c r="V28" s="1655"/>
      <c r="W28" s="1655"/>
      <c r="X28" s="1655"/>
      <c r="Y28" s="1655"/>
      <c r="Z28" s="1655"/>
      <c r="AA28" s="1655"/>
      <c r="AB28" s="1655"/>
      <c r="AC28" s="1655"/>
      <c r="AD28" s="1655"/>
      <c r="AE28" s="1655"/>
      <c r="AF28" s="1655"/>
      <c r="AG28" s="1655"/>
      <c r="AH28" s="1655"/>
      <c r="AI28" s="118"/>
    </row>
    <row r="29" spans="1:35" ht="6" customHeight="1">
      <c r="A29" s="269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118"/>
    </row>
    <row r="30" spans="1:35" ht="10.5" customHeight="1">
      <c r="A30" s="269"/>
      <c r="B30" s="1392" t="str">
        <f>IF(B_III_tyt_oper="","",B_III_tyt_oper)</f>
        <v/>
      </c>
      <c r="C30" s="1393"/>
      <c r="D30" s="1393"/>
      <c r="E30" s="1393"/>
      <c r="F30" s="1393"/>
      <c r="G30" s="1393"/>
      <c r="H30" s="1393"/>
      <c r="I30" s="1393"/>
      <c r="J30" s="1393"/>
      <c r="K30" s="1393"/>
      <c r="L30" s="1393"/>
      <c r="M30" s="1393"/>
      <c r="N30" s="1393"/>
      <c r="O30" s="1393"/>
      <c r="P30" s="1393"/>
      <c r="Q30" s="1393"/>
      <c r="R30" s="1393"/>
      <c r="S30" s="1393"/>
      <c r="T30" s="1393"/>
      <c r="U30" s="1393"/>
      <c r="V30" s="1393"/>
      <c r="W30" s="1393"/>
      <c r="X30" s="1393"/>
      <c r="Y30" s="1393"/>
      <c r="Z30" s="1393"/>
      <c r="AA30" s="1393"/>
      <c r="AB30" s="1393"/>
      <c r="AC30" s="1393"/>
      <c r="AD30" s="1393"/>
      <c r="AE30" s="1393"/>
      <c r="AF30" s="1393"/>
      <c r="AG30" s="1393"/>
      <c r="AH30" s="1394"/>
      <c r="AI30" s="118"/>
    </row>
    <row r="31" spans="1:35" ht="10.5" customHeight="1">
      <c r="A31" s="269"/>
      <c r="B31" s="1656"/>
      <c r="C31" s="1657"/>
      <c r="D31" s="1657"/>
      <c r="E31" s="1657"/>
      <c r="F31" s="1657"/>
      <c r="G31" s="1657"/>
      <c r="H31" s="1657"/>
      <c r="I31" s="1657"/>
      <c r="J31" s="1657"/>
      <c r="K31" s="1657"/>
      <c r="L31" s="1657"/>
      <c r="M31" s="1657"/>
      <c r="N31" s="1657"/>
      <c r="O31" s="1657"/>
      <c r="P31" s="1657"/>
      <c r="Q31" s="1657"/>
      <c r="R31" s="1657"/>
      <c r="S31" s="1657"/>
      <c r="T31" s="1657"/>
      <c r="U31" s="1657"/>
      <c r="V31" s="1657"/>
      <c r="W31" s="1657"/>
      <c r="X31" s="1657"/>
      <c r="Y31" s="1657"/>
      <c r="Z31" s="1657"/>
      <c r="AA31" s="1657"/>
      <c r="AB31" s="1657"/>
      <c r="AC31" s="1657"/>
      <c r="AD31" s="1657"/>
      <c r="AE31" s="1657"/>
      <c r="AF31" s="1657"/>
      <c r="AG31" s="1657"/>
      <c r="AH31" s="1658"/>
      <c r="AI31" s="118"/>
    </row>
    <row r="32" spans="1:35" ht="10.5" customHeight="1">
      <c r="A32" s="269"/>
      <c r="B32" s="1395"/>
      <c r="C32" s="1396"/>
      <c r="D32" s="1396"/>
      <c r="E32" s="1396"/>
      <c r="F32" s="1396"/>
      <c r="G32" s="1396"/>
      <c r="H32" s="1396"/>
      <c r="I32" s="1396"/>
      <c r="J32" s="1396"/>
      <c r="K32" s="1396"/>
      <c r="L32" s="1396"/>
      <c r="M32" s="1396"/>
      <c r="N32" s="1396"/>
      <c r="O32" s="1396"/>
      <c r="P32" s="1396"/>
      <c r="Q32" s="1396"/>
      <c r="R32" s="1396"/>
      <c r="S32" s="1396"/>
      <c r="T32" s="1396"/>
      <c r="U32" s="1396"/>
      <c r="V32" s="1396"/>
      <c r="W32" s="1396"/>
      <c r="X32" s="1396"/>
      <c r="Y32" s="1396"/>
      <c r="Z32" s="1396"/>
      <c r="AA32" s="1396"/>
      <c r="AB32" s="1396"/>
      <c r="AC32" s="1396"/>
      <c r="AD32" s="1396"/>
      <c r="AE32" s="1396"/>
      <c r="AF32" s="1396"/>
      <c r="AG32" s="1396"/>
      <c r="AH32" s="1397"/>
      <c r="AI32" s="118"/>
    </row>
    <row r="33" spans="1:35">
      <c r="A33" s="269"/>
      <c r="B33" s="1642" t="s">
        <v>171</v>
      </c>
      <c r="C33" s="1642"/>
      <c r="D33" s="1642"/>
      <c r="E33" s="1642"/>
      <c r="F33" s="1642"/>
      <c r="G33" s="1642"/>
      <c r="H33" s="1642"/>
      <c r="I33" s="1642"/>
      <c r="J33" s="1642"/>
      <c r="K33" s="1642"/>
      <c r="L33" s="1642"/>
      <c r="M33" s="1642"/>
      <c r="N33" s="1642"/>
      <c r="O33" s="1642"/>
      <c r="P33" s="1642"/>
      <c r="Q33" s="1642"/>
      <c r="R33" s="1642"/>
      <c r="S33" s="1642"/>
      <c r="T33" s="1642"/>
      <c r="U33" s="1642"/>
      <c r="V33" s="1642"/>
      <c r="W33" s="1642"/>
      <c r="X33" s="1642"/>
      <c r="Y33" s="1642"/>
      <c r="Z33" s="1642"/>
      <c r="AA33" s="1642"/>
      <c r="AB33" s="1642"/>
      <c r="AC33" s="1642"/>
      <c r="AD33" s="1642"/>
      <c r="AE33" s="1642"/>
      <c r="AF33" s="1642"/>
      <c r="AG33" s="1642"/>
      <c r="AH33" s="1642"/>
      <c r="AI33" s="118"/>
    </row>
    <row r="34" spans="1:35">
      <c r="A34" s="269"/>
      <c r="B34" s="1641" t="s">
        <v>175</v>
      </c>
      <c r="C34" s="1641"/>
      <c r="D34" s="1641"/>
      <c r="E34" s="1641"/>
      <c r="F34" s="1641"/>
      <c r="G34" s="1641"/>
      <c r="H34" s="1641"/>
      <c r="I34" s="1641"/>
      <c r="J34" s="1641"/>
      <c r="K34" s="1641"/>
      <c r="L34" s="1641"/>
      <c r="M34" s="1641"/>
      <c r="N34" s="1641"/>
      <c r="O34" s="1641"/>
      <c r="P34" s="1641"/>
      <c r="Q34" s="1641"/>
      <c r="R34" s="1641"/>
      <c r="S34" s="1641"/>
      <c r="T34" s="1641"/>
      <c r="U34" s="1641"/>
      <c r="V34" s="1641"/>
      <c r="W34" s="1641"/>
      <c r="X34" s="1641"/>
      <c r="Y34" s="1641"/>
      <c r="Z34" s="1641"/>
      <c r="AA34" s="1641"/>
      <c r="AB34" s="1641"/>
      <c r="AC34" s="1641"/>
      <c r="AD34" s="1641"/>
      <c r="AE34" s="1641"/>
      <c r="AF34" s="1641"/>
      <c r="AG34" s="1641"/>
      <c r="AH34" s="1641"/>
      <c r="AI34" s="118"/>
    </row>
    <row r="35" spans="1:35" ht="6" customHeight="1">
      <c r="A35" s="269"/>
      <c r="B35" s="368"/>
      <c r="C35" s="368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118"/>
    </row>
    <row r="36" spans="1:35">
      <c r="A36" s="269"/>
      <c r="B36" s="1399" t="s">
        <v>501</v>
      </c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P36" s="1399"/>
      <c r="Q36" s="1399"/>
      <c r="R36" s="1399"/>
      <c r="S36" s="1399"/>
      <c r="T36" s="1399"/>
      <c r="U36" s="1399"/>
      <c r="V36" s="1399"/>
      <c r="W36" s="1399"/>
      <c r="X36" s="1399"/>
      <c r="Y36" s="1399"/>
      <c r="Z36" s="1399"/>
      <c r="AA36" s="1399"/>
      <c r="AB36" s="1399"/>
      <c r="AC36" s="1399"/>
      <c r="AD36" s="1399"/>
      <c r="AE36" s="1399"/>
      <c r="AF36" s="1399"/>
      <c r="AG36" s="1399"/>
      <c r="AH36" s="1399"/>
      <c r="AI36" s="118"/>
    </row>
    <row r="37" spans="1:35">
      <c r="A37" s="269"/>
      <c r="B37" s="1399"/>
      <c r="C37" s="1399"/>
      <c r="D37" s="1399"/>
      <c r="E37" s="1399"/>
      <c r="F37" s="1399"/>
      <c r="G37" s="1399"/>
      <c r="H37" s="1399"/>
      <c r="I37" s="1399"/>
      <c r="J37" s="1399"/>
      <c r="K37" s="1399"/>
      <c r="L37" s="1399"/>
      <c r="M37" s="1399"/>
      <c r="N37" s="1399"/>
      <c r="O37" s="1399"/>
      <c r="P37" s="1399"/>
      <c r="Q37" s="1399"/>
      <c r="R37" s="1399"/>
      <c r="S37" s="1399"/>
      <c r="T37" s="1399"/>
      <c r="U37" s="1399"/>
      <c r="V37" s="1399"/>
      <c r="W37" s="1399"/>
      <c r="X37" s="1399"/>
      <c r="Y37" s="1399"/>
      <c r="Z37" s="1399"/>
      <c r="AA37" s="1399"/>
      <c r="AB37" s="1399"/>
      <c r="AC37" s="1399"/>
      <c r="AD37" s="1399"/>
      <c r="AE37" s="1399"/>
      <c r="AF37" s="1399"/>
      <c r="AG37" s="1399"/>
      <c r="AH37" s="1399"/>
      <c r="AI37" s="118"/>
    </row>
    <row r="38" spans="1:35">
      <c r="A38" s="269"/>
      <c r="B38" s="1399"/>
      <c r="C38" s="1399"/>
      <c r="D38" s="1399"/>
      <c r="E38" s="1399"/>
      <c r="F38" s="1399"/>
      <c r="G38" s="1399"/>
      <c r="H38" s="1399"/>
      <c r="I38" s="1399"/>
      <c r="J38" s="1399"/>
      <c r="K38" s="1399"/>
      <c r="L38" s="1399"/>
      <c r="M38" s="1399"/>
      <c r="N38" s="1399"/>
      <c r="O38" s="1399"/>
      <c r="P38" s="1399"/>
      <c r="Q38" s="1399"/>
      <c r="R38" s="1399"/>
      <c r="S38" s="1399"/>
      <c r="T38" s="1399"/>
      <c r="U38" s="1399"/>
      <c r="V38" s="1399"/>
      <c r="W38" s="1399"/>
      <c r="X38" s="1399"/>
      <c r="Y38" s="1399"/>
      <c r="Z38" s="1399"/>
      <c r="AA38" s="1399"/>
      <c r="AB38" s="1399"/>
      <c r="AC38" s="1399"/>
      <c r="AD38" s="1399"/>
      <c r="AE38" s="1399"/>
      <c r="AF38" s="1399"/>
      <c r="AG38" s="1399"/>
      <c r="AH38" s="1399"/>
      <c r="AI38" s="118"/>
    </row>
    <row r="39" spans="1:35">
      <c r="A39" s="269"/>
      <c r="B39" s="1399"/>
      <c r="C39" s="1399"/>
      <c r="D39" s="1399"/>
      <c r="E39" s="1399"/>
      <c r="F39" s="1399"/>
      <c r="G39" s="1399"/>
      <c r="H39" s="1399"/>
      <c r="I39" s="1399"/>
      <c r="J39" s="1399"/>
      <c r="K39" s="1399"/>
      <c r="L39" s="1399"/>
      <c r="M39" s="1399"/>
      <c r="N39" s="1399"/>
      <c r="O39" s="1399"/>
      <c r="P39" s="1399"/>
      <c r="Q39" s="1399"/>
      <c r="R39" s="1399"/>
      <c r="S39" s="1399"/>
      <c r="T39" s="1399"/>
      <c r="U39" s="1399"/>
      <c r="V39" s="1399"/>
      <c r="W39" s="1399"/>
      <c r="X39" s="1399"/>
      <c r="Y39" s="1399"/>
      <c r="Z39" s="1399"/>
      <c r="AA39" s="1399"/>
      <c r="AB39" s="1399"/>
      <c r="AC39" s="1399"/>
      <c r="AD39" s="1399"/>
      <c r="AE39" s="1399"/>
      <c r="AF39" s="1399"/>
      <c r="AG39" s="1399"/>
      <c r="AH39" s="1399"/>
      <c r="AI39" s="118"/>
    </row>
    <row r="40" spans="1:35" ht="6" customHeight="1">
      <c r="A40" s="269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4"/>
      <c r="AD40" s="364"/>
      <c r="AE40" s="364"/>
      <c r="AF40" s="364"/>
      <c r="AG40" s="364"/>
      <c r="AH40" s="364"/>
      <c r="AI40" s="118"/>
    </row>
    <row r="41" spans="1:35">
      <c r="A41" s="269"/>
      <c r="B41" s="1424"/>
      <c r="C41" s="1425"/>
      <c r="D41" s="1425"/>
      <c r="E41" s="1425"/>
      <c r="F41" s="1425"/>
      <c r="G41" s="1425"/>
      <c r="H41" s="1425"/>
      <c r="I41" s="1425"/>
      <c r="J41" s="1425"/>
      <c r="K41" s="1425"/>
      <c r="L41" s="1425"/>
      <c r="M41" s="1425"/>
      <c r="N41" s="1425"/>
      <c r="O41" s="1425"/>
      <c r="P41" s="1425"/>
      <c r="Q41" s="1425"/>
      <c r="R41" s="1425"/>
      <c r="S41" s="1425"/>
      <c r="T41" s="1425"/>
      <c r="U41" s="1425"/>
      <c r="V41" s="1425"/>
      <c r="W41" s="1425"/>
      <c r="X41" s="1425"/>
      <c r="Y41" s="1425"/>
      <c r="Z41" s="1425"/>
      <c r="AA41" s="1425"/>
      <c r="AB41" s="1425"/>
      <c r="AC41" s="1425"/>
      <c r="AD41" s="1425"/>
      <c r="AE41" s="1425"/>
      <c r="AF41" s="1425"/>
      <c r="AG41" s="1425"/>
      <c r="AH41" s="1426"/>
      <c r="AI41" s="118"/>
    </row>
    <row r="42" spans="1:35">
      <c r="A42" s="269"/>
      <c r="B42" s="1652"/>
      <c r="C42" s="1653"/>
      <c r="D42" s="1653"/>
      <c r="E42" s="1653"/>
      <c r="F42" s="1653"/>
      <c r="G42" s="1653"/>
      <c r="H42" s="1653"/>
      <c r="I42" s="1653"/>
      <c r="J42" s="1653"/>
      <c r="K42" s="1653"/>
      <c r="L42" s="1653"/>
      <c r="M42" s="1653"/>
      <c r="N42" s="1653"/>
      <c r="O42" s="1653"/>
      <c r="P42" s="1653"/>
      <c r="Q42" s="1653"/>
      <c r="R42" s="1653"/>
      <c r="S42" s="1653"/>
      <c r="T42" s="1653"/>
      <c r="U42" s="1653"/>
      <c r="V42" s="1653"/>
      <c r="W42" s="1653"/>
      <c r="X42" s="1653"/>
      <c r="Y42" s="1653"/>
      <c r="Z42" s="1653"/>
      <c r="AA42" s="1653"/>
      <c r="AB42" s="1653"/>
      <c r="AC42" s="1653"/>
      <c r="AD42" s="1653"/>
      <c r="AE42" s="1653"/>
      <c r="AF42" s="1653"/>
      <c r="AG42" s="1653"/>
      <c r="AH42" s="1654"/>
      <c r="AI42" s="118"/>
    </row>
    <row r="43" spans="1:35">
      <c r="A43" s="269"/>
      <c r="B43" s="929"/>
      <c r="C43" s="930"/>
      <c r="D43" s="930"/>
      <c r="E43" s="930"/>
      <c r="F43" s="930"/>
      <c r="G43" s="930"/>
      <c r="H43" s="930"/>
      <c r="I43" s="930"/>
      <c r="J43" s="930"/>
      <c r="K43" s="930"/>
      <c r="L43" s="930"/>
      <c r="M43" s="930"/>
      <c r="N43" s="930"/>
      <c r="O43" s="930"/>
      <c r="P43" s="930"/>
      <c r="Q43" s="930"/>
      <c r="R43" s="930"/>
      <c r="S43" s="930"/>
      <c r="T43" s="930"/>
      <c r="U43" s="930"/>
      <c r="V43" s="930"/>
      <c r="W43" s="930"/>
      <c r="X43" s="930"/>
      <c r="Y43" s="930"/>
      <c r="Z43" s="930"/>
      <c r="AA43" s="930"/>
      <c r="AB43" s="930"/>
      <c r="AC43" s="930"/>
      <c r="AD43" s="930"/>
      <c r="AE43" s="930"/>
      <c r="AF43" s="930"/>
      <c r="AG43" s="930"/>
      <c r="AH43" s="931"/>
      <c r="AI43" s="118"/>
    </row>
    <row r="44" spans="1:35" ht="6" customHeight="1">
      <c r="A44" s="269"/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  <c r="Q44" s="367"/>
      <c r="R44" s="1642"/>
      <c r="S44" s="1642"/>
      <c r="T44" s="1642"/>
      <c r="U44" s="1642"/>
      <c r="V44" s="1642"/>
      <c r="W44" s="1642"/>
      <c r="X44" s="1642"/>
      <c r="Y44" s="1642"/>
      <c r="Z44" s="1642"/>
      <c r="AA44" s="1642"/>
      <c r="AB44" s="1642"/>
      <c r="AC44" s="1642"/>
      <c r="AD44" s="1642"/>
      <c r="AE44" s="1642"/>
      <c r="AF44" s="1642"/>
      <c r="AG44" s="1642"/>
      <c r="AH44" s="1642"/>
      <c r="AI44" s="118"/>
    </row>
    <row r="45" spans="1:35" ht="16.5" customHeight="1">
      <c r="A45" s="269"/>
      <c r="B45" s="257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193"/>
      <c r="Q45" s="193"/>
      <c r="R45" s="193"/>
      <c r="S45" s="191"/>
      <c r="T45" s="195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1"/>
      <c r="AI45" s="118"/>
    </row>
    <row r="46" spans="1:35" ht="16.5" customHeight="1">
      <c r="A46" s="269"/>
      <c r="B46" s="258"/>
      <c r="C46" s="1659"/>
      <c r="D46" s="1659"/>
      <c r="E46" s="1659"/>
      <c r="F46" s="1659"/>
      <c r="G46" s="1659"/>
      <c r="H46" s="1659"/>
      <c r="I46" s="1659"/>
      <c r="J46" s="1659"/>
      <c r="K46" s="1659"/>
      <c r="L46" s="1659"/>
      <c r="M46" s="1659"/>
      <c r="N46" s="1659"/>
      <c r="O46" s="1659"/>
      <c r="P46" s="1659"/>
      <c r="Q46" s="1659"/>
      <c r="R46" s="1659"/>
      <c r="S46" s="54"/>
      <c r="T46" s="195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54"/>
      <c r="AI46" s="118"/>
    </row>
    <row r="47" spans="1:35" ht="13.5" customHeight="1">
      <c r="A47" s="269"/>
      <c r="B47" s="258"/>
      <c r="C47" s="1659"/>
      <c r="D47" s="1659"/>
      <c r="E47" s="1659"/>
      <c r="F47" s="1659"/>
      <c r="G47" s="1659"/>
      <c r="H47" s="1659"/>
      <c r="I47" s="1659"/>
      <c r="J47" s="1659"/>
      <c r="K47" s="1659"/>
      <c r="L47" s="1659"/>
      <c r="M47" s="1659"/>
      <c r="N47" s="1659"/>
      <c r="O47" s="1659"/>
      <c r="P47" s="1659"/>
      <c r="Q47" s="1659"/>
      <c r="R47" s="1659"/>
      <c r="S47" s="54"/>
      <c r="T47" s="195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54"/>
      <c r="AI47" s="118"/>
    </row>
    <row r="48" spans="1:35">
      <c r="A48" s="269"/>
      <c r="B48" s="259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97"/>
      <c r="P48" s="197"/>
      <c r="Q48" s="197"/>
      <c r="R48" s="197"/>
      <c r="S48" s="192"/>
      <c r="T48" s="195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2"/>
      <c r="AI48" s="118"/>
    </row>
    <row r="49" spans="1:36" ht="21" customHeight="1">
      <c r="A49" s="269"/>
      <c r="B49" s="1615" t="s">
        <v>173</v>
      </c>
      <c r="C49" s="1615"/>
      <c r="D49" s="1615"/>
      <c r="E49" s="1615"/>
      <c r="F49" s="1615"/>
      <c r="G49" s="1615"/>
      <c r="H49" s="1615"/>
      <c r="I49" s="1615"/>
      <c r="J49" s="1615"/>
      <c r="K49" s="1615"/>
      <c r="L49" s="1615"/>
      <c r="M49" s="1615"/>
      <c r="N49" s="1615"/>
      <c r="O49" s="1615"/>
      <c r="P49" s="1615"/>
      <c r="Q49" s="1615"/>
      <c r="R49" s="1615"/>
      <c r="S49" s="1615"/>
      <c r="T49" s="260"/>
      <c r="U49" s="1410" t="s">
        <v>586</v>
      </c>
      <c r="V49" s="1410"/>
      <c r="W49" s="1410"/>
      <c r="X49" s="1410"/>
      <c r="Y49" s="1410"/>
      <c r="Z49" s="1410"/>
      <c r="AA49" s="1410"/>
      <c r="AB49" s="1410"/>
      <c r="AC49" s="1410"/>
      <c r="AD49" s="1410"/>
      <c r="AE49" s="1410"/>
      <c r="AF49" s="1410"/>
      <c r="AG49" s="1410"/>
      <c r="AH49" s="1410"/>
      <c r="AI49" s="118"/>
      <c r="AJ49" s="271"/>
    </row>
    <row r="50" spans="1:36" ht="6" customHeight="1">
      <c r="A50" s="269"/>
      <c r="B50" s="369"/>
      <c r="C50" s="369"/>
      <c r="D50" s="369"/>
      <c r="E50" s="369"/>
      <c r="F50" s="369"/>
      <c r="G50" s="369"/>
      <c r="H50" s="369"/>
      <c r="I50" s="369"/>
      <c r="J50" s="369"/>
      <c r="K50" s="369"/>
      <c r="L50" s="369"/>
      <c r="M50" s="369"/>
      <c r="N50" s="369"/>
      <c r="O50" s="369"/>
      <c r="P50" s="369"/>
      <c r="Q50" s="369"/>
      <c r="R50" s="369"/>
      <c r="S50" s="369"/>
      <c r="T50" s="369"/>
      <c r="U50" s="369"/>
      <c r="V50" s="369"/>
      <c r="W50" s="369"/>
      <c r="X50" s="369"/>
      <c r="Y50" s="369"/>
      <c r="Z50" s="369"/>
      <c r="AA50" s="369"/>
      <c r="AB50" s="369"/>
      <c r="AC50" s="369"/>
      <c r="AD50" s="369"/>
      <c r="AE50" s="369"/>
      <c r="AF50" s="369"/>
      <c r="AG50" s="369"/>
      <c r="AH50" s="369"/>
      <c r="AI50" s="272"/>
    </row>
    <row r="51" spans="1:36" ht="12.75" customHeight="1">
      <c r="A51" s="273"/>
      <c r="B51" s="1641" t="s">
        <v>176</v>
      </c>
      <c r="C51" s="1641"/>
      <c r="D51" s="1641"/>
      <c r="E51" s="1641"/>
      <c r="F51" s="1641"/>
      <c r="G51" s="1641"/>
      <c r="H51" s="1641"/>
      <c r="I51" s="1641"/>
      <c r="J51" s="1641"/>
      <c r="K51" s="1641"/>
      <c r="L51" s="1641"/>
      <c r="M51" s="1641"/>
      <c r="N51" s="1641"/>
      <c r="O51" s="1641"/>
      <c r="P51" s="1641"/>
      <c r="Q51" s="1641"/>
      <c r="R51" s="1641"/>
      <c r="S51" s="1641"/>
      <c r="T51" s="1641"/>
      <c r="U51" s="1641"/>
      <c r="V51" s="1641"/>
      <c r="W51" s="1641"/>
      <c r="X51" s="1641"/>
      <c r="Y51" s="1641"/>
      <c r="Z51" s="1641"/>
      <c r="AA51" s="1641"/>
      <c r="AB51" s="1641"/>
      <c r="AC51" s="1641"/>
      <c r="AD51" s="1641"/>
      <c r="AE51" s="1641"/>
      <c r="AF51" s="1641"/>
      <c r="AG51" s="1641"/>
      <c r="AH51" s="1641"/>
      <c r="AI51" s="272"/>
    </row>
    <row r="52" spans="1:36" ht="6" customHeight="1">
      <c r="A52" s="273"/>
      <c r="B52" s="369"/>
      <c r="C52" s="369"/>
      <c r="D52" s="369"/>
      <c r="E52" s="369"/>
      <c r="F52" s="369"/>
      <c r="G52" s="369"/>
      <c r="H52" s="369"/>
      <c r="I52" s="369"/>
      <c r="J52" s="369"/>
      <c r="K52" s="369"/>
      <c r="L52" s="369"/>
      <c r="M52" s="369"/>
      <c r="N52" s="369"/>
      <c r="O52" s="369"/>
      <c r="P52" s="369"/>
      <c r="Q52" s="369"/>
      <c r="R52" s="369"/>
      <c r="S52" s="369"/>
      <c r="T52" s="369"/>
      <c r="U52" s="369"/>
      <c r="V52" s="369"/>
      <c r="W52" s="369"/>
      <c r="X52" s="369"/>
      <c r="Y52" s="369"/>
      <c r="Z52" s="369"/>
      <c r="AA52" s="369"/>
      <c r="AB52" s="369"/>
      <c r="AC52" s="369"/>
      <c r="AD52" s="369"/>
      <c r="AE52" s="369"/>
      <c r="AF52" s="369"/>
      <c r="AG52" s="369"/>
      <c r="AH52" s="369"/>
      <c r="AI52" s="272"/>
    </row>
    <row r="53" spans="1:36">
      <c r="A53" s="269"/>
      <c r="B53" s="1424"/>
      <c r="C53" s="1425"/>
      <c r="D53" s="1425"/>
      <c r="E53" s="1425"/>
      <c r="F53" s="1425"/>
      <c r="G53" s="1425"/>
      <c r="H53" s="1425"/>
      <c r="I53" s="1425"/>
      <c r="J53" s="1425"/>
      <c r="K53" s="1425"/>
      <c r="L53" s="1425"/>
      <c r="M53" s="1425"/>
      <c r="N53" s="1425"/>
      <c r="O53" s="1425"/>
      <c r="P53" s="1425"/>
      <c r="Q53" s="1425"/>
      <c r="R53" s="1425"/>
      <c r="S53" s="1425"/>
      <c r="T53" s="1425"/>
      <c r="U53" s="1425"/>
      <c r="V53" s="1425"/>
      <c r="W53" s="1425"/>
      <c r="X53" s="1425"/>
      <c r="Y53" s="1425"/>
      <c r="Z53" s="1425"/>
      <c r="AA53" s="1425"/>
      <c r="AB53" s="1425"/>
      <c r="AC53" s="1425"/>
      <c r="AD53" s="1425"/>
      <c r="AE53" s="1425"/>
      <c r="AF53" s="1425"/>
      <c r="AG53" s="1425"/>
      <c r="AH53" s="1426"/>
      <c r="AI53" s="118"/>
    </row>
    <row r="54" spans="1:36">
      <c r="A54" s="269"/>
      <c r="B54" s="1652"/>
      <c r="C54" s="1653"/>
      <c r="D54" s="1653"/>
      <c r="E54" s="1653"/>
      <c r="F54" s="1653"/>
      <c r="G54" s="1653"/>
      <c r="H54" s="1653"/>
      <c r="I54" s="1653"/>
      <c r="J54" s="1653"/>
      <c r="K54" s="1653"/>
      <c r="L54" s="1653"/>
      <c r="M54" s="1653"/>
      <c r="N54" s="1653"/>
      <c r="O54" s="1653"/>
      <c r="P54" s="1653"/>
      <c r="Q54" s="1653"/>
      <c r="R54" s="1653"/>
      <c r="S54" s="1653"/>
      <c r="T54" s="1653"/>
      <c r="U54" s="1653"/>
      <c r="V54" s="1653"/>
      <c r="W54" s="1653"/>
      <c r="X54" s="1653"/>
      <c r="Y54" s="1653"/>
      <c r="Z54" s="1653"/>
      <c r="AA54" s="1653"/>
      <c r="AB54" s="1653"/>
      <c r="AC54" s="1653"/>
      <c r="AD54" s="1653"/>
      <c r="AE54" s="1653"/>
      <c r="AF54" s="1653"/>
      <c r="AG54" s="1653"/>
      <c r="AH54" s="1654"/>
      <c r="AI54" s="118"/>
    </row>
    <row r="55" spans="1:36">
      <c r="A55" s="269"/>
      <c r="B55" s="929"/>
      <c r="C55" s="930"/>
      <c r="D55" s="930"/>
      <c r="E55" s="930"/>
      <c r="F55" s="930"/>
      <c r="G55" s="930"/>
      <c r="H55" s="930"/>
      <c r="I55" s="930"/>
      <c r="J55" s="930"/>
      <c r="K55" s="930"/>
      <c r="L55" s="930"/>
      <c r="M55" s="930"/>
      <c r="N55" s="930"/>
      <c r="O55" s="930"/>
      <c r="P55" s="930"/>
      <c r="Q55" s="930"/>
      <c r="R55" s="930"/>
      <c r="S55" s="930"/>
      <c r="T55" s="930"/>
      <c r="U55" s="930"/>
      <c r="V55" s="930"/>
      <c r="W55" s="930"/>
      <c r="X55" s="930"/>
      <c r="Y55" s="930"/>
      <c r="Z55" s="930"/>
      <c r="AA55" s="930"/>
      <c r="AB55" s="930"/>
      <c r="AC55" s="930"/>
      <c r="AD55" s="930"/>
      <c r="AE55" s="930"/>
      <c r="AF55" s="930"/>
      <c r="AG55" s="930"/>
      <c r="AH55" s="931"/>
      <c r="AI55" s="118"/>
    </row>
    <row r="56" spans="1:36" ht="12.75" customHeight="1">
      <c r="A56" s="269"/>
      <c r="B56" s="1642" t="s">
        <v>515</v>
      </c>
      <c r="C56" s="1642"/>
      <c r="D56" s="1642"/>
      <c r="E56" s="1642"/>
      <c r="F56" s="1642"/>
      <c r="G56" s="1642"/>
      <c r="H56" s="1642"/>
      <c r="I56" s="1642"/>
      <c r="J56" s="1642"/>
      <c r="K56" s="1642"/>
      <c r="L56" s="1642"/>
      <c r="M56" s="1642"/>
      <c r="N56" s="1642"/>
      <c r="O56" s="1642"/>
      <c r="P56" s="1642"/>
      <c r="Q56" s="1642"/>
      <c r="R56" s="1642"/>
      <c r="S56" s="1642"/>
      <c r="T56" s="1642"/>
      <c r="U56" s="1642"/>
      <c r="V56" s="1642"/>
      <c r="W56" s="1642"/>
      <c r="X56" s="1642"/>
      <c r="Y56" s="1642"/>
      <c r="Z56" s="1642"/>
      <c r="AA56" s="1642"/>
      <c r="AB56" s="1642"/>
      <c r="AC56" s="1642"/>
      <c r="AD56" s="1642"/>
      <c r="AE56" s="1642"/>
      <c r="AF56" s="1642"/>
      <c r="AG56" s="1642"/>
      <c r="AH56" s="1642"/>
      <c r="AI56" s="118"/>
    </row>
    <row r="57" spans="1:36" ht="6" customHeight="1">
      <c r="A57" s="273"/>
      <c r="B57" s="369"/>
      <c r="C57" s="369"/>
      <c r="D57" s="369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272"/>
    </row>
    <row r="58" spans="1:36" ht="15.75" customHeight="1">
      <c r="A58" s="273"/>
      <c r="B58" s="1399" t="s">
        <v>177</v>
      </c>
      <c r="C58" s="1399"/>
      <c r="D58" s="1399"/>
      <c r="E58" s="1399"/>
      <c r="F58" s="1399"/>
      <c r="G58" s="1399"/>
      <c r="H58" s="1399"/>
      <c r="I58" s="1399"/>
      <c r="J58" s="1399"/>
      <c r="K58" s="1399"/>
      <c r="L58" s="1399"/>
      <c r="M58" s="1399"/>
      <c r="N58" s="1399"/>
      <c r="O58" s="1399"/>
      <c r="P58" s="1399"/>
      <c r="Q58" s="1399"/>
      <c r="R58" s="1399"/>
      <c r="S58" s="1399"/>
      <c r="T58" s="1399"/>
      <c r="U58" s="1399"/>
      <c r="V58" s="1399"/>
      <c r="W58" s="1399"/>
      <c r="X58" s="1399"/>
      <c r="Y58" s="1399"/>
      <c r="Z58" s="1399"/>
      <c r="AA58" s="1399"/>
      <c r="AB58" s="1399"/>
      <c r="AC58" s="1399"/>
      <c r="AD58" s="1399"/>
      <c r="AE58" s="1399"/>
      <c r="AF58" s="1399"/>
      <c r="AG58" s="1399"/>
      <c r="AH58" s="1399"/>
      <c r="AI58" s="272"/>
    </row>
    <row r="59" spans="1:36" ht="15.75" customHeight="1">
      <c r="A59" s="273"/>
      <c r="B59" s="1399"/>
      <c r="C59" s="1399"/>
      <c r="D59" s="1399"/>
      <c r="E59" s="1399"/>
      <c r="F59" s="1399"/>
      <c r="G59" s="1399"/>
      <c r="H59" s="1399"/>
      <c r="I59" s="1399"/>
      <c r="J59" s="1399"/>
      <c r="K59" s="1399"/>
      <c r="L59" s="1399"/>
      <c r="M59" s="1399"/>
      <c r="N59" s="1399"/>
      <c r="O59" s="1399"/>
      <c r="P59" s="1399"/>
      <c r="Q59" s="1399"/>
      <c r="R59" s="1399"/>
      <c r="S59" s="1399"/>
      <c r="T59" s="1399"/>
      <c r="U59" s="1399"/>
      <c r="V59" s="1399"/>
      <c r="W59" s="1399"/>
      <c r="X59" s="1399"/>
      <c r="Y59" s="1399"/>
      <c r="Z59" s="1399"/>
      <c r="AA59" s="1399"/>
      <c r="AB59" s="1399"/>
      <c r="AC59" s="1399"/>
      <c r="AD59" s="1399"/>
      <c r="AE59" s="1399"/>
      <c r="AF59" s="1399"/>
      <c r="AG59" s="1399"/>
      <c r="AH59" s="1399"/>
      <c r="AI59" s="272"/>
    </row>
    <row r="60" spans="1:36" ht="16.5" customHeight="1">
      <c r="A60" s="269"/>
      <c r="B60" s="257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31"/>
      <c r="P60" s="193"/>
      <c r="Q60" s="193"/>
      <c r="R60" s="193"/>
      <c r="S60" s="191"/>
      <c r="T60" s="195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1"/>
      <c r="AI60" s="118"/>
    </row>
    <row r="61" spans="1:36" ht="16.5" customHeight="1">
      <c r="A61" s="269"/>
      <c r="B61" s="258"/>
      <c r="C61" s="1659"/>
      <c r="D61" s="1659"/>
      <c r="E61" s="1659"/>
      <c r="F61" s="1659"/>
      <c r="G61" s="1659"/>
      <c r="H61" s="1659"/>
      <c r="I61" s="1659"/>
      <c r="J61" s="1659"/>
      <c r="K61" s="1659"/>
      <c r="L61" s="1659"/>
      <c r="M61" s="1659"/>
      <c r="N61" s="1659"/>
      <c r="O61" s="1659"/>
      <c r="P61" s="1659"/>
      <c r="Q61" s="1659"/>
      <c r="R61" s="1659"/>
      <c r="S61" s="54"/>
      <c r="T61" s="195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54"/>
      <c r="AI61" s="118"/>
    </row>
    <row r="62" spans="1:36" ht="13.5" customHeight="1">
      <c r="A62" s="269"/>
      <c r="B62" s="258"/>
      <c r="C62" s="1659"/>
      <c r="D62" s="1659"/>
      <c r="E62" s="1659"/>
      <c r="F62" s="1659"/>
      <c r="G62" s="1659"/>
      <c r="H62" s="1659"/>
      <c r="I62" s="1659"/>
      <c r="J62" s="1659"/>
      <c r="K62" s="1659"/>
      <c r="L62" s="1659"/>
      <c r="M62" s="1659"/>
      <c r="N62" s="1659"/>
      <c r="O62" s="1659"/>
      <c r="P62" s="1659"/>
      <c r="Q62" s="1659"/>
      <c r="R62" s="1659"/>
      <c r="S62" s="54"/>
      <c r="T62" s="195"/>
      <c r="U62" s="370"/>
      <c r="V62" s="370"/>
      <c r="W62" s="370"/>
      <c r="X62" s="370"/>
      <c r="Y62" s="370"/>
      <c r="Z62" s="370"/>
      <c r="AA62" s="370"/>
      <c r="AB62" s="370"/>
      <c r="AC62" s="370"/>
      <c r="AD62" s="370"/>
      <c r="AE62" s="370"/>
      <c r="AF62" s="370"/>
      <c r="AG62" s="370"/>
      <c r="AH62" s="54"/>
      <c r="AI62" s="118"/>
    </row>
    <row r="63" spans="1:36">
      <c r="A63" s="269"/>
      <c r="B63" s="259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197"/>
      <c r="P63" s="197"/>
      <c r="Q63" s="197"/>
      <c r="R63" s="197"/>
      <c r="S63" s="192"/>
      <c r="T63" s="195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2"/>
      <c r="AI63" s="118"/>
    </row>
    <row r="64" spans="1:36" ht="21" customHeight="1">
      <c r="A64" s="269"/>
      <c r="B64" s="1615" t="s">
        <v>722</v>
      </c>
      <c r="C64" s="1615"/>
      <c r="D64" s="1615"/>
      <c r="E64" s="1615"/>
      <c r="F64" s="1615"/>
      <c r="G64" s="1615"/>
      <c r="H64" s="1615"/>
      <c r="I64" s="1615"/>
      <c r="J64" s="1615"/>
      <c r="K64" s="1615"/>
      <c r="L64" s="1615"/>
      <c r="M64" s="1615"/>
      <c r="N64" s="1615"/>
      <c r="O64" s="1615"/>
      <c r="P64" s="1615"/>
      <c r="Q64" s="1615"/>
      <c r="R64" s="1615"/>
      <c r="S64" s="1615"/>
      <c r="T64" s="260"/>
      <c r="U64" s="1410" t="s">
        <v>586</v>
      </c>
      <c r="V64" s="1410"/>
      <c r="W64" s="1410"/>
      <c r="X64" s="1410"/>
      <c r="Y64" s="1410"/>
      <c r="Z64" s="1410"/>
      <c r="AA64" s="1410"/>
      <c r="AB64" s="1410"/>
      <c r="AC64" s="1410"/>
      <c r="AD64" s="1410"/>
      <c r="AE64" s="1410"/>
      <c r="AF64" s="1410"/>
      <c r="AG64" s="1410"/>
      <c r="AH64" s="1410"/>
      <c r="AI64" s="118"/>
      <c r="AJ64" s="271"/>
    </row>
    <row r="65" spans="1:35" ht="15.75" customHeight="1">
      <c r="A65" s="1616" t="s">
        <v>499</v>
      </c>
      <c r="B65" s="1617"/>
      <c r="C65" s="1617"/>
      <c r="D65" s="1617"/>
      <c r="E65" s="1617"/>
      <c r="F65" s="1617"/>
      <c r="G65" s="1617"/>
      <c r="H65" s="1617"/>
      <c r="I65" s="1617"/>
      <c r="J65" s="1617"/>
      <c r="K65" s="1617"/>
      <c r="L65" s="1617"/>
      <c r="M65" s="1617"/>
      <c r="N65" s="1617"/>
      <c r="O65" s="1617"/>
      <c r="P65" s="1617"/>
      <c r="Q65" s="1617"/>
      <c r="R65" s="1617"/>
      <c r="S65" s="1617"/>
      <c r="T65" s="1617"/>
      <c r="U65" s="1617"/>
      <c r="V65" s="1617"/>
      <c r="W65" s="1617"/>
      <c r="X65" s="1617"/>
      <c r="Y65" s="1617"/>
      <c r="Z65" s="1617"/>
      <c r="AA65" s="1617"/>
      <c r="AB65" s="1617"/>
      <c r="AC65" s="1617"/>
      <c r="AD65" s="1617"/>
      <c r="AE65" s="1617"/>
      <c r="AF65" s="1617"/>
      <c r="AG65" s="1617"/>
      <c r="AH65" s="1617"/>
      <c r="AI65" s="264"/>
    </row>
    <row r="66" spans="1:35" ht="21" customHeight="1">
      <c r="A66" s="1660" t="s">
        <v>994</v>
      </c>
      <c r="B66" s="1661"/>
      <c r="C66" s="1661"/>
      <c r="D66" s="1661"/>
      <c r="E66" s="1661"/>
      <c r="F66" s="1661"/>
      <c r="G66" s="1661"/>
      <c r="H66" s="1661"/>
      <c r="I66" s="1661"/>
      <c r="J66" s="1661"/>
      <c r="K66" s="1661"/>
      <c r="L66" s="1661"/>
      <c r="M66" s="1661"/>
      <c r="N66" s="1661"/>
      <c r="O66" s="1661"/>
      <c r="P66" s="1661"/>
      <c r="Q66" s="1661"/>
      <c r="R66" s="1661"/>
      <c r="S66" s="1661"/>
      <c r="T66" s="1661"/>
      <c r="U66" s="1661"/>
      <c r="V66" s="1661"/>
      <c r="W66" s="1661"/>
      <c r="X66" s="1661"/>
      <c r="Y66" s="1661"/>
      <c r="Z66" s="1661"/>
      <c r="AA66" s="1661"/>
      <c r="AB66" s="1661"/>
      <c r="AC66" s="1661"/>
      <c r="AD66" s="1661"/>
      <c r="AE66" s="1661"/>
      <c r="AF66" s="1661"/>
      <c r="AG66" s="1661"/>
      <c r="AH66" s="1661"/>
      <c r="AI66" s="1662"/>
    </row>
  </sheetData>
  <sheetProtection algorithmName="SHA-512" hashValue="GXYRwgdQdLoe3iuWUnR0IVNMAcQGShX+WjVEYeGg3aHZ6h0UtTp0eWO5DobzutSgyIUWUaOnMAP2RXm/Ng09pQ==" saltValue="WCdGx6D7YVU1+530pOvyCw==" spinCount="100000" sheet="1" formatCells="0" formatRows="0" insertRows="0" deleteRows="0"/>
  <customSheetViews>
    <customSheetView guid="{A75F8835-BC11-4842-B3E4-C76AE9AA1723}" scale="110" showPageBreaks="1" showGridLines="0" outlineSymbols="0" printArea="1" view="pageBreakPreview">
      <selection activeCell="A69" sqref="A69:AI69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2">
    <mergeCell ref="B19:AH19"/>
    <mergeCell ref="A66:AI66"/>
    <mergeCell ref="B34:AH34"/>
    <mergeCell ref="B36:AH39"/>
    <mergeCell ref="B41:AH43"/>
    <mergeCell ref="R44:AH44"/>
    <mergeCell ref="U49:AH49"/>
    <mergeCell ref="B64:S64"/>
    <mergeCell ref="U64:AH64"/>
    <mergeCell ref="A65:AH65"/>
    <mergeCell ref="B49:S49"/>
    <mergeCell ref="B51:AH51"/>
    <mergeCell ref="B53:AH55"/>
    <mergeCell ref="C61:R62"/>
    <mergeCell ref="B21:AH23"/>
    <mergeCell ref="B58:AH59"/>
    <mergeCell ref="B26:AH28"/>
    <mergeCell ref="B30:AH32"/>
    <mergeCell ref="B33:AH33"/>
    <mergeCell ref="B24:AH24"/>
    <mergeCell ref="B56:AH56"/>
    <mergeCell ref="C46:R47"/>
    <mergeCell ref="B7:AH10"/>
    <mergeCell ref="B11:AH11"/>
    <mergeCell ref="B13:AH16"/>
    <mergeCell ref="B17:AH17"/>
    <mergeCell ref="B18:Z18"/>
    <mergeCell ref="A2:W2"/>
    <mergeCell ref="AD2:AH2"/>
    <mergeCell ref="A3:AI3"/>
    <mergeCell ref="A4:AI4"/>
    <mergeCell ref="B5:AH5"/>
  </mergeCells>
  <dataValidations count="2"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1:AH23" xr:uid="{00000000-0002-0000-1000-000000000000}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0:AH32" xr:uid="{00000000-0002-0000-10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44"/>
  <sheetViews>
    <sheetView showGridLines="0" view="pageBreakPreview" topLeftCell="D14" zoomScale="115" zoomScaleNormal="100" zoomScaleSheetLayoutView="115" workbookViewId="0">
      <selection activeCell="A51" sqref="A51:O51"/>
    </sheetView>
  </sheetViews>
  <sheetFormatPr defaultColWidth="9.08984375" defaultRowHeight="12.5"/>
  <cols>
    <col min="1" max="1" width="2.54296875" style="61" customWidth="1"/>
    <col min="2" max="2" width="3.08984375" style="61" customWidth="1"/>
    <col min="3" max="3" width="58.453125" style="61" customWidth="1"/>
    <col min="4" max="9" width="13.6328125" style="61" customWidth="1"/>
    <col min="10" max="10" width="1.6328125" style="61" customWidth="1"/>
    <col min="11" max="11" width="9" style="61" customWidth="1"/>
    <col min="12" max="16384" width="9.08984375" style="61"/>
  </cols>
  <sheetData>
    <row r="1" spans="1:13" ht="15" customHeight="1">
      <c r="A1" s="60"/>
      <c r="C1" s="278"/>
    </row>
    <row r="2" spans="1:13" ht="15" customHeight="1">
      <c r="A2" s="60"/>
      <c r="C2" s="278"/>
      <c r="H2" s="274"/>
      <c r="I2" s="279" t="s">
        <v>436</v>
      </c>
    </row>
    <row r="3" spans="1:13" ht="15" customHeight="1">
      <c r="A3" s="60"/>
      <c r="C3" s="278"/>
      <c r="H3" s="274"/>
    </row>
    <row r="4" spans="1:13" ht="15" customHeight="1">
      <c r="A4" s="60"/>
      <c r="B4" s="1664" t="s">
        <v>907</v>
      </c>
      <c r="C4" s="1664"/>
      <c r="D4" s="1664"/>
      <c r="E4" s="280"/>
      <c r="F4" s="280"/>
      <c r="G4" s="280"/>
      <c r="H4" s="280"/>
      <c r="I4" s="280"/>
    </row>
    <row r="5" spans="1:13" ht="2.25" customHeight="1">
      <c r="A5" s="60"/>
      <c r="B5" s="1664"/>
      <c r="C5" s="1664"/>
      <c r="D5" s="1664"/>
      <c r="E5" s="280"/>
      <c r="F5" s="280"/>
      <c r="G5" s="280"/>
      <c r="H5" s="280"/>
      <c r="I5" s="280"/>
    </row>
    <row r="6" spans="1:13" ht="12" customHeight="1">
      <c r="A6" s="60"/>
      <c r="B6" s="1636"/>
      <c r="C6" s="1636"/>
      <c r="D6" s="1636"/>
      <c r="E6" s="1636"/>
      <c r="F6" s="1636"/>
      <c r="G6" s="1636"/>
      <c r="H6" s="1636"/>
      <c r="I6" s="1636"/>
      <c r="K6" s="268"/>
      <c r="L6" s="268"/>
      <c r="M6" s="268"/>
    </row>
    <row r="7" spans="1:13" ht="12" customHeight="1">
      <c r="A7" s="60"/>
      <c r="B7" s="276" t="s">
        <v>631</v>
      </c>
      <c r="C7" s="281" t="s">
        <v>632</v>
      </c>
      <c r="D7" s="276"/>
      <c r="E7" s="276"/>
      <c r="F7" s="276"/>
      <c r="G7" s="276"/>
      <c r="H7" s="276"/>
      <c r="I7" s="276"/>
      <c r="K7" s="268"/>
      <c r="L7" s="268"/>
      <c r="M7" s="268"/>
    </row>
    <row r="8" spans="1:13" ht="15" customHeight="1">
      <c r="A8" s="60"/>
      <c r="B8" s="1674" t="s">
        <v>633</v>
      </c>
      <c r="C8" s="1674"/>
      <c r="D8" s="1674"/>
      <c r="E8" s="1674"/>
      <c r="F8" s="1674"/>
      <c r="G8" s="1674"/>
      <c r="H8" s="1674"/>
      <c r="I8" s="1674"/>
      <c r="K8" s="282"/>
      <c r="L8" s="268"/>
      <c r="M8" s="268"/>
    </row>
    <row r="9" spans="1:13" ht="12.75" customHeight="1">
      <c r="A9" s="60"/>
      <c r="B9" s="1675" t="s">
        <v>437</v>
      </c>
      <c r="C9" s="1675"/>
      <c r="D9" s="1676" t="s">
        <v>438</v>
      </c>
      <c r="E9" s="1676"/>
      <c r="F9" s="1676"/>
      <c r="G9" s="1676"/>
      <c r="H9" s="1676"/>
      <c r="I9" s="1676"/>
      <c r="K9" s="268"/>
      <c r="L9" s="268"/>
      <c r="M9" s="268"/>
    </row>
    <row r="10" spans="1:13">
      <c r="A10" s="60"/>
      <c r="B10" s="1675"/>
      <c r="C10" s="1675"/>
      <c r="D10" s="283" t="s">
        <v>634</v>
      </c>
      <c r="E10" s="283" t="s">
        <v>635</v>
      </c>
      <c r="F10" s="283" t="s">
        <v>636</v>
      </c>
      <c r="G10" s="283" t="s">
        <v>637</v>
      </c>
      <c r="H10" s="283" t="s">
        <v>638</v>
      </c>
      <c r="I10" s="283" t="s">
        <v>639</v>
      </c>
      <c r="K10" s="268"/>
      <c r="L10" s="268"/>
      <c r="M10" s="268"/>
    </row>
    <row r="11" spans="1:13" ht="15" customHeight="1">
      <c r="A11" s="60"/>
      <c r="B11" s="1670" t="s">
        <v>678</v>
      </c>
      <c r="C11" s="1670"/>
      <c r="D11" s="487"/>
      <c r="E11" s="487"/>
      <c r="F11" s="487"/>
      <c r="G11" s="487"/>
      <c r="H11" s="487"/>
      <c r="I11" s="487"/>
      <c r="K11" s="268"/>
      <c r="L11" s="268"/>
      <c r="M11" s="268"/>
    </row>
    <row r="12" spans="1:13" ht="13.5" customHeight="1">
      <c r="A12" s="60"/>
      <c r="B12" s="1670" t="s">
        <v>640</v>
      </c>
      <c r="C12" s="1670"/>
      <c r="D12" s="488"/>
      <c r="E12" s="488"/>
      <c r="F12" s="488"/>
      <c r="G12" s="488"/>
      <c r="H12" s="488"/>
      <c r="I12" s="488"/>
      <c r="K12" s="268"/>
      <c r="L12" s="268"/>
      <c r="M12" s="268"/>
    </row>
    <row r="13" spans="1:13" ht="15" customHeight="1">
      <c r="A13" s="60"/>
      <c r="B13" s="1670" t="s">
        <v>439</v>
      </c>
      <c r="C13" s="1670"/>
      <c r="D13" s="489">
        <f t="shared" ref="D13:I13" si="0">D11-D12</f>
        <v>0</v>
      </c>
      <c r="E13" s="489">
        <f t="shared" si="0"/>
        <v>0</v>
      </c>
      <c r="F13" s="489">
        <f t="shared" si="0"/>
        <v>0</v>
      </c>
      <c r="G13" s="489">
        <f t="shared" si="0"/>
        <v>0</v>
      </c>
      <c r="H13" s="489">
        <f t="shared" si="0"/>
        <v>0</v>
      </c>
      <c r="I13" s="489">
        <f t="shared" si="0"/>
        <v>0</v>
      </c>
      <c r="K13" s="268"/>
      <c r="L13" s="268"/>
      <c r="M13" s="268"/>
    </row>
    <row r="14" spans="1:13" ht="15" customHeight="1">
      <c r="A14" s="60"/>
      <c r="B14" s="1670" t="s">
        <v>641</v>
      </c>
      <c r="C14" s="1670"/>
      <c r="D14" s="485"/>
      <c r="E14" s="485"/>
      <c r="F14" s="485"/>
      <c r="G14" s="485"/>
      <c r="H14" s="485"/>
      <c r="I14" s="485"/>
      <c r="K14" s="268"/>
      <c r="L14" s="268"/>
      <c r="M14" s="268"/>
    </row>
    <row r="15" spans="1:13" ht="15" customHeight="1">
      <c r="A15" s="60"/>
      <c r="B15" s="1670" t="s">
        <v>642</v>
      </c>
      <c r="C15" s="1670"/>
      <c r="D15" s="486">
        <f t="shared" ref="D15:I15" si="1">D13-D14</f>
        <v>0</v>
      </c>
      <c r="E15" s="486">
        <f t="shared" si="1"/>
        <v>0</v>
      </c>
      <c r="F15" s="486">
        <f t="shared" si="1"/>
        <v>0</v>
      </c>
      <c r="G15" s="486">
        <f t="shared" si="1"/>
        <v>0</v>
      </c>
      <c r="H15" s="486">
        <f t="shared" si="1"/>
        <v>0</v>
      </c>
      <c r="I15" s="486">
        <f t="shared" si="1"/>
        <v>0</v>
      </c>
      <c r="K15" s="268"/>
      <c r="L15" s="268"/>
      <c r="M15" s="268"/>
    </row>
    <row r="16" spans="1:13">
      <c r="A16" s="60"/>
      <c r="B16" s="105"/>
      <c r="C16" s="105"/>
      <c r="D16" s="105"/>
      <c r="E16" s="105"/>
      <c r="F16" s="105"/>
      <c r="G16" s="105"/>
      <c r="H16" s="105"/>
      <c r="I16" s="105"/>
      <c r="K16" s="268"/>
      <c r="L16" s="268"/>
      <c r="M16" s="268"/>
    </row>
    <row r="17" spans="1:13" ht="12.75" customHeight="1">
      <c r="A17" s="60"/>
      <c r="B17" s="1671" t="s">
        <v>643</v>
      </c>
      <c r="C17" s="1671"/>
      <c r="D17" s="1671"/>
      <c r="E17" s="1671"/>
      <c r="F17" s="1671"/>
      <c r="G17" s="1671"/>
      <c r="H17" s="1671"/>
      <c r="I17" s="105"/>
      <c r="K17" s="268"/>
      <c r="L17" s="268"/>
      <c r="M17" s="268"/>
    </row>
    <row r="18" spans="1:13">
      <c r="A18" s="60"/>
      <c r="B18" s="284"/>
      <c r="C18" s="284"/>
      <c r="D18" s="105"/>
      <c r="E18" s="105"/>
      <c r="F18" s="105"/>
      <c r="G18" s="105"/>
      <c r="H18" s="105"/>
      <c r="I18" s="105"/>
      <c r="K18" s="268"/>
      <c r="L18" s="268"/>
      <c r="M18" s="268"/>
    </row>
    <row r="19" spans="1:13">
      <c r="A19" s="60"/>
      <c r="B19" s="284" t="s">
        <v>644</v>
      </c>
      <c r="C19" s="284" t="s">
        <v>645</v>
      </c>
      <c r="D19" s="105"/>
      <c r="E19" s="105"/>
      <c r="F19" s="105"/>
      <c r="G19" s="105"/>
      <c r="H19" s="105"/>
      <c r="I19" s="105"/>
      <c r="K19" s="268"/>
      <c r="L19" s="268"/>
      <c r="M19" s="268"/>
    </row>
    <row r="20" spans="1:13">
      <c r="A20" s="60"/>
      <c r="B20" s="284"/>
      <c r="C20" s="284"/>
      <c r="D20" s="105"/>
      <c r="E20" s="105"/>
      <c r="F20" s="105"/>
      <c r="G20" s="105"/>
      <c r="H20" s="105"/>
      <c r="I20" s="105"/>
      <c r="K20" s="268"/>
      <c r="L20" s="268"/>
      <c r="M20" s="268"/>
    </row>
    <row r="21" spans="1:13" ht="6" customHeight="1">
      <c r="A21" s="60"/>
      <c r="B21" s="285"/>
      <c r="C21" s="286"/>
      <c r="D21" s="63"/>
      <c r="E21" s="63"/>
      <c r="F21" s="63"/>
      <c r="G21" s="63"/>
      <c r="H21" s="63"/>
      <c r="I21" s="64"/>
      <c r="K21" s="268"/>
      <c r="L21" s="268"/>
      <c r="M21" s="268"/>
    </row>
    <row r="22" spans="1:13" ht="12.75" customHeight="1">
      <c r="A22" s="60"/>
      <c r="B22" s="1672" t="s">
        <v>646</v>
      </c>
      <c r="C22" s="1673"/>
      <c r="D22" s="1673"/>
      <c r="E22" s="1673"/>
      <c r="F22" s="1673"/>
      <c r="G22" s="1673"/>
      <c r="H22" s="1673"/>
      <c r="I22" s="287"/>
      <c r="K22" s="268"/>
      <c r="L22" s="268"/>
      <c r="M22" s="268"/>
    </row>
    <row r="23" spans="1:13" s="190" customFormat="1" ht="6" customHeight="1">
      <c r="A23" s="60"/>
      <c r="B23" s="288"/>
      <c r="C23" s="275"/>
      <c r="D23" s="275"/>
      <c r="E23" s="275"/>
      <c r="F23" s="275"/>
      <c r="G23" s="275"/>
      <c r="H23" s="275"/>
      <c r="I23" s="57"/>
      <c r="J23" s="275"/>
      <c r="K23" s="275"/>
      <c r="L23" s="275"/>
      <c r="M23" s="275"/>
    </row>
    <row r="24" spans="1:13" s="190" customFormat="1" ht="10.5" customHeight="1">
      <c r="A24" s="60"/>
      <c r="B24" s="196"/>
      <c r="C24" s="1392" t="str">
        <f>IF(B_III_tyt_oper="","",B_III_tyt_oper)</f>
        <v/>
      </c>
      <c r="D24" s="1393"/>
      <c r="E24" s="1393"/>
      <c r="F24" s="1393"/>
      <c r="G24" s="1393"/>
      <c r="H24" s="1394"/>
      <c r="I24" s="196"/>
      <c r="J24" s="104"/>
      <c r="K24" s="104"/>
      <c r="L24" s="104"/>
      <c r="M24" s="104"/>
    </row>
    <row r="25" spans="1:13" s="190" customFormat="1" ht="10.5" customHeight="1">
      <c r="A25" s="60"/>
      <c r="B25" s="196"/>
      <c r="C25" s="1656"/>
      <c r="D25" s="1657"/>
      <c r="E25" s="1657"/>
      <c r="F25" s="1657"/>
      <c r="G25" s="1657"/>
      <c r="H25" s="1658"/>
      <c r="I25" s="196"/>
      <c r="J25" s="104"/>
      <c r="K25" s="104"/>
      <c r="L25" s="104"/>
      <c r="M25" s="104"/>
    </row>
    <row r="26" spans="1:13" s="190" customFormat="1" ht="10.5" customHeight="1">
      <c r="A26" s="60"/>
      <c r="B26" s="196"/>
      <c r="C26" s="1656"/>
      <c r="D26" s="1657"/>
      <c r="E26" s="1657"/>
      <c r="F26" s="1657"/>
      <c r="G26" s="1657"/>
      <c r="H26" s="1658"/>
      <c r="I26" s="196"/>
      <c r="J26" s="104"/>
      <c r="K26" s="104"/>
      <c r="L26" s="104"/>
      <c r="M26" s="104"/>
    </row>
    <row r="27" spans="1:13" s="190" customFormat="1" ht="10.5" customHeight="1">
      <c r="A27" s="60"/>
      <c r="B27" s="196"/>
      <c r="C27" s="1395"/>
      <c r="D27" s="1396"/>
      <c r="E27" s="1396"/>
      <c r="F27" s="1396"/>
      <c r="G27" s="1396"/>
      <c r="H27" s="1397"/>
      <c r="I27" s="196"/>
      <c r="J27" s="104"/>
      <c r="K27" s="104"/>
      <c r="L27" s="104"/>
      <c r="M27" s="104"/>
    </row>
    <row r="28" spans="1:13" s="190" customFormat="1" ht="12.75" customHeight="1">
      <c r="A28" s="60"/>
      <c r="B28" s="1665" t="s">
        <v>171</v>
      </c>
      <c r="C28" s="1642"/>
      <c r="D28" s="1642"/>
      <c r="E28" s="1642"/>
      <c r="F28" s="1642"/>
      <c r="G28" s="1642"/>
      <c r="H28" s="1642"/>
      <c r="I28" s="289"/>
      <c r="J28" s="263"/>
      <c r="K28" s="263"/>
      <c r="L28" s="263"/>
      <c r="M28" s="263"/>
    </row>
    <row r="29" spans="1:13" s="190" customFormat="1" ht="6" customHeight="1">
      <c r="A29" s="60"/>
      <c r="B29" s="288"/>
      <c r="C29" s="275"/>
      <c r="D29" s="275"/>
      <c r="E29" s="275"/>
      <c r="F29" s="275"/>
      <c r="G29" s="275"/>
      <c r="H29" s="275"/>
      <c r="I29" s="57"/>
      <c r="J29" s="275"/>
      <c r="K29" s="275"/>
      <c r="L29" s="275"/>
      <c r="M29" s="275"/>
    </row>
    <row r="30" spans="1:13" ht="14.25" customHeight="1">
      <c r="A30" s="60"/>
      <c r="B30" s="1666" t="s">
        <v>647</v>
      </c>
      <c r="C30" s="1667"/>
      <c r="D30" s="1667"/>
      <c r="E30" s="1667"/>
      <c r="F30" s="1667"/>
      <c r="G30" s="1667"/>
      <c r="H30" s="1667"/>
      <c r="I30" s="290"/>
      <c r="K30" s="268"/>
      <c r="L30" s="268"/>
      <c r="M30" s="268"/>
    </row>
    <row r="31" spans="1:13" ht="14.25" customHeight="1">
      <c r="A31" s="60"/>
      <c r="B31" s="1666"/>
      <c r="C31" s="1667"/>
      <c r="D31" s="1667"/>
      <c r="E31" s="1667"/>
      <c r="F31" s="1667"/>
      <c r="G31" s="1667"/>
      <c r="H31" s="1667"/>
      <c r="I31" s="290"/>
      <c r="K31" s="268"/>
      <c r="L31" s="268"/>
      <c r="M31" s="268"/>
    </row>
    <row r="32" spans="1:13" ht="15" customHeight="1">
      <c r="A32" s="60"/>
      <c r="B32" s="291"/>
      <c r="C32" s="292"/>
      <c r="D32" s="292"/>
      <c r="E32" s="292"/>
      <c r="F32" s="292"/>
      <c r="G32" s="292"/>
      <c r="H32" s="292"/>
      <c r="I32" s="293"/>
      <c r="K32" s="268"/>
      <c r="L32" s="268"/>
      <c r="M32" s="268"/>
    </row>
    <row r="33" spans="1:13" ht="3.75" customHeight="1">
      <c r="A33" s="60"/>
      <c r="K33" s="268"/>
      <c r="L33" s="268"/>
      <c r="M33" s="268"/>
    </row>
    <row r="34" spans="1:13" ht="3.75" customHeight="1">
      <c r="A34" s="60"/>
      <c r="K34" s="268"/>
      <c r="L34" s="268"/>
      <c r="M34" s="268"/>
    </row>
    <row r="35" spans="1:13" ht="3.75" customHeight="1">
      <c r="A35" s="60"/>
      <c r="K35" s="268"/>
      <c r="L35" s="268"/>
      <c r="M35" s="268"/>
    </row>
    <row r="36" spans="1:13" ht="10.5" customHeight="1">
      <c r="A36" s="60"/>
      <c r="B36" s="294"/>
      <c r="C36" s="295"/>
      <c r="D36" s="295"/>
      <c r="H36" s="1668"/>
      <c r="I36" s="1667"/>
      <c r="K36" s="268"/>
      <c r="L36" s="268"/>
      <c r="M36" s="268"/>
    </row>
    <row r="37" spans="1:13" ht="10.5" customHeight="1">
      <c r="A37" s="60"/>
      <c r="B37" s="294"/>
      <c r="C37" s="1669"/>
      <c r="D37" s="1669"/>
      <c r="E37" s="1669"/>
      <c r="H37" s="1668"/>
      <c r="I37" s="1667"/>
      <c r="K37" s="268"/>
      <c r="L37" s="268"/>
      <c r="M37" s="268"/>
    </row>
    <row r="38" spans="1:13" ht="12.75" customHeight="1">
      <c r="A38" s="60"/>
      <c r="B38" s="294"/>
      <c r="C38" s="296"/>
      <c r="D38" s="297"/>
      <c r="E38" s="298"/>
      <c r="F38" s="298"/>
      <c r="G38" s="298"/>
      <c r="H38" s="277"/>
      <c r="I38" s="277"/>
      <c r="J38" s="297"/>
      <c r="K38" s="268"/>
      <c r="L38" s="268"/>
      <c r="M38" s="268"/>
    </row>
    <row r="39" spans="1:13" ht="10.5" customHeight="1">
      <c r="A39" s="60"/>
      <c r="B39" s="294"/>
      <c r="C39" s="297"/>
      <c r="D39" s="297"/>
      <c r="E39" s="298"/>
      <c r="F39" s="298"/>
      <c r="J39" s="297"/>
      <c r="K39" s="268"/>
      <c r="L39" s="268"/>
      <c r="M39" s="268"/>
    </row>
    <row r="40" spans="1:13" ht="10.5" customHeight="1">
      <c r="A40" s="60"/>
      <c r="B40" s="294"/>
      <c r="C40" s="299"/>
      <c r="D40" s="300"/>
      <c r="E40" s="282"/>
      <c r="F40" s="282"/>
      <c r="I40" s="199"/>
      <c r="J40" s="297"/>
      <c r="K40" s="268"/>
      <c r="L40" s="268"/>
      <c r="M40" s="268"/>
    </row>
    <row r="41" spans="1:13">
      <c r="A41" s="60"/>
      <c r="B41" s="294"/>
      <c r="C41" s="295"/>
      <c r="D41" s="295"/>
      <c r="E41" s="295"/>
      <c r="F41" s="725"/>
      <c r="G41" s="295"/>
      <c r="H41" s="1610" t="s">
        <v>440</v>
      </c>
      <c r="I41" s="1610"/>
      <c r="J41" s="299"/>
      <c r="K41" s="268"/>
      <c r="L41" s="268"/>
      <c r="M41" s="268"/>
    </row>
    <row r="42" spans="1:13" ht="67.5" customHeight="1">
      <c r="B42" s="294"/>
      <c r="C42" s="1663"/>
      <c r="D42" s="1663"/>
      <c r="E42" s="301"/>
      <c r="F42" s="302" t="s">
        <v>441</v>
      </c>
      <c r="G42" s="295"/>
      <c r="H42" s="1576" t="s">
        <v>587</v>
      </c>
      <c r="I42" s="1576"/>
      <c r="J42" s="299"/>
      <c r="K42" s="268"/>
      <c r="L42" s="268"/>
      <c r="M42" s="268"/>
    </row>
    <row r="43" spans="1:13" ht="21.75" customHeight="1">
      <c r="B43" s="303"/>
      <c r="C43" s="304"/>
      <c r="D43" s="304"/>
      <c r="E43" s="304"/>
      <c r="F43" s="304"/>
      <c r="G43" s="194"/>
      <c r="H43" s="199"/>
      <c r="I43" s="199"/>
      <c r="J43" s="305"/>
      <c r="K43" s="268"/>
      <c r="L43" s="268"/>
      <c r="M43" s="268"/>
    </row>
    <row r="44" spans="1:13">
      <c r="H44" s="199"/>
      <c r="I44" s="199"/>
    </row>
  </sheetData>
  <sheetProtection algorithmName="SHA-512" hashValue="zQRiuFoyqTP9sgkmPs47N6B8NFwtssvSC6d7Is0bbPz1qJEKr5rQCHkcEIhXZDrxFwCx4Lxmsb1+rVjU5rgyIQ==" saltValue="MTev7TfI88WOxlLrT1BYIA==" spinCount="100000" sheet="1" formatCells="0" formatRows="0" insertRows="0" deleteRows="0"/>
  <customSheetViews>
    <customSheetView guid="{A75F8835-BC11-4842-B3E4-C76AE9AA1723}" scale="85" showPageBreaks="1" showGridLines="0" printArea="1" view="pageBreakPreview">
      <selection activeCell="B28" sqref="B28:H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1100-000000000000}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 xr:uid="{00000000-0002-0000-1100-000001000000}"/>
    <dataValidation allowBlank="1" showInputMessage="1" showErrorMessage="1" promptTitle="Uwaga!" prompt="To pole automatycznie &quot;zaciąga&quot; dane z pola 2 w części B.III" sqref="C24:H27" xr:uid="{00000000-0002-0000-11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L36"/>
  <sheetViews>
    <sheetView showGridLines="0" view="pageBreakPreview" topLeftCell="A13" zoomScale="115" zoomScaleNormal="100" zoomScaleSheetLayoutView="115" workbookViewId="0">
      <selection activeCell="A51" sqref="A51:O51"/>
    </sheetView>
  </sheetViews>
  <sheetFormatPr defaultColWidth="9.08984375" defaultRowHeight="11.5"/>
  <cols>
    <col min="1" max="1" width="1.36328125" style="727" customWidth="1"/>
    <col min="2" max="2" width="0.90625" style="727" customWidth="1"/>
    <col min="3" max="37" width="2.90625" style="727" customWidth="1"/>
    <col min="38" max="38" width="1.6328125" style="727" customWidth="1"/>
    <col min="39" max="39" width="8.6328125" style="727" customWidth="1"/>
    <col min="40" max="16384" width="9.08984375" style="727"/>
  </cols>
  <sheetData>
    <row r="1" spans="1:38" ht="6.75" customHeight="1">
      <c r="A1" s="726"/>
      <c r="B1" s="726"/>
      <c r="C1" s="1698"/>
      <c r="D1" s="1698"/>
      <c r="E1" s="1698"/>
      <c r="F1" s="1698"/>
      <c r="G1" s="1698"/>
      <c r="H1" s="1698"/>
      <c r="I1" s="1698"/>
      <c r="J1" s="1698"/>
      <c r="K1" s="1698"/>
      <c r="L1" s="1698"/>
      <c r="M1" s="1698"/>
      <c r="N1" s="1698"/>
      <c r="O1" s="1698"/>
      <c r="P1" s="1698"/>
      <c r="Q1" s="1698"/>
      <c r="R1" s="1698"/>
      <c r="S1" s="726"/>
      <c r="T1" s="726"/>
      <c r="U1" s="726"/>
      <c r="V1" s="726"/>
      <c r="W1" s="726"/>
      <c r="X1" s="726"/>
      <c r="Y1" s="726"/>
      <c r="Z1" s="726"/>
      <c r="AA1" s="726"/>
      <c r="AB1" s="726"/>
      <c r="AC1" s="726"/>
      <c r="AD1" s="726"/>
      <c r="AE1" s="726"/>
      <c r="AF1" s="726"/>
      <c r="AG1" s="1699"/>
      <c r="AH1" s="1699"/>
      <c r="AI1" s="1699"/>
      <c r="AJ1" s="1699"/>
      <c r="AK1" s="1699"/>
      <c r="AL1" s="726"/>
    </row>
    <row r="2" spans="1:38" ht="15.9" customHeight="1">
      <c r="A2" s="726"/>
      <c r="B2" s="726"/>
      <c r="C2" s="1698"/>
      <c r="D2" s="1698"/>
      <c r="E2" s="1698"/>
      <c r="F2" s="1698"/>
      <c r="G2" s="1698"/>
      <c r="H2" s="1698"/>
      <c r="I2" s="1698"/>
      <c r="J2" s="1698"/>
      <c r="K2" s="1698"/>
      <c r="L2" s="1698"/>
      <c r="M2" s="1698"/>
      <c r="N2" s="1698"/>
      <c r="O2" s="1698"/>
      <c r="P2" s="1698"/>
      <c r="Q2" s="1698"/>
      <c r="R2" s="1698"/>
      <c r="S2" s="726"/>
      <c r="T2" s="726"/>
      <c r="U2" s="726"/>
      <c r="V2" s="726"/>
      <c r="W2" s="726"/>
      <c r="X2" s="726"/>
      <c r="Y2" s="726"/>
      <c r="Z2" s="728"/>
      <c r="AA2" s="728"/>
      <c r="AB2" s="728"/>
      <c r="AC2" s="729"/>
      <c r="AD2" s="729"/>
      <c r="AE2" s="729"/>
      <c r="AF2" s="729"/>
      <c r="AG2" s="1700" t="s">
        <v>436</v>
      </c>
      <c r="AH2" s="1701"/>
      <c r="AI2" s="1701"/>
      <c r="AJ2" s="1701"/>
      <c r="AK2" s="1702"/>
      <c r="AL2" s="728"/>
    </row>
    <row r="3" spans="1:38" ht="34.5" customHeight="1">
      <c r="A3" s="1703" t="s">
        <v>826</v>
      </c>
      <c r="B3" s="1703"/>
      <c r="C3" s="1703"/>
      <c r="D3" s="1703"/>
      <c r="E3" s="1703"/>
      <c r="F3" s="1703"/>
      <c r="G3" s="1703"/>
      <c r="H3" s="1703"/>
      <c r="I3" s="1703"/>
      <c r="J3" s="1703"/>
      <c r="K3" s="1703"/>
      <c r="L3" s="1703"/>
      <c r="M3" s="1703"/>
      <c r="N3" s="1703"/>
      <c r="O3" s="1703"/>
      <c r="P3" s="1703"/>
      <c r="Q3" s="1703"/>
      <c r="R3" s="1703"/>
      <c r="S3" s="1703"/>
      <c r="T3" s="1703"/>
      <c r="U3" s="1703"/>
      <c r="V3" s="1703"/>
      <c r="W3" s="1703"/>
      <c r="X3" s="1703"/>
      <c r="Y3" s="1703"/>
      <c r="Z3" s="1703"/>
      <c r="AA3" s="1703"/>
      <c r="AB3" s="1703"/>
      <c r="AC3" s="1703"/>
      <c r="AD3" s="1703"/>
      <c r="AE3" s="1703"/>
      <c r="AF3" s="1703"/>
      <c r="AG3" s="1703"/>
      <c r="AH3" s="1703"/>
      <c r="AI3" s="1703"/>
      <c r="AJ3" s="1703"/>
      <c r="AK3" s="1703"/>
      <c r="AL3" s="1703"/>
    </row>
    <row r="4" spans="1:38" ht="9" customHeight="1">
      <c r="A4" s="730"/>
      <c r="B4" s="730"/>
      <c r="C4" s="730"/>
      <c r="D4" s="730"/>
      <c r="E4" s="730"/>
      <c r="F4" s="730"/>
      <c r="G4" s="730"/>
      <c r="H4" s="730"/>
      <c r="I4" s="730"/>
      <c r="J4" s="730"/>
      <c r="K4" s="730"/>
      <c r="L4" s="730"/>
      <c r="M4" s="730"/>
      <c r="N4" s="730"/>
      <c r="O4" s="730"/>
      <c r="P4" s="730"/>
      <c r="Q4" s="730"/>
      <c r="R4" s="730"/>
      <c r="S4" s="730"/>
      <c r="T4" s="730"/>
      <c r="U4" s="730"/>
      <c r="V4" s="730"/>
      <c r="W4" s="730"/>
      <c r="X4" s="730"/>
      <c r="Y4" s="730"/>
      <c r="Z4" s="730"/>
      <c r="AA4" s="730"/>
      <c r="AB4" s="730"/>
      <c r="AC4" s="730"/>
      <c r="AD4" s="730"/>
      <c r="AE4" s="730"/>
      <c r="AF4" s="730"/>
      <c r="AG4" s="730"/>
      <c r="AH4" s="730"/>
      <c r="AI4" s="730"/>
      <c r="AJ4" s="730"/>
      <c r="AK4" s="730"/>
      <c r="AL4" s="730"/>
    </row>
    <row r="5" spans="1:38" ht="30.75" customHeight="1">
      <c r="A5" s="730"/>
      <c r="B5" s="730"/>
      <c r="C5" s="730"/>
      <c r="D5" s="1705"/>
      <c r="E5" s="1706"/>
      <c r="F5" s="1707" t="s">
        <v>814</v>
      </c>
      <c r="G5" s="1708"/>
      <c r="H5" s="1708"/>
      <c r="I5" s="1708"/>
      <c r="J5" s="1708"/>
      <c r="K5" s="1708"/>
      <c r="L5" s="1708"/>
      <c r="M5" s="1708"/>
      <c r="N5" s="1708"/>
      <c r="O5" s="1708"/>
      <c r="P5" s="730"/>
      <c r="Q5" s="730"/>
      <c r="R5" s="1705"/>
      <c r="S5" s="1706"/>
      <c r="T5" s="1707" t="s">
        <v>813</v>
      </c>
      <c r="U5" s="1708"/>
      <c r="V5" s="1708"/>
      <c r="W5" s="1708"/>
      <c r="X5" s="1708"/>
      <c r="Y5" s="1708"/>
      <c r="Z5" s="1708"/>
      <c r="AA5" s="1708"/>
      <c r="AB5" s="1708"/>
      <c r="AC5" s="1708"/>
      <c r="AD5" s="1708"/>
      <c r="AE5" s="1708"/>
      <c r="AF5" s="1708"/>
      <c r="AG5" s="1708"/>
      <c r="AH5" s="1708"/>
      <c r="AI5" s="1708"/>
      <c r="AJ5" s="1708"/>
      <c r="AK5" s="730"/>
      <c r="AL5" s="730"/>
    </row>
    <row r="6" spans="1:38" ht="20.25" customHeight="1">
      <c r="A6" s="726"/>
      <c r="B6" s="726"/>
      <c r="C6" s="726"/>
      <c r="D6" s="726"/>
      <c r="E6" s="726"/>
      <c r="F6" s="726"/>
      <c r="G6" s="726"/>
      <c r="H6" s="726"/>
      <c r="I6" s="726"/>
      <c r="J6" s="726"/>
      <c r="K6" s="726"/>
      <c r="L6" s="726"/>
      <c r="M6" s="726"/>
      <c r="N6" s="726"/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26"/>
      <c r="AA6" s="726"/>
      <c r="AB6" s="726"/>
      <c r="AC6" s="726"/>
      <c r="AD6" s="726"/>
      <c r="AE6" s="726"/>
      <c r="AF6" s="726"/>
      <c r="AG6" s="731"/>
      <c r="AH6" s="731"/>
      <c r="AI6" s="731"/>
      <c r="AJ6" s="731"/>
      <c r="AK6" s="731"/>
      <c r="AL6" s="726"/>
    </row>
    <row r="7" spans="1:38" ht="15" customHeight="1">
      <c r="A7" s="1696" t="s">
        <v>737</v>
      </c>
      <c r="B7" s="1696"/>
      <c r="C7" s="1696"/>
      <c r="D7" s="1696"/>
      <c r="E7" s="1696"/>
      <c r="F7" s="1696"/>
      <c r="G7" s="1696"/>
      <c r="H7" s="1696"/>
      <c r="I7" s="1696"/>
      <c r="J7" s="1696"/>
      <c r="K7" s="1696"/>
      <c r="L7" s="1696"/>
      <c r="M7" s="1696"/>
      <c r="N7" s="1696"/>
      <c r="O7" s="1696"/>
      <c r="P7" s="1696"/>
      <c r="Q7" s="1696"/>
      <c r="R7" s="1696"/>
      <c r="S7" s="1696"/>
      <c r="T7" s="1696"/>
      <c r="U7" s="1696"/>
      <c r="V7" s="1696"/>
      <c r="W7" s="1696"/>
      <c r="X7" s="1696"/>
      <c r="Y7" s="1696"/>
      <c r="Z7" s="1696"/>
      <c r="AA7" s="1696"/>
      <c r="AB7" s="1696"/>
      <c r="AC7" s="1696"/>
      <c r="AD7" s="1696"/>
      <c r="AE7" s="1696"/>
      <c r="AF7" s="1696"/>
      <c r="AG7" s="1696"/>
      <c r="AH7" s="1696"/>
      <c r="AI7" s="1696"/>
      <c r="AJ7" s="1696"/>
      <c r="AK7" s="1696"/>
      <c r="AL7" s="1696"/>
    </row>
    <row r="8" spans="1:38" ht="12" customHeight="1">
      <c r="A8" s="732"/>
      <c r="B8" s="732"/>
      <c r="C8" s="1715" t="s">
        <v>738</v>
      </c>
      <c r="D8" s="1715"/>
      <c r="E8" s="1715"/>
      <c r="F8" s="1715"/>
      <c r="G8" s="1715"/>
      <c r="H8" s="1715"/>
      <c r="I8" s="1715"/>
      <c r="J8" s="1715"/>
      <c r="K8" s="1715"/>
      <c r="L8" s="1715" t="s">
        <v>739</v>
      </c>
      <c r="M8" s="1715"/>
      <c r="N8" s="1715"/>
      <c r="O8" s="1715"/>
      <c r="P8" s="1715"/>
      <c r="Q8" s="1715"/>
      <c r="R8" s="1715"/>
      <c r="S8" s="1715"/>
      <c r="T8" s="1715" t="s">
        <v>740</v>
      </c>
      <c r="U8" s="1715"/>
      <c r="V8" s="1715"/>
      <c r="W8" s="1715"/>
      <c r="X8" s="1715"/>
      <c r="Y8" s="1715"/>
      <c r="Z8" s="1715"/>
      <c r="AA8" s="1715"/>
      <c r="AB8" s="1715"/>
      <c r="AC8" s="1716" t="s">
        <v>741</v>
      </c>
      <c r="AD8" s="1716"/>
      <c r="AE8" s="1716"/>
      <c r="AF8" s="1716"/>
      <c r="AG8" s="1716"/>
      <c r="AH8" s="1716"/>
      <c r="AI8" s="1716"/>
      <c r="AJ8" s="1716"/>
      <c r="AK8" s="1716"/>
      <c r="AL8" s="732"/>
    </row>
    <row r="9" spans="1:38" ht="17.25" customHeight="1">
      <c r="A9" s="732"/>
      <c r="B9" s="732"/>
      <c r="C9" s="1704"/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4"/>
      <c r="U9" s="1704"/>
      <c r="V9" s="1704"/>
      <c r="W9" s="1704"/>
      <c r="X9" s="1704"/>
      <c r="Y9" s="1704"/>
      <c r="Z9" s="1704"/>
      <c r="AA9" s="1704"/>
      <c r="AB9" s="1704"/>
      <c r="AC9" s="1704"/>
      <c r="AD9" s="1704"/>
      <c r="AE9" s="1704"/>
      <c r="AF9" s="1704"/>
      <c r="AG9" s="1704"/>
      <c r="AH9" s="1704"/>
      <c r="AI9" s="1704"/>
      <c r="AJ9" s="1704"/>
      <c r="AK9" s="1704"/>
      <c r="AL9" s="732"/>
    </row>
    <row r="10" spans="1:38" ht="6" customHeight="1">
      <c r="A10" s="726"/>
      <c r="B10" s="726"/>
      <c r="C10" s="726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726"/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26"/>
      <c r="AA10" s="726"/>
      <c r="AB10" s="726"/>
      <c r="AC10" s="726"/>
      <c r="AD10" s="726"/>
      <c r="AE10" s="726"/>
      <c r="AF10" s="726"/>
      <c r="AG10" s="731"/>
      <c r="AH10" s="731"/>
      <c r="AI10" s="731"/>
      <c r="AJ10" s="731"/>
      <c r="AK10" s="731"/>
      <c r="AL10" s="726"/>
    </row>
    <row r="11" spans="1:38" ht="15" customHeight="1">
      <c r="A11" s="1696" t="s">
        <v>742</v>
      </c>
      <c r="B11" s="1696"/>
      <c r="C11" s="1696"/>
      <c r="D11" s="1696"/>
      <c r="E11" s="1696"/>
      <c r="F11" s="1696"/>
      <c r="G11" s="1696"/>
      <c r="H11" s="1696"/>
      <c r="I11" s="1696"/>
      <c r="J11" s="1696"/>
      <c r="K11" s="1696"/>
      <c r="L11" s="1696"/>
      <c r="M11" s="1696"/>
      <c r="N11" s="1696"/>
      <c r="O11" s="1696"/>
      <c r="P11" s="1696"/>
      <c r="Q11" s="1696"/>
      <c r="R11" s="1696"/>
      <c r="S11" s="1696"/>
      <c r="T11" s="1696"/>
      <c r="U11" s="1696"/>
      <c r="V11" s="1696"/>
      <c r="W11" s="1696"/>
      <c r="X11" s="1696"/>
      <c r="Y11" s="1696"/>
      <c r="Z11" s="1696"/>
      <c r="AA11" s="1696"/>
      <c r="AB11" s="1696"/>
      <c r="AC11" s="1696"/>
      <c r="AD11" s="1696"/>
      <c r="AE11" s="1696"/>
      <c r="AF11" s="1696"/>
      <c r="AG11" s="1696"/>
      <c r="AH11" s="1696"/>
      <c r="AI11" s="1696"/>
      <c r="AJ11" s="1696"/>
      <c r="AK11" s="1696"/>
      <c r="AL11" s="1696"/>
    </row>
    <row r="12" spans="1:38" ht="21.65" customHeight="1">
      <c r="A12" s="726"/>
      <c r="B12" s="726"/>
      <c r="C12" s="1733" t="s">
        <v>827</v>
      </c>
      <c r="D12" s="1733"/>
      <c r="E12" s="1733"/>
      <c r="F12" s="1733"/>
      <c r="G12" s="1733"/>
      <c r="H12" s="1733"/>
      <c r="I12" s="1733"/>
      <c r="J12" s="1733"/>
      <c r="K12" s="1733"/>
      <c r="L12" s="1733"/>
      <c r="M12" s="1733"/>
      <c r="N12" s="1733"/>
      <c r="O12" s="1734"/>
      <c r="P12" s="1735"/>
      <c r="Q12" s="1735"/>
      <c r="R12" s="1735"/>
      <c r="S12" s="1735"/>
      <c r="T12" s="1735"/>
      <c r="U12" s="1735"/>
      <c r="V12" s="1735"/>
      <c r="W12" s="1735"/>
      <c r="X12" s="1735"/>
      <c r="Y12" s="1735"/>
      <c r="Z12" s="1735"/>
      <c r="AA12" s="1735"/>
      <c r="AB12" s="1735"/>
      <c r="AC12" s="1735"/>
      <c r="AD12" s="1735"/>
      <c r="AE12" s="1735"/>
      <c r="AF12" s="1735"/>
      <c r="AG12" s="1735"/>
      <c r="AH12" s="1735"/>
      <c r="AI12" s="1735"/>
      <c r="AJ12" s="1735"/>
      <c r="AK12" s="1736"/>
      <c r="AL12" s="726"/>
    </row>
    <row r="13" spans="1:38" ht="3" customHeight="1">
      <c r="A13" s="726"/>
      <c r="B13" s="726"/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26"/>
      <c r="AA13" s="726"/>
      <c r="AB13" s="726"/>
      <c r="AC13" s="726"/>
      <c r="AD13" s="726"/>
      <c r="AE13" s="726"/>
      <c r="AF13" s="726"/>
      <c r="AG13" s="731"/>
      <c r="AH13" s="731"/>
      <c r="AI13" s="731"/>
      <c r="AJ13" s="731"/>
      <c r="AK13" s="731"/>
      <c r="AL13" s="726"/>
    </row>
    <row r="14" spans="1:38" ht="12.75" customHeight="1">
      <c r="A14" s="726"/>
      <c r="B14" s="726"/>
      <c r="C14" s="1684" t="s">
        <v>828</v>
      </c>
      <c r="D14" s="1684"/>
      <c r="E14" s="1684"/>
      <c r="F14" s="1684"/>
      <c r="G14" s="1684"/>
      <c r="H14" s="1684"/>
      <c r="I14" s="1684"/>
      <c r="J14" s="1684"/>
      <c r="K14" s="1684"/>
      <c r="L14" s="1684"/>
      <c r="M14" s="1684"/>
      <c r="N14" s="1684"/>
      <c r="O14" s="1684" t="s">
        <v>829</v>
      </c>
      <c r="P14" s="1684"/>
      <c r="Q14" s="1684"/>
      <c r="R14" s="1684"/>
      <c r="S14" s="1684"/>
      <c r="T14" s="1684"/>
      <c r="U14" s="1684"/>
      <c r="V14" s="1684"/>
      <c r="W14" s="1684"/>
      <c r="X14" s="1684"/>
      <c r="Y14" s="1684"/>
      <c r="Z14" s="1684" t="s">
        <v>830</v>
      </c>
      <c r="AA14" s="1684"/>
      <c r="AB14" s="1684"/>
      <c r="AC14" s="1684"/>
      <c r="AD14" s="1684"/>
      <c r="AE14" s="1684"/>
      <c r="AF14" s="1684"/>
      <c r="AG14" s="1684"/>
      <c r="AH14" s="1684"/>
      <c r="AI14" s="1684"/>
      <c r="AJ14" s="1684"/>
      <c r="AK14" s="1684"/>
      <c r="AL14" s="726"/>
    </row>
    <row r="15" spans="1:38" ht="27.65" customHeight="1">
      <c r="A15" s="726"/>
      <c r="B15" s="726"/>
      <c r="C15" s="1678"/>
      <c r="D15" s="1679"/>
      <c r="E15" s="1679"/>
      <c r="F15" s="1679"/>
      <c r="G15" s="1679"/>
      <c r="H15" s="1679"/>
      <c r="I15" s="1679"/>
      <c r="J15" s="1679"/>
      <c r="K15" s="1679"/>
      <c r="L15" s="1679"/>
      <c r="M15" s="1679"/>
      <c r="N15" s="1680"/>
      <c r="O15" s="1681"/>
      <c r="P15" s="1682"/>
      <c r="Q15" s="1682"/>
      <c r="R15" s="1682"/>
      <c r="S15" s="1682"/>
      <c r="T15" s="1682"/>
      <c r="U15" s="1682"/>
      <c r="V15" s="1682"/>
      <c r="W15" s="1682"/>
      <c r="X15" s="1682"/>
      <c r="Y15" s="1683"/>
      <c r="Z15" s="1681"/>
      <c r="AA15" s="1682"/>
      <c r="AB15" s="1682"/>
      <c r="AC15" s="1682"/>
      <c r="AD15" s="1682"/>
      <c r="AE15" s="1682"/>
      <c r="AF15" s="1682"/>
      <c r="AG15" s="1682"/>
      <c r="AH15" s="1682"/>
      <c r="AI15" s="1682"/>
      <c r="AJ15" s="1682"/>
      <c r="AK15" s="1683"/>
      <c r="AL15" s="726"/>
    </row>
    <row r="16" spans="1:38" ht="6" customHeight="1">
      <c r="A16" s="726"/>
      <c r="B16" s="726"/>
      <c r="C16" s="1723"/>
      <c r="D16" s="1723"/>
      <c r="E16" s="1723"/>
      <c r="F16" s="1723"/>
      <c r="G16" s="1723"/>
      <c r="H16" s="1723"/>
      <c r="I16" s="1723"/>
      <c r="J16" s="1723"/>
      <c r="K16" s="733"/>
      <c r="L16" s="1723"/>
      <c r="M16" s="1723"/>
      <c r="N16" s="1723"/>
      <c r="O16" s="1723"/>
      <c r="P16" s="1723"/>
      <c r="Q16" s="1723"/>
      <c r="R16" s="1723"/>
      <c r="S16" s="1723"/>
      <c r="T16" s="726"/>
      <c r="U16" s="731"/>
      <c r="V16" s="731"/>
      <c r="W16" s="731"/>
      <c r="X16" s="731"/>
      <c r="Y16" s="731"/>
      <c r="Z16" s="731"/>
      <c r="AA16" s="731"/>
      <c r="AB16" s="731"/>
      <c r="AC16" s="731"/>
      <c r="AD16" s="731"/>
      <c r="AE16" s="731"/>
      <c r="AF16" s="731"/>
      <c r="AG16" s="731"/>
      <c r="AH16" s="731"/>
      <c r="AI16" s="731"/>
      <c r="AJ16" s="731"/>
      <c r="AK16" s="731"/>
      <c r="AL16" s="726"/>
    </row>
    <row r="17" spans="1:38" ht="15" customHeight="1">
      <c r="A17" s="1696" t="s">
        <v>743</v>
      </c>
      <c r="B17" s="1696"/>
      <c r="C17" s="1696"/>
      <c r="D17" s="1696"/>
      <c r="E17" s="1696"/>
      <c r="F17" s="1696"/>
      <c r="G17" s="1696"/>
      <c r="H17" s="1696"/>
      <c r="I17" s="1696"/>
      <c r="J17" s="1696"/>
      <c r="K17" s="1696"/>
      <c r="L17" s="1696"/>
      <c r="M17" s="1696"/>
      <c r="N17" s="1696"/>
      <c r="O17" s="1696"/>
      <c r="P17" s="1696"/>
      <c r="Q17" s="1696"/>
      <c r="R17" s="1696"/>
      <c r="S17" s="1696"/>
      <c r="T17" s="1696"/>
      <c r="U17" s="1696"/>
      <c r="V17" s="1696"/>
      <c r="W17" s="1696"/>
      <c r="X17" s="1696"/>
      <c r="Y17" s="1696"/>
      <c r="Z17" s="1696"/>
      <c r="AA17" s="1696"/>
      <c r="AB17" s="1696"/>
      <c r="AC17" s="1696"/>
      <c r="AD17" s="1696"/>
      <c r="AE17" s="1696"/>
      <c r="AF17" s="1696"/>
      <c r="AG17" s="1696"/>
      <c r="AH17" s="1696"/>
      <c r="AI17" s="1696"/>
      <c r="AJ17" s="1696"/>
      <c r="AK17" s="1696"/>
      <c r="AL17" s="1696"/>
    </row>
    <row r="18" spans="1:38" ht="27" customHeight="1">
      <c r="A18" s="726"/>
      <c r="B18" s="726"/>
      <c r="C18" s="1685" t="s">
        <v>831</v>
      </c>
      <c r="D18" s="1685"/>
      <c r="E18" s="1685"/>
      <c r="F18" s="1685"/>
      <c r="G18" s="1685"/>
      <c r="H18" s="1685"/>
      <c r="I18" s="1685"/>
      <c r="J18" s="1685"/>
      <c r="K18" s="1685"/>
      <c r="L18" s="1685"/>
      <c r="M18" s="1685"/>
      <c r="N18" s="1685"/>
      <c r="O18" s="1685"/>
      <c r="P18" s="1685"/>
      <c r="Q18" s="1685"/>
      <c r="R18" s="1685"/>
      <c r="S18" s="1685"/>
      <c r="T18" s="1685"/>
      <c r="U18" s="1685"/>
      <c r="V18" s="1685"/>
      <c r="W18" s="1685"/>
      <c r="X18" s="1685"/>
      <c r="Y18" s="1685"/>
      <c r="Z18" s="1685"/>
      <c r="AA18" s="1685"/>
      <c r="AB18" s="1685"/>
      <c r="AC18" s="1685"/>
      <c r="AD18" s="1685"/>
      <c r="AE18" s="1724"/>
      <c r="AF18" s="1725"/>
      <c r="AG18" s="1725"/>
      <c r="AH18" s="1725"/>
      <c r="AI18" s="1725"/>
      <c r="AJ18" s="1725"/>
      <c r="AK18" s="1726"/>
      <c r="AL18" s="726"/>
    </row>
    <row r="19" spans="1:38" ht="6" customHeight="1">
      <c r="A19" s="726"/>
      <c r="B19" s="726"/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26"/>
      <c r="AA19" s="726"/>
      <c r="AB19" s="726"/>
      <c r="AC19" s="726"/>
      <c r="AD19" s="726"/>
      <c r="AE19" s="726"/>
      <c r="AF19" s="726"/>
      <c r="AG19" s="731"/>
      <c r="AH19" s="731"/>
      <c r="AI19" s="731"/>
      <c r="AJ19" s="731"/>
      <c r="AK19" s="731"/>
      <c r="AL19" s="726"/>
    </row>
    <row r="20" spans="1:38" ht="28.25" customHeight="1">
      <c r="A20" s="726"/>
      <c r="B20" s="726"/>
      <c r="C20" s="1728" t="s">
        <v>832</v>
      </c>
      <c r="D20" s="1729"/>
      <c r="E20" s="1729"/>
      <c r="F20" s="1729"/>
      <c r="G20" s="1729"/>
      <c r="H20" s="1729"/>
      <c r="I20" s="1729"/>
      <c r="J20" s="1729"/>
      <c r="K20" s="1729"/>
      <c r="L20" s="1729"/>
      <c r="M20" s="1729"/>
      <c r="N20" s="1729"/>
      <c r="O20" s="1729"/>
      <c r="P20" s="1729"/>
      <c r="Q20" s="1729"/>
      <c r="R20" s="1729"/>
      <c r="S20" s="1729"/>
      <c r="T20" s="1729"/>
      <c r="U20" s="1729"/>
      <c r="V20" s="1729"/>
      <c r="W20" s="1729"/>
      <c r="X20" s="1729"/>
      <c r="Y20" s="1729"/>
      <c r="Z20" s="1729"/>
      <c r="AA20" s="1729"/>
      <c r="AB20" s="1729"/>
      <c r="AC20" s="1729"/>
      <c r="AD20" s="1729"/>
      <c r="AE20" s="1730">
        <f ca="1">B_IV!AB16</f>
        <v>0</v>
      </c>
      <c r="AF20" s="1731"/>
      <c r="AG20" s="1731"/>
      <c r="AH20" s="1731"/>
      <c r="AI20" s="1731"/>
      <c r="AJ20" s="1731"/>
      <c r="AK20" s="1732"/>
      <c r="AL20" s="726"/>
    </row>
    <row r="21" spans="1:38" ht="6" customHeight="1">
      <c r="A21" s="726"/>
      <c r="B21" s="726"/>
      <c r="C21" s="726"/>
      <c r="D21" s="726"/>
      <c r="E21" s="726"/>
      <c r="F21" s="726"/>
      <c r="G21" s="726"/>
      <c r="H21" s="726"/>
      <c r="I21" s="726"/>
      <c r="J21" s="726"/>
      <c r="K21" s="726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26"/>
      <c r="AA21" s="726"/>
      <c r="AB21" s="726"/>
      <c r="AC21" s="726"/>
      <c r="AD21" s="726"/>
      <c r="AE21" s="726"/>
      <c r="AF21" s="726"/>
      <c r="AG21" s="731"/>
      <c r="AH21" s="731"/>
      <c r="AI21" s="731"/>
      <c r="AJ21" s="731"/>
      <c r="AK21" s="731"/>
      <c r="AL21" s="726"/>
    </row>
    <row r="22" spans="1:38" ht="27" customHeight="1">
      <c r="A22" s="726"/>
      <c r="B22" s="726"/>
      <c r="C22" s="1727" t="s">
        <v>908</v>
      </c>
      <c r="D22" s="1727"/>
      <c r="E22" s="1727"/>
      <c r="F22" s="1727"/>
      <c r="G22" s="1727"/>
      <c r="H22" s="1727"/>
      <c r="I22" s="1727"/>
      <c r="J22" s="1727"/>
      <c r="K22" s="1727"/>
      <c r="L22" s="1727"/>
      <c r="M22" s="1727"/>
      <c r="N22" s="1727"/>
      <c r="O22" s="1727"/>
      <c r="P22" s="1727"/>
      <c r="Q22" s="1727"/>
      <c r="R22" s="1727"/>
      <c r="S22" s="1727"/>
      <c r="T22" s="1727"/>
      <c r="U22" s="1727"/>
      <c r="V22" s="1727"/>
      <c r="W22" s="1727"/>
      <c r="X22" s="1727"/>
      <c r="Y22" s="1727"/>
      <c r="Z22" s="1727"/>
      <c r="AA22" s="1727"/>
      <c r="AB22" s="1727"/>
      <c r="AC22" s="1727"/>
      <c r="AD22" s="1727"/>
      <c r="AE22" s="1724"/>
      <c r="AF22" s="1725"/>
      <c r="AG22" s="1725"/>
      <c r="AH22" s="1725"/>
      <c r="AI22" s="1725"/>
      <c r="AJ22" s="1725"/>
      <c r="AK22" s="1726"/>
      <c r="AL22" s="726"/>
    </row>
    <row r="23" spans="1:38" ht="3" customHeight="1">
      <c r="A23" s="726"/>
      <c r="B23" s="726"/>
      <c r="C23" s="1691"/>
      <c r="D23" s="1691"/>
      <c r="E23" s="1691"/>
      <c r="F23" s="1691"/>
      <c r="G23" s="1691"/>
      <c r="H23" s="1691"/>
      <c r="I23" s="1691"/>
      <c r="J23" s="1691"/>
      <c r="K23" s="1691"/>
      <c r="L23" s="1691"/>
      <c r="M23" s="1691"/>
      <c r="N23" s="1691"/>
      <c r="O23" s="1691"/>
      <c r="P23" s="1691"/>
      <c r="Q23" s="1691"/>
      <c r="R23" s="1691"/>
      <c r="S23" s="1691"/>
      <c r="T23" s="1691"/>
      <c r="U23" s="1691"/>
      <c r="V23" s="1691"/>
      <c r="W23" s="1691"/>
      <c r="X23" s="1691"/>
      <c r="Y23" s="1691"/>
      <c r="Z23" s="1691"/>
      <c r="AA23" s="1691"/>
      <c r="AB23" s="1691"/>
      <c r="AC23" s="1691"/>
      <c r="AD23" s="1691"/>
      <c r="AE23" s="1691"/>
      <c r="AF23" s="1691"/>
      <c r="AG23" s="1691"/>
      <c r="AH23" s="1691"/>
      <c r="AI23" s="1691"/>
      <c r="AJ23" s="1691"/>
      <c r="AK23" s="1691"/>
      <c r="AL23" s="726"/>
    </row>
    <row r="24" spans="1:38" ht="15" customHeight="1">
      <c r="A24" s="1696" t="s">
        <v>744</v>
      </c>
      <c r="B24" s="1696"/>
      <c r="C24" s="1696"/>
      <c r="D24" s="1696"/>
      <c r="E24" s="1696"/>
      <c r="F24" s="1696"/>
      <c r="G24" s="1696"/>
      <c r="H24" s="1696"/>
      <c r="I24" s="1696"/>
      <c r="J24" s="1696"/>
      <c r="K24" s="1696"/>
      <c r="L24" s="1696"/>
      <c r="M24" s="1696"/>
      <c r="N24" s="1696"/>
      <c r="O24" s="1696"/>
      <c r="P24" s="1696"/>
      <c r="Q24" s="1696"/>
      <c r="R24" s="1696"/>
      <c r="S24" s="1696"/>
      <c r="T24" s="1696"/>
      <c r="U24" s="1696"/>
      <c r="V24" s="1696"/>
      <c r="W24" s="1696"/>
      <c r="X24" s="1696"/>
      <c r="Y24" s="1696"/>
      <c r="Z24" s="1696"/>
      <c r="AA24" s="1696"/>
      <c r="AB24" s="1696"/>
      <c r="AC24" s="1696"/>
      <c r="AD24" s="1696"/>
      <c r="AE24" s="1696"/>
      <c r="AF24" s="1696"/>
      <c r="AG24" s="1696"/>
      <c r="AH24" s="1696"/>
      <c r="AI24" s="1696"/>
      <c r="AJ24" s="1696"/>
      <c r="AK24" s="1696"/>
      <c r="AL24" s="1696"/>
    </row>
    <row r="25" spans="1:38" ht="27" customHeight="1">
      <c r="A25" s="732"/>
      <c r="B25" s="732"/>
      <c r="C25" s="1685" t="s">
        <v>894</v>
      </c>
      <c r="D25" s="1685"/>
      <c r="E25" s="1685"/>
      <c r="F25" s="1685"/>
      <c r="G25" s="1685"/>
      <c r="H25" s="1685"/>
      <c r="I25" s="1685"/>
      <c r="J25" s="1685"/>
      <c r="K25" s="1685"/>
      <c r="L25" s="1685"/>
      <c r="M25" s="1685"/>
      <c r="N25" s="1685"/>
      <c r="O25" s="1685"/>
      <c r="P25" s="1685"/>
      <c r="Q25" s="1685"/>
      <c r="R25" s="1685"/>
      <c r="S25" s="1685"/>
      <c r="T25" s="1685"/>
      <c r="U25" s="1685"/>
      <c r="V25" s="1685"/>
      <c r="W25" s="1685"/>
      <c r="X25" s="1685"/>
      <c r="Y25" s="1685"/>
      <c r="Z25" s="1685"/>
      <c r="AA25" s="1685"/>
      <c r="AB25" s="1685"/>
      <c r="AC25" s="1685"/>
      <c r="AD25" s="1685"/>
      <c r="AE25" s="1686"/>
      <c r="AF25" s="1687"/>
      <c r="AG25" s="1687"/>
      <c r="AH25" s="1687"/>
      <c r="AI25" s="1687"/>
      <c r="AJ25" s="1687"/>
      <c r="AK25" s="1688"/>
      <c r="AL25" s="732"/>
    </row>
    <row r="26" spans="1:38" ht="6" customHeight="1">
      <c r="A26" s="732"/>
      <c r="B26" s="732"/>
      <c r="C26" s="1689"/>
      <c r="D26" s="1689"/>
      <c r="E26" s="1689"/>
      <c r="F26" s="1689"/>
      <c r="G26" s="1689"/>
      <c r="H26" s="1689"/>
      <c r="I26" s="1689"/>
      <c r="J26" s="1689"/>
      <c r="K26" s="1689"/>
      <c r="L26" s="1689"/>
      <c r="M26" s="1689"/>
      <c r="N26" s="1689"/>
      <c r="O26" s="1689"/>
      <c r="P26" s="1689"/>
      <c r="Q26" s="1689"/>
      <c r="R26" s="1689"/>
      <c r="S26" s="1689"/>
      <c r="T26" s="1689"/>
      <c r="U26" s="1689"/>
      <c r="V26" s="1689"/>
      <c r="W26" s="1689"/>
      <c r="X26" s="1689"/>
      <c r="Y26" s="1689"/>
      <c r="Z26" s="1689"/>
      <c r="AA26" s="1689"/>
      <c r="AB26" s="1689"/>
      <c r="AC26" s="1689"/>
      <c r="AD26" s="1689"/>
      <c r="AE26" s="1689"/>
      <c r="AF26" s="1689"/>
      <c r="AG26" s="1689"/>
      <c r="AH26" s="1689"/>
      <c r="AI26" s="1689"/>
      <c r="AJ26" s="1689"/>
      <c r="AK26" s="1689"/>
      <c r="AL26" s="732"/>
    </row>
    <row r="27" spans="1:38" ht="21.75" customHeight="1">
      <c r="A27" s="732"/>
      <c r="B27" s="732"/>
      <c r="C27" s="1692" t="s">
        <v>816</v>
      </c>
      <c r="D27" s="1692"/>
      <c r="E27" s="1692"/>
      <c r="F27" s="1692"/>
      <c r="G27" s="1692"/>
      <c r="H27" s="1692"/>
      <c r="I27" s="1692"/>
      <c r="J27" s="1692"/>
      <c r="K27" s="1692"/>
      <c r="L27" s="1692"/>
      <c r="M27" s="1692"/>
      <c r="N27" s="1692"/>
      <c r="O27" s="1692"/>
      <c r="P27" s="1692"/>
      <c r="Q27" s="1692"/>
      <c r="R27" s="1692"/>
      <c r="S27" s="1692"/>
      <c r="T27" s="1692"/>
      <c r="U27" s="1692"/>
      <c r="V27" s="1692"/>
      <c r="W27" s="1692"/>
      <c r="X27" s="1692"/>
      <c r="Y27" s="1692"/>
      <c r="Z27" s="1692"/>
      <c r="AA27" s="1692"/>
      <c r="AB27" s="1692"/>
      <c r="AC27" s="1692"/>
      <c r="AD27" s="1692"/>
      <c r="AE27" s="1693" t="s">
        <v>86</v>
      </c>
      <c r="AF27" s="1694"/>
      <c r="AG27" s="1694"/>
      <c r="AH27" s="1694"/>
      <c r="AI27" s="1694"/>
      <c r="AJ27" s="1694"/>
      <c r="AK27" s="1695"/>
      <c r="AL27" s="732"/>
    </row>
    <row r="28" spans="1:38" ht="15" customHeight="1">
      <c r="A28" s="732"/>
      <c r="B28" s="732"/>
      <c r="C28" s="732"/>
      <c r="D28" s="732"/>
      <c r="E28" s="732"/>
      <c r="F28" s="732"/>
      <c r="G28" s="732"/>
      <c r="H28" s="732"/>
      <c r="I28" s="732"/>
      <c r="J28" s="732"/>
      <c r="K28" s="732"/>
      <c r="L28" s="732"/>
      <c r="M28" s="732"/>
      <c r="N28" s="732"/>
      <c r="O28" s="732"/>
      <c r="P28" s="732"/>
      <c r="Q28" s="732"/>
      <c r="R28" s="732"/>
      <c r="S28" s="732"/>
      <c r="T28" s="732"/>
      <c r="U28" s="732"/>
      <c r="V28" s="732"/>
      <c r="W28" s="732"/>
      <c r="X28" s="732"/>
      <c r="Y28" s="732"/>
      <c r="Z28" s="732"/>
      <c r="AA28" s="732"/>
      <c r="AB28" s="732"/>
      <c r="AC28" s="732"/>
      <c r="AD28" s="732"/>
      <c r="AE28" s="732"/>
      <c r="AF28" s="732"/>
      <c r="AG28" s="732"/>
      <c r="AH28" s="732"/>
      <c r="AI28" s="732"/>
      <c r="AJ28" s="732"/>
      <c r="AK28" s="732"/>
      <c r="AL28" s="732"/>
    </row>
    <row r="29" spans="1:38" ht="12" customHeight="1">
      <c r="A29" s="726"/>
      <c r="B29" s="726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  <c r="AB29" s="734"/>
      <c r="AC29" s="734"/>
      <c r="AD29" s="734"/>
      <c r="AE29" s="734"/>
      <c r="AF29" s="734"/>
      <c r="AG29" s="734"/>
      <c r="AH29" s="734"/>
      <c r="AI29" s="734"/>
      <c r="AJ29" s="734"/>
      <c r="AK29" s="734"/>
      <c r="AL29" s="726"/>
    </row>
    <row r="30" spans="1:38" ht="54" customHeight="1">
      <c r="A30" s="726"/>
      <c r="B30" s="726"/>
      <c r="C30" s="1709"/>
      <c r="D30" s="1710"/>
      <c r="E30" s="1710"/>
      <c r="F30" s="1710"/>
      <c r="G30" s="1710"/>
      <c r="H30" s="1710"/>
      <c r="I30" s="1710"/>
      <c r="J30" s="1710"/>
      <c r="K30" s="1710"/>
      <c r="L30" s="1710"/>
      <c r="M30" s="1710"/>
      <c r="N30" s="1710"/>
      <c r="O30" s="1710"/>
      <c r="P30" s="1710"/>
      <c r="Q30" s="1710"/>
      <c r="R30" s="1710"/>
      <c r="S30" s="1710"/>
      <c r="T30" s="1711"/>
      <c r="U30" s="735"/>
      <c r="V30" s="1717"/>
      <c r="W30" s="1718"/>
      <c r="X30" s="1718"/>
      <c r="Y30" s="1718"/>
      <c r="Z30" s="1718"/>
      <c r="AA30" s="1718"/>
      <c r="AB30" s="1718"/>
      <c r="AC30" s="1718"/>
      <c r="AD30" s="1718"/>
      <c r="AE30" s="1718"/>
      <c r="AF30" s="1718"/>
      <c r="AG30" s="1718"/>
      <c r="AH30" s="1718"/>
      <c r="AI30" s="1718"/>
      <c r="AJ30" s="1718"/>
      <c r="AK30" s="1719"/>
      <c r="AL30" s="726"/>
    </row>
    <row r="31" spans="1:38" ht="13.5" customHeight="1">
      <c r="A31" s="726"/>
      <c r="B31" s="726"/>
      <c r="C31" s="1712"/>
      <c r="D31" s="1713"/>
      <c r="E31" s="1713"/>
      <c r="F31" s="1713"/>
      <c r="G31" s="1713"/>
      <c r="H31" s="1713"/>
      <c r="I31" s="1713"/>
      <c r="J31" s="1713"/>
      <c r="K31" s="1713"/>
      <c r="L31" s="1713"/>
      <c r="M31" s="1713"/>
      <c r="N31" s="1713"/>
      <c r="O31" s="1713"/>
      <c r="P31" s="1713"/>
      <c r="Q31" s="1713"/>
      <c r="R31" s="1713"/>
      <c r="S31" s="1713"/>
      <c r="T31" s="1714"/>
      <c r="U31" s="735"/>
      <c r="V31" s="1720"/>
      <c r="W31" s="1721"/>
      <c r="X31" s="1721"/>
      <c r="Y31" s="1721"/>
      <c r="Z31" s="1721"/>
      <c r="AA31" s="1721"/>
      <c r="AB31" s="1721"/>
      <c r="AC31" s="1721"/>
      <c r="AD31" s="1721"/>
      <c r="AE31" s="1721"/>
      <c r="AF31" s="1721"/>
      <c r="AG31" s="1721"/>
      <c r="AH31" s="1721"/>
      <c r="AI31" s="1721"/>
      <c r="AJ31" s="1721"/>
      <c r="AK31" s="1722"/>
      <c r="AL31" s="726"/>
    </row>
    <row r="32" spans="1:38" ht="44.25" customHeight="1">
      <c r="A32" s="726"/>
      <c r="B32" s="726"/>
      <c r="C32" s="1697" t="s">
        <v>722</v>
      </c>
      <c r="D32" s="1697"/>
      <c r="E32" s="1697"/>
      <c r="F32" s="1697"/>
      <c r="G32" s="1697"/>
      <c r="H32" s="1697"/>
      <c r="I32" s="1697"/>
      <c r="J32" s="1697"/>
      <c r="K32" s="1697"/>
      <c r="L32" s="1697"/>
      <c r="M32" s="1697"/>
      <c r="N32" s="1697"/>
      <c r="O32" s="1697"/>
      <c r="P32" s="1697"/>
      <c r="Q32" s="1697"/>
      <c r="R32" s="1697"/>
      <c r="S32" s="1697"/>
      <c r="T32" s="1697"/>
      <c r="U32" s="736"/>
      <c r="V32" s="1440" t="s">
        <v>833</v>
      </c>
      <c r="W32" s="1440"/>
      <c r="X32" s="1440"/>
      <c r="Y32" s="1440"/>
      <c r="Z32" s="1440"/>
      <c r="AA32" s="1440"/>
      <c r="AB32" s="1440"/>
      <c r="AC32" s="1440"/>
      <c r="AD32" s="1440"/>
      <c r="AE32" s="1440"/>
      <c r="AF32" s="1440"/>
      <c r="AG32" s="1440"/>
      <c r="AH32" s="1440"/>
      <c r="AI32" s="1440"/>
      <c r="AJ32" s="1440"/>
      <c r="AK32" s="1440"/>
      <c r="AL32" s="726"/>
    </row>
    <row r="33" spans="1:38" ht="12" customHeight="1">
      <c r="A33" s="1690" t="s">
        <v>502</v>
      </c>
      <c r="B33" s="1384"/>
      <c r="C33" s="1384"/>
      <c r="D33" s="1384"/>
      <c r="E33" s="1384"/>
      <c r="F33" s="1384"/>
      <c r="G33" s="1384"/>
      <c r="H33" s="1384"/>
      <c r="I33" s="1384"/>
      <c r="J33" s="1384"/>
      <c r="K33" s="1384"/>
      <c r="L33" s="1384"/>
      <c r="M33" s="1384"/>
      <c r="N33" s="1384"/>
      <c r="O33" s="1384"/>
      <c r="P33" s="1384"/>
      <c r="Q33" s="1384"/>
      <c r="R33" s="1384"/>
      <c r="S33" s="1384"/>
      <c r="T33" s="1384"/>
      <c r="U33" s="1384"/>
      <c r="V33" s="1384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4"/>
      <c r="AL33" s="1384"/>
    </row>
    <row r="34" spans="1:38">
      <c r="A34" s="1677"/>
      <c r="B34" s="1677"/>
      <c r="C34" s="1677"/>
      <c r="D34" s="1677"/>
      <c r="E34" s="1677"/>
      <c r="F34" s="1677"/>
      <c r="G34" s="1677"/>
      <c r="H34" s="1677"/>
      <c r="I34" s="1677"/>
      <c r="J34" s="1677"/>
      <c r="K34" s="1677"/>
      <c r="L34" s="1677"/>
      <c r="M34" s="1677"/>
      <c r="N34" s="1677"/>
      <c r="O34" s="1677"/>
      <c r="P34" s="1677"/>
      <c r="Q34" s="1677"/>
      <c r="R34" s="1677"/>
      <c r="S34" s="1677"/>
      <c r="T34" s="1677"/>
      <c r="U34" s="1677"/>
      <c r="V34" s="1677"/>
      <c r="W34" s="1677"/>
      <c r="X34" s="1677"/>
      <c r="Y34" s="1677"/>
      <c r="Z34" s="1677"/>
      <c r="AA34" s="1677"/>
      <c r="AB34" s="1677"/>
      <c r="AC34" s="1677"/>
      <c r="AD34" s="1677"/>
      <c r="AE34" s="1677"/>
      <c r="AF34" s="1677"/>
      <c r="AG34" s="1677"/>
      <c r="AH34" s="1677"/>
      <c r="AI34" s="1677"/>
      <c r="AJ34" s="1677"/>
      <c r="AK34" s="1677"/>
      <c r="AL34" s="1677"/>
    </row>
    <row r="35" spans="1:38">
      <c r="A35" s="726"/>
      <c r="B35" s="726"/>
      <c r="C35" s="726"/>
      <c r="D35" s="726"/>
      <c r="E35" s="726"/>
      <c r="F35" s="726"/>
      <c r="G35" s="726"/>
      <c r="H35" s="726"/>
      <c r="I35" s="726"/>
      <c r="J35" s="726"/>
      <c r="K35" s="726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26"/>
      <c r="AA35" s="726"/>
      <c r="AB35" s="726"/>
      <c r="AC35" s="726"/>
      <c r="AD35" s="726"/>
      <c r="AE35" s="726"/>
      <c r="AF35" s="726"/>
      <c r="AG35" s="726"/>
      <c r="AH35" s="726"/>
      <c r="AI35" s="726"/>
      <c r="AJ35" s="726"/>
      <c r="AK35" s="726"/>
      <c r="AL35" s="726"/>
    </row>
    <row r="36" spans="1:38">
      <c r="A36" s="726"/>
      <c r="B36" s="726"/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M36" s="726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26"/>
      <c r="AA36" s="726"/>
      <c r="AB36" s="726"/>
      <c r="AC36" s="726"/>
      <c r="AD36" s="726"/>
      <c r="AE36" s="726"/>
      <c r="AF36" s="726"/>
      <c r="AG36" s="726"/>
      <c r="AH36" s="726"/>
      <c r="AI36" s="726"/>
      <c r="AJ36" s="726"/>
      <c r="AK36" s="726"/>
      <c r="AL36" s="726"/>
    </row>
  </sheetData>
  <sheetProtection algorithmName="SHA-512" hashValue="ywDGK4klfK+3xKIsoY837uEarB0Owrh2Z4O2GwHsMir+z3bz19E11l44cfW0LmMpyNyDpDOyKS4to6T7evgQcg==" saltValue="4vN5gO4PZ9zEkHCk2U+YZw==" spinCount="100000" sheet="1" formatCells="0" formatRows="0" insertRows="0" deleteRows="0"/>
  <mergeCells count="48">
    <mergeCell ref="C8:K8"/>
    <mergeCell ref="AC8:AK8"/>
    <mergeCell ref="T8:AB8"/>
    <mergeCell ref="L8:S8"/>
    <mergeCell ref="V30:AK31"/>
    <mergeCell ref="A11:AL11"/>
    <mergeCell ref="C16:J16"/>
    <mergeCell ref="L16:S16"/>
    <mergeCell ref="AC9:AK9"/>
    <mergeCell ref="AE18:AK18"/>
    <mergeCell ref="AE22:AK22"/>
    <mergeCell ref="C22:AD22"/>
    <mergeCell ref="C20:AD20"/>
    <mergeCell ref="AE20:AK20"/>
    <mergeCell ref="C12:N12"/>
    <mergeCell ref="O12:AK12"/>
    <mergeCell ref="C32:T32"/>
    <mergeCell ref="V32:AK32"/>
    <mergeCell ref="A24:AL24"/>
    <mergeCell ref="C1:R2"/>
    <mergeCell ref="AG1:AK1"/>
    <mergeCell ref="AG2:AK2"/>
    <mergeCell ref="A3:AL3"/>
    <mergeCell ref="C9:K9"/>
    <mergeCell ref="L9:S9"/>
    <mergeCell ref="T9:AB9"/>
    <mergeCell ref="A7:AL7"/>
    <mergeCell ref="D5:E5"/>
    <mergeCell ref="F5:O5"/>
    <mergeCell ref="R5:S5"/>
    <mergeCell ref="T5:AJ5"/>
    <mergeCell ref="C30:T31"/>
    <mergeCell ref="A34:AL34"/>
    <mergeCell ref="C15:N15"/>
    <mergeCell ref="O15:Y15"/>
    <mergeCell ref="Z15:AK15"/>
    <mergeCell ref="C14:N14"/>
    <mergeCell ref="C25:AD25"/>
    <mergeCell ref="O14:Y14"/>
    <mergeCell ref="AE25:AK25"/>
    <mergeCell ref="C26:AK26"/>
    <mergeCell ref="Z14:AK14"/>
    <mergeCell ref="A33:AL33"/>
    <mergeCell ref="C23:AK23"/>
    <mergeCell ref="C27:AD27"/>
    <mergeCell ref="AE27:AK27"/>
    <mergeCell ref="A17:AL17"/>
    <mergeCell ref="C18:AD18"/>
  </mergeCells>
  <dataValidations count="2">
    <dataValidation type="list" allowBlank="1" showInputMessage="1" showErrorMessage="1" sqref="AE27:AK27" xr:uid="{00000000-0002-0000-1200-000000000000}">
      <formula1>"(wybierz z listy),TAK,NIE,NIE DOTYCZY"</formula1>
    </dataValidation>
    <dataValidation type="list" allowBlank="1" showDropDown="1" showInputMessage="1" showErrorMessage="1" sqref="D5:E5 R5:S5" xr:uid="{00000000-0002-0000-12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01"/>
  <sheetViews>
    <sheetView showGridLines="0" view="pageBreakPreview" topLeftCell="A46" zoomScale="115" zoomScaleNormal="100" zoomScaleSheetLayoutView="115" zoomScalePageLayoutView="120" workbookViewId="0">
      <selection activeCell="A51" sqref="A51:O51"/>
    </sheetView>
  </sheetViews>
  <sheetFormatPr defaultColWidth="9.08984375" defaultRowHeight="11.5"/>
  <cols>
    <col min="1" max="1" width="2.08984375" style="80" customWidth="1"/>
    <col min="2" max="2" width="3" style="80" customWidth="1"/>
    <col min="3" max="6" width="2.90625" style="80" customWidth="1"/>
    <col min="7" max="7" width="3.54296875" style="80" customWidth="1"/>
    <col min="8" max="23" width="2.90625" style="80" customWidth="1"/>
    <col min="24" max="24" width="4.36328125" style="80" customWidth="1"/>
    <col min="25" max="35" width="2.90625" style="80" customWidth="1"/>
    <col min="36" max="36" width="7.6328125" style="80" customWidth="1"/>
    <col min="37" max="16384" width="9.08984375" style="80"/>
  </cols>
  <sheetData>
    <row r="1" spans="1:38" s="762" customFormat="1" ht="21" customHeight="1">
      <c r="A1" s="875" t="s">
        <v>352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6"/>
      <c r="Q1" s="876"/>
      <c r="R1" s="876"/>
      <c r="S1" s="876"/>
      <c r="T1" s="876"/>
      <c r="U1" s="876"/>
      <c r="V1" s="876"/>
      <c r="W1" s="876"/>
      <c r="X1" s="876"/>
      <c r="Y1" s="876"/>
      <c r="Z1" s="876"/>
      <c r="AA1" s="876"/>
      <c r="AB1" s="876"/>
      <c r="AC1" s="876"/>
      <c r="AD1" s="876"/>
      <c r="AE1" s="876"/>
      <c r="AF1" s="876"/>
      <c r="AG1" s="876"/>
      <c r="AH1" s="876"/>
      <c r="AI1" s="876"/>
    </row>
    <row r="2" spans="1:38" s="79" customFormat="1" ht="2.25" customHeight="1">
      <c r="A2" s="446"/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</row>
    <row r="3" spans="1:38" ht="23.75" customHeight="1">
      <c r="A3" s="877" t="s">
        <v>421</v>
      </c>
      <c r="B3" s="878"/>
      <c r="C3" s="878"/>
      <c r="D3" s="878"/>
      <c r="E3" s="878"/>
      <c r="F3" s="878"/>
      <c r="G3" s="878"/>
      <c r="H3" s="878"/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8"/>
      <c r="AF3" s="878"/>
      <c r="AG3" s="878"/>
      <c r="AH3" s="878"/>
      <c r="AI3" s="878"/>
    </row>
    <row r="4" spans="1:38" ht="2.2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</row>
    <row r="5" spans="1:38" ht="13.5" customHeight="1">
      <c r="A5" s="881" t="s">
        <v>332</v>
      </c>
      <c r="B5" s="882"/>
      <c r="C5" s="882"/>
      <c r="D5" s="882"/>
      <c r="E5" s="882"/>
      <c r="F5" s="882"/>
      <c r="G5" s="882"/>
      <c r="H5" s="882"/>
      <c r="I5" s="882"/>
      <c r="J5" s="882"/>
      <c r="K5" s="882"/>
      <c r="L5" s="882"/>
      <c r="M5" s="882"/>
      <c r="N5" s="882"/>
      <c r="O5" s="882"/>
      <c r="P5" s="882"/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2"/>
      <c r="AF5" s="882"/>
      <c r="AG5" s="882"/>
      <c r="AH5" s="882"/>
      <c r="AI5" s="882"/>
      <c r="AJ5" s="913" t="s">
        <v>705</v>
      </c>
      <c r="AK5" s="914"/>
      <c r="AL5" s="914"/>
    </row>
    <row r="6" spans="1:38" ht="2.25" customHeight="1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913"/>
      <c r="AK6" s="914"/>
      <c r="AL6" s="914"/>
    </row>
    <row r="7" spans="1:38" ht="17.25" customHeight="1">
      <c r="A7" s="996" t="s">
        <v>290</v>
      </c>
      <c r="B7" s="996"/>
      <c r="C7" s="996"/>
      <c r="D7" s="996"/>
      <c r="E7" s="996"/>
      <c r="F7" s="996"/>
      <c r="G7" s="996"/>
      <c r="H7" s="996"/>
      <c r="I7" s="996"/>
      <c r="J7" s="996"/>
      <c r="K7" s="996"/>
      <c r="L7" s="996"/>
      <c r="M7" s="996"/>
      <c r="N7" s="996"/>
      <c r="O7" s="996"/>
      <c r="P7" s="996"/>
      <c r="Q7" s="996"/>
      <c r="R7" s="996"/>
      <c r="S7" s="996"/>
      <c r="T7" s="996"/>
      <c r="U7" s="996"/>
      <c r="V7" s="996"/>
      <c r="W7" s="996"/>
      <c r="X7" s="910" t="s">
        <v>86</v>
      </c>
      <c r="Y7" s="997"/>
      <c r="Z7" s="997"/>
      <c r="AA7" s="997"/>
      <c r="AB7" s="997"/>
      <c r="AC7" s="997"/>
      <c r="AD7" s="997"/>
      <c r="AE7" s="997"/>
      <c r="AF7" s="997"/>
      <c r="AG7" s="997"/>
      <c r="AH7" s="997"/>
      <c r="AI7" s="998"/>
      <c r="AJ7" s="913"/>
      <c r="AK7" s="914"/>
      <c r="AL7" s="914"/>
    </row>
    <row r="8" spans="1:38" ht="2.25" customHeight="1">
      <c r="A8" s="443"/>
      <c r="B8" s="443"/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532"/>
      <c r="AK8" s="533"/>
      <c r="AL8" s="533"/>
    </row>
    <row r="9" spans="1:38" ht="2.25" customHeight="1">
      <c r="A9" s="443"/>
      <c r="B9" s="443"/>
      <c r="C9" s="443"/>
      <c r="D9" s="443"/>
      <c r="E9" s="443"/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</row>
    <row r="10" spans="1:38" ht="15.75" customHeight="1">
      <c r="A10" s="996" t="s">
        <v>444</v>
      </c>
      <c r="B10" s="996"/>
      <c r="C10" s="996"/>
      <c r="D10" s="996"/>
      <c r="E10" s="996"/>
      <c r="F10" s="996"/>
      <c r="G10" s="996"/>
      <c r="H10" s="996"/>
      <c r="I10" s="996"/>
      <c r="J10" s="996"/>
      <c r="K10" s="996"/>
      <c r="L10" s="996"/>
      <c r="M10" s="996"/>
      <c r="N10" s="996"/>
      <c r="O10" s="996"/>
      <c r="P10" s="996"/>
      <c r="Q10" s="996"/>
      <c r="R10" s="996"/>
      <c r="S10" s="996"/>
      <c r="T10" s="996"/>
      <c r="U10" s="996"/>
      <c r="V10" s="996"/>
      <c r="W10" s="1002"/>
      <c r="X10" s="884"/>
      <c r="Y10" s="885"/>
      <c r="Z10" s="886"/>
      <c r="AA10" s="443"/>
      <c r="AB10" s="443"/>
      <c r="AC10" s="443"/>
      <c r="AD10" s="443"/>
      <c r="AE10" s="443"/>
      <c r="AF10" s="443"/>
      <c r="AG10" s="443"/>
      <c r="AH10" s="443"/>
      <c r="AI10" s="443"/>
    </row>
    <row r="11" spans="1:38" ht="6" customHeight="1">
      <c r="A11" s="443"/>
      <c r="B11" s="443"/>
      <c r="C11" s="443"/>
      <c r="D11" s="443"/>
      <c r="E11" s="443"/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5"/>
      <c r="Y11" s="445"/>
      <c r="Z11" s="84"/>
      <c r="AA11" s="443"/>
      <c r="AB11" s="443"/>
      <c r="AC11" s="443"/>
      <c r="AD11" s="443"/>
      <c r="AE11" s="443"/>
      <c r="AF11" s="443"/>
      <c r="AG11" s="443"/>
      <c r="AH11" s="443"/>
      <c r="AI11" s="443"/>
    </row>
    <row r="12" spans="1:38" s="87" customFormat="1" ht="15.75" customHeight="1">
      <c r="A12" s="800" t="s">
        <v>445</v>
      </c>
      <c r="B12" s="800"/>
      <c r="C12" s="800"/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800"/>
      <c r="R12" s="800"/>
      <c r="S12" s="800"/>
      <c r="T12" s="800"/>
      <c r="U12" s="800"/>
      <c r="V12" s="800"/>
      <c r="W12" s="85"/>
      <c r="X12" s="904" t="s">
        <v>13</v>
      </c>
      <c r="Y12" s="905"/>
      <c r="Z12" s="451"/>
      <c r="AA12" s="906" t="s">
        <v>14</v>
      </c>
      <c r="AB12" s="905"/>
      <c r="AC12" s="441"/>
      <c r="AD12" s="86"/>
      <c r="AE12" s="86"/>
      <c r="AF12" s="86"/>
      <c r="AG12" s="86"/>
      <c r="AJ12" s="88"/>
    </row>
    <row r="13" spans="1:38" ht="6.75" customHeight="1">
      <c r="Z13" s="79"/>
      <c r="AA13" s="443"/>
      <c r="AB13" s="443"/>
      <c r="AC13" s="443"/>
      <c r="AD13" s="443"/>
      <c r="AE13" s="443"/>
      <c r="AF13" s="443"/>
      <c r="AG13" s="443"/>
      <c r="AH13" s="443"/>
      <c r="AI13" s="443"/>
    </row>
    <row r="14" spans="1:38" ht="20.25" customHeight="1">
      <c r="A14" s="879" t="s">
        <v>427</v>
      </c>
      <c r="B14" s="880"/>
      <c r="C14" s="880"/>
      <c r="D14" s="880"/>
      <c r="E14" s="880"/>
      <c r="F14" s="880"/>
      <c r="G14" s="880"/>
      <c r="H14" s="880"/>
      <c r="I14" s="880"/>
      <c r="J14" s="880"/>
      <c r="K14" s="880"/>
      <c r="L14" s="880"/>
      <c r="M14" s="880"/>
      <c r="N14" s="880"/>
      <c r="O14" s="880"/>
      <c r="P14" s="880"/>
      <c r="Q14" s="880"/>
      <c r="R14" s="880"/>
      <c r="S14" s="880"/>
      <c r="T14" s="880"/>
      <c r="U14" s="880"/>
      <c r="V14" s="880"/>
      <c r="W14" s="880"/>
      <c r="X14" s="880"/>
      <c r="Y14" s="880"/>
      <c r="Z14" s="880"/>
      <c r="AA14" s="880"/>
      <c r="AB14" s="880"/>
      <c r="AC14" s="880"/>
      <c r="AD14" s="880"/>
      <c r="AE14" s="880"/>
      <c r="AF14" s="880"/>
      <c r="AG14" s="880"/>
      <c r="AH14" s="880"/>
      <c r="AI14" s="880"/>
    </row>
    <row r="15" spans="1:38" ht="2.25" customHeight="1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8"/>
      <c r="AE15" s="88"/>
      <c r="AF15" s="88"/>
      <c r="AG15" s="88"/>
      <c r="AH15" s="88"/>
      <c r="AI15" s="88"/>
    </row>
    <row r="16" spans="1:38" ht="2.25" customHeight="1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8"/>
      <c r="AE16" s="88"/>
      <c r="AF16" s="88"/>
      <c r="AG16" s="88"/>
      <c r="AH16" s="88"/>
      <c r="AI16" s="88"/>
    </row>
    <row r="17" spans="1:36" s="87" customFormat="1" ht="15" customHeight="1">
      <c r="A17" s="800" t="s">
        <v>359</v>
      </c>
      <c r="B17" s="800"/>
      <c r="C17" s="800"/>
      <c r="D17" s="800"/>
      <c r="E17" s="800"/>
      <c r="F17" s="800"/>
      <c r="G17" s="800"/>
      <c r="H17" s="800"/>
      <c r="I17" s="800"/>
      <c r="J17" s="800"/>
      <c r="K17" s="800"/>
      <c r="L17" s="800"/>
      <c r="M17" s="800"/>
      <c r="N17" s="800"/>
      <c r="O17" s="800"/>
      <c r="P17" s="800"/>
      <c r="Q17" s="85"/>
      <c r="R17" s="884"/>
      <c r="S17" s="885"/>
      <c r="T17" s="886"/>
      <c r="U17" s="85"/>
      <c r="V17" s="85"/>
      <c r="W17" s="85"/>
      <c r="AA17" s="85"/>
      <c r="AB17" s="85"/>
      <c r="AC17" s="85"/>
      <c r="AD17" s="85"/>
      <c r="AE17" s="88"/>
      <c r="AF17" s="88"/>
      <c r="AG17" s="88"/>
      <c r="AH17" s="88"/>
      <c r="AJ17" s="88"/>
    </row>
    <row r="18" spans="1:36" ht="3" customHeight="1">
      <c r="A18" s="85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6"/>
      <c r="AB18" s="86"/>
      <c r="AC18" s="86"/>
      <c r="AD18" s="86"/>
      <c r="AE18" s="86"/>
      <c r="AF18" s="86"/>
      <c r="AG18" s="86"/>
      <c r="AH18" s="86"/>
      <c r="AI18" s="88"/>
    </row>
    <row r="19" spans="1:36" ht="15" customHeight="1">
      <c r="A19" s="822" t="s">
        <v>360</v>
      </c>
      <c r="B19" s="822"/>
      <c r="C19" s="822"/>
      <c r="D19" s="822"/>
      <c r="E19" s="822"/>
      <c r="F19" s="822"/>
      <c r="G19" s="822"/>
      <c r="H19" s="822"/>
      <c r="I19" s="822"/>
      <c r="J19" s="822"/>
      <c r="K19" s="986"/>
      <c r="L19" s="987"/>
      <c r="M19" s="1003"/>
      <c r="N19" s="1003"/>
      <c r="O19" s="1003"/>
      <c r="P19" s="1003"/>
      <c r="Q19" s="1003"/>
      <c r="R19" s="1003"/>
      <c r="S19" s="1004"/>
      <c r="T19" s="557"/>
      <c r="U19" s="883"/>
      <c r="V19" s="883"/>
      <c r="W19" s="883"/>
      <c r="X19" s="883"/>
      <c r="Y19" s="883"/>
      <c r="Z19" s="883"/>
      <c r="AA19" s="850"/>
      <c r="AB19" s="850"/>
      <c r="AC19" s="850"/>
      <c r="AD19" s="850"/>
      <c r="AE19" s="850"/>
      <c r="AF19" s="557"/>
      <c r="AG19" s="557"/>
      <c r="AH19" s="557"/>
      <c r="AI19" s="557"/>
    </row>
    <row r="20" spans="1:36" s="79" customFormat="1" ht="2.25" customHeight="1">
      <c r="A20" s="822"/>
      <c r="B20" s="822"/>
      <c r="C20" s="822"/>
      <c r="D20" s="822"/>
      <c r="E20" s="822"/>
      <c r="F20" s="822"/>
      <c r="G20" s="822"/>
      <c r="H20" s="822"/>
      <c r="I20" s="822"/>
      <c r="J20" s="822"/>
      <c r="K20" s="965"/>
      <c r="L20" s="966"/>
      <c r="M20" s="1005"/>
      <c r="N20" s="1005"/>
      <c r="O20" s="1005"/>
      <c r="P20" s="1005"/>
      <c r="Q20" s="1005"/>
      <c r="R20" s="1005"/>
      <c r="S20" s="1006"/>
      <c r="T20" s="439"/>
      <c r="U20" s="883"/>
      <c r="V20" s="883"/>
      <c r="W20" s="883"/>
      <c r="X20" s="883"/>
      <c r="Y20" s="883"/>
      <c r="Z20" s="883"/>
      <c r="AA20" s="439"/>
      <c r="AB20" s="439"/>
      <c r="AC20" s="439"/>
      <c r="AD20" s="439"/>
      <c r="AE20" s="439"/>
      <c r="AF20" s="439"/>
      <c r="AG20" s="439"/>
      <c r="AH20" s="439"/>
      <c r="AI20" s="439"/>
    </row>
    <row r="21" spans="1:36" s="79" customFormat="1" ht="15" customHeight="1">
      <c r="A21" s="822" t="s">
        <v>361</v>
      </c>
      <c r="B21" s="822"/>
      <c r="C21" s="822"/>
      <c r="D21" s="822"/>
      <c r="E21" s="822"/>
      <c r="F21" s="822"/>
      <c r="G21" s="822"/>
      <c r="H21" s="822"/>
      <c r="I21" s="822"/>
      <c r="J21" s="822"/>
      <c r="K21" s="822"/>
      <c r="L21" s="822"/>
      <c r="M21" s="822"/>
      <c r="N21" s="822"/>
      <c r="O21" s="822"/>
      <c r="P21" s="822"/>
      <c r="Q21" s="822"/>
      <c r="R21" s="439"/>
      <c r="AI21" s="439"/>
    </row>
    <row r="22" spans="1:36" s="79" customFormat="1" ht="3" customHeight="1">
      <c r="A22" s="822"/>
      <c r="B22" s="822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2"/>
      <c r="N22" s="822"/>
      <c r="O22" s="822"/>
      <c r="P22" s="822"/>
      <c r="Q22" s="822"/>
      <c r="R22" s="440"/>
      <c r="AI22" s="440"/>
    </row>
    <row r="23" spans="1:36" s="79" customFormat="1" ht="2.25" customHeight="1">
      <c r="A23" s="90"/>
      <c r="B23" s="443"/>
      <c r="C23" s="443"/>
      <c r="D23" s="443"/>
      <c r="E23" s="443"/>
      <c r="F23" s="443"/>
      <c r="G23" s="443"/>
      <c r="H23" s="439"/>
      <c r="I23" s="439"/>
      <c r="J23" s="90"/>
      <c r="K23" s="443"/>
      <c r="L23" s="443"/>
      <c r="M23" s="443"/>
      <c r="N23" s="443"/>
      <c r="O23" s="443"/>
      <c r="P23" s="443"/>
      <c r="Q23" s="87"/>
      <c r="R23" s="439"/>
      <c r="S23" s="439"/>
      <c r="T23" s="439"/>
      <c r="U23" s="447"/>
      <c r="V23" s="447"/>
      <c r="W23" s="447"/>
      <c r="X23" s="447"/>
      <c r="Y23" s="447"/>
      <c r="Z23" s="447"/>
      <c r="AA23" s="447"/>
      <c r="AB23" s="447"/>
      <c r="AC23" s="91"/>
      <c r="AD23" s="439"/>
      <c r="AE23" s="439"/>
      <c r="AF23" s="85"/>
      <c r="AG23" s="85"/>
      <c r="AH23" s="85"/>
      <c r="AI23" s="85"/>
      <c r="AJ23" s="91"/>
    </row>
    <row r="24" spans="1:36" s="79" customFormat="1" ht="9.75" customHeight="1">
      <c r="A24" s="90"/>
      <c r="B24" s="443"/>
      <c r="C24" s="443"/>
      <c r="D24" s="443"/>
      <c r="E24" s="443"/>
      <c r="F24" s="443"/>
      <c r="G24" s="443"/>
      <c r="H24" s="439"/>
      <c r="I24" s="439"/>
      <c r="J24" s="90"/>
      <c r="K24" s="443"/>
      <c r="L24" s="443"/>
      <c r="M24" s="990" t="s">
        <v>86</v>
      </c>
      <c r="N24" s="991"/>
      <c r="O24" s="991"/>
      <c r="P24" s="991"/>
      <c r="Q24" s="991"/>
      <c r="R24" s="991"/>
      <c r="S24" s="991"/>
      <c r="T24" s="991"/>
      <c r="U24" s="991"/>
      <c r="V24" s="992"/>
      <c r="W24" s="440"/>
      <c r="X24" s="440"/>
      <c r="Y24" s="440"/>
      <c r="Z24" s="440"/>
      <c r="AA24" s="92"/>
      <c r="AB24" s="92"/>
      <c r="AC24" s="92"/>
      <c r="AD24" s="92"/>
      <c r="AE24" s="92"/>
      <c r="AF24" s="92"/>
      <c r="AG24" s="92"/>
      <c r="AH24" s="92"/>
      <c r="AI24" s="92"/>
    </row>
    <row r="25" spans="1:36" s="79" customFormat="1" ht="15" customHeight="1">
      <c r="A25" s="981" t="s">
        <v>273</v>
      </c>
      <c r="B25" s="981"/>
      <c r="C25" s="999" t="s">
        <v>144</v>
      </c>
      <c r="D25" s="1000"/>
      <c r="E25" s="1000"/>
      <c r="F25" s="1000"/>
      <c r="G25" s="1001"/>
      <c r="H25" s="93"/>
      <c r="I25" s="904" t="s">
        <v>13</v>
      </c>
      <c r="J25" s="905"/>
      <c r="K25" s="448"/>
      <c r="L25" s="93"/>
      <c r="M25" s="852"/>
      <c r="N25" s="853"/>
      <c r="O25" s="853"/>
      <c r="P25" s="853"/>
      <c r="Q25" s="853"/>
      <c r="R25" s="853"/>
      <c r="S25" s="853"/>
      <c r="T25" s="853"/>
      <c r="U25" s="853"/>
      <c r="V25" s="854"/>
      <c r="W25" s="88"/>
      <c r="X25" s="85"/>
      <c r="Y25" s="93"/>
      <c r="Z25" s="93"/>
      <c r="AA25" s="92"/>
      <c r="AB25" s="92"/>
      <c r="AC25" s="92"/>
      <c r="AD25" s="92"/>
      <c r="AE25" s="92"/>
      <c r="AF25" s="92"/>
      <c r="AG25" s="92"/>
      <c r="AH25" s="92"/>
      <c r="AI25" s="92"/>
    </row>
    <row r="26" spans="1:36" s="79" customFormat="1" ht="5.25" customHeight="1">
      <c r="A26" s="94"/>
      <c r="B26" s="445"/>
      <c r="C26" s="443"/>
      <c r="D26" s="443"/>
      <c r="E26" s="443"/>
      <c r="F26" s="443"/>
      <c r="G26" s="443"/>
      <c r="M26" s="92"/>
      <c r="N26" s="92"/>
      <c r="O26" s="92"/>
      <c r="P26" s="92"/>
      <c r="Q26" s="92"/>
      <c r="R26" s="92"/>
      <c r="S26" s="92"/>
      <c r="T26" s="92"/>
      <c r="U26" s="92"/>
      <c r="V26" s="443"/>
      <c r="W26" s="443"/>
      <c r="X26" s="443"/>
      <c r="Y26" s="447"/>
      <c r="Z26" s="447"/>
      <c r="AA26" s="92"/>
      <c r="AB26" s="92"/>
      <c r="AC26" s="92"/>
      <c r="AD26" s="92"/>
      <c r="AE26" s="92"/>
      <c r="AF26" s="92"/>
      <c r="AG26" s="92"/>
      <c r="AH26" s="92"/>
      <c r="AI26" s="92"/>
      <c r="AJ26" s="91"/>
    </row>
    <row r="27" spans="1:36" s="79" customFormat="1" ht="9.75" customHeight="1">
      <c r="A27" s="94"/>
      <c r="B27" s="445"/>
      <c r="C27" s="443"/>
      <c r="D27" s="443"/>
      <c r="E27" s="443"/>
      <c r="F27" s="443"/>
      <c r="G27" s="443"/>
      <c r="M27" s="990" t="s">
        <v>86</v>
      </c>
      <c r="N27" s="991"/>
      <c r="O27" s="991"/>
      <c r="P27" s="991"/>
      <c r="Q27" s="991"/>
      <c r="R27" s="991"/>
      <c r="S27" s="991"/>
      <c r="T27" s="991"/>
      <c r="U27" s="991"/>
      <c r="V27" s="992"/>
      <c r="W27" s="443"/>
      <c r="X27" s="443"/>
      <c r="Y27" s="975" t="s">
        <v>86</v>
      </c>
      <c r="Z27" s="976"/>
      <c r="AA27" s="976"/>
      <c r="AB27" s="976"/>
      <c r="AC27" s="976"/>
      <c r="AD27" s="976"/>
      <c r="AE27" s="976"/>
      <c r="AF27" s="976"/>
      <c r="AG27" s="976"/>
      <c r="AH27" s="976"/>
      <c r="AI27" s="977"/>
    </row>
    <row r="28" spans="1:36" s="79" customFormat="1" ht="15" customHeight="1">
      <c r="A28" s="981" t="s">
        <v>362</v>
      </c>
      <c r="B28" s="982"/>
      <c r="C28" s="983" t="s">
        <v>363</v>
      </c>
      <c r="D28" s="984"/>
      <c r="E28" s="984"/>
      <c r="F28" s="984"/>
      <c r="G28" s="985"/>
      <c r="H28" s="93"/>
      <c r="I28" s="904" t="s">
        <v>13</v>
      </c>
      <c r="J28" s="905"/>
      <c r="K28" s="448"/>
      <c r="L28" s="93"/>
      <c r="M28" s="852"/>
      <c r="N28" s="853"/>
      <c r="O28" s="853"/>
      <c r="P28" s="853"/>
      <c r="Q28" s="853"/>
      <c r="R28" s="853"/>
      <c r="S28" s="853"/>
      <c r="T28" s="853"/>
      <c r="U28" s="853"/>
      <c r="V28" s="854"/>
      <c r="W28" s="88"/>
      <c r="X28" s="85"/>
      <c r="Y28" s="978"/>
      <c r="Z28" s="979"/>
      <c r="AA28" s="979"/>
      <c r="AB28" s="979"/>
      <c r="AC28" s="979"/>
      <c r="AD28" s="979"/>
      <c r="AE28" s="979"/>
      <c r="AF28" s="979"/>
      <c r="AG28" s="979"/>
      <c r="AH28" s="979"/>
      <c r="AI28" s="980"/>
    </row>
    <row r="29" spans="1:36" s="79" customFormat="1" ht="5.25" customHeight="1">
      <c r="A29" s="94"/>
      <c r="B29" s="445"/>
      <c r="C29" s="443"/>
      <c r="D29" s="443"/>
      <c r="E29" s="443"/>
      <c r="F29" s="443"/>
      <c r="G29" s="443"/>
      <c r="S29" s="439"/>
      <c r="T29" s="439"/>
      <c r="U29" s="90"/>
      <c r="V29" s="443"/>
      <c r="W29" s="443"/>
      <c r="X29" s="443"/>
      <c r="Y29" s="447"/>
      <c r="Z29" s="447"/>
      <c r="AA29" s="95"/>
      <c r="AB29" s="95"/>
      <c r="AC29" s="95"/>
      <c r="AD29" s="95"/>
      <c r="AE29" s="95"/>
      <c r="AF29" s="95"/>
      <c r="AG29" s="95"/>
      <c r="AH29" s="95"/>
      <c r="AI29" s="95"/>
      <c r="AJ29" s="91"/>
    </row>
    <row r="30" spans="1:36" s="79" customFormat="1" ht="9.75" customHeight="1">
      <c r="A30" s="94"/>
      <c r="B30" s="445"/>
      <c r="C30" s="443"/>
      <c r="D30" s="443"/>
      <c r="E30" s="443"/>
      <c r="F30" s="443"/>
      <c r="G30" s="443"/>
      <c r="S30" s="439"/>
      <c r="T30" s="439"/>
      <c r="U30" s="90"/>
      <c r="V30" s="443"/>
      <c r="W30" s="443"/>
      <c r="X30" s="443"/>
      <c r="Y30" s="986" t="s">
        <v>86</v>
      </c>
      <c r="Z30" s="987"/>
      <c r="AA30" s="987"/>
      <c r="AB30" s="987"/>
      <c r="AC30" s="987"/>
      <c r="AD30" s="987"/>
      <c r="AE30" s="987"/>
      <c r="AF30" s="987"/>
      <c r="AG30" s="987"/>
      <c r="AH30" s="987"/>
      <c r="AI30" s="988"/>
    </row>
    <row r="31" spans="1:36" s="79" customFormat="1" ht="15" customHeight="1">
      <c r="A31" s="981" t="s">
        <v>364</v>
      </c>
      <c r="B31" s="982"/>
      <c r="C31" s="983" t="s">
        <v>414</v>
      </c>
      <c r="D31" s="984"/>
      <c r="E31" s="984"/>
      <c r="F31" s="984"/>
      <c r="G31" s="984"/>
      <c r="H31" s="984"/>
      <c r="I31" s="984"/>
      <c r="J31" s="984"/>
      <c r="K31" s="984"/>
      <c r="L31" s="984"/>
      <c r="M31" s="984"/>
      <c r="N31" s="984"/>
      <c r="O31" s="984"/>
      <c r="P31" s="984"/>
      <c r="Q31" s="984"/>
      <c r="R31" s="985"/>
      <c r="T31" s="904" t="s">
        <v>13</v>
      </c>
      <c r="U31" s="989"/>
      <c r="V31" s="442"/>
      <c r="W31" s="96"/>
      <c r="Y31" s="965"/>
      <c r="Z31" s="966"/>
      <c r="AA31" s="966"/>
      <c r="AB31" s="966"/>
      <c r="AC31" s="966"/>
      <c r="AD31" s="966"/>
      <c r="AE31" s="966"/>
      <c r="AF31" s="966"/>
      <c r="AG31" s="966"/>
      <c r="AH31" s="966"/>
      <c r="AI31" s="967"/>
    </row>
    <row r="32" spans="1:36" s="79" customFormat="1" ht="2.25" customHeight="1">
      <c r="A32" s="94"/>
      <c r="B32" s="445"/>
      <c r="C32" s="443"/>
      <c r="D32" s="443"/>
      <c r="E32" s="443"/>
      <c r="F32" s="443"/>
      <c r="G32" s="443"/>
      <c r="S32" s="439"/>
      <c r="T32" s="439"/>
      <c r="U32" s="90"/>
      <c r="V32" s="443"/>
      <c r="W32" s="443"/>
      <c r="X32" s="443"/>
      <c r="Y32" s="447"/>
      <c r="Z32" s="447"/>
      <c r="AA32" s="97"/>
      <c r="AB32" s="97"/>
      <c r="AC32" s="97"/>
      <c r="AD32" s="97"/>
      <c r="AE32" s="97"/>
      <c r="AF32" s="97"/>
      <c r="AG32" s="97"/>
      <c r="AH32" s="97"/>
      <c r="AI32" s="97"/>
      <c r="AJ32" s="91"/>
    </row>
    <row r="33" spans="1:36" s="79" customFormat="1" ht="3" customHeight="1">
      <c r="A33" s="94"/>
      <c r="B33" s="445"/>
      <c r="C33" s="443"/>
      <c r="D33" s="443"/>
      <c r="E33" s="443"/>
      <c r="F33" s="443"/>
      <c r="G33" s="443"/>
      <c r="S33" s="439"/>
      <c r="T33" s="439"/>
      <c r="U33" s="90"/>
      <c r="V33" s="443"/>
      <c r="W33" s="443"/>
      <c r="X33" s="443"/>
      <c r="Y33" s="440"/>
      <c r="Z33" s="440"/>
      <c r="AA33" s="440"/>
      <c r="AB33" s="440"/>
      <c r="AC33" s="440"/>
      <c r="AD33" s="440"/>
      <c r="AE33" s="440"/>
      <c r="AF33" s="440"/>
      <c r="AG33" s="440"/>
      <c r="AH33" s="440"/>
      <c r="AI33" s="440"/>
    </row>
    <row r="34" spans="1:36" s="87" customFormat="1" ht="15" customHeight="1">
      <c r="A34" s="974" t="s">
        <v>365</v>
      </c>
      <c r="B34" s="974"/>
      <c r="C34" s="993" t="s">
        <v>387</v>
      </c>
      <c r="D34" s="994"/>
      <c r="E34" s="994"/>
      <c r="F34" s="994"/>
      <c r="G34" s="994"/>
      <c r="H34" s="994"/>
      <c r="I34" s="995"/>
      <c r="J34" s="88"/>
      <c r="K34" s="88"/>
      <c r="L34" s="88"/>
      <c r="P34" s="904" t="s">
        <v>13</v>
      </c>
      <c r="Q34" s="904"/>
      <c r="R34" s="442"/>
      <c r="S34" s="88"/>
      <c r="T34" s="88"/>
      <c r="U34" s="88"/>
      <c r="V34" s="88"/>
      <c r="W34" s="88"/>
      <c r="AJ34" s="88"/>
    </row>
    <row r="35" spans="1:36" ht="5.25" customHeight="1">
      <c r="A35" s="98"/>
      <c r="B35" s="98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6"/>
      <c r="AB35" s="86"/>
      <c r="AC35" s="86"/>
      <c r="AD35" s="86"/>
      <c r="AE35" s="86"/>
      <c r="AF35" s="86"/>
      <c r="AG35" s="86"/>
      <c r="AH35" s="86"/>
      <c r="AI35" s="88"/>
    </row>
    <row r="36" spans="1:36" s="87" customFormat="1" ht="15" customHeight="1">
      <c r="A36" s="974" t="s">
        <v>415</v>
      </c>
      <c r="B36" s="974"/>
      <c r="C36" s="797" t="s">
        <v>366</v>
      </c>
      <c r="D36" s="797"/>
      <c r="E36" s="797"/>
      <c r="F36" s="797"/>
      <c r="G36" s="797"/>
      <c r="H36" s="797"/>
      <c r="I36" s="797"/>
      <c r="J36" s="797"/>
      <c r="K36" s="797"/>
      <c r="L36" s="797"/>
      <c r="M36" s="797"/>
      <c r="N36" s="88"/>
      <c r="O36" s="88"/>
      <c r="P36" s="884"/>
      <c r="Q36" s="885"/>
      <c r="R36" s="886"/>
      <c r="S36" s="88"/>
      <c r="AD36" s="86"/>
      <c r="AE36" s="86"/>
      <c r="AF36" s="86"/>
      <c r="AG36" s="86"/>
      <c r="AJ36" s="88"/>
    </row>
    <row r="37" spans="1:36" ht="1.5" customHeight="1">
      <c r="A37" s="85"/>
      <c r="B37" s="85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5"/>
      <c r="Q37" s="85"/>
      <c r="R37" s="85"/>
      <c r="S37" s="88"/>
      <c r="W37" s="85"/>
      <c r="X37" s="85"/>
      <c r="Y37" s="85"/>
      <c r="Z37" s="85"/>
      <c r="AA37" s="86"/>
      <c r="AB37" s="86"/>
      <c r="AC37" s="86"/>
      <c r="AD37" s="86"/>
      <c r="AE37" s="86"/>
      <c r="AF37" s="86"/>
      <c r="AG37" s="86"/>
      <c r="AH37" s="86"/>
      <c r="AI37" s="88"/>
    </row>
    <row r="38" spans="1:36" ht="0.75" customHeight="1">
      <c r="A38" s="85"/>
      <c r="B38" s="85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5"/>
      <c r="Q38" s="85"/>
      <c r="R38" s="85"/>
      <c r="S38" s="88"/>
      <c r="W38" s="85"/>
      <c r="X38" s="85"/>
      <c r="Y38" s="85"/>
      <c r="Z38" s="85"/>
      <c r="AA38" s="86"/>
      <c r="AB38" s="86"/>
      <c r="AC38" s="86"/>
      <c r="AD38" s="86"/>
      <c r="AE38" s="86"/>
      <c r="AF38" s="86"/>
      <c r="AG38" s="86"/>
      <c r="AH38" s="86"/>
      <c r="AI38" s="88"/>
    </row>
    <row r="39" spans="1:36" ht="15" customHeight="1">
      <c r="A39" s="904" t="s">
        <v>416</v>
      </c>
      <c r="B39" s="904"/>
      <c r="C39" s="797" t="s">
        <v>423</v>
      </c>
      <c r="D39" s="797"/>
      <c r="E39" s="797"/>
      <c r="F39" s="797"/>
      <c r="G39" s="797"/>
      <c r="H39" s="797"/>
      <c r="I39" s="797"/>
      <c r="J39" s="797"/>
      <c r="K39" s="797"/>
      <c r="L39" s="797"/>
      <c r="M39" s="797"/>
      <c r="N39" s="88"/>
      <c r="O39" s="88"/>
      <c r="P39" s="884"/>
      <c r="Q39" s="885"/>
      <c r="R39" s="886"/>
      <c r="S39" s="99"/>
      <c r="W39" s="88"/>
      <c r="X39" s="79"/>
      <c r="Y39" s="79"/>
      <c r="Z39" s="79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6" s="79" customFormat="1" ht="29.25" customHeight="1">
      <c r="A40" s="797" t="s">
        <v>450</v>
      </c>
      <c r="B40" s="797"/>
      <c r="C40" s="797"/>
      <c r="D40" s="797"/>
      <c r="E40" s="797"/>
      <c r="F40" s="797"/>
      <c r="G40" s="797"/>
      <c r="H40" s="797"/>
      <c r="I40" s="797"/>
      <c r="J40" s="797"/>
      <c r="K40" s="797"/>
      <c r="L40" s="797"/>
      <c r="M40" s="797"/>
      <c r="N40" s="797"/>
      <c r="O40" s="797"/>
      <c r="P40" s="797"/>
      <c r="Q40" s="797"/>
      <c r="R40" s="797"/>
      <c r="S40" s="797"/>
      <c r="T40" s="797"/>
      <c r="U40" s="797"/>
      <c r="V40" s="797"/>
      <c r="W40" s="797"/>
      <c r="X40" s="797"/>
      <c r="Y40" s="797"/>
      <c r="Z40" s="797"/>
      <c r="AA40" s="797"/>
      <c r="AB40" s="797"/>
      <c r="AC40" s="797"/>
      <c r="AD40" s="797"/>
      <c r="AE40" s="797"/>
      <c r="AF40" s="797"/>
      <c r="AG40" s="797"/>
      <c r="AH40" s="797"/>
      <c r="AI40" s="797"/>
      <c r="AJ40" s="91"/>
    </row>
    <row r="41" spans="1:36" s="79" customFormat="1" ht="20.399999999999999" customHeight="1">
      <c r="A41" s="591"/>
      <c r="B41" s="971"/>
      <c r="C41" s="972"/>
      <c r="D41" s="972"/>
      <c r="E41" s="972"/>
      <c r="F41" s="972"/>
      <c r="G41" s="972"/>
      <c r="H41" s="972"/>
      <c r="I41" s="972"/>
      <c r="J41" s="972"/>
      <c r="K41" s="972"/>
      <c r="L41" s="972"/>
      <c r="M41" s="972"/>
      <c r="N41" s="972"/>
      <c r="O41" s="972"/>
      <c r="P41" s="972"/>
      <c r="Q41" s="972"/>
      <c r="R41" s="972"/>
      <c r="S41" s="972"/>
      <c r="T41" s="972"/>
      <c r="U41" s="972"/>
      <c r="V41" s="972"/>
      <c r="W41" s="973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91"/>
    </row>
    <row r="42" spans="1:36" s="79" customFormat="1" ht="15" customHeight="1">
      <c r="A42" s="964" t="s">
        <v>367</v>
      </c>
      <c r="B42" s="964"/>
      <c r="C42" s="964"/>
      <c r="D42" s="964"/>
      <c r="E42" s="964"/>
      <c r="F42" s="964"/>
      <c r="G42" s="964"/>
      <c r="H42" s="964"/>
      <c r="I42" s="964"/>
      <c r="J42" s="964"/>
      <c r="K42" s="964"/>
      <c r="L42" s="964"/>
      <c r="M42" s="964"/>
      <c r="N42" s="964"/>
      <c r="O42" s="964"/>
      <c r="P42" s="964"/>
      <c r="Q42" s="964"/>
      <c r="R42" s="964"/>
      <c r="S42" s="964"/>
      <c r="T42" s="964"/>
      <c r="U42" s="964"/>
      <c r="V42" s="964"/>
      <c r="W42" s="964"/>
      <c r="X42" s="964"/>
      <c r="Y42" s="964"/>
      <c r="Z42" s="964"/>
      <c r="AA42" s="964"/>
      <c r="AB42" s="964"/>
      <c r="AC42" s="964"/>
      <c r="AD42" s="964"/>
      <c r="AE42" s="964"/>
      <c r="AF42" s="964"/>
      <c r="AG42" s="964"/>
      <c r="AH42" s="964"/>
      <c r="AI42" s="964"/>
    </row>
    <row r="43" spans="1:36" ht="2.25" customHeight="1">
      <c r="A43" s="100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  <c r="AA43" s="444"/>
      <c r="AB43" s="444"/>
      <c r="AC43" s="444"/>
      <c r="AD43" s="444"/>
      <c r="AE43" s="444"/>
      <c r="AF43" s="444"/>
      <c r="AG43" s="444"/>
      <c r="AH43" s="444"/>
      <c r="AI43" s="444"/>
    </row>
    <row r="44" spans="1:36" ht="15" customHeight="1">
      <c r="A44" s="889" t="s">
        <v>892</v>
      </c>
      <c r="B44" s="890"/>
      <c r="C44" s="890"/>
      <c r="D44" s="890"/>
      <c r="E44" s="890"/>
      <c r="F44" s="890"/>
      <c r="G44" s="890"/>
      <c r="H44" s="890"/>
      <c r="I44" s="890"/>
      <c r="J44" s="890"/>
      <c r="K44" s="890"/>
      <c r="L44" s="891"/>
      <c r="M44" s="889" t="s">
        <v>368</v>
      </c>
      <c r="N44" s="890"/>
      <c r="O44" s="890"/>
      <c r="P44" s="890"/>
      <c r="Q44" s="890"/>
      <c r="R44" s="890"/>
      <c r="S44" s="890"/>
      <c r="T44" s="890"/>
      <c r="U44" s="890"/>
      <c r="V44" s="890"/>
      <c r="W44" s="890"/>
      <c r="X44" s="891"/>
      <c r="Y44" s="889" t="s">
        <v>745</v>
      </c>
      <c r="Z44" s="890"/>
      <c r="AA44" s="890"/>
      <c r="AB44" s="890"/>
      <c r="AC44" s="890"/>
      <c r="AD44" s="890"/>
      <c r="AE44" s="890"/>
      <c r="AF44" s="890"/>
      <c r="AG44" s="890"/>
      <c r="AH44" s="890"/>
      <c r="AI44" s="891"/>
    </row>
    <row r="45" spans="1:36" ht="21.65" customHeight="1">
      <c r="A45" s="895"/>
      <c r="B45" s="896"/>
      <c r="C45" s="896"/>
      <c r="D45" s="896"/>
      <c r="E45" s="896"/>
      <c r="F45" s="896"/>
      <c r="G45" s="896"/>
      <c r="H45" s="896"/>
      <c r="I45" s="896"/>
      <c r="J45" s="896"/>
      <c r="K45" s="896"/>
      <c r="L45" s="897"/>
      <c r="M45" s="898"/>
      <c r="N45" s="899"/>
      <c r="O45" s="899"/>
      <c r="P45" s="899"/>
      <c r="Q45" s="899"/>
      <c r="R45" s="899"/>
      <c r="S45" s="899"/>
      <c r="T45" s="899"/>
      <c r="U45" s="899"/>
      <c r="V45" s="899"/>
      <c r="W45" s="899"/>
      <c r="X45" s="900"/>
      <c r="Y45" s="892" t="s">
        <v>86</v>
      </c>
      <c r="Z45" s="893"/>
      <c r="AA45" s="893"/>
      <c r="AB45" s="893"/>
      <c r="AC45" s="893"/>
      <c r="AD45" s="893"/>
      <c r="AE45" s="893"/>
      <c r="AF45" s="893"/>
      <c r="AG45" s="893"/>
      <c r="AH45" s="893"/>
      <c r="AI45" s="894"/>
    </row>
    <row r="46" spans="1:36" ht="15" customHeight="1">
      <c r="A46" s="901" t="s">
        <v>746</v>
      </c>
      <c r="B46" s="902"/>
      <c r="C46" s="902"/>
      <c r="D46" s="902"/>
      <c r="E46" s="902"/>
      <c r="F46" s="902"/>
      <c r="G46" s="902"/>
      <c r="H46" s="902"/>
      <c r="I46" s="902"/>
      <c r="J46" s="902"/>
      <c r="K46" s="902"/>
      <c r="L46" s="903"/>
      <c r="M46" s="901" t="s">
        <v>747</v>
      </c>
      <c r="N46" s="902"/>
      <c r="O46" s="902"/>
      <c r="P46" s="902"/>
      <c r="Q46" s="902"/>
      <c r="R46" s="902"/>
      <c r="S46" s="902"/>
      <c r="T46" s="902"/>
      <c r="U46" s="902"/>
      <c r="V46" s="902"/>
      <c r="W46" s="902"/>
      <c r="X46" s="902"/>
      <c r="Y46" s="902"/>
      <c r="Z46" s="902"/>
      <c r="AA46" s="902"/>
      <c r="AB46" s="902"/>
      <c r="AC46" s="902"/>
      <c r="AD46" s="902"/>
      <c r="AE46" s="902"/>
      <c r="AF46" s="902"/>
      <c r="AG46" s="902"/>
      <c r="AH46" s="902"/>
      <c r="AI46" s="903"/>
    </row>
    <row r="47" spans="1:36" ht="15" customHeight="1">
      <c r="A47" s="895"/>
      <c r="B47" s="896"/>
      <c r="C47" s="896"/>
      <c r="D47" s="896"/>
      <c r="E47" s="896"/>
      <c r="F47" s="896"/>
      <c r="G47" s="896"/>
      <c r="H47" s="896"/>
      <c r="I47" s="896"/>
      <c r="J47" s="896"/>
      <c r="K47" s="896"/>
      <c r="L47" s="897"/>
      <c r="M47" s="968"/>
      <c r="N47" s="969"/>
      <c r="O47" s="969"/>
      <c r="P47" s="969"/>
      <c r="Q47" s="969"/>
      <c r="R47" s="969"/>
      <c r="S47" s="969"/>
      <c r="T47" s="969"/>
      <c r="U47" s="969"/>
      <c r="V47" s="969"/>
      <c r="W47" s="969"/>
      <c r="X47" s="969"/>
      <c r="Y47" s="969"/>
      <c r="Z47" s="969"/>
      <c r="AA47" s="969"/>
      <c r="AB47" s="969"/>
      <c r="AC47" s="969"/>
      <c r="AD47" s="969"/>
      <c r="AE47" s="969"/>
      <c r="AF47" s="969"/>
      <c r="AG47" s="969"/>
      <c r="AH47" s="969"/>
      <c r="AI47" s="970"/>
    </row>
    <row r="48" spans="1:36" ht="15" customHeight="1">
      <c r="A48" s="901" t="s">
        <v>748</v>
      </c>
      <c r="B48" s="902"/>
      <c r="C48" s="902"/>
      <c r="D48" s="902"/>
      <c r="E48" s="902"/>
      <c r="F48" s="902"/>
      <c r="G48" s="902"/>
      <c r="H48" s="902"/>
      <c r="I48" s="902"/>
      <c r="J48" s="902"/>
      <c r="K48" s="902"/>
      <c r="L48" s="903"/>
      <c r="M48" s="889" t="s">
        <v>749</v>
      </c>
      <c r="N48" s="890"/>
      <c r="O48" s="890"/>
      <c r="P48" s="890"/>
      <c r="Q48" s="890"/>
      <c r="R48" s="890"/>
      <c r="S48" s="890"/>
      <c r="T48" s="890"/>
      <c r="U48" s="890"/>
      <c r="V48" s="890"/>
      <c r="W48" s="890"/>
      <c r="X48" s="891"/>
      <c r="Y48" s="889" t="s">
        <v>815</v>
      </c>
      <c r="Z48" s="890"/>
      <c r="AA48" s="890"/>
      <c r="AB48" s="890"/>
      <c r="AC48" s="890"/>
      <c r="AD48" s="890"/>
      <c r="AE48" s="890"/>
      <c r="AF48" s="890"/>
      <c r="AG48" s="890"/>
      <c r="AH48" s="890"/>
      <c r="AI48" s="891"/>
    </row>
    <row r="49" spans="1:35" ht="15" customHeight="1">
      <c r="A49" s="895"/>
      <c r="B49" s="896"/>
      <c r="C49" s="896"/>
      <c r="D49" s="896"/>
      <c r="E49" s="896"/>
      <c r="F49" s="896"/>
      <c r="G49" s="896"/>
      <c r="H49" s="896"/>
      <c r="I49" s="896"/>
      <c r="J49" s="896"/>
      <c r="K49" s="896"/>
      <c r="L49" s="897"/>
      <c r="M49" s="898"/>
      <c r="N49" s="899"/>
      <c r="O49" s="899"/>
      <c r="P49" s="899"/>
      <c r="Q49" s="899"/>
      <c r="R49" s="899"/>
      <c r="S49" s="899"/>
      <c r="T49" s="899"/>
      <c r="U49" s="899"/>
      <c r="V49" s="899"/>
      <c r="W49" s="899"/>
      <c r="X49" s="900"/>
      <c r="Y49" s="965" t="s">
        <v>86</v>
      </c>
      <c r="Z49" s="966"/>
      <c r="AA49" s="966"/>
      <c r="AB49" s="966"/>
      <c r="AC49" s="966"/>
      <c r="AD49" s="966"/>
      <c r="AE49" s="966"/>
      <c r="AF49" s="966"/>
      <c r="AG49" s="966"/>
      <c r="AH49" s="966"/>
      <c r="AI49" s="967"/>
    </row>
    <row r="50" spans="1:35" ht="6" customHeight="1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445"/>
      <c r="L50" s="445"/>
      <c r="M50" s="439"/>
      <c r="N50" s="439"/>
      <c r="O50" s="439"/>
      <c r="P50" s="439"/>
      <c r="Q50" s="439"/>
      <c r="R50" s="439"/>
      <c r="S50" s="439"/>
      <c r="T50" s="439"/>
      <c r="U50" s="445"/>
      <c r="V50" s="445"/>
      <c r="W50" s="445"/>
      <c r="X50" s="445"/>
      <c r="Y50" s="445"/>
      <c r="Z50" s="445"/>
      <c r="AA50" s="445"/>
      <c r="AB50" s="445"/>
      <c r="AC50" s="445"/>
      <c r="AD50" s="445"/>
      <c r="AE50" s="445"/>
      <c r="AF50" s="98"/>
      <c r="AG50" s="443"/>
      <c r="AH50" s="443"/>
      <c r="AI50" s="443"/>
    </row>
    <row r="51" spans="1:35" s="105" customFormat="1" ht="15" customHeight="1">
      <c r="A51" s="907" t="s">
        <v>442</v>
      </c>
      <c r="B51" s="907"/>
      <c r="C51" s="907"/>
      <c r="D51" s="907"/>
      <c r="E51" s="907"/>
      <c r="F51" s="907"/>
      <c r="G51" s="907"/>
      <c r="H51" s="907"/>
      <c r="I51" s="907"/>
      <c r="J51" s="907"/>
      <c r="K51" s="907"/>
      <c r="L51" s="907"/>
      <c r="M51" s="907"/>
      <c r="N51" s="907"/>
      <c r="O51" s="907"/>
      <c r="P51" s="907"/>
      <c r="Q51" s="907"/>
      <c r="R51" s="907"/>
      <c r="S51" s="907"/>
      <c r="T51" s="104"/>
      <c r="U51" s="104"/>
      <c r="V51" s="904" t="s">
        <v>13</v>
      </c>
      <c r="W51" s="905"/>
      <c r="X51" s="451"/>
      <c r="Y51" s="906" t="s">
        <v>14</v>
      </c>
      <c r="Z51" s="905"/>
      <c r="AA51" s="441"/>
      <c r="AB51" s="104"/>
      <c r="AC51" s="104"/>
      <c r="AD51" s="104"/>
      <c r="AE51" s="104"/>
      <c r="AF51" s="104"/>
      <c r="AG51" s="104"/>
      <c r="AH51" s="104"/>
      <c r="AI51" s="104"/>
    </row>
    <row r="52" spans="1:35" s="105" customFormat="1" ht="44.25" customHeight="1">
      <c r="A52" s="907" t="s">
        <v>369</v>
      </c>
      <c r="B52" s="907"/>
      <c r="C52" s="907"/>
      <c r="D52" s="907"/>
      <c r="E52" s="907"/>
      <c r="F52" s="907"/>
      <c r="G52" s="907"/>
      <c r="H52" s="104"/>
      <c r="I52" s="907" t="s">
        <v>424</v>
      </c>
      <c r="J52" s="907"/>
      <c r="K52" s="907"/>
      <c r="L52" s="907"/>
      <c r="M52" s="907"/>
      <c r="N52" s="907"/>
      <c r="O52" s="907"/>
      <c r="P52" s="907"/>
      <c r="Q52" s="907"/>
      <c r="R52" s="907" t="s">
        <v>370</v>
      </c>
      <c r="S52" s="907"/>
      <c r="T52" s="907"/>
      <c r="U52" s="907"/>
      <c r="V52" s="907"/>
      <c r="W52" s="907"/>
      <c r="X52" s="907"/>
      <c r="Y52" s="907"/>
      <c r="Z52" s="907"/>
      <c r="AA52" s="907"/>
      <c r="AB52" s="907"/>
      <c r="AC52" s="103"/>
      <c r="AD52" s="103"/>
      <c r="AE52" s="103"/>
      <c r="AF52" s="103"/>
      <c r="AG52" s="103" t="s">
        <v>181</v>
      </c>
      <c r="AH52" s="103"/>
      <c r="AI52" s="103"/>
    </row>
    <row r="53" spans="1:35" s="105" customFormat="1" ht="15" customHeight="1">
      <c r="A53" s="958" t="s">
        <v>277</v>
      </c>
      <c r="B53" s="959"/>
      <c r="C53" s="959"/>
      <c r="D53" s="959"/>
      <c r="E53" s="959"/>
      <c r="F53" s="959"/>
      <c r="G53" s="960"/>
      <c r="H53" s="106"/>
      <c r="I53" s="887"/>
      <c r="J53" s="888"/>
      <c r="K53" s="393" t="s">
        <v>679</v>
      </c>
      <c r="L53" s="887"/>
      <c r="M53" s="888"/>
      <c r="N53" s="393" t="s">
        <v>679</v>
      </c>
      <c r="O53" s="887"/>
      <c r="P53" s="963"/>
      <c r="Q53" s="106"/>
      <c r="R53" s="887" t="s">
        <v>86</v>
      </c>
      <c r="S53" s="961"/>
      <c r="T53" s="961"/>
      <c r="U53" s="961"/>
      <c r="V53" s="961"/>
      <c r="W53" s="961"/>
      <c r="X53" s="888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</row>
    <row r="54" spans="1:35" s="120" customFormat="1" ht="18.75" customHeight="1">
      <c r="A54" s="962" t="s">
        <v>750</v>
      </c>
      <c r="B54" s="962"/>
      <c r="C54" s="962"/>
      <c r="D54" s="962"/>
      <c r="E54" s="962"/>
      <c r="F54" s="962"/>
      <c r="G54" s="962"/>
      <c r="H54" s="962"/>
      <c r="I54" s="962"/>
      <c r="J54" s="962"/>
      <c r="K54" s="962"/>
      <c r="L54" s="962"/>
      <c r="M54" s="962"/>
      <c r="N54" s="962"/>
      <c r="O54" s="962"/>
      <c r="P54" s="962"/>
      <c r="Q54" s="962"/>
      <c r="R54" s="962"/>
      <c r="S54" s="962"/>
      <c r="T54" s="962"/>
      <c r="U54" s="962"/>
      <c r="V54" s="962"/>
      <c r="W54" s="962"/>
      <c r="X54" s="962"/>
      <c r="Y54" s="962"/>
      <c r="Z54" s="962"/>
      <c r="AA54" s="962"/>
      <c r="AB54" s="962"/>
      <c r="AC54" s="962"/>
      <c r="AD54" s="962"/>
      <c r="AE54" s="962"/>
      <c r="AF54" s="962"/>
      <c r="AG54" s="962"/>
      <c r="AH54" s="962"/>
      <c r="AI54" s="962"/>
    </row>
    <row r="55" spans="1:35" ht="6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</row>
    <row r="56" spans="1:35" ht="22.5" customHeight="1">
      <c r="A56" s="822" t="s">
        <v>588</v>
      </c>
      <c r="B56" s="822"/>
      <c r="C56" s="822"/>
      <c r="D56" s="822"/>
      <c r="E56" s="822"/>
      <c r="F56" s="822"/>
      <c r="G56" s="822"/>
      <c r="H56" s="822"/>
      <c r="I56" s="822"/>
      <c r="J56" s="822"/>
      <c r="K56" s="822"/>
      <c r="L56" s="822"/>
      <c r="M56" s="822"/>
      <c r="N56" s="822"/>
      <c r="O56" s="822"/>
      <c r="P56" s="822"/>
      <c r="Q56" s="822"/>
      <c r="R56" s="822"/>
      <c r="S56" s="822"/>
      <c r="T56" s="822"/>
      <c r="U56" s="822"/>
      <c r="V56" s="822"/>
      <c r="W56" s="822"/>
      <c r="X56" s="822"/>
      <c r="Y56" s="822"/>
      <c r="Z56" s="822"/>
      <c r="AA56" s="822"/>
      <c r="AB56" s="822"/>
      <c r="AC56" s="822"/>
      <c r="AD56" s="822"/>
      <c r="AE56" s="822"/>
      <c r="AF56" s="822"/>
      <c r="AG56" s="822"/>
      <c r="AH56" s="822"/>
      <c r="AI56" s="822"/>
    </row>
    <row r="57" spans="1:35" ht="2.25" customHeight="1">
      <c r="A57" s="845"/>
      <c r="B57" s="845"/>
      <c r="C57" s="845"/>
      <c r="D57" s="845"/>
      <c r="E57" s="845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</row>
    <row r="58" spans="1:35" s="110" customFormat="1" ht="10.5" customHeight="1">
      <c r="A58" s="921" t="s">
        <v>371</v>
      </c>
      <c r="B58" s="921"/>
      <c r="C58" s="921"/>
      <c r="D58" s="921"/>
      <c r="E58" s="921"/>
      <c r="F58" s="921"/>
      <c r="G58" s="921"/>
      <c r="H58" s="921" t="s">
        <v>372</v>
      </c>
      <c r="I58" s="921"/>
      <c r="J58" s="921"/>
      <c r="K58" s="921"/>
      <c r="L58" s="921"/>
      <c r="M58" s="921"/>
      <c r="N58" s="921"/>
      <c r="O58" s="921"/>
      <c r="P58" s="921"/>
      <c r="Q58" s="921"/>
      <c r="R58" s="921" t="s">
        <v>373</v>
      </c>
      <c r="S58" s="921"/>
      <c r="T58" s="921"/>
      <c r="U58" s="921"/>
      <c r="V58" s="921"/>
      <c r="W58" s="921"/>
      <c r="X58" s="921"/>
      <c r="Y58" s="921"/>
      <c r="Z58" s="921" t="s">
        <v>374</v>
      </c>
      <c r="AA58" s="921"/>
      <c r="AB58" s="921"/>
      <c r="AC58" s="921"/>
      <c r="AD58" s="921"/>
      <c r="AE58" s="921"/>
      <c r="AF58" s="921"/>
      <c r="AG58" s="921"/>
      <c r="AH58" s="921"/>
      <c r="AI58" s="921"/>
    </row>
    <row r="59" spans="1:35" s="496" customFormat="1" ht="15.9" customHeight="1">
      <c r="A59" s="956" t="s">
        <v>70</v>
      </c>
      <c r="B59" s="956"/>
      <c r="C59" s="956"/>
      <c r="D59" s="956"/>
      <c r="E59" s="956"/>
      <c r="F59" s="956"/>
      <c r="G59" s="956"/>
      <c r="H59" s="957" t="s">
        <v>86</v>
      </c>
      <c r="I59" s="957"/>
      <c r="J59" s="957"/>
      <c r="K59" s="957"/>
      <c r="L59" s="957"/>
      <c r="M59" s="957"/>
      <c r="N59" s="957"/>
      <c r="O59" s="957"/>
      <c r="P59" s="957"/>
      <c r="Q59" s="957"/>
      <c r="R59" s="923"/>
      <c r="S59" s="923"/>
      <c r="T59" s="923"/>
      <c r="U59" s="923"/>
      <c r="V59" s="923"/>
      <c r="W59" s="923"/>
      <c r="X59" s="923"/>
      <c r="Y59" s="923"/>
      <c r="Z59" s="923"/>
      <c r="AA59" s="923"/>
      <c r="AB59" s="923"/>
      <c r="AC59" s="923"/>
      <c r="AD59" s="923"/>
      <c r="AE59" s="923"/>
      <c r="AF59" s="923"/>
      <c r="AG59" s="923"/>
      <c r="AH59" s="923"/>
      <c r="AI59" s="923"/>
    </row>
    <row r="60" spans="1:35" s="112" customFormat="1" ht="10.5" customHeight="1">
      <c r="A60" s="936" t="s">
        <v>375</v>
      </c>
      <c r="B60" s="937"/>
      <c r="C60" s="937"/>
      <c r="D60" s="937"/>
      <c r="E60" s="937"/>
      <c r="F60" s="937"/>
      <c r="G60" s="938"/>
      <c r="H60" s="936" t="s">
        <v>376</v>
      </c>
      <c r="I60" s="937"/>
      <c r="J60" s="937"/>
      <c r="K60" s="937"/>
      <c r="L60" s="937"/>
      <c r="M60" s="937"/>
      <c r="N60" s="937"/>
      <c r="O60" s="937"/>
      <c r="P60" s="937"/>
      <c r="Q60" s="938"/>
      <c r="R60" s="936" t="s">
        <v>377</v>
      </c>
      <c r="S60" s="937"/>
      <c r="T60" s="937"/>
      <c r="U60" s="937"/>
      <c r="V60" s="937"/>
      <c r="W60" s="937"/>
      <c r="X60" s="937"/>
      <c r="Y60" s="938"/>
      <c r="Z60" s="936" t="s">
        <v>378</v>
      </c>
      <c r="AA60" s="937"/>
      <c r="AB60" s="937"/>
      <c r="AC60" s="937"/>
      <c r="AD60" s="937"/>
      <c r="AE60" s="937"/>
      <c r="AF60" s="937"/>
      <c r="AG60" s="937"/>
      <c r="AH60" s="937"/>
      <c r="AI60" s="938"/>
    </row>
    <row r="61" spans="1:35" s="496" customFormat="1" ht="15.9" customHeight="1">
      <c r="A61" s="939"/>
      <c r="B61" s="940"/>
      <c r="C61" s="940"/>
      <c r="D61" s="940"/>
      <c r="E61" s="940"/>
      <c r="F61" s="940"/>
      <c r="G61" s="941"/>
      <c r="H61" s="939"/>
      <c r="I61" s="940"/>
      <c r="J61" s="940"/>
      <c r="K61" s="940"/>
      <c r="L61" s="940"/>
      <c r="M61" s="940"/>
      <c r="N61" s="940"/>
      <c r="O61" s="940"/>
      <c r="P61" s="940"/>
      <c r="Q61" s="941"/>
      <c r="R61" s="939"/>
      <c r="S61" s="940"/>
      <c r="T61" s="940"/>
      <c r="U61" s="940"/>
      <c r="V61" s="940"/>
      <c r="W61" s="940"/>
      <c r="X61" s="940"/>
      <c r="Y61" s="941"/>
      <c r="Z61" s="923"/>
      <c r="AA61" s="923"/>
      <c r="AB61" s="923"/>
      <c r="AC61" s="923"/>
      <c r="AD61" s="923"/>
      <c r="AE61" s="923"/>
      <c r="AF61" s="923"/>
      <c r="AG61" s="923"/>
      <c r="AH61" s="923"/>
      <c r="AI61" s="923"/>
    </row>
    <row r="62" spans="1:35" s="113" customFormat="1" ht="10.5" customHeight="1">
      <c r="A62" s="936" t="s">
        <v>379</v>
      </c>
      <c r="B62" s="937"/>
      <c r="C62" s="937"/>
      <c r="D62" s="937"/>
      <c r="E62" s="937"/>
      <c r="F62" s="937"/>
      <c r="G62" s="938"/>
      <c r="H62" s="936" t="s">
        <v>380</v>
      </c>
      <c r="I62" s="937"/>
      <c r="J62" s="937"/>
      <c r="K62" s="937"/>
      <c r="L62" s="937"/>
      <c r="M62" s="937"/>
      <c r="N62" s="937"/>
      <c r="O62" s="937"/>
      <c r="P62" s="937"/>
      <c r="Q62" s="938"/>
      <c r="R62" s="953" t="s">
        <v>726</v>
      </c>
      <c r="S62" s="954"/>
      <c r="T62" s="954"/>
      <c r="U62" s="954"/>
      <c r="V62" s="954"/>
      <c r="W62" s="954"/>
      <c r="X62" s="954"/>
      <c r="Y62" s="955"/>
      <c r="Z62" s="936" t="s">
        <v>964</v>
      </c>
      <c r="AA62" s="937"/>
      <c r="AB62" s="937"/>
      <c r="AC62" s="937"/>
      <c r="AD62" s="937"/>
      <c r="AE62" s="937"/>
      <c r="AF62" s="937"/>
      <c r="AG62" s="937"/>
      <c r="AH62" s="937"/>
      <c r="AI62" s="938"/>
    </row>
    <row r="63" spans="1:35" s="497" customFormat="1" ht="15.9" customHeight="1">
      <c r="A63" s="939"/>
      <c r="B63" s="940"/>
      <c r="C63" s="940"/>
      <c r="D63" s="940"/>
      <c r="E63" s="940"/>
      <c r="F63" s="940"/>
      <c r="G63" s="941"/>
      <c r="H63" s="939"/>
      <c r="I63" s="940"/>
      <c r="J63" s="940"/>
      <c r="K63" s="940"/>
      <c r="L63" s="940"/>
      <c r="M63" s="940"/>
      <c r="N63" s="940"/>
      <c r="O63" s="940"/>
      <c r="P63" s="940"/>
      <c r="Q63" s="941"/>
      <c r="R63" s="950"/>
      <c r="S63" s="951"/>
      <c r="T63" s="951"/>
      <c r="U63" s="951"/>
      <c r="V63" s="951"/>
      <c r="W63" s="951"/>
      <c r="X63" s="951"/>
      <c r="Y63" s="952"/>
      <c r="Z63" s="950"/>
      <c r="AA63" s="951"/>
      <c r="AB63" s="951"/>
      <c r="AC63" s="951"/>
      <c r="AD63" s="951"/>
      <c r="AE63" s="951"/>
      <c r="AF63" s="951"/>
      <c r="AG63" s="951"/>
      <c r="AH63" s="951"/>
      <c r="AI63" s="952"/>
    </row>
    <row r="64" spans="1:35" s="110" customFormat="1" ht="10.5" customHeight="1">
      <c r="A64" s="953" t="s">
        <v>963</v>
      </c>
      <c r="B64" s="954"/>
      <c r="C64" s="954"/>
      <c r="D64" s="954"/>
      <c r="E64" s="954"/>
      <c r="F64" s="954"/>
      <c r="G64" s="954"/>
      <c r="H64" s="954"/>
      <c r="I64" s="954"/>
      <c r="J64" s="954"/>
      <c r="K64" s="954"/>
      <c r="L64" s="954"/>
      <c r="M64" s="954"/>
      <c r="N64" s="954"/>
      <c r="O64" s="954"/>
      <c r="P64" s="954"/>
      <c r="Q64" s="955"/>
      <c r="R64" s="954"/>
      <c r="S64" s="954"/>
      <c r="T64" s="954"/>
      <c r="U64" s="954"/>
      <c r="V64" s="954"/>
      <c r="W64" s="954"/>
      <c r="X64" s="954"/>
      <c r="Y64" s="954"/>
      <c r="Z64" s="954"/>
      <c r="AA64" s="954"/>
      <c r="AB64" s="954"/>
      <c r="AC64" s="954"/>
      <c r="AD64" s="954"/>
      <c r="AE64" s="954"/>
      <c r="AF64" s="954"/>
      <c r="AG64" s="954"/>
      <c r="AH64" s="954"/>
      <c r="AI64" s="955"/>
    </row>
    <row r="65" spans="1:35" s="496" customFormat="1" ht="15.9" customHeight="1">
      <c r="A65" s="923"/>
      <c r="B65" s="923"/>
      <c r="C65" s="923"/>
      <c r="D65" s="923"/>
      <c r="E65" s="923"/>
      <c r="F65" s="923"/>
      <c r="G65" s="923"/>
      <c r="H65" s="923"/>
      <c r="I65" s="923"/>
      <c r="J65" s="923"/>
      <c r="K65" s="923"/>
      <c r="L65" s="923"/>
      <c r="M65" s="923"/>
      <c r="N65" s="923"/>
      <c r="O65" s="923"/>
      <c r="P65" s="923"/>
      <c r="Q65" s="923"/>
      <c r="R65" s="942"/>
      <c r="S65" s="942"/>
      <c r="T65" s="942"/>
      <c r="U65" s="942"/>
      <c r="V65" s="942"/>
      <c r="W65" s="942"/>
      <c r="X65" s="942"/>
      <c r="Y65" s="942"/>
      <c r="Z65" s="942"/>
      <c r="AA65" s="942"/>
      <c r="AB65" s="942"/>
      <c r="AC65" s="942"/>
      <c r="AD65" s="942"/>
      <c r="AE65" s="942"/>
      <c r="AF65" s="942"/>
      <c r="AG65" s="942"/>
      <c r="AH65" s="942"/>
      <c r="AI65" s="942"/>
    </row>
    <row r="66" spans="1:35" ht="6" customHeight="1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</row>
    <row r="67" spans="1:35" s="79" customFormat="1" ht="23" customHeight="1">
      <c r="A67" s="1008" t="s">
        <v>900</v>
      </c>
      <c r="B67" s="1009"/>
      <c r="C67" s="1009"/>
      <c r="D67" s="1009"/>
      <c r="E67" s="1009"/>
      <c r="F67" s="1009"/>
      <c r="G67" s="1009"/>
      <c r="H67" s="1009"/>
      <c r="I67" s="1009"/>
      <c r="J67" s="1009"/>
      <c r="K67" s="1009"/>
      <c r="L67" s="1009"/>
      <c r="M67" s="1009"/>
      <c r="N67" s="1009"/>
      <c r="O67" s="1009"/>
      <c r="P67" s="1009"/>
      <c r="Q67" s="1009"/>
      <c r="R67" s="1009"/>
      <c r="S67" s="1009"/>
      <c r="T67" s="1009"/>
      <c r="U67" s="1009"/>
      <c r="V67" s="1009"/>
      <c r="W67" s="1009"/>
      <c r="X67" s="1009"/>
      <c r="Y67" s="1009"/>
      <c r="Z67" s="1009"/>
      <c r="AA67" s="1009"/>
      <c r="AB67" s="1009"/>
      <c r="AC67" s="1009"/>
      <c r="AD67" s="1009"/>
      <c r="AE67" s="1009"/>
      <c r="AF67" s="1009"/>
      <c r="AG67" s="1009"/>
      <c r="AH67" s="1009"/>
      <c r="AI67" s="1009"/>
    </row>
    <row r="68" spans="1:35" ht="2.25" customHeight="1">
      <c r="A68" s="100"/>
      <c r="B68" s="491"/>
      <c r="C68" s="491"/>
      <c r="D68" s="491"/>
      <c r="E68" s="491"/>
      <c r="F68" s="491"/>
      <c r="G68" s="491"/>
      <c r="H68" s="491"/>
      <c r="I68" s="491"/>
      <c r="J68" s="491"/>
      <c r="K68" s="491"/>
      <c r="L68" s="491"/>
      <c r="M68" s="491"/>
      <c r="N68" s="491"/>
      <c r="O68" s="491"/>
      <c r="P68" s="491"/>
      <c r="Q68" s="491"/>
      <c r="R68" s="491"/>
      <c r="S68" s="491"/>
      <c r="T68" s="491"/>
      <c r="U68" s="491"/>
      <c r="V68" s="491"/>
      <c r="W68" s="491"/>
      <c r="X68" s="491"/>
      <c r="Y68" s="491"/>
      <c r="Z68" s="491"/>
      <c r="AA68" s="491"/>
      <c r="AB68" s="491"/>
      <c r="AC68" s="491"/>
      <c r="AD68" s="491"/>
      <c r="AE68" s="491"/>
      <c r="AF68" s="491"/>
      <c r="AG68" s="491"/>
      <c r="AH68" s="491"/>
      <c r="AI68" s="491"/>
    </row>
    <row r="69" spans="1:35" s="110" customFormat="1" ht="11.25" customHeight="1">
      <c r="A69" s="936" t="s">
        <v>203</v>
      </c>
      <c r="B69" s="937"/>
      <c r="C69" s="937"/>
      <c r="D69" s="937"/>
      <c r="E69" s="937"/>
      <c r="F69" s="937"/>
      <c r="G69" s="938"/>
      <c r="H69" s="921" t="s">
        <v>204</v>
      </c>
      <c r="I69" s="921"/>
      <c r="J69" s="921"/>
      <c r="K69" s="921"/>
      <c r="L69" s="921"/>
      <c r="M69" s="921"/>
      <c r="N69" s="921"/>
      <c r="O69" s="921"/>
      <c r="P69" s="921"/>
      <c r="Q69" s="921"/>
      <c r="R69" s="921" t="s">
        <v>205</v>
      </c>
      <c r="S69" s="921"/>
      <c r="T69" s="921"/>
      <c r="U69" s="921"/>
      <c r="V69" s="921"/>
      <c r="W69" s="921"/>
      <c r="X69" s="921"/>
      <c r="Y69" s="921"/>
      <c r="Z69" s="921" t="s">
        <v>206</v>
      </c>
      <c r="AA69" s="921"/>
      <c r="AB69" s="921"/>
      <c r="AC69" s="921"/>
      <c r="AD69" s="921"/>
      <c r="AE69" s="921"/>
      <c r="AF69" s="921"/>
      <c r="AG69" s="921"/>
      <c r="AH69" s="921"/>
      <c r="AI69" s="921"/>
    </row>
    <row r="70" spans="1:35" s="496" customFormat="1" ht="15.9" customHeight="1">
      <c r="A70" s="1007" t="s">
        <v>86</v>
      </c>
      <c r="B70" s="1007"/>
      <c r="C70" s="1007"/>
      <c r="D70" s="1007"/>
      <c r="E70" s="1007"/>
      <c r="F70" s="1007"/>
      <c r="G70" s="1007"/>
      <c r="H70" s="1007" t="str">
        <f>IF(A70&lt;&gt;"Polska","nie dotyczy","(wybierz z listy)")</f>
        <v>nie dotyczy</v>
      </c>
      <c r="I70" s="1007"/>
      <c r="J70" s="1007"/>
      <c r="K70" s="1007"/>
      <c r="L70" s="1007"/>
      <c r="M70" s="1007"/>
      <c r="N70" s="1007"/>
      <c r="O70" s="1007"/>
      <c r="P70" s="1007"/>
      <c r="Q70" s="1007"/>
      <c r="R70" s="923" t="str">
        <f>IF(A70&lt;&gt;"Polska","nie dotyczy","")</f>
        <v>nie dotyczy</v>
      </c>
      <c r="S70" s="923"/>
      <c r="T70" s="923"/>
      <c r="U70" s="923"/>
      <c r="V70" s="923"/>
      <c r="W70" s="923"/>
      <c r="X70" s="923"/>
      <c r="Y70" s="923"/>
      <c r="Z70" s="923"/>
      <c r="AA70" s="923"/>
      <c r="AB70" s="923"/>
      <c r="AC70" s="923"/>
      <c r="AD70" s="923"/>
      <c r="AE70" s="923"/>
      <c r="AF70" s="923"/>
      <c r="AG70" s="923"/>
      <c r="AH70" s="923"/>
      <c r="AI70" s="923"/>
    </row>
    <row r="71" spans="1:35" s="112" customFormat="1" ht="11.25" customHeight="1">
      <c r="A71" s="936" t="s">
        <v>210</v>
      </c>
      <c r="B71" s="937"/>
      <c r="C71" s="937"/>
      <c r="D71" s="937"/>
      <c r="E71" s="937"/>
      <c r="F71" s="937"/>
      <c r="G71" s="938"/>
      <c r="H71" s="936" t="s">
        <v>209</v>
      </c>
      <c r="I71" s="937"/>
      <c r="J71" s="937"/>
      <c r="K71" s="937"/>
      <c r="L71" s="937"/>
      <c r="M71" s="937"/>
      <c r="N71" s="937"/>
      <c r="O71" s="937"/>
      <c r="P71" s="937"/>
      <c r="Q71" s="938"/>
      <c r="R71" s="936" t="s">
        <v>208</v>
      </c>
      <c r="S71" s="937"/>
      <c r="T71" s="937"/>
      <c r="U71" s="937"/>
      <c r="V71" s="937"/>
      <c r="W71" s="937"/>
      <c r="X71" s="937"/>
      <c r="Y71" s="938"/>
      <c r="Z71" s="936" t="s">
        <v>207</v>
      </c>
      <c r="AA71" s="937"/>
      <c r="AB71" s="937"/>
      <c r="AC71" s="937"/>
      <c r="AD71" s="937"/>
      <c r="AE71" s="937"/>
      <c r="AF71" s="937"/>
      <c r="AG71" s="937"/>
      <c r="AH71" s="937"/>
      <c r="AI71" s="938"/>
    </row>
    <row r="72" spans="1:35" s="496" customFormat="1" ht="15.9" customHeight="1">
      <c r="A72" s="939"/>
      <c r="B72" s="940"/>
      <c r="C72" s="940"/>
      <c r="D72" s="940"/>
      <c r="E72" s="940"/>
      <c r="F72" s="940"/>
      <c r="G72" s="941"/>
      <c r="H72" s="939"/>
      <c r="I72" s="940"/>
      <c r="J72" s="940"/>
      <c r="K72" s="940"/>
      <c r="L72" s="940"/>
      <c r="M72" s="940"/>
      <c r="N72" s="940"/>
      <c r="O72" s="940"/>
      <c r="P72" s="940"/>
      <c r="Q72" s="941"/>
      <c r="R72" s="939"/>
      <c r="S72" s="940"/>
      <c r="T72" s="940"/>
      <c r="U72" s="940"/>
      <c r="V72" s="940"/>
      <c r="W72" s="940"/>
      <c r="X72" s="940"/>
      <c r="Y72" s="941"/>
      <c r="Z72" s="923"/>
      <c r="AA72" s="923"/>
      <c r="AB72" s="923"/>
      <c r="AC72" s="923"/>
      <c r="AD72" s="923"/>
      <c r="AE72" s="923"/>
      <c r="AF72" s="923"/>
      <c r="AG72" s="923"/>
      <c r="AH72" s="923"/>
      <c r="AI72" s="923"/>
    </row>
    <row r="73" spans="1:35" s="113" customFormat="1" ht="11.25" customHeight="1">
      <c r="A73" s="936" t="s">
        <v>211</v>
      </c>
      <c r="B73" s="937"/>
      <c r="C73" s="937"/>
      <c r="D73" s="937"/>
      <c r="E73" s="937"/>
      <c r="F73" s="937"/>
      <c r="G73" s="938"/>
      <c r="H73" s="936" t="s">
        <v>212</v>
      </c>
      <c r="I73" s="937"/>
      <c r="J73" s="937"/>
      <c r="K73" s="937"/>
      <c r="L73" s="937"/>
      <c r="M73" s="937"/>
      <c r="N73" s="937"/>
      <c r="O73" s="937"/>
      <c r="P73" s="937"/>
      <c r="Q73" s="938"/>
      <c r="R73" s="936" t="s">
        <v>962</v>
      </c>
      <c r="S73" s="937"/>
      <c r="T73" s="937"/>
      <c r="U73" s="937"/>
      <c r="V73" s="937"/>
      <c r="W73" s="937"/>
      <c r="X73" s="937"/>
      <c r="Y73" s="938"/>
      <c r="Z73" s="936" t="s">
        <v>953</v>
      </c>
      <c r="AA73" s="937"/>
      <c r="AB73" s="937"/>
      <c r="AC73" s="937"/>
      <c r="AD73" s="937"/>
      <c r="AE73" s="937"/>
      <c r="AF73" s="937"/>
      <c r="AG73" s="937"/>
      <c r="AH73" s="937"/>
      <c r="AI73" s="938"/>
    </row>
    <row r="74" spans="1:35" s="497" customFormat="1" ht="15.9" customHeight="1">
      <c r="A74" s="939"/>
      <c r="B74" s="940"/>
      <c r="C74" s="940"/>
      <c r="D74" s="940"/>
      <c r="E74" s="940"/>
      <c r="F74" s="940"/>
      <c r="G74" s="941"/>
      <c r="H74" s="939"/>
      <c r="I74" s="940"/>
      <c r="J74" s="940"/>
      <c r="K74" s="940"/>
      <c r="L74" s="940"/>
      <c r="M74" s="940"/>
      <c r="N74" s="940"/>
      <c r="O74" s="940"/>
      <c r="P74" s="940"/>
      <c r="Q74" s="941"/>
      <c r="R74" s="950"/>
      <c r="S74" s="951"/>
      <c r="T74" s="951"/>
      <c r="U74" s="951"/>
      <c r="V74" s="951"/>
      <c r="W74" s="951"/>
      <c r="X74" s="951"/>
      <c r="Y74" s="952"/>
      <c r="Z74" s="950"/>
      <c r="AA74" s="951"/>
      <c r="AB74" s="951"/>
      <c r="AC74" s="951"/>
      <c r="AD74" s="951"/>
      <c r="AE74" s="951"/>
      <c r="AF74" s="951"/>
      <c r="AG74" s="951"/>
      <c r="AH74" s="951"/>
      <c r="AI74" s="952"/>
    </row>
    <row r="75" spans="1:35" s="110" customFormat="1" ht="10.5" customHeight="1">
      <c r="A75" s="944" t="s">
        <v>954</v>
      </c>
      <c r="B75" s="945"/>
      <c r="C75" s="945"/>
      <c r="D75" s="945"/>
      <c r="E75" s="945"/>
      <c r="F75" s="945"/>
      <c r="G75" s="945"/>
      <c r="H75" s="945"/>
      <c r="I75" s="945"/>
      <c r="J75" s="945"/>
      <c r="K75" s="945"/>
      <c r="L75" s="945"/>
      <c r="M75" s="945"/>
      <c r="N75" s="945"/>
      <c r="O75" s="945"/>
      <c r="P75" s="945"/>
      <c r="Q75" s="946"/>
      <c r="R75" s="947"/>
      <c r="S75" s="948"/>
      <c r="T75" s="948"/>
      <c r="U75" s="948"/>
      <c r="V75" s="948"/>
      <c r="W75" s="948"/>
      <c r="X75" s="948"/>
      <c r="Y75" s="948"/>
      <c r="Z75" s="948"/>
      <c r="AA75" s="948"/>
      <c r="AB75" s="948"/>
      <c r="AC75" s="948"/>
      <c r="AD75" s="948"/>
      <c r="AE75" s="948"/>
      <c r="AF75" s="948"/>
      <c r="AG75" s="948"/>
      <c r="AH75" s="948"/>
      <c r="AI75" s="949"/>
    </row>
    <row r="76" spans="1:35" s="496" customFormat="1" ht="15.9" customHeight="1">
      <c r="A76" s="923"/>
      <c r="B76" s="923"/>
      <c r="C76" s="923"/>
      <c r="D76" s="923"/>
      <c r="E76" s="923"/>
      <c r="F76" s="923"/>
      <c r="G76" s="923"/>
      <c r="H76" s="923"/>
      <c r="I76" s="923"/>
      <c r="J76" s="923"/>
      <c r="K76" s="923"/>
      <c r="L76" s="923"/>
      <c r="M76" s="923"/>
      <c r="N76" s="923"/>
      <c r="O76" s="923"/>
      <c r="P76" s="923"/>
      <c r="Q76" s="923"/>
      <c r="R76" s="942"/>
      <c r="S76" s="942"/>
      <c r="T76" s="942"/>
      <c r="U76" s="942"/>
      <c r="V76" s="942"/>
      <c r="W76" s="942"/>
      <c r="X76" s="942"/>
      <c r="Y76" s="942"/>
      <c r="Z76" s="942"/>
      <c r="AA76" s="942"/>
      <c r="AB76" s="942"/>
      <c r="AC76" s="942"/>
      <c r="AD76" s="942"/>
      <c r="AE76" s="942"/>
      <c r="AF76" s="942"/>
      <c r="AG76" s="942"/>
      <c r="AH76" s="942"/>
      <c r="AI76" s="942"/>
    </row>
    <row r="77" spans="1:35" s="111" customFormat="1" ht="6" customHeight="1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s="79" customFormat="1" ht="22.5" customHeight="1">
      <c r="A78" s="943" t="s">
        <v>652</v>
      </c>
      <c r="B78" s="943"/>
      <c r="C78" s="943"/>
      <c r="D78" s="943"/>
      <c r="E78" s="943"/>
      <c r="F78" s="943"/>
      <c r="G78" s="943"/>
      <c r="H78" s="943"/>
      <c r="I78" s="943"/>
      <c r="J78" s="943"/>
      <c r="K78" s="943"/>
      <c r="L78" s="943"/>
      <c r="M78" s="943"/>
      <c r="N78" s="943"/>
      <c r="O78" s="943"/>
      <c r="P78" s="943"/>
      <c r="Q78" s="943"/>
      <c r="R78" s="943"/>
      <c r="S78" s="943"/>
      <c r="T78" s="943"/>
      <c r="U78" s="943"/>
      <c r="V78" s="943"/>
      <c r="W78" s="943"/>
      <c r="X78" s="943"/>
      <c r="Y78" s="943"/>
      <c r="Z78" s="943"/>
      <c r="AA78" s="943"/>
      <c r="AB78" s="943"/>
      <c r="AC78" s="943"/>
      <c r="AD78" s="943"/>
      <c r="AE78" s="943"/>
      <c r="AF78" s="943"/>
      <c r="AG78" s="943"/>
      <c r="AH78" s="943"/>
      <c r="AI78" s="943"/>
    </row>
    <row r="79" spans="1:35" s="79" customFormat="1" ht="2.25" customHeight="1">
      <c r="A79" s="845"/>
      <c r="B79" s="797"/>
      <c r="C79" s="797"/>
      <c r="D79" s="797"/>
      <c r="E79" s="797"/>
      <c r="F79" s="797"/>
      <c r="G79" s="797"/>
      <c r="H79" s="797"/>
      <c r="I79" s="797"/>
      <c r="J79" s="797"/>
      <c r="K79" s="797"/>
      <c r="L79" s="797"/>
      <c r="M79" s="797"/>
      <c r="N79" s="797"/>
      <c r="O79" s="797"/>
      <c r="P79" s="797"/>
      <c r="Q79" s="797"/>
      <c r="R79" s="797"/>
      <c r="S79" s="797"/>
      <c r="T79" s="797"/>
      <c r="U79" s="797"/>
      <c r="V79" s="797"/>
      <c r="W79" s="797"/>
      <c r="X79" s="797"/>
      <c r="Y79" s="797"/>
      <c r="Z79" s="797"/>
      <c r="AA79" s="797"/>
      <c r="AB79" s="797"/>
      <c r="AC79" s="797"/>
      <c r="AD79" s="797"/>
      <c r="AE79" s="797"/>
      <c r="AF79" s="797"/>
      <c r="AG79" s="797"/>
      <c r="AH79" s="797"/>
      <c r="AI79" s="797"/>
    </row>
    <row r="80" spans="1:35" s="499" customFormat="1" ht="15" customHeight="1">
      <c r="A80" s="933" t="s">
        <v>5</v>
      </c>
      <c r="B80" s="933"/>
      <c r="C80" s="915" t="s">
        <v>141</v>
      </c>
      <c r="D80" s="915"/>
      <c r="E80" s="915"/>
      <c r="F80" s="915"/>
      <c r="G80" s="915"/>
      <c r="H80" s="915"/>
      <c r="I80" s="915"/>
      <c r="J80" s="915"/>
      <c r="K80" s="915"/>
      <c r="L80" s="915"/>
      <c r="M80" s="915" t="s">
        <v>120</v>
      </c>
      <c r="N80" s="915"/>
      <c r="O80" s="915"/>
      <c r="P80" s="915"/>
      <c r="Q80" s="915"/>
      <c r="R80" s="915"/>
      <c r="S80" s="915"/>
      <c r="T80" s="915"/>
      <c r="U80" s="915"/>
      <c r="V80" s="915"/>
      <c r="W80" s="915"/>
      <c r="X80" s="917" t="s">
        <v>121</v>
      </c>
      <c r="Y80" s="917"/>
      <c r="Z80" s="917"/>
      <c r="AA80" s="917"/>
      <c r="AB80" s="917"/>
      <c r="AC80" s="917"/>
      <c r="AD80" s="917"/>
      <c r="AE80" s="917"/>
      <c r="AF80" s="917"/>
      <c r="AG80" s="917"/>
      <c r="AH80" s="917"/>
      <c r="AI80" s="917"/>
    </row>
    <row r="81" spans="1:38" ht="15" customHeight="1">
      <c r="A81" s="935" t="s">
        <v>381</v>
      </c>
      <c r="B81" s="935"/>
      <c r="C81" s="916"/>
      <c r="D81" s="916"/>
      <c r="E81" s="916"/>
      <c r="F81" s="916"/>
      <c r="G81" s="916"/>
      <c r="H81" s="916"/>
      <c r="I81" s="916"/>
      <c r="J81" s="916"/>
      <c r="K81" s="916"/>
      <c r="L81" s="916"/>
      <c r="M81" s="916"/>
      <c r="N81" s="916"/>
      <c r="O81" s="916"/>
      <c r="P81" s="916"/>
      <c r="Q81" s="916"/>
      <c r="R81" s="916"/>
      <c r="S81" s="916"/>
      <c r="T81" s="916"/>
      <c r="U81" s="916"/>
      <c r="V81" s="916"/>
      <c r="W81" s="916"/>
      <c r="X81" s="916"/>
      <c r="Y81" s="916"/>
      <c r="Z81" s="916"/>
      <c r="AA81" s="916"/>
      <c r="AB81" s="916"/>
      <c r="AC81" s="916"/>
      <c r="AD81" s="916"/>
      <c r="AE81" s="916"/>
      <c r="AF81" s="916"/>
      <c r="AG81" s="916"/>
      <c r="AH81" s="916"/>
      <c r="AI81" s="916"/>
    </row>
    <row r="82" spans="1:38" ht="15" customHeight="1">
      <c r="A82" s="935" t="s">
        <v>382</v>
      </c>
      <c r="B82" s="935"/>
      <c r="C82" s="916"/>
      <c r="D82" s="916"/>
      <c r="E82" s="916"/>
      <c r="F82" s="916"/>
      <c r="G82" s="916"/>
      <c r="H82" s="916"/>
      <c r="I82" s="916"/>
      <c r="J82" s="916"/>
      <c r="K82" s="916"/>
      <c r="L82" s="916"/>
      <c r="M82" s="916"/>
      <c r="N82" s="916"/>
      <c r="O82" s="916"/>
      <c r="P82" s="916"/>
      <c r="Q82" s="916"/>
      <c r="R82" s="916"/>
      <c r="S82" s="916"/>
      <c r="T82" s="916"/>
      <c r="U82" s="916"/>
      <c r="V82" s="916"/>
      <c r="W82" s="916"/>
      <c r="X82" s="916"/>
      <c r="Y82" s="916"/>
      <c r="Z82" s="916"/>
      <c r="AA82" s="916"/>
      <c r="AB82" s="916"/>
      <c r="AC82" s="916"/>
      <c r="AD82" s="916"/>
      <c r="AE82" s="916"/>
      <c r="AF82" s="916"/>
      <c r="AG82" s="916"/>
      <c r="AH82" s="916"/>
      <c r="AI82" s="916"/>
    </row>
    <row r="83" spans="1:38" ht="15" customHeight="1">
      <c r="A83" s="935" t="s">
        <v>383</v>
      </c>
      <c r="B83" s="935"/>
      <c r="C83" s="916"/>
      <c r="D83" s="916"/>
      <c r="E83" s="916"/>
      <c r="F83" s="916"/>
      <c r="G83" s="916"/>
      <c r="H83" s="916"/>
      <c r="I83" s="916"/>
      <c r="J83" s="916"/>
      <c r="K83" s="916"/>
      <c r="L83" s="916"/>
      <c r="M83" s="916"/>
      <c r="N83" s="916"/>
      <c r="O83" s="916"/>
      <c r="P83" s="916"/>
      <c r="Q83" s="916"/>
      <c r="R83" s="916"/>
      <c r="S83" s="916"/>
      <c r="T83" s="916"/>
      <c r="U83" s="916"/>
      <c r="V83" s="916"/>
      <c r="W83" s="916"/>
      <c r="X83" s="916"/>
      <c r="Y83" s="916"/>
      <c r="Z83" s="916"/>
      <c r="AA83" s="916"/>
      <c r="AB83" s="916"/>
      <c r="AC83" s="916"/>
      <c r="AD83" s="916"/>
      <c r="AE83" s="916"/>
      <c r="AF83" s="916"/>
      <c r="AG83" s="916"/>
      <c r="AH83" s="916"/>
      <c r="AI83" s="916"/>
    </row>
    <row r="84" spans="1:38" s="450" customFormat="1" ht="15" customHeight="1">
      <c r="A84" s="935" t="s">
        <v>6</v>
      </c>
      <c r="B84" s="935"/>
      <c r="C84" s="916"/>
      <c r="D84" s="916"/>
      <c r="E84" s="916"/>
      <c r="F84" s="916"/>
      <c r="G84" s="916"/>
      <c r="H84" s="916"/>
      <c r="I84" s="916"/>
      <c r="J84" s="916"/>
      <c r="K84" s="916"/>
      <c r="L84" s="916"/>
      <c r="M84" s="916"/>
      <c r="N84" s="916"/>
      <c r="O84" s="916"/>
      <c r="P84" s="916"/>
      <c r="Q84" s="916"/>
      <c r="R84" s="916"/>
      <c r="S84" s="916"/>
      <c r="T84" s="916"/>
      <c r="U84" s="916"/>
      <c r="V84" s="916"/>
      <c r="W84" s="916"/>
      <c r="X84" s="916"/>
      <c r="Y84" s="916"/>
      <c r="Z84" s="916"/>
      <c r="AA84" s="916"/>
      <c r="AB84" s="916"/>
      <c r="AC84" s="916"/>
      <c r="AD84" s="916"/>
      <c r="AE84" s="916"/>
      <c r="AF84" s="916"/>
      <c r="AG84" s="916"/>
      <c r="AH84" s="916"/>
      <c r="AI84" s="916"/>
    </row>
    <row r="85" spans="1:38" s="450" customFormat="1" ht="15" customHeight="1">
      <c r="A85" s="757"/>
      <c r="B85" s="757"/>
      <c r="C85" s="758"/>
      <c r="D85" s="758"/>
      <c r="E85" s="758"/>
      <c r="F85" s="758"/>
      <c r="G85" s="758"/>
      <c r="H85" s="758"/>
      <c r="I85" s="758"/>
      <c r="J85" s="758"/>
      <c r="K85" s="758"/>
      <c r="L85" s="758"/>
      <c r="M85" s="758"/>
      <c r="N85" s="758"/>
      <c r="O85" s="758"/>
      <c r="P85" s="758"/>
      <c r="Q85" s="758"/>
      <c r="R85" s="758"/>
      <c r="S85" s="758"/>
      <c r="T85" s="758"/>
      <c r="U85" s="758"/>
      <c r="V85" s="758"/>
      <c r="W85" s="758"/>
      <c r="X85" s="758"/>
      <c r="Y85" s="758"/>
      <c r="Z85" s="758"/>
      <c r="AA85" s="758"/>
      <c r="AB85" s="758"/>
      <c r="AC85" s="758"/>
      <c r="AD85" s="758"/>
      <c r="AE85" s="758"/>
      <c r="AF85" s="758"/>
      <c r="AG85" s="758"/>
      <c r="AH85" s="758"/>
      <c r="AI85" s="758"/>
    </row>
    <row r="86" spans="1:38" ht="10.5" customHeight="1">
      <c r="A86" s="490"/>
      <c r="B86" s="490"/>
      <c r="C86" s="490"/>
      <c r="D86" s="490"/>
      <c r="E86" s="490"/>
      <c r="F86" s="490"/>
      <c r="G86" s="490"/>
      <c r="H86" s="490"/>
      <c r="I86" s="490"/>
      <c r="J86" s="490"/>
      <c r="K86" s="490"/>
      <c r="L86" s="490"/>
      <c r="M86" s="490"/>
      <c r="N86" s="490"/>
      <c r="O86" s="490"/>
      <c r="P86" s="490"/>
      <c r="Q86" s="490"/>
      <c r="R86" s="490"/>
      <c r="S86" s="490"/>
      <c r="T86" s="490"/>
      <c r="U86" s="490"/>
      <c r="V86" s="490"/>
      <c r="W86" s="490"/>
      <c r="X86" s="490"/>
      <c r="Y86" s="490"/>
      <c r="Z86" s="490"/>
      <c r="AA86" s="490"/>
      <c r="AB86" s="490"/>
      <c r="AC86" s="490"/>
      <c r="AD86" s="490"/>
      <c r="AE86" s="490"/>
      <c r="AF86" s="490"/>
      <c r="AG86" s="490"/>
      <c r="AH86" s="490"/>
      <c r="AI86" s="490"/>
      <c r="AK86" s="526" t="s">
        <v>703</v>
      </c>
      <c r="AL86" s="518"/>
    </row>
    <row r="87" spans="1:38" s="79" customFormat="1" ht="15" customHeight="1">
      <c r="A87" s="918" t="s">
        <v>384</v>
      </c>
      <c r="B87" s="918"/>
      <c r="C87" s="918"/>
      <c r="D87" s="918"/>
      <c r="E87" s="918"/>
      <c r="F87" s="918"/>
      <c r="G87" s="918"/>
      <c r="H87" s="918"/>
      <c r="I87" s="918"/>
      <c r="J87" s="918"/>
      <c r="K87" s="918"/>
      <c r="L87" s="918"/>
      <c r="M87" s="918"/>
      <c r="N87" s="918"/>
      <c r="O87" s="918"/>
      <c r="P87" s="918"/>
      <c r="Q87" s="918"/>
      <c r="R87" s="918"/>
      <c r="S87" s="918"/>
      <c r="T87" s="918"/>
      <c r="U87" s="918"/>
      <c r="V87" s="918"/>
      <c r="W87" s="918"/>
      <c r="X87" s="918"/>
      <c r="Y87" s="918"/>
      <c r="Z87" s="918"/>
      <c r="AA87" s="918"/>
      <c r="AB87" s="918"/>
      <c r="AC87" s="918"/>
      <c r="AD87" s="918"/>
      <c r="AE87" s="918"/>
      <c r="AF87" s="918"/>
      <c r="AG87" s="918"/>
      <c r="AH87" s="918"/>
      <c r="AI87" s="918"/>
      <c r="AK87" s="535" t="s">
        <v>704</v>
      </c>
      <c r="AL87" s="518"/>
    </row>
    <row r="88" spans="1:38" ht="2.25" customHeight="1">
      <c r="A88" s="116"/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492"/>
      <c r="Z88" s="492"/>
      <c r="AA88" s="492"/>
      <c r="AB88" s="492"/>
      <c r="AC88" s="492"/>
      <c r="AD88" s="492"/>
      <c r="AE88" s="492"/>
      <c r="AF88" s="492"/>
      <c r="AG88" s="492"/>
      <c r="AH88" s="492"/>
      <c r="AI88" s="492"/>
      <c r="AK88" s="518"/>
      <c r="AL88" s="518"/>
    </row>
    <row r="89" spans="1:38" s="61" customFormat="1" ht="9.75" customHeight="1">
      <c r="A89" s="924" t="s">
        <v>385</v>
      </c>
      <c r="B89" s="925"/>
      <c r="C89" s="925"/>
      <c r="D89" s="925"/>
      <c r="E89" s="925"/>
      <c r="F89" s="925"/>
      <c r="G89" s="925"/>
      <c r="H89" s="925"/>
      <c r="I89" s="925"/>
      <c r="J89" s="925"/>
      <c r="K89" s="925"/>
      <c r="L89" s="925"/>
      <c r="M89" s="924" t="s">
        <v>386</v>
      </c>
      <c r="N89" s="925"/>
      <c r="O89" s="925"/>
      <c r="P89" s="925"/>
      <c r="Q89" s="925"/>
      <c r="R89" s="925"/>
      <c r="S89" s="925"/>
      <c r="T89" s="925"/>
      <c r="U89" s="925"/>
      <c r="V89" s="925"/>
      <c r="W89" s="925"/>
      <c r="X89" s="926" t="s">
        <v>856</v>
      </c>
      <c r="Y89" s="927"/>
      <c r="Z89" s="927"/>
      <c r="AA89" s="927"/>
      <c r="AB89" s="927"/>
      <c r="AC89" s="927"/>
      <c r="AD89" s="927"/>
      <c r="AE89" s="927"/>
      <c r="AF89" s="927"/>
      <c r="AG89" s="927"/>
      <c r="AH89" s="927"/>
      <c r="AI89" s="928"/>
      <c r="AK89" s="518"/>
      <c r="AL89" s="518"/>
    </row>
    <row r="90" spans="1:38" s="282" customFormat="1" ht="15.9" customHeight="1">
      <c r="A90" s="929"/>
      <c r="B90" s="930"/>
      <c r="C90" s="930"/>
      <c r="D90" s="930"/>
      <c r="E90" s="930"/>
      <c r="F90" s="930"/>
      <c r="G90" s="930"/>
      <c r="H90" s="930"/>
      <c r="I90" s="930"/>
      <c r="J90" s="930"/>
      <c r="K90" s="930"/>
      <c r="L90" s="930"/>
      <c r="M90" s="929"/>
      <c r="N90" s="930"/>
      <c r="O90" s="930"/>
      <c r="P90" s="930"/>
      <c r="Q90" s="930"/>
      <c r="R90" s="930"/>
      <c r="S90" s="930"/>
      <c r="T90" s="930"/>
      <c r="U90" s="930"/>
      <c r="V90" s="930"/>
      <c r="W90" s="931"/>
      <c r="X90" s="932"/>
      <c r="Y90" s="930"/>
      <c r="Z90" s="930"/>
      <c r="AA90" s="930"/>
      <c r="AB90" s="930"/>
      <c r="AC90" s="930"/>
      <c r="AD90" s="930"/>
      <c r="AE90" s="930"/>
      <c r="AF90" s="930"/>
      <c r="AG90" s="930"/>
      <c r="AH90" s="930"/>
      <c r="AI90" s="931"/>
      <c r="AK90" s="518"/>
      <c r="AL90" s="518"/>
    </row>
    <row r="91" spans="1:38" ht="2.25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</row>
    <row r="92" spans="1:38" s="79" customFormat="1" ht="15" customHeight="1">
      <c r="A92" s="919" t="s">
        <v>914</v>
      </c>
      <c r="B92" s="919"/>
      <c r="C92" s="919"/>
      <c r="D92" s="919"/>
      <c r="E92" s="919"/>
      <c r="F92" s="919"/>
      <c r="G92" s="919"/>
      <c r="H92" s="919"/>
      <c r="I92" s="919"/>
      <c r="J92" s="919"/>
      <c r="K92" s="919"/>
      <c r="L92" s="919"/>
      <c r="M92" s="919"/>
      <c r="N92" s="919"/>
      <c r="O92" s="919"/>
      <c r="P92" s="919"/>
      <c r="Q92" s="919"/>
      <c r="R92" s="919"/>
      <c r="S92" s="919"/>
      <c r="T92" s="919"/>
      <c r="U92" s="919"/>
      <c r="V92" s="919"/>
      <c r="W92" s="919"/>
      <c r="X92" s="919"/>
      <c r="Y92" s="919"/>
      <c r="Z92" s="919"/>
      <c r="AA92" s="919"/>
      <c r="AB92" s="919"/>
      <c r="AC92" s="919"/>
      <c r="AD92" s="919"/>
      <c r="AE92" s="919"/>
      <c r="AF92" s="919"/>
      <c r="AG92" s="919"/>
      <c r="AH92" s="919"/>
      <c r="AI92" s="919"/>
    </row>
    <row r="93" spans="1:38" ht="2.25" customHeight="1">
      <c r="A93" s="920"/>
      <c r="B93" s="919"/>
      <c r="C93" s="919"/>
      <c r="D93" s="919"/>
      <c r="E93" s="919"/>
      <c r="F93" s="919"/>
      <c r="G93" s="919"/>
      <c r="H93" s="919"/>
      <c r="I93" s="919"/>
      <c r="J93" s="919"/>
      <c r="K93" s="919"/>
      <c r="L93" s="919"/>
      <c r="M93" s="919"/>
      <c r="N93" s="919"/>
      <c r="O93" s="919"/>
      <c r="P93" s="919"/>
      <c r="Q93" s="919"/>
      <c r="R93" s="919"/>
      <c r="S93" s="919"/>
      <c r="T93" s="919"/>
      <c r="U93" s="919"/>
      <c r="V93" s="919"/>
      <c r="W93" s="919"/>
      <c r="X93" s="919"/>
      <c r="Y93" s="919"/>
      <c r="Z93" s="919"/>
      <c r="AA93" s="919"/>
      <c r="AB93" s="919"/>
      <c r="AC93" s="919"/>
      <c r="AD93" s="919"/>
      <c r="AE93" s="919"/>
      <c r="AF93" s="919"/>
      <c r="AG93" s="919"/>
      <c r="AH93" s="919"/>
      <c r="AI93" s="919"/>
    </row>
    <row r="94" spans="1:38" s="110" customFormat="1" ht="9" customHeight="1">
      <c r="A94" s="921" t="s">
        <v>213</v>
      </c>
      <c r="B94" s="921"/>
      <c r="C94" s="921"/>
      <c r="D94" s="921"/>
      <c r="E94" s="921"/>
      <c r="F94" s="921"/>
      <c r="G94" s="921"/>
      <c r="H94" s="921"/>
      <c r="I94" s="921"/>
      <c r="J94" s="921"/>
      <c r="K94" s="921"/>
      <c r="L94" s="921"/>
      <c r="M94" s="921"/>
      <c r="N94" s="921" t="s">
        <v>214</v>
      </c>
      <c r="O94" s="921"/>
      <c r="P94" s="921"/>
      <c r="Q94" s="921"/>
      <c r="R94" s="921"/>
      <c r="S94" s="921"/>
      <c r="T94" s="921"/>
      <c r="U94" s="921"/>
      <c r="V94" s="921"/>
      <c r="W94" s="921"/>
      <c r="X94" s="921"/>
      <c r="Y94" s="921"/>
      <c r="Z94" s="921" t="s">
        <v>985</v>
      </c>
      <c r="AA94" s="921"/>
      <c r="AB94" s="921"/>
      <c r="AC94" s="921"/>
      <c r="AD94" s="921"/>
      <c r="AE94" s="921"/>
      <c r="AF94" s="921"/>
      <c r="AG94" s="921"/>
      <c r="AH94" s="921"/>
      <c r="AI94" s="921"/>
    </row>
    <row r="95" spans="1:38" s="498" customFormat="1" ht="15.9" customHeight="1">
      <c r="A95" s="923"/>
      <c r="B95" s="923"/>
      <c r="C95" s="923"/>
      <c r="D95" s="923"/>
      <c r="E95" s="923"/>
      <c r="F95" s="923"/>
      <c r="G95" s="923"/>
      <c r="H95" s="923"/>
      <c r="I95" s="923"/>
      <c r="J95" s="923"/>
      <c r="K95" s="923"/>
      <c r="L95" s="923"/>
      <c r="M95" s="923"/>
      <c r="N95" s="923"/>
      <c r="O95" s="923"/>
      <c r="P95" s="923"/>
      <c r="Q95" s="923"/>
      <c r="R95" s="923"/>
      <c r="S95" s="923"/>
      <c r="T95" s="923"/>
      <c r="U95" s="923"/>
      <c r="V95" s="923"/>
      <c r="W95" s="923"/>
      <c r="X95" s="923"/>
      <c r="Y95" s="923"/>
      <c r="Z95" s="922"/>
      <c r="AA95" s="922"/>
      <c r="AB95" s="922"/>
      <c r="AC95" s="922"/>
      <c r="AD95" s="922"/>
      <c r="AE95" s="922"/>
      <c r="AF95" s="922"/>
      <c r="AG95" s="922"/>
      <c r="AH95" s="922"/>
      <c r="AI95" s="922"/>
    </row>
    <row r="96" spans="1:38" s="110" customFormat="1" ht="9" customHeight="1">
      <c r="A96" s="921" t="s">
        <v>986</v>
      </c>
      <c r="B96" s="921"/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</row>
    <row r="97" spans="1:35" s="498" customFormat="1" ht="15.9" customHeight="1">
      <c r="A97" s="922"/>
      <c r="B97" s="922"/>
      <c r="C97" s="922"/>
      <c r="D97" s="922"/>
      <c r="E97" s="922"/>
      <c r="F97" s="922"/>
      <c r="G97" s="922"/>
      <c r="H97" s="922"/>
      <c r="I97" s="922"/>
      <c r="J97" s="922"/>
      <c r="K97" s="922"/>
      <c r="L97" s="922"/>
      <c r="M97" s="922"/>
      <c r="N97" s="923"/>
      <c r="O97" s="923"/>
      <c r="P97" s="923"/>
      <c r="Q97" s="923"/>
      <c r="R97" s="923"/>
      <c r="S97" s="923"/>
      <c r="T97" s="923"/>
      <c r="U97" s="923"/>
      <c r="V97" s="923"/>
      <c r="W97" s="923"/>
      <c r="X97" s="923"/>
      <c r="Y97" s="923"/>
      <c r="Z97" s="923"/>
      <c r="AA97" s="923"/>
      <c r="AB97" s="923"/>
      <c r="AC97" s="923"/>
      <c r="AD97" s="923"/>
      <c r="AE97" s="923"/>
      <c r="AF97" s="923"/>
      <c r="AG97" s="923"/>
      <c r="AH97" s="923"/>
      <c r="AI97" s="923"/>
    </row>
    <row r="98" spans="1:35" s="498" customFormat="1" ht="15.9" customHeight="1">
      <c r="A98" s="908" t="s">
        <v>961</v>
      </c>
      <c r="B98" s="909"/>
      <c r="C98" s="909"/>
      <c r="D98" s="909"/>
      <c r="E98" s="909"/>
      <c r="F98" s="909"/>
      <c r="G98" s="909"/>
      <c r="H98" s="909"/>
      <c r="I98" s="909"/>
      <c r="J98" s="909"/>
      <c r="K98" s="909"/>
      <c r="L98" s="909"/>
      <c r="M98" s="909"/>
      <c r="N98" s="909"/>
      <c r="O98" s="909"/>
      <c r="P98" s="909"/>
      <c r="Q98" s="909"/>
      <c r="R98" s="909"/>
      <c r="S98" s="909"/>
      <c r="T98" s="909"/>
      <c r="U98" s="909"/>
      <c r="V98" s="909"/>
      <c r="W98" s="909"/>
      <c r="X98" s="909"/>
      <c r="Y98" s="909"/>
      <c r="Z98" s="909"/>
      <c r="AA98" s="909"/>
      <c r="AB98" s="909"/>
      <c r="AC98" s="909"/>
      <c r="AD98" s="910" t="s">
        <v>13</v>
      </c>
      <c r="AE98" s="911"/>
      <c r="AF98" s="911"/>
      <c r="AG98" s="911"/>
      <c r="AH98" s="911"/>
      <c r="AI98" s="912"/>
    </row>
    <row r="99" spans="1:35" s="111" customFormat="1" ht="14" customHeight="1">
      <c r="A99" s="934" t="s">
        <v>751</v>
      </c>
      <c r="B99" s="934"/>
      <c r="C99" s="934"/>
      <c r="D99" s="934"/>
      <c r="E99" s="934"/>
      <c r="F99" s="934"/>
      <c r="G99" s="934"/>
      <c r="H99" s="934"/>
      <c r="I99" s="934"/>
      <c r="J99" s="934"/>
      <c r="K99" s="934"/>
      <c r="L99" s="934"/>
      <c r="M99" s="934"/>
      <c r="N99" s="934"/>
      <c r="O99" s="934"/>
      <c r="P99" s="934"/>
      <c r="Q99" s="934"/>
      <c r="R99" s="934"/>
      <c r="S99" s="934"/>
      <c r="T99" s="934"/>
      <c r="U99" s="934"/>
      <c r="V99" s="934"/>
      <c r="W99" s="934"/>
      <c r="X99" s="934"/>
      <c r="Y99" s="934"/>
      <c r="Z99" s="934"/>
      <c r="AA99" s="934"/>
      <c r="AB99" s="934"/>
      <c r="AC99" s="934"/>
      <c r="AD99" s="934"/>
      <c r="AE99" s="934"/>
      <c r="AF99" s="934"/>
      <c r="AG99" s="934"/>
      <c r="AH99" s="934"/>
      <c r="AI99" s="934"/>
    </row>
    <row r="100" spans="1:35" ht="3" customHeight="1"/>
    <row r="101" spans="1:35" ht="3" hidden="1" customHeight="1"/>
    <row r="102" spans="1:35" ht="12" hidden="1" customHeight="1"/>
    <row r="103" spans="1:35" hidden="1">
      <c r="A103" s="80" t="s">
        <v>86</v>
      </c>
    </row>
    <row r="104" spans="1:35" hidden="1">
      <c r="A104" s="80" t="s">
        <v>122</v>
      </c>
    </row>
    <row r="105" spans="1:35" hidden="1">
      <c r="A105" s="80" t="s">
        <v>123</v>
      </c>
    </row>
    <row r="106" spans="1:35" ht="12.75" hidden="1" customHeight="1"/>
    <row r="107" spans="1:35" hidden="1">
      <c r="C107" s="119" t="s">
        <v>86</v>
      </c>
      <c r="V107" s="119" t="s">
        <v>86</v>
      </c>
    </row>
    <row r="108" spans="1:35" hidden="1">
      <c r="C108" s="119" t="s">
        <v>118</v>
      </c>
      <c r="V108" s="80" t="s">
        <v>393</v>
      </c>
    </row>
    <row r="109" spans="1:35" hidden="1">
      <c r="C109" s="120" t="s">
        <v>124</v>
      </c>
      <c r="V109" s="80" t="s">
        <v>394</v>
      </c>
    </row>
    <row r="110" spans="1:35" hidden="1">
      <c r="C110" s="439" t="s">
        <v>125</v>
      </c>
      <c r="V110" s="80" t="s">
        <v>693</v>
      </c>
    </row>
    <row r="111" spans="1:35" hidden="1">
      <c r="C111" s="439" t="s">
        <v>126</v>
      </c>
      <c r="V111" s="119" t="s">
        <v>86</v>
      </c>
    </row>
    <row r="112" spans="1:35" hidden="1">
      <c r="C112" s="439" t="s">
        <v>127</v>
      </c>
      <c r="V112" s="80" t="s">
        <v>459</v>
      </c>
    </row>
    <row r="113" spans="3:22" hidden="1">
      <c r="C113" s="439"/>
      <c r="V113" s="80" t="s">
        <v>396</v>
      </c>
    </row>
    <row r="114" spans="3:22" hidden="1">
      <c r="C114" s="439"/>
      <c r="V114" s="80" t="s">
        <v>395</v>
      </c>
    </row>
    <row r="115" spans="3:22" hidden="1">
      <c r="C115" s="439"/>
      <c r="V115" s="80" t="s">
        <v>397</v>
      </c>
    </row>
    <row r="116" spans="3:22" hidden="1">
      <c r="C116" s="439"/>
      <c r="V116" s="80" t="s">
        <v>398</v>
      </c>
    </row>
    <row r="117" spans="3:22" hidden="1">
      <c r="C117" s="439"/>
      <c r="V117" s="80" t="s">
        <v>399</v>
      </c>
    </row>
    <row r="118" spans="3:22" hidden="1">
      <c r="C118" s="439"/>
      <c r="V118" s="80" t="s">
        <v>400</v>
      </c>
    </row>
    <row r="119" spans="3:22" hidden="1">
      <c r="C119" s="439"/>
      <c r="V119" s="80" t="s">
        <v>401</v>
      </c>
    </row>
    <row r="120" spans="3:22" hidden="1">
      <c r="C120" s="439"/>
      <c r="V120" s="80" t="s">
        <v>402</v>
      </c>
    </row>
    <row r="121" spans="3:22" hidden="1">
      <c r="C121" s="439"/>
      <c r="V121" s="80" t="s">
        <v>403</v>
      </c>
    </row>
    <row r="122" spans="3:22" hidden="1">
      <c r="C122" s="439"/>
    </row>
    <row r="123" spans="3:22" hidden="1">
      <c r="C123" s="439"/>
      <c r="V123" s="119" t="s">
        <v>86</v>
      </c>
    </row>
    <row r="124" spans="3:22" hidden="1">
      <c r="C124" s="439" t="s">
        <v>128</v>
      </c>
      <c r="V124" s="80" t="s">
        <v>388</v>
      </c>
    </row>
    <row r="125" spans="3:22" hidden="1">
      <c r="C125" s="439" t="s">
        <v>129</v>
      </c>
      <c r="V125" s="80" t="s">
        <v>389</v>
      </c>
    </row>
    <row r="126" spans="3:22" hidden="1">
      <c r="C126" s="439" t="s">
        <v>130</v>
      </c>
      <c r="V126" s="80" t="s">
        <v>390</v>
      </c>
    </row>
    <row r="127" spans="3:22" hidden="1">
      <c r="C127" s="439" t="s">
        <v>131</v>
      </c>
      <c r="V127" s="80" t="s">
        <v>391</v>
      </c>
    </row>
    <row r="128" spans="3:22" hidden="1">
      <c r="V128" s="80" t="s">
        <v>392</v>
      </c>
    </row>
    <row r="129" spans="3:22" hidden="1">
      <c r="C129" s="80" t="s">
        <v>86</v>
      </c>
    </row>
    <row r="130" spans="3:22" hidden="1">
      <c r="C130" s="80" t="s">
        <v>132</v>
      </c>
    </row>
    <row r="131" spans="3:22" hidden="1">
      <c r="C131" s="80" t="s">
        <v>119</v>
      </c>
    </row>
    <row r="132" spans="3:22" hidden="1">
      <c r="C132" s="80" t="s">
        <v>133</v>
      </c>
    </row>
    <row r="133" spans="3:22" hidden="1">
      <c r="C133" s="80" t="s">
        <v>134</v>
      </c>
    </row>
    <row r="134" spans="3:22" hidden="1">
      <c r="C134" s="80" t="s">
        <v>135</v>
      </c>
    </row>
    <row r="135" spans="3:22" hidden="1">
      <c r="C135" s="80" t="s">
        <v>136</v>
      </c>
    </row>
    <row r="136" spans="3:22" hidden="1">
      <c r="C136" s="80" t="s">
        <v>137</v>
      </c>
    </row>
    <row r="137" spans="3:22" hidden="1">
      <c r="C137" s="80" t="s">
        <v>138</v>
      </c>
      <c r="V137" s="80" t="s">
        <v>86</v>
      </c>
    </row>
    <row r="138" spans="3:22" hidden="1">
      <c r="C138" s="80" t="s">
        <v>139</v>
      </c>
      <c r="V138" s="80" t="s">
        <v>404</v>
      </c>
    </row>
    <row r="139" spans="3:22" hidden="1">
      <c r="V139" s="80" t="s">
        <v>405</v>
      </c>
    </row>
    <row r="140" spans="3:22" hidden="1">
      <c r="C140" s="119" t="s">
        <v>86</v>
      </c>
      <c r="V140" s="80" t="s">
        <v>406</v>
      </c>
    </row>
    <row r="141" spans="3:22" hidden="1">
      <c r="C141" s="119" t="s">
        <v>19</v>
      </c>
      <c r="V141" s="80" t="s">
        <v>407</v>
      </c>
    </row>
    <row r="142" spans="3:22" hidden="1">
      <c r="C142" s="80" t="s">
        <v>18</v>
      </c>
      <c r="V142" s="80" t="s">
        <v>408</v>
      </c>
    </row>
    <row r="143" spans="3:22" hidden="1">
      <c r="C143" s="79" t="s">
        <v>20</v>
      </c>
      <c r="V143" s="80" t="s">
        <v>409</v>
      </c>
    </row>
    <row r="144" spans="3:22" hidden="1">
      <c r="C144" s="80" t="s">
        <v>21</v>
      </c>
      <c r="V144" s="80" t="s">
        <v>410</v>
      </c>
    </row>
    <row r="145" spans="3:3" hidden="1">
      <c r="C145" s="80" t="s">
        <v>22</v>
      </c>
    </row>
    <row r="146" spans="3:3" hidden="1">
      <c r="C146" s="80" t="s">
        <v>23</v>
      </c>
    </row>
    <row r="147" spans="3:3" hidden="1">
      <c r="C147" s="80" t="s">
        <v>24</v>
      </c>
    </row>
    <row r="148" spans="3:3" hidden="1">
      <c r="C148" s="110" t="s">
        <v>30</v>
      </c>
    </row>
    <row r="149" spans="3:3" hidden="1">
      <c r="C149" s="80" t="s">
        <v>25</v>
      </c>
    </row>
    <row r="150" spans="3:3" hidden="1">
      <c r="C150" s="80" t="s">
        <v>26</v>
      </c>
    </row>
    <row r="151" spans="3:3" hidden="1">
      <c r="C151" s="80" t="s">
        <v>38</v>
      </c>
    </row>
    <row r="152" spans="3:3" hidden="1">
      <c r="C152" s="80" t="s">
        <v>27</v>
      </c>
    </row>
    <row r="153" spans="3:3" hidden="1">
      <c r="C153" s="80" t="s">
        <v>29</v>
      </c>
    </row>
    <row r="154" spans="3:3" hidden="1">
      <c r="C154" s="110" t="s">
        <v>28</v>
      </c>
    </row>
    <row r="155" spans="3:3" hidden="1"/>
    <row r="156" spans="3:3" hidden="1">
      <c r="C156" s="80" t="s">
        <v>86</v>
      </c>
    </row>
    <row r="157" spans="3:3" hidden="1">
      <c r="C157" s="80" t="s">
        <v>57</v>
      </c>
    </row>
    <row r="158" spans="3:3" hidden="1">
      <c r="C158" s="80" t="s">
        <v>58</v>
      </c>
    </row>
    <row r="159" spans="3:3" hidden="1">
      <c r="C159" s="80" t="s">
        <v>59</v>
      </c>
    </row>
    <row r="160" spans="3:3" hidden="1">
      <c r="C160" s="80" t="s">
        <v>60</v>
      </c>
    </row>
    <row r="161" spans="3:3" hidden="1">
      <c r="C161" s="80" t="s">
        <v>61</v>
      </c>
    </row>
    <row r="162" spans="3:3" hidden="1">
      <c r="C162" s="80" t="s">
        <v>62</v>
      </c>
    </row>
    <row r="163" spans="3:3" hidden="1">
      <c r="C163" s="80" t="s">
        <v>63</v>
      </c>
    </row>
    <row r="164" spans="3:3" hidden="1">
      <c r="C164" s="80" t="s">
        <v>64</v>
      </c>
    </row>
    <row r="165" spans="3:3" hidden="1">
      <c r="C165" s="80" t="s">
        <v>65</v>
      </c>
    </row>
    <row r="166" spans="3:3" hidden="1">
      <c r="C166" s="80" t="s">
        <v>66</v>
      </c>
    </row>
    <row r="167" spans="3:3" hidden="1">
      <c r="C167" s="80" t="s">
        <v>67</v>
      </c>
    </row>
    <row r="168" spans="3:3" hidden="1">
      <c r="C168" s="80" t="s">
        <v>413</v>
      </c>
    </row>
    <row r="169" spans="3:3" hidden="1">
      <c r="C169" s="80" t="s">
        <v>69</v>
      </c>
    </row>
    <row r="170" spans="3:3" hidden="1">
      <c r="C170" s="80" t="s">
        <v>70</v>
      </c>
    </row>
    <row r="171" spans="3:3" hidden="1">
      <c r="C171" s="80" t="s">
        <v>71</v>
      </c>
    </row>
    <row r="172" spans="3:3" hidden="1">
      <c r="C172" s="80" t="s">
        <v>72</v>
      </c>
    </row>
    <row r="173" spans="3:3" hidden="1">
      <c r="C173" s="80" t="s">
        <v>73</v>
      </c>
    </row>
    <row r="174" spans="3:3" hidden="1">
      <c r="C174" s="80" t="s">
        <v>74</v>
      </c>
    </row>
    <row r="175" spans="3:3" hidden="1">
      <c r="C175" s="80" t="s">
        <v>75</v>
      </c>
    </row>
    <row r="176" spans="3:3" hidden="1">
      <c r="C176" s="80" t="s">
        <v>76</v>
      </c>
    </row>
    <row r="177" spans="3:3" hidden="1">
      <c r="C177" s="80" t="s">
        <v>77</v>
      </c>
    </row>
    <row r="178" spans="3:3" hidden="1">
      <c r="C178" s="80" t="s">
        <v>78</v>
      </c>
    </row>
    <row r="179" spans="3:3" hidden="1">
      <c r="C179" s="80" t="s">
        <v>79</v>
      </c>
    </row>
    <row r="180" spans="3:3" hidden="1">
      <c r="C180" s="80" t="s">
        <v>80</v>
      </c>
    </row>
    <row r="181" spans="3:3" hidden="1">
      <c r="C181" s="80" t="s">
        <v>81</v>
      </c>
    </row>
    <row r="182" spans="3:3" hidden="1">
      <c r="C182" s="80" t="s">
        <v>82</v>
      </c>
    </row>
    <row r="183" spans="3:3" hidden="1">
      <c r="C183" s="80" t="s">
        <v>83</v>
      </c>
    </row>
    <row r="184" spans="3:3" hidden="1">
      <c r="C184" s="80" t="s">
        <v>84</v>
      </c>
    </row>
    <row r="185" spans="3:3" hidden="1"/>
    <row r="186" spans="3:3" hidden="1"/>
    <row r="187" spans="3:3" hidden="1">
      <c r="C187" s="80" t="s">
        <v>86</v>
      </c>
    </row>
    <row r="188" spans="3:3" hidden="1">
      <c r="C188" s="80" t="s">
        <v>144</v>
      </c>
    </row>
    <row r="189" spans="3:3" hidden="1">
      <c r="C189" s="80" t="s">
        <v>145</v>
      </c>
    </row>
    <row r="190" spans="3:3" hidden="1">
      <c r="C190" s="80" t="s">
        <v>146</v>
      </c>
    </row>
    <row r="191" spans="3:3" hidden="1">
      <c r="C191" s="80" t="s">
        <v>147</v>
      </c>
    </row>
    <row r="192" spans="3:3" hidden="1">
      <c r="C192" s="80" t="s">
        <v>148</v>
      </c>
    </row>
    <row r="193" spans="3:3" hidden="1">
      <c r="C193" s="80" t="s">
        <v>149</v>
      </c>
    </row>
    <row r="194" spans="3:3" hidden="1">
      <c r="C194" s="80" t="s">
        <v>150</v>
      </c>
    </row>
    <row r="195" spans="3:3" hidden="1">
      <c r="C195" s="80" t="s">
        <v>151</v>
      </c>
    </row>
    <row r="196" spans="3:3" hidden="1">
      <c r="C196" s="80" t="s">
        <v>152</v>
      </c>
    </row>
    <row r="197" spans="3:3" hidden="1">
      <c r="C197" s="80" t="s">
        <v>153</v>
      </c>
    </row>
    <row r="198" spans="3:3" hidden="1">
      <c r="C198" s="80" t="s">
        <v>154</v>
      </c>
    </row>
    <row r="199" spans="3:3" hidden="1"/>
    <row r="200" spans="3:3" hidden="1"/>
    <row r="201" spans="3:3" ht="13.25" customHeight="1"/>
  </sheetData>
  <sheetProtection algorithmName="SHA-512" hashValue="WeT5U6ZRRW4Wymu11tprR9CQLmxJ0s7RCq4K/+1+IbRMMknzHckAAtI+nm2RaQkWORf0BvcIKqzUEr7KdHm3Ow==" saltValue="aLo03UBt/GjdT7bEtCz65g==" spinCount="100000" sheet="1" formatCells="0" formatRows="0" insertRows="0" deleteRows="0"/>
  <customSheetViews>
    <customSheetView guid="{A75F8835-BC11-4842-B3E4-C76AE9AA1723}" showPageBreaks="1" showGridLines="0" printArea="1" hiddenRows="1" view="pageBreakPreview" topLeftCell="A100">
      <selection activeCell="AB63" sqref="AB63"/>
      <rowBreaks count="1" manualBreakCount="1">
        <brk id="71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5">
    <mergeCell ref="A74:G74"/>
    <mergeCell ref="R71:Y71"/>
    <mergeCell ref="R72:Y72"/>
    <mergeCell ref="A64:Q64"/>
    <mergeCell ref="R64:AI64"/>
    <mergeCell ref="A70:G70"/>
    <mergeCell ref="H70:Q70"/>
    <mergeCell ref="R70:Y70"/>
    <mergeCell ref="Z70:AI70"/>
    <mergeCell ref="Z71:AI71"/>
    <mergeCell ref="A65:Q65"/>
    <mergeCell ref="R65:AI65"/>
    <mergeCell ref="A67:AI67"/>
    <mergeCell ref="A69:G69"/>
    <mergeCell ref="H69:Q69"/>
    <mergeCell ref="R69:Y69"/>
    <mergeCell ref="Z69:AI69"/>
    <mergeCell ref="A7:W7"/>
    <mergeCell ref="X7:AI7"/>
    <mergeCell ref="A21:Q22"/>
    <mergeCell ref="M24:V25"/>
    <mergeCell ref="A25:B25"/>
    <mergeCell ref="C25:G25"/>
    <mergeCell ref="I25:J25"/>
    <mergeCell ref="A12:V12"/>
    <mergeCell ref="X12:Y12"/>
    <mergeCell ref="AA12:AB12"/>
    <mergeCell ref="A19:J20"/>
    <mergeCell ref="A17:P17"/>
    <mergeCell ref="A10:W10"/>
    <mergeCell ref="X10:Z10"/>
    <mergeCell ref="R17:T17"/>
    <mergeCell ref="AA19:AE19"/>
    <mergeCell ref="K19:S20"/>
    <mergeCell ref="A34:B34"/>
    <mergeCell ref="P34:Q34"/>
    <mergeCell ref="A36:B36"/>
    <mergeCell ref="Y27:AI28"/>
    <mergeCell ref="A28:B28"/>
    <mergeCell ref="C28:G28"/>
    <mergeCell ref="I28:J28"/>
    <mergeCell ref="Y30:AI31"/>
    <mergeCell ref="A31:B31"/>
    <mergeCell ref="C31:R31"/>
    <mergeCell ref="T31:U31"/>
    <mergeCell ref="M27:V28"/>
    <mergeCell ref="C34:I34"/>
    <mergeCell ref="C36:M36"/>
    <mergeCell ref="I52:Q52"/>
    <mergeCell ref="R52:AB52"/>
    <mergeCell ref="A51:S51"/>
    <mergeCell ref="A39:B39"/>
    <mergeCell ref="A40:AI40"/>
    <mergeCell ref="A42:AI42"/>
    <mergeCell ref="C39:M39"/>
    <mergeCell ref="M49:X49"/>
    <mergeCell ref="Y49:AI49"/>
    <mergeCell ref="M46:AI46"/>
    <mergeCell ref="M47:AI47"/>
    <mergeCell ref="B41:W41"/>
    <mergeCell ref="A59:G59"/>
    <mergeCell ref="H59:Q59"/>
    <mergeCell ref="R59:Y59"/>
    <mergeCell ref="Z59:AI59"/>
    <mergeCell ref="Z60:AI60"/>
    <mergeCell ref="A53:G53"/>
    <mergeCell ref="R53:X53"/>
    <mergeCell ref="A56:AI56"/>
    <mergeCell ref="A57:E57"/>
    <mergeCell ref="A58:G58"/>
    <mergeCell ref="H58:Q58"/>
    <mergeCell ref="R58:Y58"/>
    <mergeCell ref="Z58:AI58"/>
    <mergeCell ref="R60:Y60"/>
    <mergeCell ref="H60:Q60"/>
    <mergeCell ref="A60:G60"/>
    <mergeCell ref="A54:AI54"/>
    <mergeCell ref="O53:P53"/>
    <mergeCell ref="Z61:AI61"/>
    <mergeCell ref="R61:Y61"/>
    <mergeCell ref="H61:Q61"/>
    <mergeCell ref="A61:G61"/>
    <mergeCell ref="Z62:AI62"/>
    <mergeCell ref="A62:G62"/>
    <mergeCell ref="H62:Q62"/>
    <mergeCell ref="R62:Y62"/>
    <mergeCell ref="A63:G63"/>
    <mergeCell ref="H63:Q63"/>
    <mergeCell ref="R63:Y63"/>
    <mergeCell ref="Z63:AI63"/>
    <mergeCell ref="A79:AI79"/>
    <mergeCell ref="A80:B80"/>
    <mergeCell ref="A99:AI99"/>
    <mergeCell ref="A83:B83"/>
    <mergeCell ref="A84:B84"/>
    <mergeCell ref="A81:B81"/>
    <mergeCell ref="A82:B82"/>
    <mergeCell ref="H71:Q71"/>
    <mergeCell ref="H72:Q72"/>
    <mergeCell ref="A71:G71"/>
    <mergeCell ref="A72:G72"/>
    <mergeCell ref="A73:G73"/>
    <mergeCell ref="Z73:AI73"/>
    <mergeCell ref="R73:Y73"/>
    <mergeCell ref="H73:Q73"/>
    <mergeCell ref="A76:Q76"/>
    <mergeCell ref="R76:AI76"/>
    <mergeCell ref="A78:AI78"/>
    <mergeCell ref="A75:Q75"/>
    <mergeCell ref="R75:AI75"/>
    <mergeCell ref="Z72:AI72"/>
    <mergeCell ref="Z74:AI74"/>
    <mergeCell ref="R74:Y74"/>
    <mergeCell ref="H74:Q74"/>
    <mergeCell ref="N97:AI97"/>
    <mergeCell ref="A94:M94"/>
    <mergeCell ref="N94:Y94"/>
    <mergeCell ref="Z94:AI94"/>
    <mergeCell ref="A95:M95"/>
    <mergeCell ref="N95:Y95"/>
    <mergeCell ref="Z95:AI95"/>
    <mergeCell ref="A89:L89"/>
    <mergeCell ref="M89:W89"/>
    <mergeCell ref="X89:AI89"/>
    <mergeCell ref="A90:L90"/>
    <mergeCell ref="M90:W90"/>
    <mergeCell ref="X90:AI90"/>
    <mergeCell ref="A98:AC98"/>
    <mergeCell ref="AD98:AI98"/>
    <mergeCell ref="AJ5:AL7"/>
    <mergeCell ref="C80:L80"/>
    <mergeCell ref="C81:L81"/>
    <mergeCell ref="C82:L82"/>
    <mergeCell ref="C83:L83"/>
    <mergeCell ref="C84:L84"/>
    <mergeCell ref="M80:W80"/>
    <mergeCell ref="M81:W81"/>
    <mergeCell ref="M82:W82"/>
    <mergeCell ref="M83:W83"/>
    <mergeCell ref="M84:W84"/>
    <mergeCell ref="X80:AI80"/>
    <mergeCell ref="X81:AI81"/>
    <mergeCell ref="X82:AI82"/>
    <mergeCell ref="X83:AI83"/>
    <mergeCell ref="X84:AI84"/>
    <mergeCell ref="A87:AI87"/>
    <mergeCell ref="A92:AI92"/>
    <mergeCell ref="A93:AI93"/>
    <mergeCell ref="A96:M96"/>
    <mergeCell ref="N96:AI96"/>
    <mergeCell ref="A97:M97"/>
    <mergeCell ref="A1:AI1"/>
    <mergeCell ref="A3:AI3"/>
    <mergeCell ref="A14:AI14"/>
    <mergeCell ref="A5:AI5"/>
    <mergeCell ref="U19:Z20"/>
    <mergeCell ref="P36:R36"/>
    <mergeCell ref="P39:R39"/>
    <mergeCell ref="L53:M53"/>
    <mergeCell ref="I53:J53"/>
    <mergeCell ref="A44:L44"/>
    <mergeCell ref="M44:X44"/>
    <mergeCell ref="Y44:AI44"/>
    <mergeCell ref="Y45:AI45"/>
    <mergeCell ref="A45:L45"/>
    <mergeCell ref="M45:X45"/>
    <mergeCell ref="A46:L46"/>
    <mergeCell ref="A47:L47"/>
    <mergeCell ref="A48:L48"/>
    <mergeCell ref="M48:X48"/>
    <mergeCell ref="Y48:AI48"/>
    <mergeCell ref="A49:L49"/>
    <mergeCell ref="V51:W51"/>
    <mergeCell ref="Y51:Z51"/>
    <mergeCell ref="A52:G52"/>
  </mergeCells>
  <dataValidations count="24">
    <dataValidation type="list" allowBlank="1" showInputMessage="1" showErrorMessage="1" sqref="Y30:AI31 AA32:AI32" xr:uid="{00000000-0002-0000-0100-000000000000}">
      <formula1>$V$137:$V$144</formula1>
    </dataValidation>
    <dataValidation type="list" allowBlank="1" showInputMessage="1" showErrorMessage="1" sqref="Y27" xr:uid="{00000000-0002-0000-0100-000001000000}">
      <formula1>$V$123:$V$128</formula1>
    </dataValidation>
    <dataValidation type="list" allowBlank="1" showInputMessage="1" showErrorMessage="1" sqref="AA24 M24:V25" xr:uid="{00000000-0002-0000-0100-000002000000}">
      <formula1>$V$107:$V$109</formula1>
    </dataValidation>
    <dataValidation type="list" allowBlank="1" showInputMessage="1" showErrorMessage="1" sqref="Y49" xr:uid="{00000000-0002-0000-0100-000003000000}">
      <formula1>"(wybierz z listy),kobieta,mężczyzna"</formula1>
    </dataValidation>
    <dataValidation type="list" allowBlank="1" showInputMessage="1" showErrorMessage="1" sqref="X7:AI8" xr:uid="{00000000-0002-0000-0100-000004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A70:G70 Y45" xr:uid="{00000000-0002-0000-0100-000005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R53:X53" xr:uid="{00000000-0002-0000-0100-000006000000}">
      <formula1>"(wybierz z listy),mikroprzedsiębiorstwo,małe przedsiębiorstwo"</formula1>
    </dataValidation>
    <dataValidation type="list" allowBlank="1" showInputMessage="1" showErrorMessage="1" sqref="H59:Q59" xr:uid="{00000000-0002-0000-0100-000007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X11:Z11 K50:L50 U50:AE50" xr:uid="{00000000-0002-0000-0100-000008000000}">
      <formula1>0</formula1>
      <formula2>9</formula2>
    </dataValidation>
    <dataValidation type="list" allowBlank="1" showDropDown="1" showInputMessage="1" showErrorMessage="1" errorTitle="Błąd!" error="W tym polu można wpisać tylko znak &quot;X&quot;" sqref="R34 AC12 K25 V31 AA51" xr:uid="{00000000-0002-0000-0100-000009000000}">
      <formula1>"x,X"</formula1>
    </dataValidation>
    <dataValidation type="textLength" operator="equal" allowBlank="1" showInputMessage="1" showErrorMessage="1" errorTitle="Błąd!" error="W tym polu można wpisać tylko pojedynczą literę lub cyfrę" sqref="O53 AF19:AI19 T19" xr:uid="{00000000-0002-0000-0100-00000A000000}">
      <formula1>1</formula1>
    </dataValidation>
    <dataValidation allowBlank="1" showDropDown="1" showInputMessage="1" showErrorMessage="1" errorTitle="Błąd!" error="W tym polu można wpisać tylko znak &quot;X&quot;" sqref="K28" xr:uid="{00000000-0002-0000-0100-00000B000000}"/>
    <dataValidation type="list" allowBlank="1" showInputMessage="1" showErrorMessage="1" sqref="M27:V28" xr:uid="{00000000-0002-0000-0100-00000C000000}">
      <formula1>$V$111:$V$121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Z12 X51" xr:uid="{00000000-0002-0000-0100-00000D000000}">
      <formula1>"x,X"</formula1>
    </dataValidation>
    <dataValidation type="list" allowBlank="1" showInputMessage="1" showErrorMessage="1" sqref="H70:Q70" xr:uid="{00000000-0002-0000-0100-00000E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84, jak wskazuje zielona strzałka) i wybrać Wstaw." sqref="AK86" xr:uid="{00000000-0002-0000-0100-00000F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87" xr:uid="{00000000-0002-0000-0100-000010000000}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J5 AJ8:AL8" xr:uid="{00000000-0002-0000-0100-000011000000}"/>
    <dataValidation type="whole" operator="greaterThanOrEqual" allowBlank="1" showInputMessage="1" showErrorMessage="1" errorTitle="Błąd!" error="W tym polu można wpisać tylko liczbę całkowitą" sqref="X10:Z10 P36:R36" xr:uid="{00000000-0002-0000-0100-000012000000}">
      <formula1>0</formula1>
    </dataValidation>
    <dataValidation type="whole" operator="lessThanOrEqual" allowBlank="1" showInputMessage="1" showErrorMessage="1" errorTitle="Błąd!" error="W tym polu można wpisać tylko liczbę całkowitą, mniejszą lub równą liczbie z pola B.I.2" sqref="R17:T17" xr:uid="{00000000-0002-0000-0100-000013000000}">
      <formula1>X10</formula1>
    </dataValidation>
    <dataValidation type="textLength" operator="equal" allowBlank="1" showInputMessage="1" showErrorMessage="1" errorTitle="Błąd!" error="Nr identyfikacyjny LGD musi składać się z 9 cyfr" sqref="AA19" xr:uid="{00000000-0002-0000-0100-000014000000}">
      <formula1>9</formula1>
    </dataValidation>
    <dataValidation type="whole" operator="lessThanOrEqual" allowBlank="1" showInputMessage="1" showErrorMessage="1" errorTitle="Błąd!" error="W tym polu można wpisać tylko liczbę całkowitą, mniejszą lub równą liczbie z pola B.II.3.4a" sqref="P39:R39" xr:uid="{00000000-0002-0000-0100-000015000000}">
      <formula1>P36</formula1>
    </dataValidation>
    <dataValidation type="list" allowBlank="1" showInputMessage="1" showErrorMessage="1" sqref="AD98:AI98" xr:uid="{00000000-0002-0000-0100-000016000000}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I53:J53 L53:M53" xr:uid="{00000000-0002-0000-0100-000017000000}">
      <formula1>0</formula1>
      <formula2>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55" max="35" man="1"/>
  </rowBreaks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AL42"/>
  <sheetViews>
    <sheetView showGridLines="0" view="pageBreakPreview" topLeftCell="A14" zoomScale="115" zoomScaleNormal="100" zoomScaleSheetLayoutView="115" workbookViewId="0">
      <selection activeCell="A51" sqref="A51:O51"/>
    </sheetView>
  </sheetViews>
  <sheetFormatPr defaultColWidth="9.08984375" defaultRowHeight="11.5"/>
  <cols>
    <col min="1" max="1" width="1.36328125" style="306" customWidth="1"/>
    <col min="2" max="2" width="2.453125" style="306" customWidth="1"/>
    <col min="3" max="20" width="3" style="306" customWidth="1"/>
    <col min="21" max="22" width="2.54296875" style="306" customWidth="1"/>
    <col min="23" max="23" width="2.453125" style="306" customWidth="1"/>
    <col min="24" max="24" width="2.36328125" style="306" customWidth="1"/>
    <col min="25" max="25" width="2.08984375" style="306" customWidth="1"/>
    <col min="26" max="26" width="2.6328125" style="306" customWidth="1"/>
    <col min="27" max="27" width="2.54296875" style="306" customWidth="1"/>
    <col min="28" max="28" width="2.453125" style="306" customWidth="1"/>
    <col min="29" max="29" width="2.36328125" style="306" customWidth="1"/>
    <col min="30" max="30" width="2.453125" style="306" customWidth="1"/>
    <col min="31" max="31" width="3" style="306" customWidth="1"/>
    <col min="32" max="32" width="3.08984375" style="306" customWidth="1"/>
    <col min="33" max="33" width="3.54296875" style="306" customWidth="1"/>
    <col min="34" max="34" width="2.08984375" style="306" customWidth="1"/>
    <col min="35" max="35" width="2.90625" style="306" customWidth="1"/>
    <col min="36" max="36" width="3.54296875" style="306" customWidth="1"/>
    <col min="37" max="37" width="2.90625" style="306" customWidth="1"/>
    <col min="38" max="38" width="3.36328125" style="306" customWidth="1"/>
    <col min="39" max="39" width="8.6328125" style="306" customWidth="1"/>
    <col min="40" max="16384" width="9.08984375" style="306"/>
  </cols>
  <sheetData>
    <row r="1" spans="1:38" ht="6.75" customHeight="1">
      <c r="A1" s="307"/>
      <c r="B1" s="308"/>
      <c r="C1" s="1738"/>
      <c r="D1" s="1738"/>
      <c r="E1" s="1738"/>
      <c r="F1" s="1738"/>
      <c r="G1" s="1738"/>
      <c r="H1" s="1738"/>
      <c r="I1" s="1738"/>
      <c r="J1" s="1738"/>
      <c r="K1" s="1738"/>
      <c r="L1" s="1738"/>
      <c r="M1" s="1738"/>
      <c r="N1" s="1738"/>
      <c r="O1" s="1738"/>
      <c r="P1" s="1738"/>
      <c r="Q1" s="1738"/>
      <c r="R1" s="173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739"/>
      <c r="AH1" s="1739"/>
      <c r="AI1" s="1739"/>
      <c r="AJ1" s="1739"/>
      <c r="AK1" s="1739"/>
      <c r="AL1" s="309"/>
    </row>
    <row r="2" spans="1:38" ht="15.9" customHeight="1">
      <c r="A2" s="310"/>
      <c r="B2" s="375"/>
      <c r="C2" s="1737"/>
      <c r="D2" s="1737"/>
      <c r="E2" s="1737"/>
      <c r="F2" s="1737"/>
      <c r="G2" s="1737"/>
      <c r="H2" s="1737"/>
      <c r="I2" s="1737"/>
      <c r="J2" s="1737"/>
      <c r="K2" s="1737"/>
      <c r="L2" s="1737"/>
      <c r="M2" s="1737"/>
      <c r="N2" s="1737"/>
      <c r="O2" s="1737"/>
      <c r="P2" s="1737"/>
      <c r="Q2" s="1737"/>
      <c r="R2" s="1737"/>
      <c r="S2" s="375"/>
      <c r="T2" s="375"/>
      <c r="U2" s="375"/>
      <c r="V2" s="375"/>
      <c r="W2" s="375"/>
      <c r="X2" s="375"/>
      <c r="Y2" s="375"/>
      <c r="Z2" s="371"/>
      <c r="AA2" s="371"/>
      <c r="AB2" s="371"/>
      <c r="AC2" s="312"/>
      <c r="AD2" s="312"/>
      <c r="AE2" s="312"/>
      <c r="AF2" s="312"/>
      <c r="AG2" s="1740" t="s">
        <v>436</v>
      </c>
      <c r="AH2" s="1741"/>
      <c r="AI2" s="1741"/>
      <c r="AJ2" s="1741"/>
      <c r="AK2" s="1742"/>
      <c r="AL2" s="313"/>
    </row>
    <row r="3" spans="1:38" ht="29.25" customHeight="1">
      <c r="A3" s="1764" t="s">
        <v>834</v>
      </c>
      <c r="B3" s="1765"/>
      <c r="C3" s="1765"/>
      <c r="D3" s="1765"/>
      <c r="E3" s="1765"/>
      <c r="F3" s="1765"/>
      <c r="G3" s="1765"/>
      <c r="H3" s="1765"/>
      <c r="I3" s="1765"/>
      <c r="J3" s="1765"/>
      <c r="K3" s="1765"/>
      <c r="L3" s="1765"/>
      <c r="M3" s="1765"/>
      <c r="N3" s="1765"/>
      <c r="O3" s="1765"/>
      <c r="P3" s="1765"/>
      <c r="Q3" s="1765"/>
      <c r="R3" s="1765"/>
      <c r="S3" s="1765"/>
      <c r="T3" s="1765"/>
      <c r="U3" s="1765"/>
      <c r="V3" s="1765"/>
      <c r="W3" s="1765"/>
      <c r="X3" s="1765"/>
      <c r="Y3" s="1765"/>
      <c r="Z3" s="1765"/>
      <c r="AA3" s="1765"/>
      <c r="AB3" s="1765"/>
      <c r="AC3" s="1765"/>
      <c r="AD3" s="1765"/>
      <c r="AE3" s="1765"/>
      <c r="AF3" s="1765"/>
      <c r="AG3" s="1765"/>
      <c r="AH3" s="1765"/>
      <c r="AI3" s="1765"/>
      <c r="AJ3" s="1765"/>
      <c r="AK3" s="1765"/>
      <c r="AL3" s="1766"/>
    </row>
    <row r="4" spans="1:38" ht="7.5" customHeight="1">
      <c r="A4" s="314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6"/>
      <c r="AH4" s="316"/>
      <c r="AI4" s="316"/>
      <c r="AJ4" s="316"/>
      <c r="AK4" s="316"/>
      <c r="AL4" s="317"/>
    </row>
    <row r="5" spans="1:38" ht="10.5" customHeight="1">
      <c r="A5" s="310"/>
      <c r="B5" s="375"/>
      <c r="C5" s="1743"/>
      <c r="D5" s="1744"/>
      <c r="E5" s="1744"/>
      <c r="F5" s="1744"/>
      <c r="G5" s="1744"/>
      <c r="H5" s="1744"/>
      <c r="I5" s="1744"/>
      <c r="J5" s="1744"/>
      <c r="K5" s="1744"/>
      <c r="L5" s="1744"/>
      <c r="M5" s="1744"/>
      <c r="N5" s="1744"/>
      <c r="O5" s="1744"/>
      <c r="P5" s="1744"/>
      <c r="Q5" s="1744"/>
      <c r="R5" s="1745"/>
      <c r="S5" s="318"/>
      <c r="T5" s="318"/>
      <c r="U5" s="375"/>
      <c r="V5" s="375"/>
      <c r="W5" s="375"/>
      <c r="X5" s="375"/>
      <c r="Y5" s="375"/>
      <c r="Z5" s="375"/>
      <c r="AA5" s="375"/>
      <c r="AB5" s="375"/>
      <c r="AC5" s="375"/>
      <c r="AD5" s="375"/>
      <c r="AE5" s="375"/>
      <c r="AF5" s="375"/>
      <c r="AG5" s="318"/>
      <c r="AH5" s="1752"/>
      <c r="AI5" s="1752"/>
      <c r="AJ5" s="1752"/>
      <c r="AK5" s="318"/>
      <c r="AL5" s="319"/>
    </row>
    <row r="6" spans="1:38" ht="12">
      <c r="A6" s="310"/>
      <c r="B6" s="376"/>
      <c r="C6" s="1746"/>
      <c r="D6" s="1747"/>
      <c r="E6" s="1747"/>
      <c r="F6" s="1747"/>
      <c r="G6" s="1747"/>
      <c r="H6" s="1747"/>
      <c r="I6" s="1747"/>
      <c r="J6" s="1747"/>
      <c r="K6" s="1747"/>
      <c r="L6" s="1747"/>
      <c r="M6" s="1747"/>
      <c r="N6" s="1747"/>
      <c r="O6" s="1747"/>
      <c r="P6" s="1747"/>
      <c r="Q6" s="1747"/>
      <c r="R6" s="1748"/>
      <c r="S6" s="318"/>
      <c r="T6" s="318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1752"/>
      <c r="AI6" s="1752"/>
      <c r="AJ6" s="1752"/>
      <c r="AK6" s="375"/>
      <c r="AL6" s="319"/>
    </row>
    <row r="7" spans="1:38">
      <c r="A7" s="310"/>
      <c r="B7" s="318"/>
      <c r="C7" s="1746"/>
      <c r="D7" s="1747"/>
      <c r="E7" s="1747"/>
      <c r="F7" s="1747"/>
      <c r="G7" s="1747"/>
      <c r="H7" s="1747"/>
      <c r="I7" s="1747"/>
      <c r="J7" s="1747"/>
      <c r="K7" s="1747"/>
      <c r="L7" s="1747"/>
      <c r="M7" s="1747"/>
      <c r="N7" s="1747"/>
      <c r="O7" s="1747"/>
      <c r="P7" s="1747"/>
      <c r="Q7" s="1747"/>
      <c r="R7" s="1748"/>
      <c r="S7" s="318"/>
      <c r="T7" s="318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75"/>
      <c r="AL7" s="319"/>
    </row>
    <row r="8" spans="1:38">
      <c r="A8" s="310"/>
      <c r="B8" s="318"/>
      <c r="C8" s="1746"/>
      <c r="D8" s="1747"/>
      <c r="E8" s="1747"/>
      <c r="F8" s="1747"/>
      <c r="G8" s="1747"/>
      <c r="H8" s="1747"/>
      <c r="I8" s="1747"/>
      <c r="J8" s="1747"/>
      <c r="K8" s="1747"/>
      <c r="L8" s="1747"/>
      <c r="M8" s="1747"/>
      <c r="N8" s="1747"/>
      <c r="O8" s="1747"/>
      <c r="P8" s="1747"/>
      <c r="Q8" s="1747"/>
      <c r="R8" s="1748"/>
      <c r="S8" s="318"/>
      <c r="T8" s="318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75"/>
      <c r="AL8" s="319"/>
    </row>
    <row r="9" spans="1:38" ht="15" customHeight="1">
      <c r="A9" s="310"/>
      <c r="B9" s="375"/>
      <c r="C9" s="1746"/>
      <c r="D9" s="1747"/>
      <c r="E9" s="1747"/>
      <c r="F9" s="1747"/>
      <c r="G9" s="1747"/>
      <c r="H9" s="1747"/>
      <c r="I9" s="1747"/>
      <c r="J9" s="1747"/>
      <c r="K9" s="1747"/>
      <c r="L9" s="1747"/>
      <c r="M9" s="1747"/>
      <c r="N9" s="1747"/>
      <c r="O9" s="1747"/>
      <c r="P9" s="1747"/>
      <c r="Q9" s="1747"/>
      <c r="R9" s="1748"/>
      <c r="S9" s="318"/>
      <c r="T9" s="318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  <c r="AF9" s="321"/>
      <c r="AG9" s="321"/>
      <c r="AH9" s="321"/>
      <c r="AI9" s="321"/>
      <c r="AJ9" s="321"/>
      <c r="AK9" s="375"/>
      <c r="AL9" s="319"/>
    </row>
    <row r="10" spans="1:38" ht="8.25" customHeight="1">
      <c r="A10" s="310"/>
      <c r="B10" s="375"/>
      <c r="C10" s="1749"/>
      <c r="D10" s="1750"/>
      <c r="E10" s="1750"/>
      <c r="F10" s="1750"/>
      <c r="G10" s="1750"/>
      <c r="H10" s="1750"/>
      <c r="I10" s="1750"/>
      <c r="J10" s="1750"/>
      <c r="K10" s="1750"/>
      <c r="L10" s="1750"/>
      <c r="M10" s="1750"/>
      <c r="N10" s="1750"/>
      <c r="O10" s="1750"/>
      <c r="P10" s="1750"/>
      <c r="Q10" s="1750"/>
      <c r="R10" s="1751"/>
      <c r="S10" s="318"/>
      <c r="T10" s="318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19"/>
    </row>
    <row r="11" spans="1:38" ht="48" customHeight="1">
      <c r="A11" s="310"/>
      <c r="B11" s="375"/>
      <c r="C11" s="1753" t="s">
        <v>889</v>
      </c>
      <c r="D11" s="1753"/>
      <c r="E11" s="1753"/>
      <c r="F11" s="1753"/>
      <c r="G11" s="1753"/>
      <c r="H11" s="1753"/>
      <c r="I11" s="1753"/>
      <c r="J11" s="1753"/>
      <c r="K11" s="1753"/>
      <c r="L11" s="1753"/>
      <c r="M11" s="1753"/>
      <c r="N11" s="1753"/>
      <c r="O11" s="1753"/>
      <c r="P11" s="1753"/>
      <c r="Q11" s="1753"/>
      <c r="R11" s="1753"/>
      <c r="S11" s="322"/>
      <c r="T11" s="322"/>
      <c r="U11" s="375"/>
      <c r="V11" s="375"/>
      <c r="W11" s="375"/>
      <c r="X11" s="375"/>
      <c r="Y11" s="375"/>
      <c r="Z11" s="375"/>
      <c r="AA11" s="1754"/>
      <c r="AB11" s="1755"/>
      <c r="AC11" s="1755"/>
      <c r="AD11" s="1755"/>
      <c r="AE11" s="1755"/>
      <c r="AF11" s="1755"/>
      <c r="AG11" s="1755"/>
      <c r="AH11" s="1755"/>
      <c r="AI11" s="1755"/>
      <c r="AJ11" s="1755"/>
      <c r="AK11" s="1755"/>
      <c r="AL11" s="319"/>
    </row>
    <row r="12" spans="1:38" ht="12.75" customHeight="1">
      <c r="A12" s="310"/>
      <c r="B12" s="375"/>
      <c r="C12" s="375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75"/>
      <c r="S12" s="375"/>
      <c r="T12" s="375"/>
      <c r="U12" s="375"/>
      <c r="V12" s="375"/>
      <c r="W12" s="375"/>
      <c r="X12" s="375"/>
      <c r="Y12" s="375"/>
      <c r="Z12" s="375"/>
      <c r="AA12" s="1755"/>
      <c r="AB12" s="1755"/>
      <c r="AC12" s="1755"/>
      <c r="AD12" s="1755"/>
      <c r="AE12" s="1755"/>
      <c r="AF12" s="1755"/>
      <c r="AG12" s="1755"/>
      <c r="AH12" s="1755"/>
      <c r="AI12" s="1755"/>
      <c r="AJ12" s="1755"/>
      <c r="AK12" s="1755"/>
      <c r="AL12" s="319"/>
    </row>
    <row r="13" spans="1:38" ht="8.25" customHeight="1">
      <c r="A13" s="310"/>
      <c r="B13" s="375"/>
      <c r="C13" s="375"/>
      <c r="D13" s="375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23"/>
      <c r="P13" s="323"/>
      <c r="Q13" s="318"/>
      <c r="R13" s="318"/>
      <c r="S13" s="318"/>
      <c r="T13" s="318"/>
      <c r="U13" s="318"/>
      <c r="V13" s="318"/>
      <c r="W13" s="375"/>
      <c r="X13" s="375"/>
      <c r="Y13" s="375"/>
      <c r="Z13" s="375"/>
      <c r="AA13" s="1755"/>
      <c r="AB13" s="1755"/>
      <c r="AC13" s="1755"/>
      <c r="AD13" s="1755"/>
      <c r="AE13" s="1755"/>
      <c r="AF13" s="1755"/>
      <c r="AG13" s="1755"/>
      <c r="AH13" s="1755"/>
      <c r="AI13" s="1755"/>
      <c r="AJ13" s="1755"/>
      <c r="AK13" s="1755"/>
      <c r="AL13" s="319"/>
    </row>
    <row r="14" spans="1:38" ht="20.25" customHeight="1">
      <c r="A14" s="310"/>
      <c r="B14" s="375"/>
      <c r="C14" s="324"/>
      <c r="D14" s="1756" t="s">
        <v>674</v>
      </c>
      <c r="E14" s="1756"/>
      <c r="F14" s="1756"/>
      <c r="G14" s="1756"/>
      <c r="H14" s="1756"/>
      <c r="I14" s="1756"/>
      <c r="J14" s="1756"/>
      <c r="K14" s="1756"/>
      <c r="L14" s="1756"/>
      <c r="M14" s="1756"/>
      <c r="N14" s="1756"/>
      <c r="O14" s="1756"/>
      <c r="P14" s="1756"/>
      <c r="Q14" s="1756"/>
      <c r="R14" s="1756"/>
      <c r="S14" s="1756"/>
      <c r="T14" s="1756"/>
      <c r="U14" s="1756"/>
      <c r="V14" s="1756"/>
      <c r="W14" s="1756"/>
      <c r="X14" s="1756"/>
      <c r="Y14" s="1756"/>
      <c r="Z14" s="1756"/>
      <c r="AA14" s="1756"/>
      <c r="AB14" s="1756"/>
      <c r="AC14" s="1756"/>
      <c r="AD14" s="1756"/>
      <c r="AE14" s="1756"/>
      <c r="AF14" s="1756"/>
      <c r="AG14" s="1756"/>
      <c r="AH14" s="1756"/>
      <c r="AI14" s="1756"/>
      <c r="AJ14" s="1756"/>
      <c r="AK14" s="1756"/>
      <c r="AL14" s="319"/>
    </row>
    <row r="15" spans="1:38" ht="21" customHeight="1">
      <c r="A15" s="310"/>
      <c r="B15" s="375"/>
      <c r="C15" s="321"/>
      <c r="D15" s="1756"/>
      <c r="E15" s="1756"/>
      <c r="F15" s="1756"/>
      <c r="G15" s="1756"/>
      <c r="H15" s="1756"/>
      <c r="I15" s="1756"/>
      <c r="J15" s="1756"/>
      <c r="K15" s="1756"/>
      <c r="L15" s="1756"/>
      <c r="M15" s="1756"/>
      <c r="N15" s="1756"/>
      <c r="O15" s="1756"/>
      <c r="P15" s="1756"/>
      <c r="Q15" s="1756"/>
      <c r="R15" s="1756"/>
      <c r="S15" s="1756"/>
      <c r="T15" s="1756"/>
      <c r="U15" s="1756"/>
      <c r="V15" s="1756"/>
      <c r="W15" s="1756"/>
      <c r="X15" s="1756"/>
      <c r="Y15" s="1756"/>
      <c r="Z15" s="1756"/>
      <c r="AA15" s="1756"/>
      <c r="AB15" s="1756"/>
      <c r="AC15" s="1756"/>
      <c r="AD15" s="1756"/>
      <c r="AE15" s="1756"/>
      <c r="AF15" s="1756"/>
      <c r="AG15" s="1756"/>
      <c r="AH15" s="1756"/>
      <c r="AI15" s="1756"/>
      <c r="AJ15" s="1756"/>
      <c r="AK15" s="1756"/>
      <c r="AL15" s="319"/>
    </row>
    <row r="16" spans="1:38">
      <c r="A16" s="310"/>
      <c r="B16" s="375"/>
      <c r="C16" s="321"/>
      <c r="D16" s="321"/>
      <c r="E16" s="321"/>
      <c r="F16" s="321"/>
      <c r="G16" s="321"/>
      <c r="H16" s="321"/>
      <c r="I16" s="321"/>
      <c r="J16" s="321"/>
      <c r="K16" s="321"/>
      <c r="L16" s="321"/>
      <c r="M16" s="321"/>
      <c r="N16" s="321"/>
      <c r="O16" s="321"/>
      <c r="P16" s="321"/>
      <c r="Q16" s="321"/>
      <c r="R16" s="321"/>
      <c r="S16" s="321"/>
      <c r="T16" s="321"/>
      <c r="U16" s="321"/>
      <c r="V16" s="321"/>
      <c r="W16" s="321"/>
      <c r="X16" s="321"/>
      <c r="Y16" s="321"/>
      <c r="Z16" s="321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19"/>
    </row>
    <row r="17" spans="1:38" ht="15" customHeight="1">
      <c r="A17" s="310"/>
      <c r="B17" s="375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324"/>
      <c r="W17" s="324"/>
      <c r="X17" s="324"/>
      <c r="Y17" s="324"/>
      <c r="Z17" s="324"/>
      <c r="AA17" s="324"/>
      <c r="AB17" s="324"/>
      <c r="AC17" s="324"/>
      <c r="AD17" s="324"/>
      <c r="AE17" s="324"/>
      <c r="AF17" s="324"/>
      <c r="AG17" s="324"/>
      <c r="AH17" s="324"/>
      <c r="AI17" s="324"/>
      <c r="AJ17" s="324"/>
      <c r="AK17" s="324"/>
      <c r="AL17" s="319"/>
    </row>
    <row r="18" spans="1:38" ht="27.75" customHeight="1">
      <c r="A18" s="310"/>
      <c r="B18" s="375"/>
      <c r="C18" s="1757" t="s">
        <v>675</v>
      </c>
      <c r="D18" s="1757"/>
      <c r="E18" s="1757"/>
      <c r="F18" s="1757"/>
      <c r="G18" s="1757"/>
      <c r="H18" s="1757"/>
      <c r="I18" s="1757"/>
      <c r="J18" s="1757"/>
      <c r="K18" s="1757"/>
      <c r="L18" s="1757"/>
      <c r="M18" s="1757"/>
      <c r="N18" s="1757"/>
      <c r="O18" s="1757"/>
      <c r="P18" s="1757"/>
      <c r="Q18" s="1757"/>
      <c r="R18" s="1757"/>
      <c r="S18" s="1757"/>
      <c r="T18" s="1757"/>
      <c r="U18" s="1757"/>
      <c r="V18" s="1757"/>
      <c r="W18" s="1757"/>
      <c r="X18" s="1757"/>
      <c r="Y18" s="1757"/>
      <c r="Z18" s="1757"/>
      <c r="AA18" s="1757"/>
      <c r="AB18" s="1757"/>
      <c r="AC18" s="1757"/>
      <c r="AD18" s="1757"/>
      <c r="AE18" s="1757"/>
      <c r="AF18" s="1757"/>
      <c r="AG18" s="1757"/>
      <c r="AH18" s="1757"/>
      <c r="AI18" s="1757"/>
      <c r="AJ18" s="1757"/>
      <c r="AK18" s="1757"/>
      <c r="AL18" s="319"/>
    </row>
    <row r="19" spans="1:38" ht="11.25" customHeight="1">
      <c r="A19" s="310"/>
      <c r="B19" s="375"/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/>
      <c r="T19" s="373"/>
      <c r="U19" s="373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19"/>
    </row>
    <row r="20" spans="1:38" ht="21" customHeight="1">
      <c r="A20" s="310"/>
      <c r="B20" s="375"/>
      <c r="C20" s="1758"/>
      <c r="D20" s="1759"/>
      <c r="E20" s="1759"/>
      <c r="F20" s="1759"/>
      <c r="G20" s="1759"/>
      <c r="H20" s="1759"/>
      <c r="I20" s="1759"/>
      <c r="J20" s="1759"/>
      <c r="K20" s="1759"/>
      <c r="L20" s="1759"/>
      <c r="M20" s="1759"/>
      <c r="N20" s="1759"/>
      <c r="O20" s="1759"/>
      <c r="P20" s="1759"/>
      <c r="Q20" s="1759"/>
      <c r="R20" s="1759"/>
      <c r="S20" s="1759"/>
      <c r="T20" s="1759"/>
      <c r="U20" s="1759"/>
      <c r="V20" s="1759"/>
      <c r="W20" s="1759"/>
      <c r="X20" s="1759"/>
      <c r="Y20" s="1759"/>
      <c r="Z20" s="1759"/>
      <c r="AA20" s="1759"/>
      <c r="AB20" s="1759"/>
      <c r="AC20" s="1759"/>
      <c r="AD20" s="1759"/>
      <c r="AE20" s="1759"/>
      <c r="AF20" s="1759"/>
      <c r="AG20" s="1759"/>
      <c r="AH20" s="1759"/>
      <c r="AI20" s="1759"/>
      <c r="AJ20" s="1759"/>
      <c r="AK20" s="1760"/>
      <c r="AL20" s="319"/>
    </row>
    <row r="21" spans="1:38" ht="21" customHeight="1">
      <c r="A21" s="310"/>
      <c r="B21" s="375"/>
      <c r="C21" s="1761"/>
      <c r="D21" s="1762"/>
      <c r="E21" s="1762"/>
      <c r="F21" s="1762"/>
      <c r="G21" s="1762"/>
      <c r="H21" s="1762"/>
      <c r="I21" s="1762"/>
      <c r="J21" s="1762"/>
      <c r="K21" s="1762"/>
      <c r="L21" s="1762"/>
      <c r="M21" s="1762"/>
      <c r="N21" s="1762"/>
      <c r="O21" s="1762"/>
      <c r="P21" s="1762"/>
      <c r="Q21" s="1762"/>
      <c r="R21" s="1762"/>
      <c r="S21" s="1762"/>
      <c r="T21" s="1762"/>
      <c r="U21" s="1762"/>
      <c r="V21" s="1762"/>
      <c r="W21" s="1762"/>
      <c r="X21" s="1762"/>
      <c r="Y21" s="1762"/>
      <c r="Z21" s="1762"/>
      <c r="AA21" s="1762"/>
      <c r="AB21" s="1762"/>
      <c r="AC21" s="1762"/>
      <c r="AD21" s="1762"/>
      <c r="AE21" s="1762"/>
      <c r="AF21" s="1762"/>
      <c r="AG21" s="1762"/>
      <c r="AH21" s="1762"/>
      <c r="AI21" s="1762"/>
      <c r="AJ21" s="1762"/>
      <c r="AK21" s="1763"/>
      <c r="AL21" s="319"/>
    </row>
    <row r="22" spans="1:38" ht="23.25" customHeight="1">
      <c r="A22" s="310"/>
      <c r="B22" s="375"/>
      <c r="C22" s="375"/>
      <c r="D22" s="375"/>
      <c r="E22" s="375"/>
      <c r="F22" s="375"/>
      <c r="G22" s="375"/>
      <c r="H22" s="375"/>
      <c r="I22" s="1737" t="s">
        <v>621</v>
      </c>
      <c r="J22" s="1737"/>
      <c r="K22" s="1737"/>
      <c r="L22" s="1737"/>
      <c r="M22" s="1737"/>
      <c r="N22" s="1737"/>
      <c r="O22" s="1737"/>
      <c r="P22" s="1737"/>
      <c r="Q22" s="1737"/>
      <c r="R22" s="1737"/>
      <c r="S22" s="1737"/>
      <c r="T22" s="1737"/>
      <c r="U22" s="1737"/>
      <c r="V22" s="1737"/>
      <c r="W22" s="1737"/>
      <c r="X22" s="1737"/>
      <c r="Y22" s="1737"/>
      <c r="Z22" s="1737"/>
      <c r="AA22" s="1737"/>
      <c r="AB22" s="1737"/>
      <c r="AC22" s="1737"/>
      <c r="AD22" s="1737"/>
      <c r="AE22" s="1737"/>
      <c r="AF22" s="1737"/>
      <c r="AG22" s="1737"/>
      <c r="AH22" s="1737"/>
      <c r="AI22" s="375"/>
      <c r="AJ22" s="375"/>
      <c r="AK22" s="375"/>
      <c r="AL22" s="319"/>
    </row>
    <row r="23" spans="1:38" ht="17.25" customHeight="1">
      <c r="A23" s="310"/>
      <c r="B23" s="375"/>
      <c r="C23" s="375"/>
      <c r="D23" s="375"/>
      <c r="E23" s="375"/>
      <c r="F23" s="375"/>
      <c r="G23" s="375"/>
      <c r="H23" s="375"/>
      <c r="I23" s="374"/>
      <c r="J23" s="374"/>
      <c r="K23" s="374"/>
      <c r="L23" s="374"/>
      <c r="M23" s="374"/>
      <c r="N23" s="374"/>
      <c r="O23" s="374"/>
      <c r="P23" s="374"/>
      <c r="Q23" s="374"/>
      <c r="R23" s="374"/>
      <c r="S23" s="374"/>
      <c r="T23" s="374"/>
      <c r="U23" s="374"/>
      <c r="V23" s="374"/>
      <c r="W23" s="374"/>
      <c r="X23" s="374"/>
      <c r="Y23" s="374"/>
      <c r="Z23" s="374"/>
      <c r="AA23" s="374"/>
      <c r="AB23" s="374"/>
      <c r="AC23" s="374"/>
      <c r="AD23" s="374"/>
      <c r="AE23" s="374"/>
      <c r="AF23" s="374"/>
      <c r="AG23" s="374"/>
      <c r="AH23" s="374"/>
      <c r="AI23" s="375"/>
      <c r="AJ23" s="375"/>
      <c r="AK23" s="375"/>
      <c r="AL23" s="319"/>
    </row>
    <row r="24" spans="1:38">
      <c r="A24" s="310"/>
      <c r="B24" s="375"/>
      <c r="C24" s="1768" t="s">
        <v>443</v>
      </c>
      <c r="D24" s="1768"/>
      <c r="E24" s="1768"/>
      <c r="F24" s="1768"/>
      <c r="G24" s="1768"/>
      <c r="H24" s="1768"/>
      <c r="I24" s="1768"/>
      <c r="J24" s="1768"/>
      <c r="K24" s="1768"/>
      <c r="L24" s="1768"/>
      <c r="M24" s="1768"/>
      <c r="N24" s="1768"/>
      <c r="O24" s="1768"/>
      <c r="P24" s="1768"/>
      <c r="Q24" s="1768"/>
      <c r="R24" s="1768"/>
      <c r="S24" s="1651"/>
      <c r="T24" s="1651"/>
      <c r="U24" s="1651"/>
      <c r="V24" s="1651"/>
      <c r="W24" s="1651"/>
      <c r="X24" s="1651"/>
      <c r="Y24" s="1651"/>
      <c r="Z24" s="1651"/>
      <c r="AA24" s="1651"/>
      <c r="AB24" s="1651"/>
      <c r="AC24" s="1651"/>
      <c r="AD24" s="1651"/>
      <c r="AE24" s="1651"/>
      <c r="AF24" s="1651"/>
      <c r="AG24" s="1651"/>
      <c r="AH24" s="1651"/>
      <c r="AI24" s="1651"/>
      <c r="AJ24" s="1651"/>
      <c r="AK24" s="1651"/>
      <c r="AL24" s="319"/>
    </row>
    <row r="25" spans="1:38">
      <c r="A25" s="310"/>
      <c r="B25" s="375"/>
      <c r="C25" s="372"/>
      <c r="D25" s="372"/>
      <c r="E25" s="372"/>
      <c r="F25" s="372"/>
      <c r="G25" s="372"/>
      <c r="H25" s="372"/>
      <c r="I25" s="372"/>
      <c r="J25" s="372"/>
      <c r="K25" s="372"/>
      <c r="L25" s="372"/>
      <c r="M25" s="372"/>
      <c r="N25" s="372"/>
      <c r="O25" s="372"/>
      <c r="P25" s="372"/>
      <c r="Q25" s="372"/>
      <c r="R25" s="372"/>
      <c r="S25" s="375"/>
      <c r="T25" s="375"/>
      <c r="U25" s="375"/>
      <c r="V25" s="375"/>
      <c r="W25" s="375"/>
      <c r="X25" s="375"/>
      <c r="Y25" s="375"/>
      <c r="Z25" s="375"/>
      <c r="AA25" s="375"/>
      <c r="AB25" s="375"/>
      <c r="AC25" s="375"/>
      <c r="AD25" s="375"/>
      <c r="AE25" s="375"/>
      <c r="AF25" s="375"/>
      <c r="AG25" s="375"/>
      <c r="AH25" s="375"/>
      <c r="AI25" s="375"/>
      <c r="AJ25" s="375"/>
      <c r="AK25" s="375"/>
      <c r="AL25" s="319"/>
    </row>
    <row r="26" spans="1:38" ht="42.75" customHeight="1">
      <c r="A26" s="310"/>
      <c r="B26" s="375"/>
      <c r="C26" s="1769"/>
      <c r="D26" s="1770"/>
      <c r="E26" s="1770"/>
      <c r="F26" s="1770"/>
      <c r="G26" s="1770"/>
      <c r="H26" s="1770"/>
      <c r="I26" s="1770"/>
      <c r="J26" s="1770"/>
      <c r="K26" s="1770"/>
      <c r="L26" s="1770"/>
      <c r="M26" s="1770"/>
      <c r="N26" s="1770"/>
      <c r="O26" s="1770"/>
      <c r="P26" s="1770"/>
      <c r="Q26" s="1770"/>
      <c r="R26" s="1770"/>
      <c r="S26" s="1770"/>
      <c r="T26" s="1770"/>
      <c r="U26" s="1770"/>
      <c r="V26" s="1770"/>
      <c r="W26" s="1770"/>
      <c r="X26" s="1770"/>
      <c r="Y26" s="1770"/>
      <c r="Z26" s="1770"/>
      <c r="AA26" s="1770"/>
      <c r="AB26" s="1770"/>
      <c r="AC26" s="1770"/>
      <c r="AD26" s="1770"/>
      <c r="AE26" s="1770"/>
      <c r="AF26" s="1770"/>
      <c r="AG26" s="1770"/>
      <c r="AH26" s="1770"/>
      <c r="AI26" s="1770"/>
      <c r="AJ26" s="1770"/>
      <c r="AK26" s="1771"/>
      <c r="AL26" s="319"/>
    </row>
    <row r="27" spans="1:38" ht="33" customHeight="1">
      <c r="A27" s="310"/>
      <c r="B27" s="375"/>
      <c r="C27" s="1772" t="s">
        <v>890</v>
      </c>
      <c r="D27" s="1772"/>
      <c r="E27" s="1772"/>
      <c r="F27" s="1772"/>
      <c r="G27" s="1772"/>
      <c r="H27" s="1772"/>
      <c r="I27" s="1772"/>
      <c r="J27" s="1772"/>
      <c r="K27" s="1772"/>
      <c r="L27" s="1772"/>
      <c r="M27" s="1772"/>
      <c r="N27" s="1772"/>
      <c r="O27" s="1772"/>
      <c r="P27" s="1772"/>
      <c r="Q27" s="1772"/>
      <c r="R27" s="1772"/>
      <c r="S27" s="1772"/>
      <c r="T27" s="1772"/>
      <c r="U27" s="1772"/>
      <c r="V27" s="1772"/>
      <c r="W27" s="1772"/>
      <c r="X27" s="1772"/>
      <c r="Y27" s="1772"/>
      <c r="Z27" s="1772"/>
      <c r="AA27" s="1772"/>
      <c r="AB27" s="1772"/>
      <c r="AC27" s="1772"/>
      <c r="AD27" s="1772"/>
      <c r="AE27" s="1772"/>
      <c r="AF27" s="1772"/>
      <c r="AG27" s="1772"/>
      <c r="AH27" s="1772"/>
      <c r="AI27" s="1772"/>
      <c r="AJ27" s="1772"/>
      <c r="AK27" s="1772"/>
      <c r="AL27" s="325"/>
    </row>
    <row r="28" spans="1:38" ht="13.5" customHeight="1">
      <c r="A28" s="310"/>
      <c r="B28" s="375"/>
      <c r="C28" s="1757"/>
      <c r="D28" s="1757"/>
      <c r="E28" s="1757"/>
      <c r="F28" s="1757"/>
      <c r="G28" s="1757"/>
      <c r="H28" s="1757"/>
      <c r="I28" s="1757"/>
      <c r="J28" s="1757"/>
      <c r="K28" s="1757"/>
      <c r="L28" s="1757"/>
      <c r="M28" s="1757"/>
      <c r="N28" s="1757"/>
      <c r="O28" s="1757"/>
      <c r="P28" s="1757"/>
      <c r="Q28" s="1757"/>
      <c r="R28" s="1757"/>
      <c r="S28" s="1757"/>
      <c r="T28" s="1757"/>
      <c r="U28" s="1757"/>
      <c r="V28" s="1757"/>
      <c r="W28" s="1757"/>
      <c r="X28" s="1757"/>
      <c r="Y28" s="1757"/>
      <c r="Z28" s="1757"/>
      <c r="AA28" s="1757"/>
      <c r="AB28" s="1757"/>
      <c r="AC28" s="1757"/>
      <c r="AD28" s="1757"/>
      <c r="AE28" s="1757"/>
      <c r="AF28" s="1757"/>
      <c r="AG28" s="1757"/>
      <c r="AH28" s="1757"/>
      <c r="AI28" s="1757"/>
      <c r="AJ28" s="1757"/>
      <c r="AK28" s="1757"/>
      <c r="AL28" s="319"/>
    </row>
    <row r="29" spans="1:38" ht="12" customHeight="1">
      <c r="A29" s="310"/>
      <c r="B29" s="375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19"/>
    </row>
    <row r="30" spans="1:38" ht="12" customHeight="1">
      <c r="A30" s="310"/>
      <c r="B30" s="375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4"/>
      <c r="T30" s="324"/>
      <c r="U30" s="324"/>
      <c r="V30" s="324"/>
      <c r="W30" s="324"/>
      <c r="X30" s="324"/>
      <c r="Y30" s="324"/>
      <c r="Z30" s="324"/>
      <c r="AA30" s="324"/>
      <c r="AB30" s="324"/>
      <c r="AC30" s="324"/>
      <c r="AD30" s="324"/>
      <c r="AE30" s="324"/>
      <c r="AF30" s="324"/>
      <c r="AG30" s="324"/>
      <c r="AH30" s="324"/>
      <c r="AI30" s="324"/>
      <c r="AJ30" s="324"/>
      <c r="AK30" s="324"/>
      <c r="AL30" s="319"/>
    </row>
    <row r="31" spans="1:38" ht="13.5" customHeight="1">
      <c r="A31" s="310"/>
      <c r="B31" s="375"/>
      <c r="C31" s="1774"/>
      <c r="D31" s="1775"/>
      <c r="E31" s="1775"/>
      <c r="F31" s="1775"/>
      <c r="G31" s="1775"/>
      <c r="H31" s="1775"/>
      <c r="I31" s="1775"/>
      <c r="J31" s="1775"/>
      <c r="K31" s="1775"/>
      <c r="L31" s="1775"/>
      <c r="M31" s="1775"/>
      <c r="N31" s="1775"/>
      <c r="O31" s="1775"/>
      <c r="P31" s="1775"/>
      <c r="Q31" s="1775"/>
      <c r="R31" s="1775"/>
      <c r="S31" s="1775"/>
      <c r="T31" s="1776"/>
      <c r="U31" s="195"/>
      <c r="V31" s="1400"/>
      <c r="W31" s="1401"/>
      <c r="X31" s="1401"/>
      <c r="Y31" s="1401"/>
      <c r="Z31" s="1401"/>
      <c r="AA31" s="1401"/>
      <c r="AB31" s="1401"/>
      <c r="AC31" s="1401"/>
      <c r="AD31" s="1401"/>
      <c r="AE31" s="1401"/>
      <c r="AF31" s="1401"/>
      <c r="AG31" s="1401"/>
      <c r="AH31" s="1401"/>
      <c r="AI31" s="1401"/>
      <c r="AJ31" s="1401"/>
      <c r="AK31" s="1402"/>
      <c r="AL31" s="319"/>
    </row>
    <row r="32" spans="1:38" ht="13.5" customHeight="1">
      <c r="A32" s="310"/>
      <c r="B32" s="375"/>
      <c r="C32" s="1777"/>
      <c r="D32" s="1644"/>
      <c r="E32" s="1644"/>
      <c r="F32" s="1644"/>
      <c r="G32" s="1644"/>
      <c r="H32" s="1644"/>
      <c r="I32" s="1644"/>
      <c r="J32" s="1644"/>
      <c r="K32" s="1644"/>
      <c r="L32" s="1644"/>
      <c r="M32" s="1644"/>
      <c r="N32" s="1644"/>
      <c r="O32" s="1644"/>
      <c r="P32" s="1644"/>
      <c r="Q32" s="1644"/>
      <c r="R32" s="1644"/>
      <c r="S32" s="1644"/>
      <c r="T32" s="1778"/>
      <c r="U32" s="195"/>
      <c r="V32" s="1403"/>
      <c r="W32" s="1404"/>
      <c r="X32" s="1404"/>
      <c r="Y32" s="1404"/>
      <c r="Z32" s="1404"/>
      <c r="AA32" s="1404"/>
      <c r="AB32" s="1404"/>
      <c r="AC32" s="1404"/>
      <c r="AD32" s="1404"/>
      <c r="AE32" s="1404"/>
      <c r="AF32" s="1404"/>
      <c r="AG32" s="1404"/>
      <c r="AH32" s="1404"/>
      <c r="AI32" s="1404"/>
      <c r="AJ32" s="1404"/>
      <c r="AK32" s="1405"/>
      <c r="AL32" s="319"/>
    </row>
    <row r="33" spans="1:38" ht="13.5" customHeight="1">
      <c r="A33" s="310"/>
      <c r="B33" s="375"/>
      <c r="C33" s="1777"/>
      <c r="D33" s="1644"/>
      <c r="E33" s="1644"/>
      <c r="F33" s="1644"/>
      <c r="G33" s="1644"/>
      <c r="H33" s="1644"/>
      <c r="I33" s="1644"/>
      <c r="J33" s="1644"/>
      <c r="K33" s="1644"/>
      <c r="L33" s="1644"/>
      <c r="M33" s="1644"/>
      <c r="N33" s="1644"/>
      <c r="O33" s="1644"/>
      <c r="P33" s="1644"/>
      <c r="Q33" s="1644"/>
      <c r="R33" s="1644"/>
      <c r="S33" s="1644"/>
      <c r="T33" s="1778"/>
      <c r="U33" s="195"/>
      <c r="V33" s="1403"/>
      <c r="W33" s="1404"/>
      <c r="X33" s="1404"/>
      <c r="Y33" s="1404"/>
      <c r="Z33" s="1404"/>
      <c r="AA33" s="1404"/>
      <c r="AB33" s="1404"/>
      <c r="AC33" s="1404"/>
      <c r="AD33" s="1404"/>
      <c r="AE33" s="1404"/>
      <c r="AF33" s="1404"/>
      <c r="AG33" s="1404"/>
      <c r="AH33" s="1404"/>
      <c r="AI33" s="1404"/>
      <c r="AJ33" s="1404"/>
      <c r="AK33" s="1405"/>
      <c r="AL33" s="319"/>
    </row>
    <row r="34" spans="1:38" ht="13.5" customHeight="1">
      <c r="A34" s="310"/>
      <c r="B34" s="375"/>
      <c r="C34" s="1779"/>
      <c r="D34" s="1780"/>
      <c r="E34" s="1780"/>
      <c r="F34" s="1780"/>
      <c r="G34" s="1780"/>
      <c r="H34" s="1780"/>
      <c r="I34" s="1780"/>
      <c r="J34" s="1780"/>
      <c r="K34" s="1780"/>
      <c r="L34" s="1780"/>
      <c r="M34" s="1780"/>
      <c r="N34" s="1780"/>
      <c r="O34" s="1780"/>
      <c r="P34" s="1780"/>
      <c r="Q34" s="1780"/>
      <c r="R34" s="1780"/>
      <c r="S34" s="1780"/>
      <c r="T34" s="1781"/>
      <c r="U34" s="195"/>
      <c r="V34" s="1406"/>
      <c r="W34" s="1407"/>
      <c r="X34" s="1407"/>
      <c r="Y34" s="1407"/>
      <c r="Z34" s="1407"/>
      <c r="AA34" s="1407"/>
      <c r="AB34" s="1407"/>
      <c r="AC34" s="1407"/>
      <c r="AD34" s="1407"/>
      <c r="AE34" s="1407"/>
      <c r="AF34" s="1407"/>
      <c r="AG34" s="1407"/>
      <c r="AH34" s="1407"/>
      <c r="AI34" s="1407"/>
      <c r="AJ34" s="1407"/>
      <c r="AK34" s="1408"/>
      <c r="AL34" s="319"/>
    </row>
    <row r="35" spans="1:38" ht="44.25" customHeight="1">
      <c r="A35" s="310"/>
      <c r="B35" s="375"/>
      <c r="C35" s="1615" t="s">
        <v>722</v>
      </c>
      <c r="D35" s="1615"/>
      <c r="E35" s="1615"/>
      <c r="F35" s="1615"/>
      <c r="G35" s="1615"/>
      <c r="H35" s="1615"/>
      <c r="I35" s="1615"/>
      <c r="J35" s="1615"/>
      <c r="K35" s="1615"/>
      <c r="L35" s="1615"/>
      <c r="M35" s="1615"/>
      <c r="N35" s="1615"/>
      <c r="O35" s="1615"/>
      <c r="P35" s="1615"/>
      <c r="Q35" s="1615"/>
      <c r="R35" s="1615"/>
      <c r="S35" s="1615"/>
      <c r="T35" s="1615"/>
      <c r="U35" s="260"/>
      <c r="V35" s="1410" t="s">
        <v>676</v>
      </c>
      <c r="W35" s="1410"/>
      <c r="X35" s="1410"/>
      <c r="Y35" s="1410"/>
      <c r="Z35" s="1410"/>
      <c r="AA35" s="1410"/>
      <c r="AB35" s="1410"/>
      <c r="AC35" s="1410"/>
      <c r="AD35" s="1410"/>
      <c r="AE35" s="1410"/>
      <c r="AF35" s="1410"/>
      <c r="AG35" s="1410"/>
      <c r="AH35" s="1410"/>
      <c r="AI35" s="1410"/>
      <c r="AJ35" s="1410"/>
      <c r="AK35" s="1410"/>
      <c r="AL35" s="319"/>
    </row>
    <row r="36" spans="1:38" ht="24" customHeight="1">
      <c r="A36" s="310"/>
      <c r="B36" s="375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24"/>
      <c r="R36" s="324"/>
      <c r="S36" s="324"/>
      <c r="T36" s="324"/>
      <c r="U36" s="324"/>
      <c r="V36" s="324"/>
      <c r="W36" s="324"/>
      <c r="X36" s="32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19"/>
    </row>
    <row r="37" spans="1:38" ht="8.25" customHeight="1">
      <c r="A37" s="310"/>
      <c r="B37" s="375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75"/>
      <c r="R37" s="375"/>
      <c r="S37" s="375"/>
      <c r="T37" s="375"/>
      <c r="U37" s="375"/>
      <c r="V37" s="375"/>
      <c r="W37" s="375"/>
      <c r="X37" s="375"/>
      <c r="Y37" s="375"/>
      <c r="Z37" s="375"/>
      <c r="AA37" s="375"/>
      <c r="AB37" s="375"/>
      <c r="AC37" s="375"/>
      <c r="AD37" s="375"/>
      <c r="AE37" s="375"/>
      <c r="AF37" s="375"/>
      <c r="AG37" s="375"/>
      <c r="AH37" s="375"/>
      <c r="AI37" s="375"/>
      <c r="AJ37" s="375"/>
      <c r="AK37" s="375"/>
      <c r="AL37" s="319"/>
    </row>
    <row r="38" spans="1:38" ht="16.5" customHeight="1">
      <c r="A38" s="1767" t="s">
        <v>502</v>
      </c>
      <c r="B38" s="1382"/>
      <c r="C38" s="1382"/>
      <c r="D38" s="1382"/>
      <c r="E38" s="1382"/>
      <c r="F38" s="1382"/>
      <c r="G38" s="1382"/>
      <c r="H38" s="1382"/>
      <c r="I38" s="1382"/>
      <c r="J38" s="1382"/>
      <c r="K38" s="1382"/>
      <c r="L38" s="1382"/>
      <c r="M38" s="1382"/>
      <c r="N38" s="1382"/>
      <c r="O38" s="1382"/>
      <c r="P38" s="1382"/>
      <c r="Q38" s="1382"/>
      <c r="R38" s="1382"/>
      <c r="S38" s="1382"/>
      <c r="T38" s="1382"/>
      <c r="U38" s="1382"/>
      <c r="V38" s="1382"/>
      <c r="W38" s="1382"/>
      <c r="X38" s="1382"/>
      <c r="Y38" s="1382"/>
      <c r="Z38" s="1382"/>
      <c r="AA38" s="1382"/>
      <c r="AB38" s="1382"/>
      <c r="AC38" s="1382"/>
      <c r="AD38" s="1382"/>
      <c r="AE38" s="1382"/>
      <c r="AF38" s="1382"/>
      <c r="AG38" s="1382"/>
      <c r="AH38" s="1382"/>
      <c r="AI38" s="1382"/>
      <c r="AJ38" s="1382"/>
      <c r="AK38" s="1382"/>
      <c r="AL38" s="1413"/>
    </row>
    <row r="39" spans="1:38" ht="24" customHeight="1">
      <c r="A39" s="1773"/>
      <c r="B39" s="1619"/>
      <c r="C39" s="1619"/>
      <c r="D39" s="1619"/>
      <c r="E39" s="1619"/>
      <c r="F39" s="1619"/>
      <c r="G39" s="1619"/>
      <c r="H39" s="1619"/>
      <c r="I39" s="1619"/>
      <c r="J39" s="1619"/>
      <c r="K39" s="1619"/>
      <c r="L39" s="1619"/>
      <c r="M39" s="1619"/>
      <c r="N39" s="1619"/>
      <c r="O39" s="1619"/>
      <c r="P39" s="1619"/>
      <c r="Q39" s="1619"/>
      <c r="R39" s="1619"/>
      <c r="S39" s="1619"/>
      <c r="T39" s="326"/>
      <c r="U39" s="326"/>
      <c r="V39" s="326"/>
      <c r="W39" s="326"/>
      <c r="X39" s="326"/>
      <c r="Y39" s="326"/>
      <c r="Z39" s="326"/>
      <c r="AA39" s="326"/>
      <c r="AB39" s="326"/>
      <c r="AC39" s="326"/>
      <c r="AD39" s="327"/>
      <c r="AE39" s="327"/>
      <c r="AF39" s="327"/>
      <c r="AG39" s="327"/>
      <c r="AH39" s="327"/>
      <c r="AI39" s="327"/>
      <c r="AJ39" s="327"/>
      <c r="AK39" s="327"/>
      <c r="AL39" s="328"/>
    </row>
    <row r="40" spans="1:38">
      <c r="A40" s="1754"/>
      <c r="B40" s="1754"/>
      <c r="C40" s="1754"/>
      <c r="D40" s="1754"/>
      <c r="E40" s="1754"/>
      <c r="F40" s="1754"/>
      <c r="G40" s="1754"/>
      <c r="H40" s="1754"/>
      <c r="I40" s="1754"/>
      <c r="J40" s="1754"/>
      <c r="K40" s="1754"/>
      <c r="L40" s="1754"/>
      <c r="M40" s="1754"/>
      <c r="N40" s="1754"/>
      <c r="O40" s="1754"/>
      <c r="P40" s="1754"/>
      <c r="Q40" s="1754"/>
      <c r="R40" s="1754"/>
      <c r="S40" s="1754"/>
      <c r="T40" s="1754"/>
      <c r="U40" s="1754"/>
      <c r="V40" s="1754"/>
      <c r="W40" s="1754"/>
      <c r="X40" s="1754"/>
      <c r="Y40" s="1754"/>
      <c r="Z40" s="1754"/>
      <c r="AA40" s="1754"/>
      <c r="AB40" s="1754"/>
      <c r="AC40" s="1754"/>
      <c r="AD40" s="1754"/>
      <c r="AE40" s="1754"/>
      <c r="AF40" s="1754"/>
      <c r="AG40" s="1754"/>
      <c r="AH40" s="1754"/>
      <c r="AI40" s="1754"/>
      <c r="AJ40" s="1754"/>
      <c r="AK40" s="1754"/>
      <c r="AL40" s="1754"/>
    </row>
    <row r="41" spans="1:38">
      <c r="A41" s="311"/>
      <c r="B41" s="311"/>
      <c r="C41" s="311"/>
      <c r="D41" s="311"/>
      <c r="E41" s="311"/>
      <c r="F41" s="311"/>
      <c r="G41" s="311"/>
      <c r="H41" s="311"/>
      <c r="I41" s="311"/>
      <c r="J41" s="311"/>
      <c r="K41" s="311"/>
      <c r="L41" s="311"/>
      <c r="M41" s="311"/>
      <c r="N41" s="311"/>
      <c r="O41" s="311"/>
      <c r="P41" s="311"/>
      <c r="Q41" s="311"/>
      <c r="R41" s="311"/>
      <c r="S41" s="311"/>
      <c r="T41" s="311"/>
      <c r="U41" s="311"/>
      <c r="V41" s="311"/>
      <c r="W41" s="311"/>
      <c r="X41" s="311"/>
      <c r="Y41" s="311"/>
      <c r="Z41" s="311"/>
      <c r="AA41" s="311"/>
      <c r="AB41" s="311"/>
      <c r="AC41" s="311"/>
      <c r="AD41" s="311"/>
      <c r="AE41" s="311"/>
      <c r="AF41" s="311"/>
      <c r="AG41" s="311"/>
      <c r="AH41" s="311"/>
      <c r="AI41" s="311"/>
      <c r="AJ41" s="311"/>
      <c r="AK41" s="311"/>
      <c r="AL41" s="311"/>
    </row>
    <row r="42" spans="1:38">
      <c r="A42" s="311"/>
      <c r="B42" s="311"/>
      <c r="C42" s="311"/>
      <c r="D42" s="311"/>
      <c r="E42" s="311"/>
      <c r="F42" s="311"/>
      <c r="G42" s="311"/>
      <c r="H42" s="311"/>
      <c r="I42" s="311"/>
      <c r="J42" s="311"/>
      <c r="K42" s="311"/>
      <c r="L42" s="311"/>
      <c r="M42" s="311"/>
      <c r="N42" s="311"/>
      <c r="O42" s="311"/>
      <c r="P42" s="311"/>
      <c r="Q42" s="311"/>
      <c r="R42" s="311"/>
      <c r="S42" s="311"/>
      <c r="T42" s="311"/>
      <c r="U42" s="311"/>
      <c r="V42" s="311"/>
      <c r="W42" s="311"/>
      <c r="X42" s="311"/>
      <c r="Y42" s="311"/>
      <c r="Z42" s="311"/>
      <c r="AA42" s="311"/>
      <c r="AB42" s="311"/>
      <c r="AC42" s="311"/>
      <c r="AD42" s="311"/>
      <c r="AE42" s="311"/>
      <c r="AF42" s="311"/>
      <c r="AG42" s="311"/>
      <c r="AH42" s="311"/>
      <c r="AI42" s="311"/>
      <c r="AJ42" s="311"/>
      <c r="AK42" s="311"/>
      <c r="AL42" s="311"/>
    </row>
  </sheetData>
  <sheetProtection algorithmName="SHA-512" hashValue="wMTeX4qhEvmQoJfb2MnFO/6eMRNryJTZCBm1wlFL0iTtjD5OtMcFk/nik1C+0naoN7OpRhaDBrj3UBhfgoveGg==" saltValue="U9E0A3cj+apGuoLcptpjcw==" spinCount="100000" sheet="1" formatCells="0" formatRows="0" insertRows="0" deleteRows="0"/>
  <customSheetViews>
    <customSheetView guid="{A75F8835-BC11-4842-B3E4-C76AE9AA1723}" showPageBreaks="1" showGridLines="0" printArea="1" view="pageBreakPreview">
      <selection activeCell="C28" sqref="C28:AK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24">
    <mergeCell ref="A38:AL38"/>
    <mergeCell ref="A40:AL40"/>
    <mergeCell ref="C24:AK24"/>
    <mergeCell ref="C26:AK26"/>
    <mergeCell ref="C28:AK28"/>
    <mergeCell ref="C27:AK27"/>
    <mergeCell ref="A39:S39"/>
    <mergeCell ref="C35:T35"/>
    <mergeCell ref="V31:AK34"/>
    <mergeCell ref="V35:AK35"/>
    <mergeCell ref="C31:T34"/>
    <mergeCell ref="I22:AH22"/>
    <mergeCell ref="C1:R2"/>
    <mergeCell ref="AG1:AK1"/>
    <mergeCell ref="AG2:AK2"/>
    <mergeCell ref="C5:R10"/>
    <mergeCell ref="AH5:AJ5"/>
    <mergeCell ref="AH6:AJ6"/>
    <mergeCell ref="C11:R11"/>
    <mergeCell ref="AA11:AK13"/>
    <mergeCell ref="D14:AK15"/>
    <mergeCell ref="C18:AK18"/>
    <mergeCell ref="C20:AK21"/>
    <mergeCell ref="A3:AL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H174"/>
  <sheetViews>
    <sheetView showGridLines="0" showWhiteSpace="0" view="pageBreakPreview" topLeftCell="A4" zoomScale="115" zoomScaleNormal="190" zoomScaleSheetLayoutView="115" zoomScalePageLayoutView="110" workbookViewId="0">
      <selection activeCell="A51" sqref="A51:O51"/>
    </sheetView>
  </sheetViews>
  <sheetFormatPr defaultColWidth="9.08984375" defaultRowHeight="11.5"/>
  <cols>
    <col min="1" max="1" width="3.08984375" style="78" customWidth="1"/>
    <col min="2" max="14" width="3" style="78" customWidth="1"/>
    <col min="15" max="16" width="2.6328125" style="78" customWidth="1"/>
    <col min="17" max="28" width="3" style="78" customWidth="1"/>
    <col min="29" max="32" width="2.90625" style="78" customWidth="1"/>
    <col min="33" max="33" width="7.6328125" style="77" customWidth="1"/>
    <col min="34" max="34" width="9.08984375" style="77"/>
    <col min="35" max="16384" width="9.08984375" style="78"/>
  </cols>
  <sheetData>
    <row r="1" spans="1:34" ht="15" customHeight="1">
      <c r="A1" s="1045" t="s">
        <v>333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</row>
    <row r="2" spans="1:34" ht="2.2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4" s="68" customFormat="1" ht="15" customHeight="1">
      <c r="A3" s="1057" t="s">
        <v>484</v>
      </c>
      <c r="B3" s="1057"/>
      <c r="C3" s="1057"/>
      <c r="D3" s="1057"/>
      <c r="E3" s="1057"/>
      <c r="F3" s="1057"/>
      <c r="G3" s="1057"/>
      <c r="H3" s="1057"/>
      <c r="I3" s="1057"/>
      <c r="J3" s="1057"/>
      <c r="K3" s="1057"/>
      <c r="L3" s="1057"/>
      <c r="M3" s="1057"/>
      <c r="N3" s="1057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0"/>
      <c r="AH3" s="70"/>
    </row>
    <row r="4" spans="1:34" s="68" customFormat="1" ht="2.25" customHeight="1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70"/>
      <c r="AH4" s="70"/>
    </row>
    <row r="5" spans="1:34" s="68" customFormat="1" ht="12" customHeight="1">
      <c r="A5" s="1053" t="s">
        <v>215</v>
      </c>
      <c r="B5" s="1054"/>
      <c r="C5" s="1054"/>
      <c r="D5" s="1054"/>
      <c r="E5" s="1054"/>
      <c r="F5" s="1054"/>
      <c r="G5" s="1054"/>
      <c r="H5" s="1054"/>
      <c r="I5" s="1054"/>
      <c r="J5" s="1054"/>
      <c r="K5" s="1054"/>
      <c r="L5" s="1054"/>
      <c r="M5" s="1054"/>
      <c r="N5" s="1054"/>
      <c r="O5" s="1054"/>
      <c r="P5" s="1054"/>
      <c r="Q5" s="1054"/>
      <c r="R5" s="1054"/>
      <c r="S5" s="1054"/>
      <c r="T5" s="1054"/>
      <c r="U5" s="1054"/>
      <c r="V5" s="1054"/>
      <c r="W5" s="1054"/>
      <c r="X5" s="1054"/>
      <c r="Y5" s="1054"/>
      <c r="Z5" s="1054"/>
      <c r="AA5" s="1054"/>
      <c r="AB5" s="1054"/>
      <c r="AC5" s="1054"/>
      <c r="AD5" s="1054"/>
      <c r="AE5" s="1054"/>
      <c r="AF5" s="1055"/>
      <c r="AG5" s="70"/>
      <c r="AH5" s="70"/>
    </row>
    <row r="6" spans="1:34" s="68" customFormat="1" ht="50.15" customHeight="1">
      <c r="A6" s="1058"/>
      <c r="B6" s="1059"/>
      <c r="C6" s="1059"/>
      <c r="D6" s="1059"/>
      <c r="E6" s="1059"/>
      <c r="F6" s="1059"/>
      <c r="G6" s="1059"/>
      <c r="H6" s="1059"/>
      <c r="I6" s="1059"/>
      <c r="J6" s="1059"/>
      <c r="K6" s="1059"/>
      <c r="L6" s="1059"/>
      <c r="M6" s="1059"/>
      <c r="N6" s="1059"/>
      <c r="O6" s="1059"/>
      <c r="P6" s="1059"/>
      <c r="Q6" s="1059"/>
      <c r="R6" s="1059"/>
      <c r="S6" s="1059"/>
      <c r="T6" s="1059"/>
      <c r="U6" s="1059"/>
      <c r="V6" s="1059"/>
      <c r="W6" s="1059"/>
      <c r="X6" s="1059"/>
      <c r="Y6" s="1059"/>
      <c r="Z6" s="1059"/>
      <c r="AA6" s="1059"/>
      <c r="AB6" s="1059"/>
      <c r="AC6" s="1059"/>
      <c r="AD6" s="1059"/>
      <c r="AE6" s="1059"/>
      <c r="AF6" s="1060"/>
      <c r="AG6" s="70"/>
      <c r="AH6" s="70"/>
    </row>
    <row r="7" spans="1:34" s="68" customFormat="1" ht="15.9" customHeight="1">
      <c r="A7" s="1061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062"/>
      <c r="P7" s="1062"/>
      <c r="Q7" s="1062"/>
      <c r="R7" s="1062"/>
      <c r="S7" s="1062"/>
      <c r="T7" s="1062"/>
      <c r="U7" s="1062"/>
      <c r="V7" s="1062"/>
      <c r="W7" s="1062"/>
      <c r="X7" s="1062"/>
      <c r="Y7" s="1062"/>
      <c r="Z7" s="1062"/>
      <c r="AA7" s="1062"/>
      <c r="AB7" s="1062"/>
      <c r="AC7" s="1062"/>
      <c r="AD7" s="1062"/>
      <c r="AE7" s="1062"/>
      <c r="AF7" s="1063"/>
      <c r="AG7" s="70"/>
      <c r="AH7" s="527" t="s">
        <v>707</v>
      </c>
    </row>
    <row r="8" spans="1:34" s="68" customFormat="1" ht="2.25" customHeight="1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70"/>
      <c r="AH8" s="70"/>
    </row>
    <row r="9" spans="1:34" s="68" customFormat="1" ht="12" customHeight="1">
      <c r="A9" s="1053" t="s">
        <v>216</v>
      </c>
      <c r="B9" s="1054"/>
      <c r="C9" s="1054"/>
      <c r="D9" s="1054"/>
      <c r="E9" s="1054"/>
      <c r="F9" s="1054"/>
      <c r="G9" s="1054"/>
      <c r="H9" s="1054"/>
      <c r="I9" s="1054"/>
      <c r="J9" s="1054"/>
      <c r="K9" s="1054"/>
      <c r="L9" s="1054"/>
      <c r="M9" s="1054"/>
      <c r="N9" s="1054"/>
      <c r="O9" s="1054"/>
      <c r="P9" s="1054"/>
      <c r="Q9" s="1054"/>
      <c r="R9" s="1054"/>
      <c r="S9" s="1054"/>
      <c r="T9" s="1054"/>
      <c r="U9" s="1054"/>
      <c r="V9" s="1054"/>
      <c r="W9" s="1054"/>
      <c r="X9" s="1054"/>
      <c r="Y9" s="1054"/>
      <c r="Z9" s="1054"/>
      <c r="AA9" s="1054"/>
      <c r="AB9" s="1054"/>
      <c r="AC9" s="1054"/>
      <c r="AD9" s="1054"/>
      <c r="AE9" s="1054"/>
      <c r="AF9" s="1055"/>
      <c r="AG9" s="70"/>
      <c r="AH9" s="70"/>
    </row>
    <row r="10" spans="1:34" s="68" customFormat="1" ht="50.15" customHeight="1">
      <c r="A10" s="1058"/>
      <c r="B10" s="1059"/>
      <c r="C10" s="1059"/>
      <c r="D10" s="1059"/>
      <c r="E10" s="1059"/>
      <c r="F10" s="1059"/>
      <c r="G10" s="1059"/>
      <c r="H10" s="1059"/>
      <c r="I10" s="1059"/>
      <c r="J10" s="1059"/>
      <c r="K10" s="1059"/>
      <c r="L10" s="1059"/>
      <c r="M10" s="1059"/>
      <c r="N10" s="1059"/>
      <c r="O10" s="1059"/>
      <c r="P10" s="1059"/>
      <c r="Q10" s="1059"/>
      <c r="R10" s="1059"/>
      <c r="S10" s="1059"/>
      <c r="T10" s="1059"/>
      <c r="U10" s="1059"/>
      <c r="V10" s="1059"/>
      <c r="W10" s="1059"/>
      <c r="X10" s="1059"/>
      <c r="Y10" s="1059"/>
      <c r="Z10" s="1059"/>
      <c r="AA10" s="1059"/>
      <c r="AB10" s="1059"/>
      <c r="AC10" s="1059"/>
      <c r="AD10" s="1059"/>
      <c r="AE10" s="1059"/>
      <c r="AF10" s="1060"/>
      <c r="AG10" s="70"/>
      <c r="AH10" s="70"/>
    </row>
    <row r="11" spans="1:34" s="68" customFormat="1" ht="15.9" customHeight="1">
      <c r="A11" s="1061"/>
      <c r="B11" s="1062"/>
      <c r="C11" s="1062"/>
      <c r="D11" s="1062"/>
      <c r="E11" s="1062"/>
      <c r="F11" s="1062"/>
      <c r="G11" s="1062"/>
      <c r="H11" s="1062"/>
      <c r="I11" s="1062"/>
      <c r="J11" s="1062"/>
      <c r="K11" s="1062"/>
      <c r="L11" s="1062"/>
      <c r="M11" s="1062"/>
      <c r="N11" s="1062"/>
      <c r="O11" s="1062"/>
      <c r="P11" s="1062"/>
      <c r="Q11" s="1062"/>
      <c r="R11" s="1062"/>
      <c r="S11" s="1062"/>
      <c r="T11" s="1062"/>
      <c r="U11" s="1062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3"/>
      <c r="AG11" s="70"/>
      <c r="AH11" s="70"/>
    </row>
    <row r="12" spans="1:34" s="68" customFormat="1" ht="2.25" customHeight="1">
      <c r="A12" s="329"/>
      <c r="B12" s="329"/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W12" s="329"/>
      <c r="X12" s="329"/>
      <c r="Y12" s="329"/>
      <c r="Z12" s="329"/>
      <c r="AA12" s="329"/>
      <c r="AB12" s="329"/>
      <c r="AC12" s="329"/>
      <c r="AD12" s="329"/>
      <c r="AE12" s="329"/>
      <c r="AF12" s="329"/>
      <c r="AG12" s="70"/>
      <c r="AH12" s="70"/>
    </row>
    <row r="13" spans="1:34" s="68" customFormat="1" ht="12" customHeight="1">
      <c r="A13" s="1053" t="s">
        <v>271</v>
      </c>
      <c r="B13" s="1054"/>
      <c r="C13" s="1054"/>
      <c r="D13" s="1054"/>
      <c r="E13" s="1054"/>
      <c r="F13" s="1054"/>
      <c r="G13" s="1054"/>
      <c r="H13" s="1054"/>
      <c r="I13" s="1054"/>
      <c r="J13" s="1054"/>
      <c r="K13" s="1054"/>
      <c r="L13" s="1054"/>
      <c r="M13" s="1054"/>
      <c r="N13" s="1054"/>
      <c r="O13" s="1054"/>
      <c r="P13" s="1054"/>
      <c r="Q13" s="1054"/>
      <c r="R13" s="1054"/>
      <c r="S13" s="1054"/>
      <c r="T13" s="1054"/>
      <c r="U13" s="1054"/>
      <c r="V13" s="1054"/>
      <c r="W13" s="1054"/>
      <c r="X13" s="1054"/>
      <c r="Y13" s="1054"/>
      <c r="Z13" s="1054"/>
      <c r="AA13" s="1054"/>
      <c r="AB13" s="1054"/>
      <c r="AC13" s="1054"/>
      <c r="AD13" s="1054"/>
      <c r="AE13" s="1054"/>
      <c r="AF13" s="1055"/>
      <c r="AG13" s="70"/>
      <c r="AH13" s="70"/>
    </row>
    <row r="14" spans="1:34" s="68" customFormat="1" ht="69.900000000000006" customHeight="1">
      <c r="A14" s="1058"/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60"/>
      <c r="AG14" s="70"/>
      <c r="AH14" s="70"/>
    </row>
    <row r="15" spans="1:34" s="68" customFormat="1" ht="15.9" customHeight="1">
      <c r="A15" s="1061"/>
      <c r="B15" s="1062"/>
      <c r="C15" s="1062"/>
      <c r="D15" s="1062"/>
      <c r="E15" s="1062"/>
      <c r="F15" s="1062"/>
      <c r="G15" s="1062"/>
      <c r="H15" s="1062"/>
      <c r="I15" s="1062"/>
      <c r="J15" s="1062"/>
      <c r="K15" s="1062"/>
      <c r="L15" s="1062"/>
      <c r="M15" s="1062"/>
      <c r="N15" s="1062"/>
      <c r="O15" s="1062"/>
      <c r="P15" s="1062"/>
      <c r="Q15" s="1062"/>
      <c r="R15" s="1062"/>
      <c r="S15" s="1062"/>
      <c r="T15" s="1062"/>
      <c r="U15" s="1062"/>
      <c r="V15" s="1062"/>
      <c r="W15" s="1062"/>
      <c r="X15" s="1062"/>
      <c r="Y15" s="1062"/>
      <c r="Z15" s="1062"/>
      <c r="AA15" s="1062"/>
      <c r="AB15" s="1062"/>
      <c r="AC15" s="1062"/>
      <c r="AD15" s="1062"/>
      <c r="AE15" s="1062"/>
      <c r="AF15" s="1063"/>
      <c r="AG15" s="70"/>
      <c r="AH15" s="70"/>
    </row>
    <row r="16" spans="1:34" s="68" customFormat="1" ht="2.25" customHeight="1">
      <c r="A16" s="329"/>
      <c r="B16" s="329"/>
      <c r="C16" s="329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29"/>
      <c r="T16" s="329"/>
      <c r="U16" s="329"/>
      <c r="V16" s="329"/>
      <c r="W16" s="329"/>
      <c r="X16" s="329"/>
      <c r="Y16" s="329"/>
      <c r="Z16" s="329"/>
      <c r="AA16" s="329"/>
      <c r="AB16" s="329"/>
      <c r="AC16" s="329"/>
      <c r="AD16" s="329"/>
      <c r="AE16" s="329"/>
      <c r="AF16" s="329"/>
      <c r="AG16" s="70"/>
      <c r="AH16" s="70"/>
    </row>
    <row r="17" spans="1:32" ht="15" customHeight="1">
      <c r="A17" s="1047" t="s">
        <v>217</v>
      </c>
      <c r="B17" s="1048"/>
      <c r="C17" s="1048"/>
      <c r="D17" s="1048"/>
      <c r="E17" s="1048"/>
      <c r="F17" s="1048"/>
      <c r="G17" s="1048"/>
      <c r="H17" s="1048"/>
      <c r="I17" s="1048"/>
      <c r="J17" s="1048"/>
      <c r="K17" s="1048"/>
      <c r="L17" s="1048"/>
      <c r="M17" s="1048"/>
      <c r="N17" s="1048"/>
      <c r="O17" s="1048"/>
      <c r="P17" s="1048"/>
      <c r="Q17" s="1048"/>
      <c r="R17" s="1048"/>
      <c r="S17" s="1048"/>
      <c r="T17" s="1048"/>
      <c r="U17" s="1048"/>
      <c r="V17" s="1048"/>
      <c r="W17" s="1048"/>
      <c r="X17" s="1048"/>
      <c r="Y17" s="1048"/>
      <c r="Z17" s="1048"/>
      <c r="AA17" s="1048"/>
      <c r="AB17" s="1048"/>
      <c r="AC17" s="1048"/>
      <c r="AD17" s="1048"/>
      <c r="AE17" s="1048"/>
      <c r="AF17" s="1049"/>
    </row>
    <row r="18" spans="1:32" ht="159.9" customHeight="1">
      <c r="A18" s="1064"/>
      <c r="B18" s="1065"/>
      <c r="C18" s="1065"/>
      <c r="D18" s="1065"/>
      <c r="E18" s="1065"/>
      <c r="F18" s="1065"/>
      <c r="G18" s="1065"/>
      <c r="H18" s="1065"/>
      <c r="I18" s="1065"/>
      <c r="J18" s="1065"/>
      <c r="K18" s="1065"/>
      <c r="L18" s="1065"/>
      <c r="M18" s="1065"/>
      <c r="N18" s="1065"/>
      <c r="O18" s="1065"/>
      <c r="P18" s="1065"/>
      <c r="Q18" s="1065"/>
      <c r="R18" s="1065"/>
      <c r="S18" s="1065"/>
      <c r="T18" s="1065"/>
      <c r="U18" s="1065"/>
      <c r="V18" s="1065"/>
      <c r="W18" s="1065"/>
      <c r="X18" s="1065"/>
      <c r="Y18" s="1065"/>
      <c r="Z18" s="1065"/>
      <c r="AA18" s="1065"/>
      <c r="AB18" s="1065"/>
      <c r="AC18" s="1065"/>
      <c r="AD18" s="1065"/>
      <c r="AE18" s="1065"/>
      <c r="AF18" s="1066"/>
    </row>
    <row r="19" spans="1:32" ht="15.9" customHeight="1">
      <c r="A19" s="1067"/>
      <c r="B19" s="1068"/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8"/>
      <c r="N19" s="1068"/>
      <c r="O19" s="1068"/>
      <c r="P19" s="1068"/>
      <c r="Q19" s="1068"/>
      <c r="R19" s="1068"/>
      <c r="S19" s="1068"/>
      <c r="T19" s="1068"/>
      <c r="U19" s="1068"/>
      <c r="V19" s="1068"/>
      <c r="W19" s="1068"/>
      <c r="X19" s="1068"/>
      <c r="Y19" s="1068"/>
      <c r="Z19" s="1068"/>
      <c r="AA19" s="1068"/>
      <c r="AB19" s="1068"/>
      <c r="AC19" s="1068"/>
      <c r="AD19" s="1068"/>
      <c r="AE19" s="1068"/>
      <c r="AF19" s="1069"/>
    </row>
    <row r="20" spans="1:32" ht="2.25" customHeight="1">
      <c r="A20" s="334"/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123"/>
    </row>
    <row r="21" spans="1:32" ht="15" customHeight="1">
      <c r="A21" s="1047" t="s">
        <v>294</v>
      </c>
      <c r="B21" s="1048"/>
      <c r="C21" s="1048"/>
      <c r="D21" s="1048"/>
      <c r="E21" s="1048"/>
      <c r="F21" s="1048"/>
      <c r="G21" s="1048"/>
      <c r="H21" s="1048"/>
      <c r="I21" s="1048"/>
      <c r="J21" s="1048"/>
      <c r="K21" s="1048"/>
      <c r="L21" s="1048"/>
      <c r="M21" s="1048"/>
      <c r="N21" s="1048"/>
      <c r="O21" s="1048"/>
      <c r="P21" s="1048"/>
      <c r="Q21" s="1048"/>
      <c r="R21" s="1048"/>
      <c r="S21" s="1048"/>
      <c r="T21" s="1048"/>
      <c r="U21" s="1048"/>
      <c r="V21" s="1048"/>
      <c r="W21" s="1048"/>
      <c r="X21" s="1048"/>
      <c r="Y21" s="1048"/>
      <c r="Z21" s="1048"/>
      <c r="AA21" s="1048"/>
      <c r="AB21" s="1048"/>
      <c r="AC21" s="1048"/>
      <c r="AD21" s="1048"/>
      <c r="AE21" s="1048"/>
      <c r="AF21" s="1049"/>
    </row>
    <row r="22" spans="1:32" ht="30" customHeight="1">
      <c r="A22" s="1064"/>
      <c r="B22" s="1065"/>
      <c r="C22" s="1065"/>
      <c r="D22" s="1065"/>
      <c r="E22" s="1065"/>
      <c r="F22" s="1065"/>
      <c r="G22" s="1065"/>
      <c r="H22" s="1065"/>
      <c r="I22" s="1065"/>
      <c r="J22" s="1065"/>
      <c r="K22" s="1065"/>
      <c r="L22" s="1065"/>
      <c r="M22" s="1065"/>
      <c r="N22" s="1065"/>
      <c r="O22" s="1065"/>
      <c r="P22" s="1065"/>
      <c r="Q22" s="1065"/>
      <c r="R22" s="1065"/>
      <c r="S22" s="1065"/>
      <c r="T22" s="1065"/>
      <c r="U22" s="1065"/>
      <c r="V22" s="1065"/>
      <c r="W22" s="1065"/>
      <c r="X22" s="1065"/>
      <c r="Y22" s="1065"/>
      <c r="Z22" s="1065"/>
      <c r="AA22" s="1065"/>
      <c r="AB22" s="1065"/>
      <c r="AC22" s="1065"/>
      <c r="AD22" s="1065"/>
      <c r="AE22" s="1065"/>
      <c r="AF22" s="1066"/>
    </row>
    <row r="23" spans="1:32" ht="15.9" customHeight="1">
      <c r="A23" s="1067"/>
      <c r="B23" s="1068"/>
      <c r="C23" s="1068"/>
      <c r="D23" s="1068"/>
      <c r="E23" s="1068"/>
      <c r="F23" s="1068"/>
      <c r="G23" s="1068"/>
      <c r="H23" s="1068"/>
      <c r="I23" s="1068"/>
      <c r="J23" s="1068"/>
      <c r="K23" s="1068"/>
      <c r="L23" s="1068"/>
      <c r="M23" s="1068"/>
      <c r="N23" s="1068"/>
      <c r="O23" s="1068"/>
      <c r="P23" s="1068"/>
      <c r="Q23" s="1068"/>
      <c r="R23" s="1068"/>
      <c r="S23" s="1068"/>
      <c r="T23" s="1068"/>
      <c r="U23" s="1068"/>
      <c r="V23" s="1068"/>
      <c r="W23" s="1068"/>
      <c r="X23" s="1068"/>
      <c r="Y23" s="1068"/>
      <c r="Z23" s="1068"/>
      <c r="AA23" s="1068"/>
      <c r="AB23" s="1068"/>
      <c r="AC23" s="1068"/>
      <c r="AD23" s="1068"/>
      <c r="AE23" s="1068"/>
      <c r="AF23" s="1069"/>
    </row>
    <row r="24" spans="1:32" ht="2.25" customHeight="1">
      <c r="A24" s="334"/>
      <c r="B24" s="334"/>
      <c r="C24" s="334"/>
      <c r="D24" s="334"/>
      <c r="E24" s="334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  <c r="Z24" s="334"/>
      <c r="AA24" s="334"/>
      <c r="AB24" s="334"/>
      <c r="AC24" s="334"/>
      <c r="AD24" s="334"/>
      <c r="AE24" s="334"/>
      <c r="AF24" s="334"/>
    </row>
    <row r="25" spans="1:32" ht="15" customHeight="1">
      <c r="A25" s="1071" t="s">
        <v>295</v>
      </c>
      <c r="B25" s="1072"/>
      <c r="C25" s="1072"/>
      <c r="D25" s="1072"/>
      <c r="E25" s="1072"/>
      <c r="F25" s="1072"/>
      <c r="G25" s="1072"/>
      <c r="H25" s="1072"/>
      <c r="I25" s="1072"/>
      <c r="J25" s="1072"/>
      <c r="K25" s="1072"/>
      <c r="L25" s="1072"/>
      <c r="M25" s="1072"/>
      <c r="N25" s="1072"/>
      <c r="O25" s="1072"/>
      <c r="P25" s="1072"/>
      <c r="Q25" s="1072"/>
      <c r="R25" s="1072"/>
      <c r="S25" s="1072"/>
      <c r="T25" s="1072"/>
      <c r="U25" s="1072"/>
      <c r="V25" s="1072"/>
      <c r="W25" s="1072"/>
      <c r="X25" s="1072"/>
      <c r="Y25" s="1072"/>
      <c r="Z25" s="1072"/>
      <c r="AA25" s="1072"/>
      <c r="AB25" s="1072"/>
      <c r="AC25" s="1072"/>
      <c r="AD25" s="1072"/>
      <c r="AE25" s="1072"/>
      <c r="AF25" s="1073"/>
    </row>
    <row r="26" spans="1:32" ht="260.14999999999998" customHeight="1">
      <c r="A26" s="1064"/>
      <c r="B26" s="1065"/>
      <c r="C26" s="1065"/>
      <c r="D26" s="1065"/>
      <c r="E26" s="1065"/>
      <c r="F26" s="1065"/>
      <c r="G26" s="1065"/>
      <c r="H26" s="1065"/>
      <c r="I26" s="1065"/>
      <c r="J26" s="1065"/>
      <c r="K26" s="1065"/>
      <c r="L26" s="1065"/>
      <c r="M26" s="1065"/>
      <c r="N26" s="1065"/>
      <c r="O26" s="1065"/>
      <c r="P26" s="1065"/>
      <c r="Q26" s="1065"/>
      <c r="R26" s="1065"/>
      <c r="S26" s="1065"/>
      <c r="T26" s="1065"/>
      <c r="U26" s="1065"/>
      <c r="V26" s="1065"/>
      <c r="W26" s="1065"/>
      <c r="X26" s="1065"/>
      <c r="Y26" s="1065"/>
      <c r="Z26" s="1065"/>
      <c r="AA26" s="1065"/>
      <c r="AB26" s="1065"/>
      <c r="AC26" s="1065"/>
      <c r="AD26" s="1065"/>
      <c r="AE26" s="1065"/>
      <c r="AF26" s="1066"/>
    </row>
    <row r="27" spans="1:32" ht="15.9" customHeight="1">
      <c r="A27" s="1067"/>
      <c r="B27" s="1068"/>
      <c r="C27" s="1068"/>
      <c r="D27" s="1068"/>
      <c r="E27" s="1068"/>
      <c r="F27" s="1068"/>
      <c r="G27" s="1068"/>
      <c r="H27" s="1068"/>
      <c r="I27" s="1068"/>
      <c r="J27" s="1068"/>
      <c r="K27" s="1068"/>
      <c r="L27" s="1068"/>
      <c r="M27" s="1068"/>
      <c r="N27" s="1068"/>
      <c r="O27" s="1068"/>
      <c r="P27" s="1068"/>
      <c r="Q27" s="1068"/>
      <c r="R27" s="1068"/>
      <c r="S27" s="1068"/>
      <c r="T27" s="1068"/>
      <c r="U27" s="1068"/>
      <c r="V27" s="1068"/>
      <c r="W27" s="1068"/>
      <c r="X27" s="1068"/>
      <c r="Y27" s="1068"/>
      <c r="Z27" s="1068"/>
      <c r="AA27" s="1068"/>
      <c r="AB27" s="1068"/>
      <c r="AC27" s="1068"/>
      <c r="AD27" s="1068"/>
      <c r="AE27" s="1068"/>
      <c r="AF27" s="1069"/>
    </row>
    <row r="28" spans="1:32" ht="5.25" customHeight="1">
      <c r="A28" s="384"/>
      <c r="B28" s="384"/>
      <c r="C28" s="384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</row>
    <row r="29" spans="1:32" ht="2.25" customHeight="1">
      <c r="A29" s="384"/>
      <c r="B29" s="384"/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  <c r="AC29" s="384"/>
      <c r="AD29" s="384"/>
      <c r="AE29" s="384"/>
      <c r="AF29" s="384"/>
    </row>
    <row r="30" spans="1:32" ht="15.65" customHeight="1">
      <c r="A30" s="1074" t="s">
        <v>320</v>
      </c>
      <c r="B30" s="1074"/>
      <c r="C30" s="1074"/>
      <c r="D30" s="1074"/>
      <c r="E30" s="1074"/>
      <c r="F30" s="1074"/>
      <c r="G30" s="1074"/>
      <c r="H30" s="1074"/>
      <c r="I30" s="1074"/>
      <c r="J30" s="1074"/>
      <c r="K30" s="1074"/>
      <c r="L30" s="1074"/>
      <c r="M30" s="1074"/>
      <c r="N30" s="1074"/>
      <c r="O30" s="1074"/>
      <c r="P30" s="1074"/>
      <c r="Q30" s="1074"/>
      <c r="R30" s="1074"/>
      <c r="S30" s="1074"/>
      <c r="T30" s="1074"/>
      <c r="U30" s="1074"/>
      <c r="V30" s="1074"/>
      <c r="W30" s="1075"/>
      <c r="X30" s="1075"/>
      <c r="Y30" s="1075"/>
      <c r="Z30" s="1075"/>
      <c r="AA30" s="1075"/>
      <c r="AB30" s="1075"/>
      <c r="AC30" s="1075"/>
      <c r="AD30" s="1075"/>
      <c r="AE30" s="1075"/>
      <c r="AF30" s="1075"/>
    </row>
    <row r="31" spans="1:32" ht="7.5" customHeight="1">
      <c r="A31" s="1081" t="s">
        <v>300</v>
      </c>
      <c r="B31" s="1082"/>
      <c r="C31" s="1070" t="s">
        <v>417</v>
      </c>
      <c r="D31" s="1013"/>
      <c r="E31" s="1013"/>
      <c r="F31" s="1013"/>
      <c r="G31" s="1013"/>
      <c r="H31" s="1013"/>
      <c r="I31" s="1013"/>
      <c r="J31" s="1013"/>
      <c r="K31" s="1013"/>
      <c r="L31" s="1013"/>
      <c r="M31" s="1013"/>
      <c r="N31" s="1013"/>
      <c r="O31" s="1013"/>
      <c r="P31" s="1013"/>
      <c r="Q31" s="1013"/>
      <c r="R31" s="1013"/>
      <c r="S31" s="1013"/>
      <c r="T31" s="1013"/>
      <c r="U31" s="1013"/>
      <c r="V31" s="1013"/>
      <c r="W31" s="1013"/>
      <c r="X31" s="1013"/>
      <c r="Y31" s="1013"/>
      <c r="Z31" s="1013"/>
      <c r="AA31" s="1013"/>
      <c r="AB31" s="16"/>
      <c r="AC31" s="16"/>
      <c r="AD31" s="16"/>
      <c r="AE31" s="16"/>
      <c r="AF31" s="17"/>
    </row>
    <row r="32" spans="1:32" ht="15" customHeight="1">
      <c r="A32" s="1083"/>
      <c r="B32" s="1084"/>
      <c r="C32" s="1035"/>
      <c r="D32" s="1036"/>
      <c r="E32" s="1036"/>
      <c r="F32" s="1036"/>
      <c r="G32" s="1036"/>
      <c r="H32" s="1036"/>
      <c r="I32" s="1036"/>
      <c r="J32" s="1036"/>
      <c r="K32" s="1036"/>
      <c r="L32" s="1036"/>
      <c r="M32" s="1036"/>
      <c r="N32" s="1036"/>
      <c r="O32" s="1036"/>
      <c r="P32" s="1036"/>
      <c r="Q32" s="1036"/>
      <c r="R32" s="1036"/>
      <c r="S32" s="1036"/>
      <c r="T32" s="1036"/>
      <c r="U32" s="1036"/>
      <c r="V32" s="1036"/>
      <c r="W32" s="1036"/>
      <c r="X32" s="1036"/>
      <c r="Y32" s="1036"/>
      <c r="Z32" s="1036"/>
      <c r="AA32" s="1036"/>
      <c r="AB32" s="18"/>
      <c r="AC32" s="387"/>
      <c r="AD32" s="1033" t="s">
        <v>13</v>
      </c>
      <c r="AE32" s="1034"/>
      <c r="AF32" s="19"/>
    </row>
    <row r="33" spans="1:32" ht="11" customHeight="1">
      <c r="A33" s="1085"/>
      <c r="B33" s="1086"/>
      <c r="C33" s="1038"/>
      <c r="D33" s="1039"/>
      <c r="E33" s="1039"/>
      <c r="F33" s="1039"/>
      <c r="G33" s="1039"/>
      <c r="H33" s="1039"/>
      <c r="I33" s="1039"/>
      <c r="J33" s="1039"/>
      <c r="K33" s="1039"/>
      <c r="L33" s="1039"/>
      <c r="M33" s="1039"/>
      <c r="N33" s="1039"/>
      <c r="O33" s="1039"/>
      <c r="P33" s="1039"/>
      <c r="Q33" s="1039"/>
      <c r="R33" s="1039"/>
      <c r="S33" s="1039"/>
      <c r="T33" s="1039"/>
      <c r="U33" s="1039"/>
      <c r="V33" s="1039"/>
      <c r="W33" s="1039"/>
      <c r="X33" s="1039"/>
      <c r="Y33" s="1039"/>
      <c r="Z33" s="1039"/>
      <c r="AA33" s="1039"/>
      <c r="AB33" s="20"/>
      <c r="AC33" s="20"/>
      <c r="AD33" s="20"/>
      <c r="AE33" s="20"/>
      <c r="AF33" s="21"/>
    </row>
    <row r="34" spans="1:32" ht="7.5" customHeight="1">
      <c r="A34" s="1081" t="s">
        <v>321</v>
      </c>
      <c r="B34" s="1082"/>
      <c r="C34" s="1070" t="s">
        <v>430</v>
      </c>
      <c r="D34" s="1013"/>
      <c r="E34" s="1013"/>
      <c r="F34" s="1013"/>
      <c r="G34" s="1013"/>
      <c r="H34" s="1013"/>
      <c r="I34" s="1013"/>
      <c r="J34" s="1013"/>
      <c r="K34" s="1013"/>
      <c r="L34" s="1013"/>
      <c r="M34" s="1013"/>
      <c r="N34" s="1013"/>
      <c r="O34" s="1013"/>
      <c r="P34" s="1013"/>
      <c r="Q34" s="1013"/>
      <c r="R34" s="1013"/>
      <c r="S34" s="1013"/>
      <c r="T34" s="1013"/>
      <c r="U34" s="1013"/>
      <c r="V34" s="1013"/>
      <c r="W34" s="1013"/>
      <c r="X34" s="1013"/>
      <c r="Y34" s="1013"/>
      <c r="Z34" s="1013"/>
      <c r="AA34" s="1013"/>
      <c r="AB34" s="1013"/>
      <c r="AC34" s="1013"/>
      <c r="AD34" s="1013"/>
      <c r="AE34" s="1013"/>
      <c r="AF34" s="1126"/>
    </row>
    <row r="35" spans="1:32" ht="15" customHeight="1">
      <c r="A35" s="1083"/>
      <c r="B35" s="1084"/>
      <c r="C35" s="1035"/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1036"/>
      <c r="P35" s="1036"/>
      <c r="Q35" s="1036"/>
      <c r="R35" s="1036"/>
      <c r="S35" s="1036"/>
      <c r="T35" s="1036"/>
      <c r="U35" s="1036"/>
      <c r="V35" s="1036"/>
      <c r="W35" s="1036"/>
      <c r="X35" s="1036"/>
      <c r="Y35" s="1036"/>
      <c r="Z35" s="1036"/>
      <c r="AA35" s="1036"/>
      <c r="AB35" s="1036"/>
      <c r="AC35" s="1036"/>
      <c r="AD35" s="1036"/>
      <c r="AE35" s="1036"/>
      <c r="AF35" s="1037"/>
    </row>
    <row r="36" spans="1:32" ht="7.5" customHeight="1">
      <c r="A36" s="1085"/>
      <c r="B36" s="1086"/>
      <c r="C36" s="1035"/>
      <c r="D36" s="1036"/>
      <c r="E36" s="1036"/>
      <c r="F36" s="1036"/>
      <c r="G36" s="1036"/>
      <c r="H36" s="1036"/>
      <c r="I36" s="1036"/>
      <c r="J36" s="1036"/>
      <c r="K36" s="1036"/>
      <c r="L36" s="1036"/>
      <c r="M36" s="1036"/>
      <c r="N36" s="1036"/>
      <c r="O36" s="1036"/>
      <c r="P36" s="1036"/>
      <c r="Q36" s="1036"/>
      <c r="R36" s="1036"/>
      <c r="S36" s="1036"/>
      <c r="T36" s="1036"/>
      <c r="U36" s="1036"/>
      <c r="V36" s="1036"/>
      <c r="W36" s="1036"/>
      <c r="X36" s="1036"/>
      <c r="Y36" s="1036"/>
      <c r="Z36" s="1036"/>
      <c r="AA36" s="1036"/>
      <c r="AB36" s="1036"/>
      <c r="AC36" s="1036"/>
      <c r="AD36" s="1036"/>
      <c r="AE36" s="1036"/>
      <c r="AF36" s="1037"/>
    </row>
    <row r="37" spans="1:32" ht="24" customHeight="1">
      <c r="A37" s="1089" t="s">
        <v>298</v>
      </c>
      <c r="B37" s="1090"/>
      <c r="C37" s="1070" t="s">
        <v>431</v>
      </c>
      <c r="D37" s="1076"/>
      <c r="E37" s="1076"/>
      <c r="F37" s="1076"/>
      <c r="G37" s="1076"/>
      <c r="H37" s="1076"/>
      <c r="I37" s="1076"/>
      <c r="J37" s="1076"/>
      <c r="K37" s="1076"/>
      <c r="L37" s="1076"/>
      <c r="M37" s="1076"/>
      <c r="N37" s="1076"/>
      <c r="O37" s="1076"/>
      <c r="P37" s="1076"/>
      <c r="Q37" s="1076"/>
      <c r="R37" s="1076"/>
      <c r="S37" s="1076"/>
      <c r="T37" s="1076"/>
      <c r="U37" s="1076"/>
      <c r="V37" s="1076"/>
      <c r="W37" s="1076"/>
      <c r="X37" s="1076"/>
      <c r="Y37" s="1076"/>
      <c r="Z37" s="1076"/>
      <c r="AA37" s="1076"/>
      <c r="AB37" s="16"/>
      <c r="AC37" s="16"/>
      <c r="AD37" s="16"/>
      <c r="AE37" s="16"/>
      <c r="AF37" s="17"/>
    </row>
    <row r="38" spans="1:32" ht="15" customHeight="1">
      <c r="A38" s="1091"/>
      <c r="B38" s="1092"/>
      <c r="C38" s="1077"/>
      <c r="D38" s="1078"/>
      <c r="E38" s="1078"/>
      <c r="F38" s="1078"/>
      <c r="G38" s="1078"/>
      <c r="H38" s="1078"/>
      <c r="I38" s="1078"/>
      <c r="J38" s="1078"/>
      <c r="K38" s="1078"/>
      <c r="L38" s="1078"/>
      <c r="M38" s="1078"/>
      <c r="N38" s="1078"/>
      <c r="O38" s="1078"/>
      <c r="P38" s="1078"/>
      <c r="Q38" s="1078"/>
      <c r="R38" s="1078"/>
      <c r="S38" s="1078"/>
      <c r="T38" s="1078"/>
      <c r="U38" s="1078"/>
      <c r="V38" s="1078"/>
      <c r="W38" s="1078"/>
      <c r="X38" s="1078"/>
      <c r="Y38" s="1078"/>
      <c r="Z38" s="1078"/>
      <c r="AA38" s="1078"/>
      <c r="AB38" s="18"/>
      <c r="AC38" s="339"/>
      <c r="AD38" s="1033" t="s">
        <v>13</v>
      </c>
      <c r="AE38" s="1034"/>
      <c r="AF38" s="19"/>
    </row>
    <row r="39" spans="1:32" ht="24" customHeight="1">
      <c r="A39" s="1093"/>
      <c r="B39" s="1094"/>
      <c r="C39" s="1079"/>
      <c r="D39" s="1080"/>
      <c r="E39" s="1080"/>
      <c r="F39" s="1080"/>
      <c r="G39" s="1080"/>
      <c r="H39" s="1080"/>
      <c r="I39" s="1080"/>
      <c r="J39" s="1080"/>
      <c r="K39" s="1080"/>
      <c r="L39" s="1080"/>
      <c r="M39" s="1080"/>
      <c r="N39" s="1080"/>
      <c r="O39" s="1080"/>
      <c r="P39" s="1080"/>
      <c r="Q39" s="1080"/>
      <c r="R39" s="1080"/>
      <c r="S39" s="1080"/>
      <c r="T39" s="1080"/>
      <c r="U39" s="1080"/>
      <c r="V39" s="1080"/>
      <c r="W39" s="1080"/>
      <c r="X39" s="1080"/>
      <c r="Y39" s="1080"/>
      <c r="Z39" s="1080"/>
      <c r="AA39" s="1080"/>
      <c r="AB39" s="20"/>
      <c r="AC39" s="20"/>
      <c r="AD39" s="20"/>
      <c r="AE39" s="20"/>
      <c r="AF39" s="21"/>
    </row>
    <row r="40" spans="1:32" ht="3" customHeight="1">
      <c r="A40" s="1089" t="s">
        <v>299</v>
      </c>
      <c r="B40" s="1090"/>
      <c r="C40" s="1070" t="s">
        <v>161</v>
      </c>
      <c r="D40" s="1076"/>
      <c r="E40" s="1076"/>
      <c r="F40" s="1076"/>
      <c r="G40" s="1076"/>
      <c r="H40" s="1076"/>
      <c r="I40" s="1076"/>
      <c r="J40" s="1076"/>
      <c r="K40" s="1076"/>
      <c r="L40" s="1076"/>
      <c r="M40" s="1076"/>
      <c r="N40" s="1076"/>
      <c r="O40" s="1076"/>
      <c r="P40" s="1076"/>
      <c r="Q40" s="1076"/>
      <c r="R40" s="1076"/>
      <c r="S40" s="1076"/>
      <c r="T40" s="1076"/>
      <c r="U40" s="1076"/>
      <c r="V40" s="1076"/>
      <c r="W40" s="1076"/>
      <c r="X40" s="1076"/>
      <c r="Y40" s="1076"/>
      <c r="Z40" s="1076"/>
      <c r="AA40" s="1076"/>
      <c r="AB40" s="16"/>
      <c r="AC40" s="16"/>
      <c r="AD40" s="16"/>
      <c r="AE40" s="16"/>
      <c r="AF40" s="17"/>
    </row>
    <row r="41" spans="1:32" ht="15" customHeight="1">
      <c r="A41" s="1091"/>
      <c r="B41" s="1092"/>
      <c r="C41" s="1077"/>
      <c r="D41" s="1125"/>
      <c r="E41" s="1125"/>
      <c r="F41" s="1125"/>
      <c r="G41" s="1125"/>
      <c r="H41" s="1125"/>
      <c r="I41" s="1125"/>
      <c r="J41" s="1125"/>
      <c r="K41" s="1125"/>
      <c r="L41" s="1125"/>
      <c r="M41" s="1125"/>
      <c r="N41" s="1125"/>
      <c r="O41" s="1125"/>
      <c r="P41" s="1125"/>
      <c r="Q41" s="1125"/>
      <c r="R41" s="1125"/>
      <c r="S41" s="1125"/>
      <c r="T41" s="1125"/>
      <c r="U41" s="1125"/>
      <c r="V41" s="1125"/>
      <c r="W41" s="1125"/>
      <c r="X41" s="1125"/>
      <c r="Y41" s="1125"/>
      <c r="Z41" s="1125"/>
      <c r="AA41" s="1125"/>
      <c r="AB41" s="18"/>
      <c r="AC41" s="339"/>
      <c r="AD41" s="1033" t="s">
        <v>13</v>
      </c>
      <c r="AE41" s="1034"/>
      <c r="AF41" s="19"/>
    </row>
    <row r="42" spans="1:32" ht="3" customHeight="1">
      <c r="A42" s="1093"/>
      <c r="B42" s="1094"/>
      <c r="C42" s="1079"/>
      <c r="D42" s="1080"/>
      <c r="E42" s="1080"/>
      <c r="F42" s="1080"/>
      <c r="G42" s="1080"/>
      <c r="H42" s="1080"/>
      <c r="I42" s="1080"/>
      <c r="J42" s="1080"/>
      <c r="K42" s="1080"/>
      <c r="L42" s="1080"/>
      <c r="M42" s="1080"/>
      <c r="N42" s="1080"/>
      <c r="O42" s="1080"/>
      <c r="P42" s="1080"/>
      <c r="Q42" s="1080"/>
      <c r="R42" s="1080"/>
      <c r="S42" s="1080"/>
      <c r="T42" s="1080"/>
      <c r="U42" s="1080"/>
      <c r="V42" s="1080"/>
      <c r="W42" s="1080"/>
      <c r="X42" s="1080"/>
      <c r="Y42" s="1080"/>
      <c r="Z42" s="1080"/>
      <c r="AA42" s="1080"/>
      <c r="AB42" s="20"/>
      <c r="AC42" s="20"/>
      <c r="AD42" s="20"/>
      <c r="AE42" s="20"/>
      <c r="AF42" s="21"/>
    </row>
    <row r="43" spans="1:32" ht="3" customHeight="1">
      <c r="A43" s="1127" t="s">
        <v>495</v>
      </c>
      <c r="B43" s="1128"/>
      <c r="C43" s="22"/>
      <c r="D43" s="341"/>
      <c r="E43" s="341"/>
      <c r="F43" s="341"/>
      <c r="G43" s="341"/>
      <c r="H43" s="341"/>
      <c r="I43" s="341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41"/>
      <c r="U43" s="341"/>
      <c r="V43" s="341"/>
      <c r="W43" s="341"/>
      <c r="X43" s="341"/>
      <c r="Y43" s="341"/>
      <c r="Z43" s="341"/>
      <c r="AA43" s="341"/>
      <c r="AB43" s="16"/>
      <c r="AC43" s="16"/>
      <c r="AD43" s="16"/>
      <c r="AE43" s="16"/>
      <c r="AF43" s="19"/>
    </row>
    <row r="44" spans="1:32" ht="15" customHeight="1">
      <c r="A44" s="1129"/>
      <c r="B44" s="1130"/>
      <c r="C44" s="1035" t="s">
        <v>505</v>
      </c>
      <c r="D44" s="1078"/>
      <c r="E44" s="1078"/>
      <c r="F44" s="1078"/>
      <c r="G44" s="1078"/>
      <c r="H44" s="1078"/>
      <c r="I44" s="1078"/>
      <c r="J44" s="1078"/>
      <c r="K44" s="1078"/>
      <c r="L44" s="1078"/>
      <c r="M44" s="1078"/>
      <c r="N44" s="1078"/>
      <c r="O44" s="1078"/>
      <c r="P44" s="1078"/>
      <c r="Q44" s="1078"/>
      <c r="R44" s="1078"/>
      <c r="S44" s="1078"/>
      <c r="T44" s="1078"/>
      <c r="U44" s="1078"/>
      <c r="V44" s="1078"/>
      <c r="W44" s="1078"/>
      <c r="X44" s="1078"/>
      <c r="Y44" s="1078"/>
      <c r="Z44" s="1078"/>
      <c r="AA44" s="1078"/>
      <c r="AB44" s="23"/>
      <c r="AC44" s="339"/>
      <c r="AD44" s="1033" t="s">
        <v>13</v>
      </c>
      <c r="AE44" s="1034"/>
      <c r="AF44" s="24"/>
    </row>
    <row r="45" spans="1:32" ht="3" customHeight="1">
      <c r="A45" s="1131"/>
      <c r="B45" s="1132"/>
      <c r="C45" s="342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/>
      <c r="Q45" s="343"/>
      <c r="R45" s="343"/>
      <c r="S45" s="343"/>
      <c r="T45" s="343"/>
      <c r="U45" s="343"/>
      <c r="V45" s="343"/>
      <c r="W45" s="343"/>
      <c r="X45" s="343"/>
      <c r="Y45" s="343"/>
      <c r="Z45" s="343"/>
      <c r="AA45" s="343"/>
      <c r="AB45" s="25"/>
      <c r="AC45" s="25"/>
      <c r="AD45" s="25"/>
      <c r="AE45" s="25"/>
      <c r="AF45" s="19"/>
    </row>
    <row r="46" spans="1:32" ht="7.5" customHeight="1">
      <c r="A46" s="1087" t="s">
        <v>322</v>
      </c>
      <c r="B46" s="1088"/>
      <c r="C46" s="1070" t="s">
        <v>162</v>
      </c>
      <c r="D46" s="1013"/>
      <c r="E46" s="1013"/>
      <c r="F46" s="1013"/>
      <c r="G46" s="1013"/>
      <c r="H46" s="1013"/>
      <c r="I46" s="1013"/>
      <c r="J46" s="1013"/>
      <c r="K46" s="1013"/>
      <c r="L46" s="1013"/>
      <c r="M46" s="1013"/>
      <c r="N46" s="1013"/>
      <c r="O46" s="1013"/>
      <c r="P46" s="1013"/>
      <c r="Q46" s="1013"/>
      <c r="R46" s="1013"/>
      <c r="S46" s="1013"/>
      <c r="T46" s="1013"/>
      <c r="U46" s="1013"/>
      <c r="V46" s="1013"/>
      <c r="W46" s="1013"/>
      <c r="X46" s="1013"/>
      <c r="Y46" s="1013"/>
      <c r="Z46" s="1013"/>
      <c r="AA46" s="1013"/>
      <c r="AB46" s="1013"/>
      <c r="AC46" s="1013"/>
      <c r="AD46" s="1013"/>
      <c r="AE46" s="1013"/>
      <c r="AF46" s="1126"/>
    </row>
    <row r="47" spans="1:32" ht="15" customHeight="1">
      <c r="A47" s="1087"/>
      <c r="B47" s="1088"/>
      <c r="C47" s="1035"/>
      <c r="D47" s="1036"/>
      <c r="E47" s="1036"/>
      <c r="F47" s="1036"/>
      <c r="G47" s="1036"/>
      <c r="H47" s="1036"/>
      <c r="I47" s="1036"/>
      <c r="J47" s="1036"/>
      <c r="K47" s="1036"/>
      <c r="L47" s="1036"/>
      <c r="M47" s="1036"/>
      <c r="N47" s="1036"/>
      <c r="O47" s="1036"/>
      <c r="P47" s="1036"/>
      <c r="Q47" s="1036"/>
      <c r="R47" s="1036"/>
      <c r="S47" s="1036"/>
      <c r="T47" s="1036"/>
      <c r="U47" s="1036"/>
      <c r="V47" s="1036"/>
      <c r="W47" s="1036"/>
      <c r="X47" s="1036"/>
      <c r="Y47" s="1036"/>
      <c r="Z47" s="1036"/>
      <c r="AA47" s="1036"/>
      <c r="AB47" s="1036"/>
      <c r="AC47" s="1036"/>
      <c r="AD47" s="1036"/>
      <c r="AE47" s="1036"/>
      <c r="AF47" s="1037"/>
    </row>
    <row r="48" spans="1:32" ht="7.5" customHeight="1">
      <c r="A48" s="1087"/>
      <c r="B48" s="1088"/>
      <c r="C48" s="1038"/>
      <c r="D48" s="1039"/>
      <c r="E48" s="1039"/>
      <c r="F48" s="1039"/>
      <c r="G48" s="1039"/>
      <c r="H48" s="1039"/>
      <c r="I48" s="1039"/>
      <c r="J48" s="1039"/>
      <c r="K48" s="1039"/>
      <c r="L48" s="1039"/>
      <c r="M48" s="1039"/>
      <c r="N48" s="1039"/>
      <c r="O48" s="1039"/>
      <c r="P48" s="1039"/>
      <c r="Q48" s="1039"/>
      <c r="R48" s="1039"/>
      <c r="S48" s="1039"/>
      <c r="T48" s="1039"/>
      <c r="U48" s="1039"/>
      <c r="V48" s="1039"/>
      <c r="W48" s="1039"/>
      <c r="X48" s="1039"/>
      <c r="Y48" s="1039"/>
      <c r="Z48" s="1039"/>
      <c r="AA48" s="1039"/>
      <c r="AB48" s="1039"/>
      <c r="AC48" s="1039"/>
      <c r="AD48" s="1039"/>
      <c r="AE48" s="1039"/>
      <c r="AF48" s="1040"/>
    </row>
    <row r="49" spans="1:32" ht="3" customHeight="1">
      <c r="A49" s="1089" t="s">
        <v>287</v>
      </c>
      <c r="B49" s="1090"/>
      <c r="C49" s="1070" t="s">
        <v>432</v>
      </c>
      <c r="D49" s="1013"/>
      <c r="E49" s="1013"/>
      <c r="F49" s="1013"/>
      <c r="G49" s="1013"/>
      <c r="H49" s="1013"/>
      <c r="I49" s="1013"/>
      <c r="J49" s="1013"/>
      <c r="K49" s="1013"/>
      <c r="L49" s="1013"/>
      <c r="M49" s="1013"/>
      <c r="N49" s="1013"/>
      <c r="O49" s="1013"/>
      <c r="P49" s="1013"/>
      <c r="Q49" s="1013"/>
      <c r="R49" s="1013"/>
      <c r="S49" s="1013"/>
      <c r="T49" s="1013"/>
      <c r="U49" s="1013"/>
      <c r="V49" s="1013"/>
      <c r="W49" s="1013"/>
      <c r="X49" s="1013"/>
      <c r="Y49" s="1013"/>
      <c r="Z49" s="1013"/>
      <c r="AA49" s="1013"/>
      <c r="AB49" s="124"/>
      <c r="AC49" s="124"/>
      <c r="AD49" s="124"/>
      <c r="AE49" s="124"/>
      <c r="AF49" s="125"/>
    </row>
    <row r="50" spans="1:32" ht="15" customHeight="1">
      <c r="A50" s="1091"/>
      <c r="B50" s="1092"/>
      <c r="C50" s="1035"/>
      <c r="D50" s="1036"/>
      <c r="E50" s="1036"/>
      <c r="F50" s="1036"/>
      <c r="G50" s="1036"/>
      <c r="H50" s="1036"/>
      <c r="I50" s="1036"/>
      <c r="J50" s="1036"/>
      <c r="K50" s="1036"/>
      <c r="L50" s="1036"/>
      <c r="M50" s="1036"/>
      <c r="N50" s="1036"/>
      <c r="O50" s="1036"/>
      <c r="P50" s="1036"/>
      <c r="Q50" s="1036"/>
      <c r="R50" s="1036"/>
      <c r="S50" s="1036"/>
      <c r="T50" s="1036"/>
      <c r="U50" s="1036"/>
      <c r="V50" s="1036"/>
      <c r="W50" s="1036"/>
      <c r="X50" s="1036"/>
      <c r="Y50" s="1036"/>
      <c r="Z50" s="1036"/>
      <c r="AA50" s="1036"/>
      <c r="AB50" s="18"/>
      <c r="AC50" s="339"/>
      <c r="AD50" s="1033" t="s">
        <v>13</v>
      </c>
      <c r="AE50" s="1034"/>
      <c r="AF50" s="126"/>
    </row>
    <row r="51" spans="1:32" ht="3" customHeight="1">
      <c r="A51" s="1093"/>
      <c r="B51" s="1094"/>
      <c r="C51" s="1038"/>
      <c r="D51" s="1039"/>
      <c r="E51" s="1039"/>
      <c r="F51" s="1039"/>
      <c r="G51" s="1039"/>
      <c r="H51" s="1039"/>
      <c r="I51" s="1039"/>
      <c r="J51" s="1039"/>
      <c r="K51" s="1039"/>
      <c r="L51" s="1039"/>
      <c r="M51" s="1039"/>
      <c r="N51" s="1039"/>
      <c r="O51" s="1039"/>
      <c r="P51" s="1039"/>
      <c r="Q51" s="1039"/>
      <c r="R51" s="1039"/>
      <c r="S51" s="1039"/>
      <c r="T51" s="1039"/>
      <c r="U51" s="1039"/>
      <c r="V51" s="1039"/>
      <c r="W51" s="1039"/>
      <c r="X51" s="1039"/>
      <c r="Y51" s="1039"/>
      <c r="Z51" s="1039"/>
      <c r="AA51" s="1039"/>
      <c r="AB51" s="127"/>
      <c r="AC51" s="127"/>
      <c r="AD51" s="127"/>
      <c r="AE51" s="127"/>
      <c r="AF51" s="128"/>
    </row>
    <row r="52" spans="1:32" ht="3" customHeight="1">
      <c r="A52" s="1089" t="s">
        <v>286</v>
      </c>
      <c r="B52" s="1090"/>
      <c r="C52" s="1070" t="s">
        <v>111</v>
      </c>
      <c r="D52" s="1013"/>
      <c r="E52" s="1013"/>
      <c r="F52" s="1013"/>
      <c r="G52" s="1013"/>
      <c r="H52" s="1013"/>
      <c r="I52" s="1013"/>
      <c r="J52" s="1013"/>
      <c r="K52" s="1013"/>
      <c r="L52" s="1013"/>
      <c r="M52" s="1013"/>
      <c r="N52" s="1013"/>
      <c r="O52" s="1013"/>
      <c r="P52" s="1013"/>
      <c r="Q52" s="1013"/>
      <c r="R52" s="1013"/>
      <c r="S52" s="1013"/>
      <c r="T52" s="1013"/>
      <c r="U52" s="1013"/>
      <c r="V52" s="1013"/>
      <c r="W52" s="1013"/>
      <c r="X52" s="1013"/>
      <c r="Y52" s="1013"/>
      <c r="Z52" s="1013"/>
      <c r="AA52" s="1013"/>
      <c r="AB52" s="124"/>
      <c r="AC52" s="124"/>
      <c r="AD52" s="124"/>
      <c r="AE52" s="124"/>
      <c r="AF52" s="125"/>
    </row>
    <row r="53" spans="1:32" ht="15" customHeight="1">
      <c r="A53" s="1091"/>
      <c r="B53" s="1092"/>
      <c r="C53" s="1035"/>
      <c r="D53" s="1036"/>
      <c r="E53" s="1036"/>
      <c r="F53" s="1036"/>
      <c r="G53" s="1036"/>
      <c r="H53" s="1036"/>
      <c r="I53" s="1036"/>
      <c r="J53" s="1036"/>
      <c r="K53" s="1036"/>
      <c r="L53" s="1036"/>
      <c r="M53" s="1036"/>
      <c r="N53" s="1036"/>
      <c r="O53" s="1036"/>
      <c r="P53" s="1036"/>
      <c r="Q53" s="1036"/>
      <c r="R53" s="1036"/>
      <c r="S53" s="1036"/>
      <c r="T53" s="1036"/>
      <c r="U53" s="1036"/>
      <c r="V53" s="1036"/>
      <c r="W53" s="1036"/>
      <c r="X53" s="1036"/>
      <c r="Y53" s="1036"/>
      <c r="Z53" s="1036"/>
      <c r="AA53" s="1036"/>
      <c r="AB53" s="18"/>
      <c r="AC53" s="339"/>
      <c r="AD53" s="1033" t="s">
        <v>13</v>
      </c>
      <c r="AE53" s="1034"/>
      <c r="AF53" s="126"/>
    </row>
    <row r="54" spans="1:32" ht="3" customHeight="1">
      <c r="A54" s="1093"/>
      <c r="B54" s="1094"/>
      <c r="C54" s="1038"/>
      <c r="D54" s="1039"/>
      <c r="E54" s="1039"/>
      <c r="F54" s="1039"/>
      <c r="G54" s="1039"/>
      <c r="H54" s="1039"/>
      <c r="I54" s="1039"/>
      <c r="J54" s="1039"/>
      <c r="K54" s="1039"/>
      <c r="L54" s="1039"/>
      <c r="M54" s="1039"/>
      <c r="N54" s="1039"/>
      <c r="O54" s="1039"/>
      <c r="P54" s="1039"/>
      <c r="Q54" s="1039"/>
      <c r="R54" s="1039"/>
      <c r="S54" s="1039"/>
      <c r="T54" s="1039"/>
      <c r="U54" s="1039"/>
      <c r="V54" s="1039"/>
      <c r="W54" s="1039"/>
      <c r="X54" s="1039"/>
      <c r="Y54" s="1039"/>
      <c r="Z54" s="1039"/>
      <c r="AA54" s="1039"/>
      <c r="AB54" s="127"/>
      <c r="AC54" s="127"/>
      <c r="AD54" s="127"/>
      <c r="AE54" s="127"/>
      <c r="AF54" s="128"/>
    </row>
    <row r="55" spans="1:32" ht="3" customHeight="1">
      <c r="A55" s="1089" t="s">
        <v>288</v>
      </c>
      <c r="B55" s="1090"/>
      <c r="C55" s="1070" t="s">
        <v>339</v>
      </c>
      <c r="D55" s="1013"/>
      <c r="E55" s="1013"/>
      <c r="F55" s="1013"/>
      <c r="G55" s="1013"/>
      <c r="H55" s="1013"/>
      <c r="I55" s="1013"/>
      <c r="J55" s="1013"/>
      <c r="K55" s="1013"/>
      <c r="L55" s="1013"/>
      <c r="M55" s="1013"/>
      <c r="N55" s="1013"/>
      <c r="O55" s="1013"/>
      <c r="P55" s="1013"/>
      <c r="Q55" s="1013"/>
      <c r="R55" s="1013"/>
      <c r="S55" s="1013"/>
      <c r="T55" s="1013"/>
      <c r="U55" s="1013"/>
      <c r="V55" s="1013"/>
      <c r="W55" s="1013"/>
      <c r="X55" s="1013"/>
      <c r="Y55" s="1013"/>
      <c r="Z55" s="1013"/>
      <c r="AA55" s="1013"/>
      <c r="AB55" s="124"/>
      <c r="AC55" s="124"/>
      <c r="AD55" s="124"/>
      <c r="AE55" s="124"/>
      <c r="AF55" s="125"/>
    </row>
    <row r="56" spans="1:32" ht="15" customHeight="1">
      <c r="A56" s="1091"/>
      <c r="B56" s="1092"/>
      <c r="C56" s="1035"/>
      <c r="D56" s="1036"/>
      <c r="E56" s="1036"/>
      <c r="F56" s="1036"/>
      <c r="G56" s="1036"/>
      <c r="H56" s="1036"/>
      <c r="I56" s="1036"/>
      <c r="J56" s="1036"/>
      <c r="K56" s="1036"/>
      <c r="L56" s="1036"/>
      <c r="M56" s="1036"/>
      <c r="N56" s="1036"/>
      <c r="O56" s="1036"/>
      <c r="P56" s="1036"/>
      <c r="Q56" s="1036"/>
      <c r="R56" s="1036"/>
      <c r="S56" s="1036"/>
      <c r="T56" s="1036"/>
      <c r="U56" s="1036"/>
      <c r="V56" s="1036"/>
      <c r="W56" s="1036"/>
      <c r="X56" s="1036"/>
      <c r="Y56" s="1036"/>
      <c r="Z56" s="1036"/>
      <c r="AA56" s="1036"/>
      <c r="AB56" s="18"/>
      <c r="AC56" s="339"/>
      <c r="AD56" s="1033" t="s">
        <v>13</v>
      </c>
      <c r="AE56" s="1034"/>
      <c r="AF56" s="126"/>
    </row>
    <row r="57" spans="1:32" ht="3" customHeight="1">
      <c r="A57" s="1093"/>
      <c r="B57" s="1094"/>
      <c r="C57" s="1038"/>
      <c r="D57" s="1039"/>
      <c r="E57" s="1039"/>
      <c r="F57" s="1039"/>
      <c r="G57" s="1039"/>
      <c r="H57" s="1039"/>
      <c r="I57" s="1039"/>
      <c r="J57" s="1039"/>
      <c r="K57" s="1039"/>
      <c r="L57" s="1039"/>
      <c r="M57" s="1039"/>
      <c r="N57" s="1039"/>
      <c r="O57" s="1039"/>
      <c r="P57" s="1039"/>
      <c r="Q57" s="1039"/>
      <c r="R57" s="1039"/>
      <c r="S57" s="1039"/>
      <c r="T57" s="1039"/>
      <c r="U57" s="1039"/>
      <c r="V57" s="1039"/>
      <c r="W57" s="1039"/>
      <c r="X57" s="1039"/>
      <c r="Y57" s="1039"/>
      <c r="Z57" s="1039"/>
      <c r="AA57" s="1039"/>
      <c r="AB57" s="127"/>
      <c r="AC57" s="127"/>
      <c r="AD57" s="127"/>
      <c r="AE57" s="127"/>
      <c r="AF57" s="128"/>
    </row>
    <row r="58" spans="1:32" ht="12" customHeight="1">
      <c r="A58" s="1087" t="s">
        <v>323</v>
      </c>
      <c r="B58" s="1088"/>
      <c r="C58" s="1070" t="s">
        <v>433</v>
      </c>
      <c r="D58" s="1013"/>
      <c r="E58" s="1013"/>
      <c r="F58" s="1013"/>
      <c r="G58" s="1013"/>
      <c r="H58" s="1013"/>
      <c r="I58" s="1013"/>
      <c r="J58" s="1013"/>
      <c r="K58" s="1013"/>
      <c r="L58" s="1013"/>
      <c r="M58" s="1013"/>
      <c r="N58" s="1013"/>
      <c r="O58" s="1013"/>
      <c r="P58" s="1013"/>
      <c r="Q58" s="1013"/>
      <c r="R58" s="1013"/>
      <c r="S58" s="1013"/>
      <c r="T58" s="1013"/>
      <c r="U58" s="1013"/>
      <c r="V58" s="1013"/>
      <c r="W58" s="1013"/>
      <c r="X58" s="1013"/>
      <c r="Y58" s="1013"/>
      <c r="Z58" s="1013"/>
      <c r="AA58" s="1013"/>
      <c r="AB58" s="124"/>
      <c r="AC58" s="124"/>
      <c r="AD58" s="124"/>
      <c r="AE58" s="124"/>
      <c r="AF58" s="125"/>
    </row>
    <row r="59" spans="1:32" ht="15" customHeight="1">
      <c r="A59" s="1087"/>
      <c r="B59" s="1088"/>
      <c r="C59" s="1035"/>
      <c r="D59" s="1036"/>
      <c r="E59" s="1036"/>
      <c r="F59" s="1036"/>
      <c r="G59" s="1036"/>
      <c r="H59" s="1036"/>
      <c r="I59" s="1036"/>
      <c r="J59" s="1036"/>
      <c r="K59" s="1036"/>
      <c r="L59" s="1036"/>
      <c r="M59" s="1036"/>
      <c r="N59" s="1036"/>
      <c r="O59" s="1036"/>
      <c r="P59" s="1036"/>
      <c r="Q59" s="1036"/>
      <c r="R59" s="1036"/>
      <c r="S59" s="1036"/>
      <c r="T59" s="1036"/>
      <c r="U59" s="1036"/>
      <c r="V59" s="1036"/>
      <c r="W59" s="1036"/>
      <c r="X59" s="1036"/>
      <c r="Y59" s="1036"/>
      <c r="Z59" s="1036"/>
      <c r="AA59" s="1036"/>
      <c r="AB59" s="18"/>
      <c r="AC59" s="339"/>
      <c r="AD59" s="1033" t="s">
        <v>13</v>
      </c>
      <c r="AE59" s="1034"/>
      <c r="AF59" s="126"/>
    </row>
    <row r="60" spans="1:32" ht="12" customHeight="1">
      <c r="A60" s="1087"/>
      <c r="B60" s="1088"/>
      <c r="C60" s="1038"/>
      <c r="D60" s="1039"/>
      <c r="E60" s="1039"/>
      <c r="F60" s="1039"/>
      <c r="G60" s="1039"/>
      <c r="H60" s="1039"/>
      <c r="I60" s="1039"/>
      <c r="J60" s="1039"/>
      <c r="K60" s="1039"/>
      <c r="L60" s="1039"/>
      <c r="M60" s="1039"/>
      <c r="N60" s="1039"/>
      <c r="O60" s="1039"/>
      <c r="P60" s="1039"/>
      <c r="Q60" s="1039"/>
      <c r="R60" s="1039"/>
      <c r="S60" s="1039"/>
      <c r="T60" s="1039"/>
      <c r="U60" s="1039"/>
      <c r="V60" s="1039"/>
      <c r="W60" s="1039"/>
      <c r="X60" s="1039"/>
      <c r="Y60" s="1039"/>
      <c r="Z60" s="1039"/>
      <c r="AA60" s="1039"/>
      <c r="AB60" s="127"/>
      <c r="AC60" s="127"/>
      <c r="AD60" s="127"/>
      <c r="AE60" s="127"/>
      <c r="AF60" s="128"/>
    </row>
    <row r="61" spans="1:32" ht="3" customHeight="1">
      <c r="A61" s="1087" t="s">
        <v>302</v>
      </c>
      <c r="B61" s="1088"/>
      <c r="C61" s="1070" t="s">
        <v>188</v>
      </c>
      <c r="D61" s="1013"/>
      <c r="E61" s="1013"/>
      <c r="F61" s="1013"/>
      <c r="G61" s="1013"/>
      <c r="H61" s="1013"/>
      <c r="I61" s="1013"/>
      <c r="J61" s="1013"/>
      <c r="K61" s="1013"/>
      <c r="L61" s="1013"/>
      <c r="M61" s="1013"/>
      <c r="N61" s="1013"/>
      <c r="O61" s="1013"/>
      <c r="P61" s="1013"/>
      <c r="Q61" s="1013"/>
      <c r="R61" s="1013"/>
      <c r="S61" s="1013"/>
      <c r="T61" s="1013"/>
      <c r="U61" s="1013"/>
      <c r="V61" s="1013"/>
      <c r="W61" s="1013"/>
      <c r="X61" s="1013"/>
      <c r="Y61" s="1013"/>
      <c r="Z61" s="1013"/>
      <c r="AA61" s="1013"/>
      <c r="AB61" s="124"/>
      <c r="AC61" s="124"/>
      <c r="AD61" s="124"/>
      <c r="AE61" s="124"/>
      <c r="AF61" s="125"/>
    </row>
    <row r="62" spans="1:32" ht="15" customHeight="1">
      <c r="A62" s="1087"/>
      <c r="B62" s="1088"/>
      <c r="C62" s="1035"/>
      <c r="D62" s="1036"/>
      <c r="E62" s="1036"/>
      <c r="F62" s="1036"/>
      <c r="G62" s="1036"/>
      <c r="H62" s="1036"/>
      <c r="I62" s="1036"/>
      <c r="J62" s="1036"/>
      <c r="K62" s="1036"/>
      <c r="L62" s="1036"/>
      <c r="M62" s="1036"/>
      <c r="N62" s="1036"/>
      <c r="O62" s="1036"/>
      <c r="P62" s="1036"/>
      <c r="Q62" s="1036"/>
      <c r="R62" s="1036"/>
      <c r="S62" s="1036"/>
      <c r="T62" s="1036"/>
      <c r="U62" s="1036"/>
      <c r="V62" s="1036"/>
      <c r="W62" s="1036"/>
      <c r="X62" s="1036"/>
      <c r="Y62" s="1036"/>
      <c r="Z62" s="1036"/>
      <c r="AA62" s="1036"/>
      <c r="AB62" s="18"/>
      <c r="AC62" s="339"/>
      <c r="AD62" s="1033" t="s">
        <v>13</v>
      </c>
      <c r="AE62" s="1034"/>
      <c r="AF62" s="126"/>
    </row>
    <row r="63" spans="1:32" ht="3" customHeight="1">
      <c r="A63" s="1087"/>
      <c r="B63" s="1088"/>
      <c r="C63" s="1038"/>
      <c r="D63" s="1039"/>
      <c r="E63" s="1039"/>
      <c r="F63" s="1039"/>
      <c r="G63" s="1039"/>
      <c r="H63" s="1039"/>
      <c r="I63" s="1039"/>
      <c r="J63" s="1039"/>
      <c r="K63" s="1039"/>
      <c r="L63" s="1039"/>
      <c r="M63" s="1039"/>
      <c r="N63" s="1039"/>
      <c r="O63" s="1039"/>
      <c r="P63" s="1039"/>
      <c r="Q63" s="1039"/>
      <c r="R63" s="1039"/>
      <c r="S63" s="1039"/>
      <c r="T63" s="1039"/>
      <c r="U63" s="1039"/>
      <c r="V63" s="1039"/>
      <c r="W63" s="1039"/>
      <c r="X63" s="1039"/>
      <c r="Y63" s="1039"/>
      <c r="Z63" s="1039"/>
      <c r="AA63" s="1039"/>
      <c r="AB63" s="127"/>
      <c r="AC63" s="127"/>
      <c r="AD63" s="127"/>
      <c r="AE63" s="127"/>
      <c r="AF63" s="128"/>
    </row>
    <row r="64" spans="1:32" ht="3" customHeight="1">
      <c r="A64" s="1087"/>
      <c r="B64" s="1088"/>
      <c r="C64" s="1070" t="s">
        <v>649</v>
      </c>
      <c r="D64" s="1013"/>
      <c r="E64" s="1013"/>
      <c r="F64" s="1013"/>
      <c r="G64" s="1013"/>
      <c r="H64" s="1013"/>
      <c r="I64" s="1013"/>
      <c r="J64" s="1013"/>
      <c r="K64" s="1013"/>
      <c r="L64" s="1013"/>
      <c r="M64" s="1013"/>
      <c r="N64" s="1013"/>
      <c r="O64" s="1013"/>
      <c r="P64" s="1013"/>
      <c r="Q64" s="1013"/>
      <c r="R64" s="1013"/>
      <c r="S64" s="1013"/>
      <c r="T64" s="1013"/>
      <c r="U64" s="1013"/>
      <c r="V64" s="1013"/>
      <c r="W64" s="1013"/>
      <c r="X64" s="1013"/>
      <c r="Y64" s="1013"/>
      <c r="Z64" s="1013"/>
      <c r="AA64" s="1013"/>
      <c r="AB64" s="124"/>
      <c r="AC64" s="124"/>
      <c r="AD64" s="124"/>
      <c r="AE64" s="124"/>
      <c r="AF64" s="125"/>
    </row>
    <row r="65" spans="1:32" ht="15" customHeight="1">
      <c r="A65" s="1087"/>
      <c r="B65" s="1088"/>
      <c r="C65" s="1035"/>
      <c r="D65" s="1036"/>
      <c r="E65" s="1036"/>
      <c r="F65" s="1036"/>
      <c r="G65" s="1036"/>
      <c r="H65" s="1036"/>
      <c r="I65" s="1036"/>
      <c r="J65" s="1036"/>
      <c r="K65" s="1036"/>
      <c r="L65" s="1036"/>
      <c r="M65" s="1036"/>
      <c r="N65" s="1036"/>
      <c r="O65" s="1036"/>
      <c r="P65" s="1036"/>
      <c r="Q65" s="1036"/>
      <c r="R65" s="1036"/>
      <c r="S65" s="1036"/>
      <c r="T65" s="1036"/>
      <c r="U65" s="1036"/>
      <c r="V65" s="1036"/>
      <c r="W65" s="1036"/>
      <c r="X65" s="1036"/>
      <c r="Y65" s="1036"/>
      <c r="Z65" s="1036"/>
      <c r="AA65" s="1036"/>
      <c r="AB65" s="18"/>
      <c r="AC65" s="339"/>
      <c r="AD65" s="1033" t="s">
        <v>13</v>
      </c>
      <c r="AE65" s="1034"/>
      <c r="AF65" s="126"/>
    </row>
    <row r="66" spans="1:32" ht="3" customHeight="1">
      <c r="A66" s="1087"/>
      <c r="B66" s="1088"/>
      <c r="C66" s="1038"/>
      <c r="D66" s="1039"/>
      <c r="E66" s="1039"/>
      <c r="F66" s="1039"/>
      <c r="G66" s="1039"/>
      <c r="H66" s="1039"/>
      <c r="I66" s="1039"/>
      <c r="J66" s="1039"/>
      <c r="K66" s="1039"/>
      <c r="L66" s="1039"/>
      <c r="M66" s="1039"/>
      <c r="N66" s="1039"/>
      <c r="O66" s="1039"/>
      <c r="P66" s="1039"/>
      <c r="Q66" s="1039"/>
      <c r="R66" s="1039"/>
      <c r="S66" s="1039"/>
      <c r="T66" s="1039"/>
      <c r="U66" s="1039"/>
      <c r="V66" s="1039"/>
      <c r="W66" s="1039"/>
      <c r="X66" s="1039"/>
      <c r="Y66" s="1039"/>
      <c r="Z66" s="1039"/>
      <c r="AA66" s="1039"/>
      <c r="AB66" s="127"/>
      <c r="AC66" s="127"/>
      <c r="AD66" s="127"/>
      <c r="AE66" s="127"/>
      <c r="AF66" s="128"/>
    </row>
    <row r="67" spans="1:32" ht="3" customHeight="1">
      <c r="A67" s="1087" t="s">
        <v>301</v>
      </c>
      <c r="B67" s="1088"/>
      <c r="C67" s="1070" t="s">
        <v>482</v>
      </c>
      <c r="D67" s="1013"/>
      <c r="E67" s="1013"/>
      <c r="F67" s="1013"/>
      <c r="G67" s="1013"/>
      <c r="H67" s="1013"/>
      <c r="I67" s="1013"/>
      <c r="J67" s="1013"/>
      <c r="K67" s="1013"/>
      <c r="L67" s="1013"/>
      <c r="M67" s="1013"/>
      <c r="N67" s="1013"/>
      <c r="O67" s="1013"/>
      <c r="P67" s="1013"/>
      <c r="Q67" s="1013"/>
      <c r="R67" s="1013"/>
      <c r="S67" s="1013"/>
      <c r="T67" s="1013"/>
      <c r="U67" s="1013"/>
      <c r="V67" s="1013"/>
      <c r="W67" s="1013"/>
      <c r="X67" s="1013"/>
      <c r="Y67" s="1013"/>
      <c r="Z67" s="1013"/>
      <c r="AA67" s="1013"/>
      <c r="AB67" s="124"/>
      <c r="AC67" s="124"/>
      <c r="AD67" s="124"/>
      <c r="AE67" s="124"/>
      <c r="AF67" s="125"/>
    </row>
    <row r="68" spans="1:32" ht="15" customHeight="1">
      <c r="A68" s="1087"/>
      <c r="B68" s="1088"/>
      <c r="C68" s="1035"/>
      <c r="D68" s="1036"/>
      <c r="E68" s="1036"/>
      <c r="F68" s="1036"/>
      <c r="G68" s="1036"/>
      <c r="H68" s="1036"/>
      <c r="I68" s="1036"/>
      <c r="J68" s="1036"/>
      <c r="K68" s="1036"/>
      <c r="L68" s="1036"/>
      <c r="M68" s="1036"/>
      <c r="N68" s="1036"/>
      <c r="O68" s="1036"/>
      <c r="P68" s="1036"/>
      <c r="Q68" s="1036"/>
      <c r="R68" s="1036"/>
      <c r="S68" s="1036"/>
      <c r="T68" s="1036"/>
      <c r="U68" s="1036"/>
      <c r="V68" s="1036"/>
      <c r="W68" s="1036"/>
      <c r="X68" s="1036"/>
      <c r="Y68" s="1036"/>
      <c r="Z68" s="1036"/>
      <c r="AA68" s="1036"/>
      <c r="AB68" s="18"/>
      <c r="AC68" s="339"/>
      <c r="AD68" s="1033" t="s">
        <v>13</v>
      </c>
      <c r="AE68" s="1034"/>
      <c r="AF68" s="126"/>
    </row>
    <row r="69" spans="1:32" ht="3" customHeight="1">
      <c r="A69" s="1087"/>
      <c r="B69" s="1088"/>
      <c r="C69" s="1038"/>
      <c r="D69" s="1039"/>
      <c r="E69" s="1039"/>
      <c r="F69" s="1039"/>
      <c r="G69" s="1039"/>
      <c r="H69" s="1039"/>
      <c r="I69" s="1039"/>
      <c r="J69" s="1039"/>
      <c r="K69" s="1039"/>
      <c r="L69" s="1039"/>
      <c r="M69" s="1039"/>
      <c r="N69" s="1039"/>
      <c r="O69" s="1039"/>
      <c r="P69" s="1039"/>
      <c r="Q69" s="1039"/>
      <c r="R69" s="1039"/>
      <c r="S69" s="1039"/>
      <c r="T69" s="1039"/>
      <c r="U69" s="1039"/>
      <c r="V69" s="1039"/>
      <c r="W69" s="1039"/>
      <c r="X69" s="1039"/>
      <c r="Y69" s="1039"/>
      <c r="Z69" s="1039"/>
      <c r="AA69" s="1039"/>
      <c r="AB69" s="127"/>
      <c r="AC69" s="127"/>
      <c r="AD69" s="127"/>
      <c r="AE69" s="127"/>
      <c r="AF69" s="128"/>
    </row>
    <row r="70" spans="1:32" ht="3" customHeight="1">
      <c r="A70" s="1081"/>
      <c r="B70" s="1082"/>
      <c r="C70" s="1070" t="s">
        <v>650</v>
      </c>
      <c r="D70" s="1013"/>
      <c r="E70" s="1013"/>
      <c r="F70" s="1013"/>
      <c r="G70" s="1013"/>
      <c r="H70" s="1013"/>
      <c r="I70" s="1013"/>
      <c r="J70" s="1013"/>
      <c r="K70" s="1013"/>
      <c r="L70" s="1013"/>
      <c r="M70" s="1013"/>
      <c r="N70" s="1013"/>
      <c r="O70" s="1013"/>
      <c r="P70" s="1013"/>
      <c r="Q70" s="1013"/>
      <c r="R70" s="1013"/>
      <c r="S70" s="1013"/>
      <c r="T70" s="1013"/>
      <c r="U70" s="1013"/>
      <c r="V70" s="1013"/>
      <c r="W70" s="1013"/>
      <c r="X70" s="1013"/>
      <c r="Y70" s="1013"/>
      <c r="Z70" s="1013"/>
      <c r="AA70" s="1013"/>
      <c r="AB70" s="1013"/>
      <c r="AC70" s="127"/>
      <c r="AE70" s="16"/>
      <c r="AF70" s="17"/>
    </row>
    <row r="71" spans="1:32" ht="15" customHeight="1">
      <c r="A71" s="1083"/>
      <c r="B71" s="1084"/>
      <c r="C71" s="1035"/>
      <c r="D71" s="1036"/>
      <c r="E71" s="1036"/>
      <c r="F71" s="1036"/>
      <c r="G71" s="1036"/>
      <c r="H71" s="1036"/>
      <c r="I71" s="1036"/>
      <c r="J71" s="1036"/>
      <c r="K71" s="1036"/>
      <c r="L71" s="1036"/>
      <c r="M71" s="1036"/>
      <c r="N71" s="1036"/>
      <c r="O71" s="1036"/>
      <c r="P71" s="1036"/>
      <c r="Q71" s="1036"/>
      <c r="R71" s="1036"/>
      <c r="S71" s="1036"/>
      <c r="T71" s="1036"/>
      <c r="U71" s="1036"/>
      <c r="V71" s="1036"/>
      <c r="W71" s="1036"/>
      <c r="X71" s="1036"/>
      <c r="Y71" s="1036"/>
      <c r="Z71" s="1036"/>
      <c r="AA71" s="1036"/>
      <c r="AB71" s="1036"/>
      <c r="AC71" s="338"/>
      <c r="AD71" s="1134" t="s">
        <v>13</v>
      </c>
      <c r="AE71" s="1135"/>
      <c r="AF71" s="19"/>
    </row>
    <row r="72" spans="1:32" ht="3" customHeight="1">
      <c r="A72" s="1085"/>
      <c r="B72" s="1086"/>
      <c r="C72" s="1038"/>
      <c r="D72" s="1039"/>
      <c r="E72" s="1039"/>
      <c r="F72" s="1039"/>
      <c r="G72" s="1039"/>
      <c r="H72" s="1039"/>
      <c r="I72" s="1039"/>
      <c r="J72" s="1039"/>
      <c r="K72" s="1039"/>
      <c r="L72" s="1039"/>
      <c r="M72" s="1039"/>
      <c r="N72" s="1039"/>
      <c r="O72" s="1039"/>
      <c r="P72" s="1039"/>
      <c r="Q72" s="1039"/>
      <c r="R72" s="1039"/>
      <c r="S72" s="1039"/>
      <c r="T72" s="1039"/>
      <c r="U72" s="1039"/>
      <c r="V72" s="1039"/>
      <c r="W72" s="1039"/>
      <c r="X72" s="1039"/>
      <c r="Y72" s="1039"/>
      <c r="Z72" s="1039"/>
      <c r="AA72" s="1039"/>
      <c r="AB72" s="1039"/>
      <c r="AC72" s="337"/>
      <c r="AD72" s="20"/>
      <c r="AE72" s="20"/>
      <c r="AF72" s="21"/>
    </row>
    <row r="73" spans="1:32" ht="10.5" customHeight="1">
      <c r="A73" s="1087" t="s">
        <v>324</v>
      </c>
      <c r="B73" s="1088"/>
      <c r="C73" s="1070" t="s">
        <v>189</v>
      </c>
      <c r="D73" s="1013"/>
      <c r="E73" s="1013"/>
      <c r="F73" s="1013"/>
      <c r="G73" s="1013"/>
      <c r="H73" s="1013"/>
      <c r="I73" s="1013"/>
      <c r="J73" s="1013"/>
      <c r="K73" s="1013"/>
      <c r="L73" s="1013"/>
      <c r="M73" s="1013"/>
      <c r="N73" s="1013"/>
      <c r="O73" s="1013"/>
      <c r="P73" s="1013"/>
      <c r="Q73" s="1013"/>
      <c r="R73" s="1013"/>
      <c r="S73" s="1013"/>
      <c r="T73" s="1013"/>
      <c r="U73" s="1013"/>
      <c r="V73" s="1013"/>
      <c r="W73" s="1013"/>
      <c r="X73" s="1013"/>
      <c r="Y73" s="1013"/>
      <c r="Z73" s="1013"/>
      <c r="AA73" s="1013"/>
      <c r="AB73" s="1013"/>
      <c r="AC73" s="1013"/>
      <c r="AD73" s="1013"/>
      <c r="AE73" s="1013"/>
      <c r="AF73" s="1126"/>
    </row>
    <row r="74" spans="1:32" ht="10.5" customHeight="1">
      <c r="A74" s="1087"/>
      <c r="B74" s="1088"/>
      <c r="C74" s="1038"/>
      <c r="D74" s="1039"/>
      <c r="E74" s="1039"/>
      <c r="F74" s="1039"/>
      <c r="G74" s="1039"/>
      <c r="H74" s="1039"/>
      <c r="I74" s="1039"/>
      <c r="J74" s="1039"/>
      <c r="K74" s="1039"/>
      <c r="L74" s="1039"/>
      <c r="M74" s="1039"/>
      <c r="N74" s="1039"/>
      <c r="O74" s="1039"/>
      <c r="P74" s="1039"/>
      <c r="Q74" s="1039"/>
      <c r="R74" s="1039"/>
      <c r="S74" s="1039"/>
      <c r="T74" s="1039"/>
      <c r="U74" s="1039"/>
      <c r="V74" s="1039"/>
      <c r="W74" s="1039"/>
      <c r="X74" s="1039"/>
      <c r="Y74" s="1039"/>
      <c r="Z74" s="1039"/>
      <c r="AA74" s="1039"/>
      <c r="AB74" s="1039"/>
      <c r="AC74" s="1039"/>
      <c r="AD74" s="1039"/>
      <c r="AE74" s="1039"/>
      <c r="AF74" s="1040"/>
    </row>
    <row r="75" spans="1:32" ht="12" customHeight="1">
      <c r="A75" s="1089" t="s">
        <v>303</v>
      </c>
      <c r="B75" s="1090"/>
      <c r="C75" s="1070" t="s">
        <v>112</v>
      </c>
      <c r="D75" s="1013"/>
      <c r="E75" s="1013"/>
      <c r="F75" s="1013"/>
      <c r="G75" s="1013"/>
      <c r="H75" s="1013"/>
      <c r="I75" s="1013"/>
      <c r="J75" s="1013"/>
      <c r="K75" s="1013"/>
      <c r="L75" s="1013"/>
      <c r="M75" s="1013"/>
      <c r="N75" s="1013"/>
      <c r="O75" s="1013"/>
      <c r="P75" s="1013"/>
      <c r="Q75" s="1013"/>
      <c r="R75" s="1013"/>
      <c r="S75" s="1013"/>
      <c r="T75" s="1013"/>
      <c r="U75" s="1013"/>
      <c r="V75" s="1013"/>
      <c r="W75" s="1013"/>
      <c r="X75" s="1013"/>
      <c r="Y75" s="1013"/>
      <c r="Z75" s="1013"/>
      <c r="AA75" s="1013"/>
      <c r="AB75" s="124"/>
      <c r="AC75" s="124"/>
      <c r="AD75" s="124"/>
      <c r="AE75" s="124"/>
      <c r="AF75" s="125"/>
    </row>
    <row r="76" spans="1:32" ht="15" customHeight="1">
      <c r="A76" s="1091"/>
      <c r="B76" s="1092"/>
      <c r="C76" s="1035"/>
      <c r="D76" s="1036"/>
      <c r="E76" s="1036"/>
      <c r="F76" s="1036"/>
      <c r="G76" s="1036"/>
      <c r="H76" s="1036"/>
      <c r="I76" s="1036"/>
      <c r="J76" s="1036"/>
      <c r="K76" s="1036"/>
      <c r="L76" s="1036"/>
      <c r="M76" s="1036"/>
      <c r="N76" s="1036"/>
      <c r="O76" s="1036"/>
      <c r="P76" s="1036"/>
      <c r="Q76" s="1036"/>
      <c r="R76" s="1036"/>
      <c r="S76" s="1036"/>
      <c r="T76" s="1036"/>
      <c r="U76" s="1036"/>
      <c r="V76" s="1036"/>
      <c r="W76" s="1036"/>
      <c r="X76" s="1036"/>
      <c r="Y76" s="1036"/>
      <c r="Z76" s="1036"/>
      <c r="AA76" s="1036"/>
      <c r="AB76" s="18"/>
      <c r="AC76" s="339"/>
      <c r="AD76" s="1033" t="s">
        <v>13</v>
      </c>
      <c r="AE76" s="1034"/>
      <c r="AF76" s="126"/>
    </row>
    <row r="77" spans="1:32" ht="12" customHeight="1">
      <c r="A77" s="1093"/>
      <c r="B77" s="1094"/>
      <c r="C77" s="1038"/>
      <c r="D77" s="1039"/>
      <c r="E77" s="1039"/>
      <c r="F77" s="1039"/>
      <c r="G77" s="1039"/>
      <c r="H77" s="1039"/>
      <c r="I77" s="1039"/>
      <c r="J77" s="1039"/>
      <c r="K77" s="1039"/>
      <c r="L77" s="1039"/>
      <c r="M77" s="1039"/>
      <c r="N77" s="1039"/>
      <c r="O77" s="1039"/>
      <c r="P77" s="1039"/>
      <c r="Q77" s="1039"/>
      <c r="R77" s="1039"/>
      <c r="S77" s="1039"/>
      <c r="T77" s="1039"/>
      <c r="U77" s="1039"/>
      <c r="V77" s="1039"/>
      <c r="W77" s="1039"/>
      <c r="X77" s="1039"/>
      <c r="Y77" s="1039"/>
      <c r="Z77" s="1039"/>
      <c r="AA77" s="1039"/>
      <c r="AB77" s="127"/>
      <c r="AC77" s="127"/>
      <c r="AD77" s="127"/>
      <c r="AE77" s="127"/>
      <c r="AF77" s="128"/>
    </row>
    <row r="78" spans="1:32" ht="7.5" customHeight="1">
      <c r="A78" s="1089" t="s">
        <v>304</v>
      </c>
      <c r="B78" s="1090"/>
      <c r="C78" s="1070" t="s">
        <v>325</v>
      </c>
      <c r="D78" s="1013"/>
      <c r="E78" s="1013"/>
      <c r="F78" s="1013"/>
      <c r="G78" s="1013"/>
      <c r="H78" s="1013"/>
      <c r="I78" s="1013"/>
      <c r="J78" s="1013"/>
      <c r="K78" s="1013"/>
      <c r="L78" s="1013"/>
      <c r="M78" s="1013"/>
      <c r="N78" s="1013"/>
      <c r="O78" s="1013"/>
      <c r="P78" s="1013"/>
      <c r="Q78" s="1013"/>
      <c r="R78" s="1013"/>
      <c r="S78" s="1013"/>
      <c r="T78" s="1013"/>
      <c r="U78" s="1013"/>
      <c r="V78" s="1013"/>
      <c r="W78" s="1013"/>
      <c r="X78" s="1013"/>
      <c r="Y78" s="1013"/>
      <c r="Z78" s="1013"/>
      <c r="AA78" s="1013"/>
      <c r="AB78" s="124"/>
      <c r="AC78" s="124"/>
      <c r="AD78" s="124"/>
      <c r="AE78" s="124"/>
      <c r="AF78" s="125"/>
    </row>
    <row r="79" spans="1:32" ht="15" customHeight="1">
      <c r="A79" s="1091"/>
      <c r="B79" s="1092"/>
      <c r="C79" s="1035"/>
      <c r="D79" s="1036"/>
      <c r="E79" s="1036"/>
      <c r="F79" s="1036"/>
      <c r="G79" s="1036"/>
      <c r="H79" s="1036"/>
      <c r="I79" s="1036"/>
      <c r="J79" s="1036"/>
      <c r="K79" s="1036"/>
      <c r="L79" s="1036"/>
      <c r="M79" s="1036"/>
      <c r="N79" s="1036"/>
      <c r="O79" s="1036"/>
      <c r="P79" s="1036"/>
      <c r="Q79" s="1036"/>
      <c r="R79" s="1036"/>
      <c r="S79" s="1036"/>
      <c r="T79" s="1036"/>
      <c r="U79" s="1036"/>
      <c r="V79" s="1036"/>
      <c r="W79" s="1036"/>
      <c r="X79" s="1036"/>
      <c r="Y79" s="1036"/>
      <c r="Z79" s="1036"/>
      <c r="AA79" s="1036"/>
      <c r="AB79" s="18"/>
      <c r="AC79" s="339"/>
      <c r="AD79" s="1033" t="s">
        <v>13</v>
      </c>
      <c r="AE79" s="1034"/>
      <c r="AF79" s="126"/>
    </row>
    <row r="80" spans="1:32" ht="7.5" customHeight="1">
      <c r="A80" s="1093"/>
      <c r="B80" s="1094"/>
      <c r="C80" s="1038"/>
      <c r="D80" s="1039"/>
      <c r="E80" s="1039"/>
      <c r="F80" s="1039"/>
      <c r="G80" s="1039"/>
      <c r="H80" s="1039"/>
      <c r="I80" s="1039"/>
      <c r="J80" s="1039"/>
      <c r="K80" s="1039"/>
      <c r="L80" s="1039"/>
      <c r="M80" s="1039"/>
      <c r="N80" s="1039"/>
      <c r="O80" s="1039"/>
      <c r="P80" s="1039"/>
      <c r="Q80" s="1039"/>
      <c r="R80" s="1039"/>
      <c r="S80" s="1039"/>
      <c r="T80" s="1039"/>
      <c r="U80" s="1039"/>
      <c r="V80" s="1039"/>
      <c r="W80" s="1039"/>
      <c r="X80" s="1039"/>
      <c r="Y80" s="1039"/>
      <c r="Z80" s="1039"/>
      <c r="AA80" s="1039"/>
      <c r="AB80" s="127"/>
      <c r="AC80" s="127"/>
      <c r="AD80" s="127"/>
      <c r="AE80" s="127"/>
      <c r="AF80" s="128"/>
    </row>
    <row r="81" spans="1:32" ht="3" customHeight="1">
      <c r="A81" s="1087" t="s">
        <v>326</v>
      </c>
      <c r="B81" s="1088"/>
      <c r="C81" s="1070" t="s">
        <v>192</v>
      </c>
      <c r="D81" s="1013"/>
      <c r="E81" s="1013"/>
      <c r="F81" s="1013"/>
      <c r="G81" s="1013"/>
      <c r="H81" s="1013"/>
      <c r="I81" s="1013"/>
      <c r="J81" s="1013"/>
      <c r="K81" s="1013"/>
      <c r="L81" s="1013"/>
      <c r="M81" s="1013"/>
      <c r="N81" s="1013"/>
      <c r="O81" s="1013"/>
      <c r="P81" s="1013"/>
      <c r="Q81" s="1013"/>
      <c r="R81" s="1013"/>
      <c r="S81" s="1013"/>
      <c r="T81" s="1013"/>
      <c r="U81" s="1013"/>
      <c r="V81" s="1013"/>
      <c r="W81" s="1013"/>
      <c r="X81" s="1013"/>
      <c r="Y81" s="1013"/>
      <c r="Z81" s="1013"/>
      <c r="AA81" s="1013"/>
      <c r="AB81" s="124"/>
      <c r="AC81" s="124"/>
      <c r="AD81" s="124"/>
      <c r="AE81" s="124"/>
      <c r="AF81" s="125"/>
    </row>
    <row r="82" spans="1:32" ht="15" customHeight="1">
      <c r="A82" s="1087"/>
      <c r="B82" s="1088"/>
      <c r="C82" s="1035"/>
      <c r="D82" s="1036"/>
      <c r="E82" s="1036"/>
      <c r="F82" s="1036"/>
      <c r="G82" s="1036"/>
      <c r="H82" s="1036"/>
      <c r="I82" s="1036"/>
      <c r="J82" s="1036"/>
      <c r="K82" s="1036"/>
      <c r="L82" s="1036"/>
      <c r="M82" s="1036"/>
      <c r="N82" s="1036"/>
      <c r="O82" s="1036"/>
      <c r="P82" s="1036"/>
      <c r="Q82" s="1036"/>
      <c r="R82" s="1036"/>
      <c r="S82" s="1036"/>
      <c r="T82" s="1036"/>
      <c r="U82" s="1036"/>
      <c r="V82" s="1036"/>
      <c r="W82" s="1036"/>
      <c r="X82" s="1036"/>
      <c r="Y82" s="1036"/>
      <c r="Z82" s="1036"/>
      <c r="AA82" s="1036"/>
      <c r="AB82" s="18"/>
      <c r="AC82" s="339"/>
      <c r="AD82" s="1033" t="s">
        <v>13</v>
      </c>
      <c r="AE82" s="1034"/>
      <c r="AF82" s="126"/>
    </row>
    <row r="83" spans="1:32" ht="3" customHeight="1">
      <c r="A83" s="1087"/>
      <c r="B83" s="1088"/>
      <c r="C83" s="1038"/>
      <c r="D83" s="1039"/>
      <c r="E83" s="1039"/>
      <c r="F83" s="1039"/>
      <c r="G83" s="1039"/>
      <c r="H83" s="1039"/>
      <c r="I83" s="1039"/>
      <c r="J83" s="1039"/>
      <c r="K83" s="1039"/>
      <c r="L83" s="1039"/>
      <c r="M83" s="1039"/>
      <c r="N83" s="1039"/>
      <c r="O83" s="1039"/>
      <c r="P83" s="1039"/>
      <c r="Q83" s="1039"/>
      <c r="R83" s="1039"/>
      <c r="S83" s="1039"/>
      <c r="T83" s="1039"/>
      <c r="U83" s="1039"/>
      <c r="V83" s="1039"/>
      <c r="W83" s="1039"/>
      <c r="X83" s="1039"/>
      <c r="Y83" s="1039"/>
      <c r="Z83" s="1039"/>
      <c r="AA83" s="1039"/>
      <c r="AB83" s="127"/>
      <c r="AC83" s="127"/>
      <c r="AD83" s="127"/>
      <c r="AE83" s="127"/>
      <c r="AF83" s="128"/>
    </row>
    <row r="84" spans="1:32" ht="3" customHeight="1">
      <c r="A84" s="334"/>
      <c r="B84" s="334"/>
      <c r="C84" s="334"/>
      <c r="D84" s="334"/>
      <c r="E84" s="334"/>
      <c r="F84" s="334"/>
      <c r="G84" s="334"/>
      <c r="H84" s="334"/>
      <c r="I84" s="334"/>
      <c r="J84" s="334"/>
      <c r="K84" s="334"/>
      <c r="L84" s="334"/>
      <c r="M84" s="334"/>
      <c r="N84" s="334"/>
      <c r="O84" s="334"/>
      <c r="P84" s="334"/>
      <c r="Q84" s="334"/>
      <c r="R84" s="334"/>
      <c r="S84" s="334"/>
      <c r="T84" s="334"/>
      <c r="U84" s="334"/>
      <c r="V84" s="334"/>
      <c r="W84" s="334"/>
      <c r="X84" s="334"/>
      <c r="Y84" s="334"/>
      <c r="Z84" s="334"/>
      <c r="AA84" s="334"/>
      <c r="AB84" s="334"/>
      <c r="AC84" s="334"/>
      <c r="AD84" s="334"/>
      <c r="AE84" s="334"/>
      <c r="AF84" s="334"/>
    </row>
    <row r="85" spans="1:32" ht="15" customHeight="1">
      <c r="A85" s="1074" t="s">
        <v>451</v>
      </c>
      <c r="B85" s="1074"/>
      <c r="C85" s="1074"/>
      <c r="D85" s="1074"/>
      <c r="E85" s="1074"/>
      <c r="F85" s="1074"/>
      <c r="G85" s="1133" t="s">
        <v>239</v>
      </c>
      <c r="H85" s="1133"/>
      <c r="I85" s="1133"/>
      <c r="J85" s="1133"/>
      <c r="K85" s="1133"/>
      <c r="L85" s="1133"/>
      <c r="M85" s="1133"/>
      <c r="N85" s="1133"/>
      <c r="O85" s="1141" t="s">
        <v>13</v>
      </c>
      <c r="P85" s="1142"/>
      <c r="Q85" s="72"/>
      <c r="R85" s="1033" t="s">
        <v>218</v>
      </c>
      <c r="S85" s="1034"/>
      <c r="T85" s="1034"/>
      <c r="U85" s="1034"/>
      <c r="V85" s="1034"/>
      <c r="W85" s="1034"/>
      <c r="X85" s="1034"/>
      <c r="Y85" s="1034"/>
      <c r="Z85" s="1034"/>
      <c r="AA85" s="73" t="s">
        <v>13</v>
      </c>
      <c r="AB85" s="73"/>
      <c r="AC85" s="69"/>
      <c r="AD85" s="76"/>
      <c r="AE85" s="77"/>
      <c r="AF85" s="77"/>
    </row>
    <row r="86" spans="1:32" ht="3" customHeight="1">
      <c r="A86" s="334"/>
      <c r="B86" s="334"/>
      <c r="C86" s="334"/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  <c r="AE86" s="334"/>
      <c r="AF86" s="334"/>
    </row>
    <row r="87" spans="1:32" ht="15" customHeight="1">
      <c r="A87" s="1047" t="s">
        <v>296</v>
      </c>
      <c r="B87" s="1048"/>
      <c r="C87" s="1048"/>
      <c r="D87" s="1048"/>
      <c r="E87" s="1048"/>
      <c r="F87" s="1048"/>
      <c r="G87" s="1048"/>
      <c r="H87" s="1048"/>
      <c r="I87" s="1048"/>
      <c r="J87" s="1048"/>
      <c r="K87" s="1048"/>
      <c r="L87" s="1048"/>
      <c r="M87" s="1048"/>
      <c r="N87" s="1048"/>
      <c r="O87" s="1048"/>
      <c r="P87" s="1048"/>
      <c r="Q87" s="1048"/>
      <c r="R87" s="1048"/>
      <c r="S87" s="1048"/>
      <c r="T87" s="1048"/>
      <c r="U87" s="1048"/>
      <c r="V87" s="1048"/>
      <c r="W87" s="1048"/>
      <c r="X87" s="1048"/>
      <c r="Y87" s="1048"/>
      <c r="Z87" s="1048"/>
      <c r="AA87" s="1048"/>
      <c r="AB87" s="1048"/>
      <c r="AC87" s="1048"/>
      <c r="AD87" s="1048"/>
      <c r="AE87" s="1048"/>
      <c r="AF87" s="1049"/>
    </row>
    <row r="88" spans="1:32" ht="240" customHeight="1">
      <c r="A88" s="1064"/>
      <c r="B88" s="1065"/>
      <c r="C88" s="1065"/>
      <c r="D88" s="1065"/>
      <c r="E88" s="1065"/>
      <c r="F88" s="1065"/>
      <c r="G88" s="1065"/>
      <c r="H88" s="1065"/>
      <c r="I88" s="1065"/>
      <c r="J88" s="1065"/>
      <c r="K88" s="1065"/>
      <c r="L88" s="1065"/>
      <c r="M88" s="1065"/>
      <c r="N88" s="1065"/>
      <c r="O88" s="1065"/>
      <c r="P88" s="1065"/>
      <c r="Q88" s="1065"/>
      <c r="R88" s="1065"/>
      <c r="S88" s="1065"/>
      <c r="T88" s="1065"/>
      <c r="U88" s="1065"/>
      <c r="V88" s="1065"/>
      <c r="W88" s="1065"/>
      <c r="X88" s="1065"/>
      <c r="Y88" s="1065"/>
      <c r="Z88" s="1065"/>
      <c r="AA88" s="1065"/>
      <c r="AB88" s="1065"/>
      <c r="AC88" s="1065"/>
      <c r="AD88" s="1065"/>
      <c r="AE88" s="1065"/>
      <c r="AF88" s="1066"/>
    </row>
    <row r="89" spans="1:32" ht="15" customHeight="1">
      <c r="A89" s="1067"/>
      <c r="B89" s="1068"/>
      <c r="C89" s="1068"/>
      <c r="D89" s="1068"/>
      <c r="E89" s="1068"/>
      <c r="F89" s="1068"/>
      <c r="G89" s="1068"/>
      <c r="H89" s="1068"/>
      <c r="I89" s="1068"/>
      <c r="J89" s="1068"/>
      <c r="K89" s="1068"/>
      <c r="L89" s="1068"/>
      <c r="M89" s="1068"/>
      <c r="N89" s="1068"/>
      <c r="O89" s="1068"/>
      <c r="P89" s="1068"/>
      <c r="Q89" s="1068"/>
      <c r="R89" s="1068"/>
      <c r="S89" s="1068"/>
      <c r="T89" s="1068"/>
      <c r="U89" s="1068"/>
      <c r="V89" s="1068"/>
      <c r="W89" s="1068"/>
      <c r="X89" s="1068"/>
      <c r="Y89" s="1068"/>
      <c r="Z89" s="1068"/>
      <c r="AA89" s="1068"/>
      <c r="AB89" s="1068"/>
      <c r="AC89" s="1068"/>
      <c r="AD89" s="1068"/>
      <c r="AE89" s="1068"/>
      <c r="AF89" s="1069"/>
    </row>
    <row r="90" spans="1:32" ht="9.75" customHeight="1">
      <c r="A90" s="361"/>
      <c r="B90" s="361"/>
      <c r="C90" s="361"/>
      <c r="D90" s="361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1"/>
      <c r="T90" s="361"/>
      <c r="U90" s="361"/>
      <c r="V90" s="361"/>
      <c r="W90" s="361"/>
      <c r="X90" s="361"/>
      <c r="Y90" s="361"/>
      <c r="Z90" s="361"/>
      <c r="AA90" s="361"/>
      <c r="AB90" s="361"/>
      <c r="AC90" s="361"/>
      <c r="AD90" s="361"/>
      <c r="AE90" s="361"/>
      <c r="AF90" s="361"/>
    </row>
    <row r="91" spans="1:32" ht="2.25" customHeight="1">
      <c r="A91" s="129"/>
      <c r="B91" s="130"/>
      <c r="C91" s="130"/>
      <c r="D91" s="130"/>
      <c r="E91" s="130"/>
      <c r="F91" s="130"/>
      <c r="G91" s="73"/>
      <c r="H91" s="385"/>
      <c r="I91" s="385"/>
      <c r="J91" s="385"/>
      <c r="K91" s="385"/>
      <c r="L91" s="385"/>
      <c r="M91" s="385"/>
      <c r="N91" s="385"/>
      <c r="O91" s="131"/>
      <c r="P91" s="73"/>
      <c r="Q91" s="130"/>
      <c r="R91" s="132"/>
      <c r="S91" s="132"/>
      <c r="T91" s="132"/>
      <c r="U91" s="133"/>
      <c r="V91" s="133"/>
      <c r="W91" s="133"/>
      <c r="X91" s="133"/>
      <c r="Y91" s="23"/>
      <c r="Z91" s="383"/>
      <c r="AA91" s="383"/>
      <c r="AB91" s="131"/>
      <c r="AC91" s="131"/>
      <c r="AD91" s="131"/>
      <c r="AE91" s="131"/>
      <c r="AF91" s="131"/>
    </row>
    <row r="92" spans="1:32" ht="26.25" customHeight="1">
      <c r="A92" s="1036" t="s">
        <v>651</v>
      </c>
      <c r="B92" s="1036"/>
      <c r="C92" s="1036"/>
      <c r="D92" s="1036"/>
      <c r="E92" s="1036"/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6"/>
      <c r="S92" s="1036"/>
      <c r="T92" s="1036"/>
      <c r="U92" s="1036"/>
      <c r="V92" s="1036"/>
      <c r="W92" s="1036"/>
      <c r="X92" s="1036"/>
      <c r="Y92" s="1036"/>
      <c r="Z92" s="1036"/>
      <c r="AA92" s="1036"/>
      <c r="AB92" s="1036"/>
      <c r="AC92" s="1036"/>
      <c r="AD92" s="1036"/>
      <c r="AE92" s="1036"/>
      <c r="AF92" s="1036"/>
    </row>
    <row r="93" spans="1:32" ht="12" customHeight="1">
      <c r="A93" s="1140" t="s">
        <v>297</v>
      </c>
      <c r="B93" s="1140"/>
      <c r="C93" s="1140"/>
      <c r="D93" s="1140"/>
      <c r="E93" s="1140"/>
      <c r="F93" s="1140"/>
      <c r="G93" s="1140"/>
      <c r="H93" s="1140"/>
      <c r="I93" s="1140"/>
      <c r="J93" s="1140"/>
      <c r="K93" s="1140"/>
      <c r="L93" s="1140"/>
      <c r="M93" s="1140"/>
      <c r="N93" s="1140"/>
      <c r="O93" s="332"/>
      <c r="P93" s="332"/>
      <c r="Q93" s="332"/>
      <c r="R93" s="332"/>
      <c r="S93" s="332"/>
      <c r="T93" s="332"/>
      <c r="U93" s="332"/>
      <c r="V93" s="332"/>
      <c r="W93" s="332"/>
      <c r="X93" s="332"/>
      <c r="Y93" s="332"/>
      <c r="Z93" s="332"/>
      <c r="AA93" s="332"/>
      <c r="AB93" s="332"/>
      <c r="AC93" s="332"/>
      <c r="AD93" s="332"/>
      <c r="AE93" s="332"/>
      <c r="AF93" s="332"/>
    </row>
    <row r="94" spans="1:32" ht="2.25" customHeight="1">
      <c r="A94" s="344"/>
      <c r="B94" s="344"/>
      <c r="C94" s="344"/>
      <c r="D94" s="344"/>
      <c r="E94" s="344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4"/>
      <c r="S94" s="344"/>
      <c r="T94" s="344"/>
      <c r="U94" s="344"/>
      <c r="V94" s="344"/>
      <c r="W94" s="332"/>
      <c r="X94" s="332"/>
      <c r="Y94" s="332"/>
      <c r="Z94" s="332"/>
      <c r="AA94" s="332"/>
      <c r="AB94" s="332"/>
      <c r="AC94" s="332"/>
      <c r="AD94" s="332"/>
      <c r="AE94" s="332"/>
      <c r="AF94" s="332"/>
    </row>
    <row r="95" spans="1:32" ht="39.75" customHeight="1">
      <c r="A95" s="136" t="s">
        <v>5</v>
      </c>
      <c r="B95" s="1136" t="s">
        <v>283</v>
      </c>
      <c r="C95" s="1137"/>
      <c r="D95" s="1137"/>
      <c r="E95" s="1137"/>
      <c r="F95" s="1137"/>
      <c r="G95" s="1137"/>
      <c r="H95" s="1137"/>
      <c r="I95" s="1137"/>
      <c r="J95" s="1137"/>
      <c r="K95" s="1137"/>
      <c r="L95" s="1138"/>
      <c r="M95" s="1139" t="s">
        <v>284</v>
      </c>
      <c r="N95" s="1139"/>
      <c r="O95" s="1139"/>
      <c r="P95" s="1139"/>
      <c r="Q95" s="1139" t="s">
        <v>340</v>
      </c>
      <c r="R95" s="1139"/>
      <c r="S95" s="1139"/>
      <c r="T95" s="1139"/>
      <c r="U95" s="1137" t="s">
        <v>285</v>
      </c>
      <c r="V95" s="1137"/>
      <c r="W95" s="1137"/>
      <c r="X95" s="1137"/>
      <c r="Y95" s="1137"/>
      <c r="Z95" s="1137"/>
      <c r="AA95" s="1137"/>
      <c r="AB95" s="1137"/>
      <c r="AC95" s="1137"/>
      <c r="AD95" s="1137"/>
      <c r="AE95" s="1137"/>
      <c r="AF95" s="1138"/>
    </row>
    <row r="96" spans="1:32" ht="26.25" customHeight="1">
      <c r="A96" s="136" t="s">
        <v>9</v>
      </c>
      <c r="B96" s="1028" t="s">
        <v>289</v>
      </c>
      <c r="C96" s="1029"/>
      <c r="D96" s="1029"/>
      <c r="E96" s="1029"/>
      <c r="F96" s="1029"/>
      <c r="G96" s="1029"/>
      <c r="H96" s="1029"/>
      <c r="I96" s="1029"/>
      <c r="J96" s="1029"/>
      <c r="K96" s="1029"/>
      <c r="L96" s="1030"/>
      <c r="M96" s="1044"/>
      <c r="N96" s="1044"/>
      <c r="O96" s="1044"/>
      <c r="P96" s="1044"/>
      <c r="Q96" s="1027" t="s">
        <v>725</v>
      </c>
      <c r="R96" s="1027"/>
      <c r="S96" s="1027"/>
      <c r="T96" s="1027"/>
      <c r="U96" s="1041"/>
      <c r="V96" s="1042"/>
      <c r="W96" s="1042"/>
      <c r="X96" s="1042"/>
      <c r="Y96" s="1042"/>
      <c r="Z96" s="1042"/>
      <c r="AA96" s="1042"/>
      <c r="AB96" s="1042"/>
      <c r="AC96" s="1042"/>
      <c r="AD96" s="1042"/>
      <c r="AE96" s="1042"/>
      <c r="AF96" s="1043"/>
    </row>
    <row r="97" spans="1:32" ht="26.25" customHeight="1">
      <c r="A97" s="136" t="s">
        <v>11</v>
      </c>
      <c r="B97" s="1028" t="s">
        <v>465</v>
      </c>
      <c r="C97" s="1029"/>
      <c r="D97" s="1029"/>
      <c r="E97" s="1029"/>
      <c r="F97" s="1029"/>
      <c r="G97" s="1029"/>
      <c r="H97" s="1029"/>
      <c r="I97" s="1029"/>
      <c r="J97" s="1029"/>
      <c r="K97" s="1029"/>
      <c r="L97" s="1030"/>
      <c r="M97" s="1044"/>
      <c r="N97" s="1044"/>
      <c r="O97" s="1044"/>
      <c r="P97" s="1044"/>
      <c r="Q97" s="1027" t="s">
        <v>575</v>
      </c>
      <c r="R97" s="1027"/>
      <c r="S97" s="1027"/>
      <c r="T97" s="1027"/>
      <c r="U97" s="1041"/>
      <c r="V97" s="1042"/>
      <c r="W97" s="1042"/>
      <c r="X97" s="1042"/>
      <c r="Y97" s="1042"/>
      <c r="Z97" s="1042"/>
      <c r="AA97" s="1042"/>
      <c r="AB97" s="1042"/>
      <c r="AC97" s="1042"/>
      <c r="AD97" s="1042"/>
      <c r="AE97" s="1042"/>
      <c r="AF97" s="1043"/>
    </row>
    <row r="98" spans="1:32" ht="39" customHeight="1">
      <c r="A98" s="136" t="s">
        <v>8</v>
      </c>
      <c r="B98" s="1028" t="s">
        <v>471</v>
      </c>
      <c r="C98" s="1029"/>
      <c r="D98" s="1029"/>
      <c r="E98" s="1029"/>
      <c r="F98" s="1029"/>
      <c r="G98" s="1029"/>
      <c r="H98" s="1029"/>
      <c r="I98" s="1029"/>
      <c r="J98" s="1029"/>
      <c r="K98" s="1029"/>
      <c r="L98" s="1030"/>
      <c r="M98" s="1044"/>
      <c r="N98" s="1044"/>
      <c r="O98" s="1044"/>
      <c r="P98" s="1044"/>
      <c r="Q98" s="1027" t="s">
        <v>344</v>
      </c>
      <c r="R98" s="1027"/>
      <c r="S98" s="1027"/>
      <c r="T98" s="1027"/>
      <c r="U98" s="1041"/>
      <c r="V98" s="1042"/>
      <c r="W98" s="1042"/>
      <c r="X98" s="1042"/>
      <c r="Y98" s="1042"/>
      <c r="Z98" s="1042"/>
      <c r="AA98" s="1042"/>
      <c r="AB98" s="1042"/>
      <c r="AC98" s="1042"/>
      <c r="AD98" s="1042"/>
      <c r="AE98" s="1042"/>
      <c r="AF98" s="1043"/>
    </row>
    <row r="99" spans="1:32" ht="26.25" customHeight="1">
      <c r="A99" s="136" t="s">
        <v>12</v>
      </c>
      <c r="B99" s="1028" t="s">
        <v>472</v>
      </c>
      <c r="C99" s="1029"/>
      <c r="D99" s="1029"/>
      <c r="E99" s="1029"/>
      <c r="F99" s="1029"/>
      <c r="G99" s="1029"/>
      <c r="H99" s="1029"/>
      <c r="I99" s="1029"/>
      <c r="J99" s="1029"/>
      <c r="K99" s="1029"/>
      <c r="L99" s="1030"/>
      <c r="M99" s="1044"/>
      <c r="N99" s="1044"/>
      <c r="O99" s="1044"/>
      <c r="P99" s="1044"/>
      <c r="Q99" s="1027" t="s">
        <v>344</v>
      </c>
      <c r="R99" s="1027"/>
      <c r="S99" s="1027"/>
      <c r="T99" s="1027"/>
      <c r="U99" s="1041"/>
      <c r="V99" s="1042"/>
      <c r="W99" s="1042"/>
      <c r="X99" s="1042"/>
      <c r="Y99" s="1042"/>
      <c r="Z99" s="1042"/>
      <c r="AA99" s="1042"/>
      <c r="AB99" s="1042"/>
      <c r="AC99" s="1042"/>
      <c r="AD99" s="1042"/>
      <c r="AE99" s="1042"/>
      <c r="AF99" s="1043"/>
    </row>
    <row r="100" spans="1:32" ht="39" customHeight="1">
      <c r="A100" s="136" t="s">
        <v>0</v>
      </c>
      <c r="B100" s="1028" t="s">
        <v>473</v>
      </c>
      <c r="C100" s="1029"/>
      <c r="D100" s="1029"/>
      <c r="E100" s="1029"/>
      <c r="F100" s="1029"/>
      <c r="G100" s="1029"/>
      <c r="H100" s="1029"/>
      <c r="I100" s="1029"/>
      <c r="J100" s="1029"/>
      <c r="K100" s="1029"/>
      <c r="L100" s="1030"/>
      <c r="M100" s="1044"/>
      <c r="N100" s="1044"/>
      <c r="O100" s="1044"/>
      <c r="P100" s="1044"/>
      <c r="Q100" s="1027" t="s">
        <v>344</v>
      </c>
      <c r="R100" s="1027"/>
      <c r="S100" s="1027"/>
      <c r="T100" s="1027"/>
      <c r="U100" s="1041"/>
      <c r="V100" s="1042"/>
      <c r="W100" s="1042"/>
      <c r="X100" s="1042"/>
      <c r="Y100" s="1042"/>
      <c r="Z100" s="1042"/>
      <c r="AA100" s="1042"/>
      <c r="AB100" s="1042"/>
      <c r="AC100" s="1042"/>
      <c r="AD100" s="1042"/>
      <c r="AE100" s="1042"/>
      <c r="AF100" s="1043"/>
    </row>
    <row r="101" spans="1:32" ht="26.25" customHeight="1">
      <c r="A101" s="136" t="s">
        <v>87</v>
      </c>
      <c r="B101" s="1028" t="s">
        <v>466</v>
      </c>
      <c r="C101" s="1029"/>
      <c r="D101" s="1029"/>
      <c r="E101" s="1029"/>
      <c r="F101" s="1029"/>
      <c r="G101" s="1029"/>
      <c r="H101" s="1029"/>
      <c r="I101" s="1029"/>
      <c r="J101" s="1029"/>
      <c r="K101" s="1029"/>
      <c r="L101" s="1030"/>
      <c r="M101" s="1044"/>
      <c r="N101" s="1044"/>
      <c r="O101" s="1044"/>
      <c r="P101" s="1044"/>
      <c r="Q101" s="1027" t="s">
        <v>344</v>
      </c>
      <c r="R101" s="1027"/>
      <c r="S101" s="1027"/>
      <c r="T101" s="1027"/>
      <c r="U101" s="1041"/>
      <c r="V101" s="1042"/>
      <c r="W101" s="1042"/>
      <c r="X101" s="1042"/>
      <c r="Y101" s="1042"/>
      <c r="Z101" s="1042"/>
      <c r="AA101" s="1042"/>
      <c r="AB101" s="1042"/>
      <c r="AC101" s="1042"/>
      <c r="AD101" s="1042"/>
      <c r="AE101" s="1042"/>
      <c r="AF101" s="1043"/>
    </row>
    <row r="102" spans="1:32" ht="26.25" customHeight="1">
      <c r="A102" s="136" t="s">
        <v>88</v>
      </c>
      <c r="B102" s="1028" t="s">
        <v>475</v>
      </c>
      <c r="C102" s="1029"/>
      <c r="D102" s="1029"/>
      <c r="E102" s="1029"/>
      <c r="F102" s="1029"/>
      <c r="G102" s="1029"/>
      <c r="H102" s="1029"/>
      <c r="I102" s="1029"/>
      <c r="J102" s="1029"/>
      <c r="K102" s="1029"/>
      <c r="L102" s="1030"/>
      <c r="M102" s="1044"/>
      <c r="N102" s="1044"/>
      <c r="O102" s="1044"/>
      <c r="P102" s="1044"/>
      <c r="Q102" s="1027" t="s">
        <v>344</v>
      </c>
      <c r="R102" s="1027"/>
      <c r="S102" s="1027"/>
      <c r="T102" s="1027"/>
      <c r="U102" s="1041"/>
      <c r="V102" s="1042"/>
      <c r="W102" s="1042"/>
      <c r="X102" s="1042"/>
      <c r="Y102" s="1042"/>
      <c r="Z102" s="1042"/>
      <c r="AA102" s="1042"/>
      <c r="AB102" s="1042"/>
      <c r="AC102" s="1042"/>
      <c r="AD102" s="1042"/>
      <c r="AE102" s="1042"/>
      <c r="AF102" s="1043"/>
    </row>
    <row r="103" spans="1:32" ht="26.25" customHeight="1">
      <c r="A103" s="136" t="s">
        <v>89</v>
      </c>
      <c r="B103" s="1028" t="s">
        <v>467</v>
      </c>
      <c r="C103" s="1029"/>
      <c r="D103" s="1029"/>
      <c r="E103" s="1029"/>
      <c r="F103" s="1029"/>
      <c r="G103" s="1029"/>
      <c r="H103" s="1029"/>
      <c r="I103" s="1029"/>
      <c r="J103" s="1029"/>
      <c r="K103" s="1029"/>
      <c r="L103" s="1030"/>
      <c r="M103" s="1044"/>
      <c r="N103" s="1044"/>
      <c r="O103" s="1044"/>
      <c r="P103" s="1044"/>
      <c r="Q103" s="1027" t="s">
        <v>330</v>
      </c>
      <c r="R103" s="1027"/>
      <c r="S103" s="1027"/>
      <c r="T103" s="1027"/>
      <c r="U103" s="1041"/>
      <c r="V103" s="1042"/>
      <c r="W103" s="1042"/>
      <c r="X103" s="1042"/>
      <c r="Y103" s="1042"/>
      <c r="Z103" s="1042"/>
      <c r="AA103" s="1042"/>
      <c r="AB103" s="1042"/>
      <c r="AC103" s="1042"/>
      <c r="AD103" s="1042"/>
      <c r="AE103" s="1042"/>
      <c r="AF103" s="1043"/>
    </row>
    <row r="104" spans="1:32" ht="26.25" customHeight="1">
      <c r="A104" s="136" t="s">
        <v>90</v>
      </c>
      <c r="B104" s="1028" t="s">
        <v>477</v>
      </c>
      <c r="C104" s="1029"/>
      <c r="D104" s="1029"/>
      <c r="E104" s="1029"/>
      <c r="F104" s="1029"/>
      <c r="G104" s="1029"/>
      <c r="H104" s="1029"/>
      <c r="I104" s="1029"/>
      <c r="J104" s="1029"/>
      <c r="K104" s="1029"/>
      <c r="L104" s="1030"/>
      <c r="M104" s="1044"/>
      <c r="N104" s="1044"/>
      <c r="O104" s="1044"/>
      <c r="P104" s="1044"/>
      <c r="Q104" s="1027" t="s">
        <v>344</v>
      </c>
      <c r="R104" s="1027"/>
      <c r="S104" s="1027"/>
      <c r="T104" s="1027"/>
      <c r="U104" s="1041"/>
      <c r="V104" s="1042"/>
      <c r="W104" s="1042"/>
      <c r="X104" s="1042"/>
      <c r="Y104" s="1042"/>
      <c r="Z104" s="1042"/>
      <c r="AA104" s="1042"/>
      <c r="AB104" s="1042"/>
      <c r="AC104" s="1042"/>
      <c r="AD104" s="1042"/>
      <c r="AE104" s="1042"/>
      <c r="AF104" s="1043"/>
    </row>
    <row r="105" spans="1:32" ht="26.25" customHeight="1">
      <c r="A105" s="136" t="s">
        <v>91</v>
      </c>
      <c r="B105" s="1028" t="s">
        <v>478</v>
      </c>
      <c r="C105" s="1029"/>
      <c r="D105" s="1029"/>
      <c r="E105" s="1029"/>
      <c r="F105" s="1029"/>
      <c r="G105" s="1029"/>
      <c r="H105" s="1029"/>
      <c r="I105" s="1029"/>
      <c r="J105" s="1029"/>
      <c r="K105" s="1029"/>
      <c r="L105" s="1030"/>
      <c r="M105" s="1044"/>
      <c r="N105" s="1044"/>
      <c r="O105" s="1044"/>
      <c r="P105" s="1044"/>
      <c r="Q105" s="1027" t="s">
        <v>576</v>
      </c>
      <c r="R105" s="1027"/>
      <c r="S105" s="1027"/>
      <c r="T105" s="1027"/>
      <c r="U105" s="1041"/>
      <c r="V105" s="1042"/>
      <c r="W105" s="1042"/>
      <c r="X105" s="1042"/>
      <c r="Y105" s="1042"/>
      <c r="Z105" s="1042"/>
      <c r="AA105" s="1042"/>
      <c r="AB105" s="1042"/>
      <c r="AC105" s="1042"/>
      <c r="AD105" s="1042"/>
      <c r="AE105" s="1042"/>
      <c r="AF105" s="1043"/>
    </row>
    <row r="106" spans="1:32" ht="26.25" customHeight="1">
      <c r="A106" s="136" t="s">
        <v>92</v>
      </c>
      <c r="B106" s="1028" t="s">
        <v>468</v>
      </c>
      <c r="C106" s="1029"/>
      <c r="D106" s="1029"/>
      <c r="E106" s="1029"/>
      <c r="F106" s="1029"/>
      <c r="G106" s="1029"/>
      <c r="H106" s="1029"/>
      <c r="I106" s="1029"/>
      <c r="J106" s="1029"/>
      <c r="K106" s="1029"/>
      <c r="L106" s="1030"/>
      <c r="M106" s="1044"/>
      <c r="N106" s="1044"/>
      <c r="O106" s="1044"/>
      <c r="P106" s="1044"/>
      <c r="Q106" s="1027" t="s">
        <v>344</v>
      </c>
      <c r="R106" s="1027"/>
      <c r="S106" s="1027"/>
      <c r="T106" s="1027"/>
      <c r="U106" s="1041"/>
      <c r="V106" s="1042"/>
      <c r="W106" s="1042"/>
      <c r="X106" s="1042"/>
      <c r="Y106" s="1042"/>
      <c r="Z106" s="1042"/>
      <c r="AA106" s="1042"/>
      <c r="AB106" s="1042"/>
      <c r="AC106" s="1042"/>
      <c r="AD106" s="1042"/>
      <c r="AE106" s="1042"/>
      <c r="AF106" s="1043"/>
    </row>
    <row r="107" spans="1:32" ht="26.25" customHeight="1">
      <c r="A107" s="136" t="s">
        <v>93</v>
      </c>
      <c r="B107" s="1028" t="s">
        <v>469</v>
      </c>
      <c r="C107" s="1029"/>
      <c r="D107" s="1029"/>
      <c r="E107" s="1029"/>
      <c r="F107" s="1029"/>
      <c r="G107" s="1029"/>
      <c r="H107" s="1029"/>
      <c r="I107" s="1029"/>
      <c r="J107" s="1029"/>
      <c r="K107" s="1029"/>
      <c r="L107" s="1030"/>
      <c r="M107" s="1044"/>
      <c r="N107" s="1044"/>
      <c r="O107" s="1044"/>
      <c r="P107" s="1044"/>
      <c r="Q107" s="1027" t="s">
        <v>344</v>
      </c>
      <c r="R107" s="1027"/>
      <c r="S107" s="1027"/>
      <c r="T107" s="1027"/>
      <c r="U107" s="1041"/>
      <c r="V107" s="1042"/>
      <c r="W107" s="1042"/>
      <c r="X107" s="1042"/>
      <c r="Y107" s="1042"/>
      <c r="Z107" s="1042"/>
      <c r="AA107" s="1042"/>
      <c r="AB107" s="1042"/>
      <c r="AC107" s="1042"/>
      <c r="AD107" s="1042"/>
      <c r="AE107" s="1042"/>
      <c r="AF107" s="1043"/>
    </row>
    <row r="108" spans="1:32" ht="26.25" customHeight="1">
      <c r="A108" s="136" t="s">
        <v>94</v>
      </c>
      <c r="B108" s="1028" t="s">
        <v>479</v>
      </c>
      <c r="C108" s="1029"/>
      <c r="D108" s="1029"/>
      <c r="E108" s="1029"/>
      <c r="F108" s="1029"/>
      <c r="G108" s="1029"/>
      <c r="H108" s="1029"/>
      <c r="I108" s="1029"/>
      <c r="J108" s="1029"/>
      <c r="K108" s="1029"/>
      <c r="L108" s="1030"/>
      <c r="M108" s="1044"/>
      <c r="N108" s="1044"/>
      <c r="O108" s="1044"/>
      <c r="P108" s="1044"/>
      <c r="Q108" s="1027" t="s">
        <v>344</v>
      </c>
      <c r="R108" s="1027"/>
      <c r="S108" s="1027"/>
      <c r="T108" s="1027"/>
      <c r="U108" s="1041"/>
      <c r="V108" s="1042"/>
      <c r="W108" s="1042"/>
      <c r="X108" s="1042"/>
      <c r="Y108" s="1042"/>
      <c r="Z108" s="1042"/>
      <c r="AA108" s="1042"/>
      <c r="AB108" s="1042"/>
      <c r="AC108" s="1042"/>
      <c r="AD108" s="1042"/>
      <c r="AE108" s="1042"/>
      <c r="AF108" s="1043"/>
    </row>
    <row r="109" spans="1:32" ht="36" customHeight="1">
      <c r="A109" s="136" t="s">
        <v>95</v>
      </c>
      <c r="B109" s="1028" t="s">
        <v>470</v>
      </c>
      <c r="C109" s="1029"/>
      <c r="D109" s="1029"/>
      <c r="E109" s="1029"/>
      <c r="F109" s="1029"/>
      <c r="G109" s="1029"/>
      <c r="H109" s="1029"/>
      <c r="I109" s="1029"/>
      <c r="J109" s="1029"/>
      <c r="K109" s="1029"/>
      <c r="L109" s="1030"/>
      <c r="M109" s="1044"/>
      <c r="N109" s="1044"/>
      <c r="O109" s="1044"/>
      <c r="P109" s="1044"/>
      <c r="Q109" s="1027" t="s">
        <v>330</v>
      </c>
      <c r="R109" s="1027"/>
      <c r="S109" s="1027"/>
      <c r="T109" s="1027"/>
      <c r="U109" s="1041"/>
      <c r="V109" s="1042"/>
      <c r="W109" s="1042"/>
      <c r="X109" s="1042"/>
      <c r="Y109" s="1042"/>
      <c r="Z109" s="1042"/>
      <c r="AA109" s="1042"/>
      <c r="AB109" s="1042"/>
      <c r="AC109" s="1042"/>
      <c r="AD109" s="1042"/>
      <c r="AE109" s="1042"/>
      <c r="AF109" s="1043"/>
    </row>
    <row r="110" spans="1:32" ht="26.25" customHeight="1">
      <c r="A110" s="136" t="s">
        <v>96</v>
      </c>
      <c r="B110" s="1028" t="s">
        <v>480</v>
      </c>
      <c r="C110" s="1029"/>
      <c r="D110" s="1029"/>
      <c r="E110" s="1029"/>
      <c r="F110" s="1029"/>
      <c r="G110" s="1029"/>
      <c r="H110" s="1029"/>
      <c r="I110" s="1029"/>
      <c r="J110" s="1029"/>
      <c r="K110" s="1029"/>
      <c r="L110" s="1030"/>
      <c r="M110" s="1044"/>
      <c r="N110" s="1044"/>
      <c r="O110" s="1044"/>
      <c r="P110" s="1044"/>
      <c r="Q110" s="1027" t="s">
        <v>344</v>
      </c>
      <c r="R110" s="1027"/>
      <c r="S110" s="1027"/>
      <c r="T110" s="1027"/>
      <c r="U110" s="1041"/>
      <c r="V110" s="1042"/>
      <c r="W110" s="1042"/>
      <c r="X110" s="1042"/>
      <c r="Y110" s="1042"/>
      <c r="Z110" s="1042"/>
      <c r="AA110" s="1042"/>
      <c r="AB110" s="1042"/>
      <c r="AC110" s="1042"/>
      <c r="AD110" s="1042"/>
      <c r="AE110" s="1042"/>
      <c r="AF110" s="1043"/>
    </row>
    <row r="111" spans="1:32" ht="45" customHeight="1">
      <c r="A111" s="136" t="s">
        <v>97</v>
      </c>
      <c r="B111" s="1028" t="s">
        <v>577</v>
      </c>
      <c r="C111" s="1029"/>
      <c r="D111" s="1029"/>
      <c r="E111" s="1029"/>
      <c r="F111" s="1029"/>
      <c r="G111" s="1029"/>
      <c r="H111" s="1029"/>
      <c r="I111" s="1029"/>
      <c r="J111" s="1029"/>
      <c r="K111" s="1029"/>
      <c r="L111" s="1030"/>
      <c r="M111" s="1044"/>
      <c r="N111" s="1044"/>
      <c r="O111" s="1044"/>
      <c r="P111" s="1044"/>
      <c r="Q111" s="1027" t="s">
        <v>344</v>
      </c>
      <c r="R111" s="1027"/>
      <c r="S111" s="1027"/>
      <c r="T111" s="1027"/>
      <c r="U111" s="1041"/>
      <c r="V111" s="1042"/>
      <c r="W111" s="1042"/>
      <c r="X111" s="1042"/>
      <c r="Y111" s="1042"/>
      <c r="Z111" s="1042"/>
      <c r="AA111" s="1042"/>
      <c r="AB111" s="1042"/>
      <c r="AC111" s="1042"/>
      <c r="AD111" s="1042"/>
      <c r="AE111" s="1042"/>
      <c r="AF111" s="1043"/>
    </row>
    <row r="112" spans="1:32" ht="26.25" customHeight="1">
      <c r="A112" s="136" t="s">
        <v>98</v>
      </c>
      <c r="B112" s="1028" t="s">
        <v>481</v>
      </c>
      <c r="C112" s="1029"/>
      <c r="D112" s="1029"/>
      <c r="E112" s="1029"/>
      <c r="F112" s="1029"/>
      <c r="G112" s="1029"/>
      <c r="H112" s="1029"/>
      <c r="I112" s="1029"/>
      <c r="J112" s="1029"/>
      <c r="K112" s="1029"/>
      <c r="L112" s="1030"/>
      <c r="M112" s="1044"/>
      <c r="N112" s="1044"/>
      <c r="O112" s="1044"/>
      <c r="P112" s="1044"/>
      <c r="Q112" s="1027" t="s">
        <v>344</v>
      </c>
      <c r="R112" s="1027"/>
      <c r="S112" s="1027"/>
      <c r="T112" s="1027"/>
      <c r="U112" s="1041"/>
      <c r="V112" s="1042"/>
      <c r="W112" s="1042"/>
      <c r="X112" s="1042"/>
      <c r="Y112" s="1042"/>
      <c r="Z112" s="1042"/>
      <c r="AA112" s="1042"/>
      <c r="AB112" s="1042"/>
      <c r="AC112" s="1042"/>
      <c r="AD112" s="1042"/>
      <c r="AE112" s="1042"/>
      <c r="AF112" s="1043"/>
    </row>
    <row r="113" spans="1:34" ht="36" customHeight="1">
      <c r="A113" s="136" t="s">
        <v>99</v>
      </c>
      <c r="B113" s="1028" t="s">
        <v>629</v>
      </c>
      <c r="C113" s="1029"/>
      <c r="D113" s="1029"/>
      <c r="E113" s="1029"/>
      <c r="F113" s="1029"/>
      <c r="G113" s="1029"/>
      <c r="H113" s="1029"/>
      <c r="I113" s="1029"/>
      <c r="J113" s="1029"/>
      <c r="K113" s="1029"/>
      <c r="L113" s="1030"/>
      <c r="M113" s="1044"/>
      <c r="N113" s="1044"/>
      <c r="O113" s="1044"/>
      <c r="P113" s="1044"/>
      <c r="Q113" s="1027" t="s">
        <v>576</v>
      </c>
      <c r="R113" s="1027"/>
      <c r="S113" s="1027"/>
      <c r="T113" s="1027"/>
      <c r="U113" s="1041"/>
      <c r="V113" s="1042"/>
      <c r="W113" s="1042"/>
      <c r="X113" s="1042"/>
      <c r="Y113" s="1042"/>
      <c r="Z113" s="1042"/>
      <c r="AA113" s="1042"/>
      <c r="AB113" s="1042"/>
      <c r="AC113" s="1042"/>
      <c r="AD113" s="1042"/>
      <c r="AE113" s="1042"/>
      <c r="AF113" s="1043"/>
    </row>
    <row r="114" spans="1:34" ht="37.5" customHeight="1">
      <c r="A114" s="136" t="s">
        <v>186</v>
      </c>
      <c r="B114" s="1028" t="s">
        <v>628</v>
      </c>
      <c r="C114" s="1029"/>
      <c r="D114" s="1029"/>
      <c r="E114" s="1029"/>
      <c r="F114" s="1029"/>
      <c r="G114" s="1029"/>
      <c r="H114" s="1029"/>
      <c r="I114" s="1029"/>
      <c r="J114" s="1029"/>
      <c r="K114" s="1029"/>
      <c r="L114" s="1030"/>
      <c r="M114" s="1044"/>
      <c r="N114" s="1044"/>
      <c r="O114" s="1044"/>
      <c r="P114" s="1044"/>
      <c r="Q114" s="1027" t="s">
        <v>576</v>
      </c>
      <c r="R114" s="1027"/>
      <c r="S114" s="1027"/>
      <c r="T114" s="1027"/>
      <c r="U114" s="1041"/>
      <c r="V114" s="1042"/>
      <c r="W114" s="1042"/>
      <c r="X114" s="1042"/>
      <c r="Y114" s="1042"/>
      <c r="Z114" s="1042"/>
      <c r="AA114" s="1042"/>
      <c r="AB114" s="1042"/>
      <c r="AC114" s="1042"/>
      <c r="AD114" s="1042"/>
      <c r="AE114" s="1042"/>
      <c r="AF114" s="1043"/>
    </row>
    <row r="115" spans="1:34" ht="36.75" customHeight="1">
      <c r="A115" s="136" t="s">
        <v>518</v>
      </c>
      <c r="B115" s="1028" t="s">
        <v>476</v>
      </c>
      <c r="C115" s="1029"/>
      <c r="D115" s="1029"/>
      <c r="E115" s="1029"/>
      <c r="F115" s="1029"/>
      <c r="G115" s="1029"/>
      <c r="H115" s="1029"/>
      <c r="I115" s="1029"/>
      <c r="J115" s="1029"/>
      <c r="K115" s="1029"/>
      <c r="L115" s="1030"/>
      <c r="M115" s="1162"/>
      <c r="N115" s="1162"/>
      <c r="O115" s="1162"/>
      <c r="P115" s="1162"/>
      <c r="Q115" s="1163" t="s">
        <v>576</v>
      </c>
      <c r="R115" s="1163"/>
      <c r="S115" s="1163"/>
      <c r="T115" s="1163"/>
      <c r="U115" s="1164"/>
      <c r="V115" s="1165"/>
      <c r="W115" s="1165"/>
      <c r="X115" s="1165"/>
      <c r="Y115" s="1165"/>
      <c r="Z115" s="1165"/>
      <c r="AA115" s="1165"/>
      <c r="AB115" s="1165"/>
      <c r="AC115" s="1165"/>
      <c r="AD115" s="1165"/>
      <c r="AE115" s="1165"/>
      <c r="AF115" s="1166"/>
    </row>
    <row r="116" spans="1:34" ht="43.5" customHeight="1">
      <c r="A116" s="136" t="s">
        <v>623</v>
      </c>
      <c r="B116" s="1028" t="s">
        <v>474</v>
      </c>
      <c r="C116" s="1029"/>
      <c r="D116" s="1029"/>
      <c r="E116" s="1029"/>
      <c r="F116" s="1029"/>
      <c r="G116" s="1029"/>
      <c r="H116" s="1029"/>
      <c r="I116" s="1029"/>
      <c r="J116" s="1029"/>
      <c r="K116" s="1029"/>
      <c r="L116" s="1030"/>
      <c r="M116" s="1162"/>
      <c r="N116" s="1162"/>
      <c r="O116" s="1162"/>
      <c r="P116" s="1162"/>
      <c r="Q116" s="1163" t="s">
        <v>344</v>
      </c>
      <c r="R116" s="1163"/>
      <c r="S116" s="1163"/>
      <c r="T116" s="1163"/>
      <c r="U116" s="1164"/>
      <c r="V116" s="1165"/>
      <c r="W116" s="1165"/>
      <c r="X116" s="1165"/>
      <c r="Y116" s="1165"/>
      <c r="Z116" s="1165"/>
      <c r="AA116" s="1165"/>
      <c r="AB116" s="1165"/>
      <c r="AC116" s="1165"/>
      <c r="AD116" s="1165"/>
      <c r="AE116" s="1165"/>
      <c r="AF116" s="1166"/>
    </row>
    <row r="117" spans="1:34" ht="26.25" customHeight="1">
      <c r="A117" s="136" t="s">
        <v>624</v>
      </c>
      <c r="B117" s="1028" t="s">
        <v>626</v>
      </c>
      <c r="C117" s="1029"/>
      <c r="D117" s="1029"/>
      <c r="E117" s="1029"/>
      <c r="F117" s="1029"/>
      <c r="G117" s="1029"/>
      <c r="H117" s="1029"/>
      <c r="I117" s="1029"/>
      <c r="J117" s="1029"/>
      <c r="K117" s="1029"/>
      <c r="L117" s="1030"/>
      <c r="M117" s="1162"/>
      <c r="N117" s="1162"/>
      <c r="O117" s="1162"/>
      <c r="P117" s="1162"/>
      <c r="Q117" s="1163" t="s">
        <v>630</v>
      </c>
      <c r="R117" s="1163"/>
      <c r="S117" s="1163"/>
      <c r="T117" s="1163"/>
      <c r="U117" s="1164"/>
      <c r="V117" s="1165"/>
      <c r="W117" s="1165"/>
      <c r="X117" s="1165"/>
      <c r="Y117" s="1165"/>
      <c r="Z117" s="1165"/>
      <c r="AA117" s="1165"/>
      <c r="AB117" s="1165"/>
      <c r="AC117" s="1165"/>
      <c r="AD117" s="1165"/>
      <c r="AE117" s="1165"/>
      <c r="AF117" s="1166"/>
    </row>
    <row r="118" spans="1:34" ht="26.25" customHeight="1">
      <c r="A118" s="141" t="s">
        <v>625</v>
      </c>
      <c r="B118" s="1028" t="s">
        <v>627</v>
      </c>
      <c r="C118" s="1029"/>
      <c r="D118" s="1029"/>
      <c r="E118" s="1029"/>
      <c r="F118" s="1029"/>
      <c r="G118" s="1029"/>
      <c r="H118" s="1029"/>
      <c r="I118" s="1029"/>
      <c r="J118" s="1029"/>
      <c r="K118" s="1029"/>
      <c r="L118" s="1030"/>
      <c r="M118" s="1162"/>
      <c r="N118" s="1162"/>
      <c r="O118" s="1162"/>
      <c r="P118" s="1162"/>
      <c r="Q118" s="1163" t="s">
        <v>576</v>
      </c>
      <c r="R118" s="1163"/>
      <c r="S118" s="1163"/>
      <c r="T118" s="1163"/>
      <c r="U118" s="1164"/>
      <c r="V118" s="1165"/>
      <c r="W118" s="1165"/>
      <c r="X118" s="1165"/>
      <c r="Y118" s="1165"/>
      <c r="Z118" s="1165"/>
      <c r="AA118" s="1165"/>
      <c r="AB118" s="1165"/>
      <c r="AC118" s="1165"/>
      <c r="AD118" s="1165"/>
      <c r="AE118" s="1165"/>
      <c r="AF118" s="1166"/>
    </row>
    <row r="119" spans="1:34" ht="9.75" customHeight="1">
      <c r="A119" s="362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9"/>
      <c r="P119" s="139"/>
      <c r="Q119" s="139"/>
      <c r="R119" s="139"/>
      <c r="S119" s="138"/>
      <c r="T119" s="138"/>
      <c r="U119" s="138"/>
      <c r="V119" s="138"/>
      <c r="W119" s="377"/>
      <c r="X119" s="377"/>
      <c r="Y119" s="377"/>
      <c r="Z119" s="377"/>
      <c r="AA119" s="347"/>
      <c r="AB119" s="347"/>
      <c r="AC119" s="347"/>
      <c r="AD119" s="347"/>
      <c r="AE119" s="347"/>
      <c r="AF119" s="347"/>
    </row>
    <row r="120" spans="1:34" ht="11.25" customHeight="1">
      <c r="A120" s="1056" t="s">
        <v>305</v>
      </c>
      <c r="B120" s="1056"/>
      <c r="C120" s="1056"/>
      <c r="D120" s="1056"/>
      <c r="E120" s="1056"/>
      <c r="F120" s="1056"/>
      <c r="G120" s="1056"/>
      <c r="H120" s="1056"/>
      <c r="I120" s="1056"/>
      <c r="J120" s="1056"/>
      <c r="K120" s="1056"/>
      <c r="L120" s="1056"/>
      <c r="M120" s="1056"/>
      <c r="N120" s="426"/>
      <c r="O120" s="139"/>
      <c r="P120" s="139"/>
      <c r="Q120" s="139"/>
      <c r="R120" s="139"/>
      <c r="S120" s="377"/>
      <c r="T120" s="377"/>
      <c r="U120" s="377"/>
      <c r="V120" s="377"/>
      <c r="W120" s="377"/>
      <c r="X120" s="377"/>
      <c r="Y120" s="377"/>
      <c r="Z120" s="377"/>
      <c r="AA120" s="377"/>
      <c r="AB120" s="377"/>
      <c r="AC120" s="377"/>
      <c r="AD120" s="377"/>
      <c r="AE120" s="377"/>
      <c r="AF120" s="377"/>
    </row>
    <row r="121" spans="1:34" ht="39.75" customHeight="1">
      <c r="A121" s="141" t="s">
        <v>5</v>
      </c>
      <c r="B121" s="1136" t="s">
        <v>283</v>
      </c>
      <c r="C121" s="1137"/>
      <c r="D121" s="1137"/>
      <c r="E121" s="1137"/>
      <c r="F121" s="1137"/>
      <c r="G121" s="1137"/>
      <c r="H121" s="1137"/>
      <c r="I121" s="1137"/>
      <c r="J121" s="1137"/>
      <c r="K121" s="1137"/>
      <c r="L121" s="1138"/>
      <c r="M121" s="1139" t="s">
        <v>284</v>
      </c>
      <c r="N121" s="1139"/>
      <c r="O121" s="1139"/>
      <c r="P121" s="1139"/>
      <c r="Q121" s="1139" t="s">
        <v>340</v>
      </c>
      <c r="R121" s="1139"/>
      <c r="S121" s="1139"/>
      <c r="T121" s="1139"/>
      <c r="U121" s="1137" t="s">
        <v>285</v>
      </c>
      <c r="V121" s="1137"/>
      <c r="W121" s="1137"/>
      <c r="X121" s="1137"/>
      <c r="Y121" s="1137"/>
      <c r="Z121" s="1137"/>
      <c r="AA121" s="1137"/>
      <c r="AB121" s="1137"/>
      <c r="AC121" s="1137"/>
      <c r="AD121" s="1137"/>
      <c r="AE121" s="1137"/>
      <c r="AF121" s="1138"/>
    </row>
    <row r="122" spans="1:34" s="140" customFormat="1" ht="26.25" customHeight="1">
      <c r="A122" s="136" t="s">
        <v>9</v>
      </c>
      <c r="B122" s="1041"/>
      <c r="C122" s="1042"/>
      <c r="D122" s="1042"/>
      <c r="E122" s="1042"/>
      <c r="F122" s="1042"/>
      <c r="G122" s="1042"/>
      <c r="H122" s="1042"/>
      <c r="I122" s="1042"/>
      <c r="J122" s="1042"/>
      <c r="K122" s="1042"/>
      <c r="L122" s="1043"/>
      <c r="M122" s="1044"/>
      <c r="N122" s="1044"/>
      <c r="O122" s="1044"/>
      <c r="P122" s="1044"/>
      <c r="Q122" s="1112"/>
      <c r="R122" s="1112"/>
      <c r="S122" s="1112"/>
      <c r="T122" s="1112"/>
      <c r="U122" s="1041"/>
      <c r="V122" s="1042"/>
      <c r="W122" s="1042"/>
      <c r="X122" s="1042"/>
      <c r="Y122" s="1042"/>
      <c r="Z122" s="1042"/>
      <c r="AA122" s="1042"/>
      <c r="AB122" s="1042"/>
      <c r="AC122" s="1042"/>
      <c r="AD122" s="1042"/>
      <c r="AE122" s="1042"/>
      <c r="AF122" s="1043"/>
      <c r="AG122" s="77"/>
      <c r="AH122" s="77"/>
    </row>
    <row r="123" spans="1:34" s="140" customFormat="1" ht="26.25" customHeight="1">
      <c r="A123" s="136" t="s">
        <v>11</v>
      </c>
      <c r="B123" s="1041"/>
      <c r="C123" s="1042"/>
      <c r="D123" s="1042"/>
      <c r="E123" s="1042"/>
      <c r="F123" s="1042"/>
      <c r="G123" s="1042"/>
      <c r="H123" s="1042"/>
      <c r="I123" s="1042"/>
      <c r="J123" s="1042"/>
      <c r="K123" s="1042"/>
      <c r="L123" s="1043"/>
      <c r="M123" s="1044"/>
      <c r="N123" s="1044"/>
      <c r="O123" s="1044"/>
      <c r="P123" s="1044"/>
      <c r="Q123" s="1112"/>
      <c r="R123" s="1112"/>
      <c r="S123" s="1112"/>
      <c r="T123" s="1112"/>
      <c r="U123" s="1041"/>
      <c r="V123" s="1042"/>
      <c r="W123" s="1042"/>
      <c r="X123" s="1042"/>
      <c r="Y123" s="1042"/>
      <c r="Z123" s="1042"/>
      <c r="AA123" s="1042"/>
      <c r="AB123" s="1042"/>
      <c r="AC123" s="1042"/>
      <c r="AD123" s="1042"/>
      <c r="AE123" s="1042"/>
      <c r="AF123" s="1043"/>
      <c r="AG123" s="77"/>
      <c r="AH123" s="77"/>
    </row>
    <row r="124" spans="1:34" s="140" customFormat="1" ht="26.25" customHeight="1">
      <c r="A124" s="449" t="s">
        <v>6</v>
      </c>
      <c r="B124" s="1041"/>
      <c r="C124" s="1042"/>
      <c r="D124" s="1042"/>
      <c r="E124" s="1042"/>
      <c r="F124" s="1042"/>
      <c r="G124" s="1042"/>
      <c r="H124" s="1042"/>
      <c r="I124" s="1042"/>
      <c r="J124" s="1042"/>
      <c r="K124" s="1042"/>
      <c r="L124" s="1043"/>
      <c r="M124" s="1044"/>
      <c r="N124" s="1044"/>
      <c r="O124" s="1044"/>
      <c r="P124" s="1044"/>
      <c r="Q124" s="1112"/>
      <c r="R124" s="1112"/>
      <c r="S124" s="1112"/>
      <c r="T124" s="1112"/>
      <c r="U124" s="1041"/>
      <c r="V124" s="1042"/>
      <c r="W124" s="1042"/>
      <c r="X124" s="1042"/>
      <c r="Y124" s="1042"/>
      <c r="Z124" s="1042"/>
      <c r="AA124" s="1042"/>
      <c r="AB124" s="1042"/>
      <c r="AC124" s="1042"/>
      <c r="AD124" s="1042"/>
      <c r="AE124" s="1042"/>
      <c r="AF124" s="1043"/>
      <c r="AG124" s="407"/>
      <c r="AH124" s="407"/>
    </row>
    <row r="125" spans="1:34" ht="1.25" customHeight="1">
      <c r="A125" s="1035"/>
      <c r="B125" s="1036"/>
      <c r="C125" s="1036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  <c r="O125" s="1036"/>
      <c r="P125" s="1036"/>
      <c r="Q125" s="1036"/>
      <c r="R125" s="1036"/>
      <c r="S125" s="1036"/>
      <c r="T125" s="1036"/>
      <c r="U125" s="1036"/>
      <c r="V125" s="1036"/>
      <c r="W125" s="1036"/>
      <c r="X125" s="1036"/>
      <c r="Y125" s="1036"/>
      <c r="Z125" s="1036"/>
      <c r="AA125" s="1036"/>
      <c r="AB125" s="1036"/>
      <c r="AC125" s="1036"/>
      <c r="AD125" s="1036"/>
      <c r="AE125" s="1036"/>
      <c r="AF125" s="1037"/>
    </row>
    <row r="126" spans="1:34" ht="12" customHeight="1">
      <c r="A126" s="1038"/>
      <c r="B126" s="1039"/>
      <c r="C126" s="1039"/>
      <c r="D126" s="1039"/>
      <c r="E126" s="1039"/>
      <c r="F126" s="1039"/>
      <c r="G126" s="1039"/>
      <c r="H126" s="1039"/>
      <c r="I126" s="1039"/>
      <c r="J126" s="1039"/>
      <c r="K126" s="1039"/>
      <c r="L126" s="1039"/>
      <c r="M126" s="1039"/>
      <c r="N126" s="1039"/>
      <c r="O126" s="1039"/>
      <c r="P126" s="1039"/>
      <c r="Q126" s="1039"/>
      <c r="R126" s="1039"/>
      <c r="S126" s="1039"/>
      <c r="T126" s="1039"/>
      <c r="U126" s="1039"/>
      <c r="V126" s="1039"/>
      <c r="W126" s="1039"/>
      <c r="X126" s="1039"/>
      <c r="Y126" s="1039"/>
      <c r="Z126" s="1039"/>
      <c r="AA126" s="1039"/>
      <c r="AB126" s="1039"/>
      <c r="AC126" s="1039"/>
      <c r="AD126" s="1039"/>
      <c r="AE126" s="1039"/>
      <c r="AF126" s="1040"/>
      <c r="AH126" s="526" t="s">
        <v>703</v>
      </c>
    </row>
    <row r="127" spans="1:34" s="144" customFormat="1" ht="14.25" customHeight="1">
      <c r="A127" s="1013" t="s">
        <v>306</v>
      </c>
      <c r="B127" s="1013"/>
      <c r="C127" s="1013"/>
      <c r="D127" s="1013"/>
      <c r="E127" s="1013"/>
      <c r="F127" s="1013"/>
      <c r="G127" s="1013"/>
      <c r="H127" s="1013"/>
      <c r="I127" s="1013"/>
      <c r="J127" s="1013"/>
      <c r="K127" s="1013"/>
      <c r="L127" s="1013"/>
      <c r="M127" s="1013"/>
      <c r="N127" s="1013"/>
      <c r="O127" s="1013"/>
      <c r="P127" s="1013"/>
      <c r="Q127" s="1013"/>
      <c r="R127" s="1013"/>
      <c r="S127" s="1013"/>
      <c r="T127" s="1013"/>
      <c r="U127" s="1013"/>
      <c r="V127" s="1013"/>
      <c r="W127" s="1013"/>
      <c r="X127" s="1013"/>
      <c r="Y127" s="1013"/>
      <c r="Z127" s="1013"/>
      <c r="AA127" s="1013"/>
      <c r="AB127" s="1013"/>
      <c r="AC127" s="1013"/>
      <c r="AD127" s="1013"/>
      <c r="AE127" s="1013"/>
      <c r="AF127" s="1013"/>
      <c r="AG127" s="564"/>
      <c r="AH127" s="535" t="s">
        <v>704</v>
      </c>
    </row>
    <row r="128" spans="1:34" s="144" customFormat="1" ht="2.25" customHeight="1">
      <c r="A128" s="129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  <c r="O128" s="131"/>
      <c r="P128" s="131"/>
      <c r="Q128" s="131"/>
      <c r="R128" s="131"/>
      <c r="S128" s="131"/>
      <c r="T128" s="131"/>
      <c r="U128" s="131"/>
      <c r="V128" s="131"/>
      <c r="W128" s="131"/>
      <c r="X128" s="131"/>
      <c r="Y128" s="131"/>
      <c r="Z128" s="131"/>
      <c r="AA128" s="131"/>
      <c r="AB128" s="131"/>
      <c r="AC128" s="131"/>
      <c r="AD128" s="131"/>
      <c r="AE128" s="131"/>
      <c r="AF128" s="131"/>
      <c r="AG128" s="1031"/>
      <c r="AH128" s="1031"/>
    </row>
    <row r="129" spans="1:34" s="146" customFormat="1" ht="9.75" customHeight="1">
      <c r="A129" s="1025" t="s">
        <v>203</v>
      </c>
      <c r="B129" s="1025"/>
      <c r="C129" s="1025"/>
      <c r="D129" s="1025"/>
      <c r="E129" s="1025"/>
      <c r="F129" s="1025"/>
      <c r="G129" s="1025"/>
      <c r="H129" s="1025" t="s">
        <v>204</v>
      </c>
      <c r="I129" s="1025"/>
      <c r="J129" s="1025"/>
      <c r="K129" s="1025"/>
      <c r="L129" s="1025"/>
      <c r="M129" s="1025"/>
      <c r="N129" s="1025"/>
      <c r="O129" s="1025" t="s">
        <v>205</v>
      </c>
      <c r="P129" s="1025"/>
      <c r="Q129" s="1025"/>
      <c r="R129" s="1025"/>
      <c r="S129" s="1025"/>
      <c r="T129" s="1025"/>
      <c r="U129" s="1025"/>
      <c r="V129" s="1025"/>
      <c r="W129" s="1017" t="s">
        <v>206</v>
      </c>
      <c r="X129" s="1018"/>
      <c r="Y129" s="1018"/>
      <c r="Z129" s="1018"/>
      <c r="AA129" s="1018"/>
      <c r="AB129" s="1018"/>
      <c r="AC129" s="1018"/>
      <c r="AD129" s="1018"/>
      <c r="AE129" s="1018"/>
      <c r="AF129" s="1019"/>
      <c r="AG129" s="1031"/>
      <c r="AH129" s="1031"/>
    </row>
    <row r="130" spans="1:34" ht="15" customHeight="1">
      <c r="A130" s="1026" t="s">
        <v>70</v>
      </c>
      <c r="B130" s="1026"/>
      <c r="C130" s="1026"/>
      <c r="D130" s="1026"/>
      <c r="E130" s="1026"/>
      <c r="F130" s="1026"/>
      <c r="G130" s="1026"/>
      <c r="H130" s="1020" t="s">
        <v>86</v>
      </c>
      <c r="I130" s="1021"/>
      <c r="J130" s="1021"/>
      <c r="K130" s="1021"/>
      <c r="L130" s="1021"/>
      <c r="M130" s="1021"/>
      <c r="N130" s="1022"/>
      <c r="O130" s="1020"/>
      <c r="P130" s="1021"/>
      <c r="Q130" s="1021"/>
      <c r="R130" s="1021"/>
      <c r="S130" s="1021"/>
      <c r="T130" s="1021"/>
      <c r="U130" s="1021"/>
      <c r="V130" s="1022"/>
      <c r="W130" s="1020"/>
      <c r="X130" s="1021"/>
      <c r="Y130" s="1021"/>
      <c r="Z130" s="1021"/>
      <c r="AA130" s="1021"/>
      <c r="AB130" s="1021"/>
      <c r="AC130" s="1021"/>
      <c r="AD130" s="1021"/>
      <c r="AE130" s="1021"/>
      <c r="AF130" s="1022"/>
      <c r="AG130" s="1031"/>
      <c r="AH130" s="1031"/>
    </row>
    <row r="131" spans="1:34" s="150" customFormat="1" ht="12.75" customHeight="1">
      <c r="A131" s="1017" t="s">
        <v>210</v>
      </c>
      <c r="B131" s="1018"/>
      <c r="C131" s="1018"/>
      <c r="D131" s="1018"/>
      <c r="E131" s="1018"/>
      <c r="F131" s="1018"/>
      <c r="G131" s="1019"/>
      <c r="H131" s="147" t="s">
        <v>209</v>
      </c>
      <c r="I131" s="148"/>
      <c r="J131" s="148"/>
      <c r="K131" s="148"/>
      <c r="L131" s="148"/>
      <c r="M131" s="148"/>
      <c r="N131" s="149"/>
      <c r="O131" s="1017" t="s">
        <v>208</v>
      </c>
      <c r="P131" s="1018"/>
      <c r="Q131" s="1018"/>
      <c r="R131" s="1018"/>
      <c r="S131" s="1018"/>
      <c r="T131" s="1018"/>
      <c r="U131" s="1018"/>
      <c r="V131" s="1019"/>
      <c r="W131" s="1017" t="s">
        <v>308</v>
      </c>
      <c r="X131" s="1018"/>
      <c r="Y131" s="1018"/>
      <c r="Z131" s="1018"/>
      <c r="AA131" s="1018"/>
      <c r="AB131" s="1018"/>
      <c r="AC131" s="1018"/>
      <c r="AD131" s="1018"/>
      <c r="AE131" s="1018"/>
      <c r="AF131" s="1019"/>
      <c r="AG131" s="1031"/>
      <c r="AH131" s="1031"/>
    </row>
    <row r="132" spans="1:34" ht="15" customHeight="1">
      <c r="A132" s="1020"/>
      <c r="B132" s="1021"/>
      <c r="C132" s="1021"/>
      <c r="D132" s="1021"/>
      <c r="E132" s="1021"/>
      <c r="F132" s="1021"/>
      <c r="G132" s="1022"/>
      <c r="H132" s="1020"/>
      <c r="I132" s="1021"/>
      <c r="J132" s="1021"/>
      <c r="K132" s="1021"/>
      <c r="L132" s="1021"/>
      <c r="M132" s="1021"/>
      <c r="N132" s="1022"/>
      <c r="O132" s="1020"/>
      <c r="P132" s="1021"/>
      <c r="Q132" s="1021"/>
      <c r="R132" s="1021"/>
      <c r="S132" s="1021"/>
      <c r="T132" s="1021"/>
      <c r="U132" s="1021"/>
      <c r="V132" s="1022"/>
      <c r="W132" s="1020"/>
      <c r="X132" s="1021"/>
      <c r="Y132" s="1021"/>
      <c r="Z132" s="1021"/>
      <c r="AA132" s="1021"/>
      <c r="AB132" s="1021"/>
      <c r="AC132" s="1021"/>
      <c r="AD132" s="1021"/>
      <c r="AE132" s="1021"/>
      <c r="AF132" s="1022"/>
      <c r="AG132" s="1031"/>
      <c r="AH132" s="1031"/>
    </row>
    <row r="133" spans="1:34" s="151" customFormat="1" ht="11.25" customHeight="1">
      <c r="A133" s="1014" t="s">
        <v>211</v>
      </c>
      <c r="B133" s="1015"/>
      <c r="C133" s="1015"/>
      <c r="D133" s="1015"/>
      <c r="E133" s="1015"/>
      <c r="F133" s="1015"/>
      <c r="G133" s="1016"/>
      <c r="H133" s="1014" t="s">
        <v>212</v>
      </c>
      <c r="I133" s="1015"/>
      <c r="J133" s="1015"/>
      <c r="K133" s="1015"/>
      <c r="L133" s="1015"/>
      <c r="M133" s="1015"/>
      <c r="N133" s="1016"/>
      <c r="O133" s="1023"/>
      <c r="P133" s="1024"/>
      <c r="Q133" s="1024"/>
      <c r="R133" s="1024"/>
      <c r="S133" s="1024"/>
      <c r="T133" s="1024"/>
      <c r="U133" s="1024"/>
      <c r="V133" s="1024"/>
      <c r="W133" s="1024"/>
      <c r="X133" s="1024"/>
      <c r="Y133" s="1024"/>
      <c r="Z133" s="1024"/>
      <c r="AA133" s="1024"/>
      <c r="AB133" s="1024"/>
      <c r="AC133" s="1024"/>
      <c r="AD133" s="1024"/>
      <c r="AE133" s="1024"/>
      <c r="AF133" s="1024"/>
      <c r="AG133" s="1032"/>
      <c r="AH133" s="1032"/>
    </row>
    <row r="134" spans="1:34" s="152" customFormat="1" ht="15" customHeight="1">
      <c r="A134" s="1020"/>
      <c r="B134" s="1021"/>
      <c r="C134" s="1021"/>
      <c r="D134" s="1021"/>
      <c r="E134" s="1021"/>
      <c r="F134" s="1021"/>
      <c r="G134" s="1022"/>
      <c r="H134" s="1020"/>
      <c r="I134" s="1021"/>
      <c r="J134" s="1021"/>
      <c r="K134" s="1021"/>
      <c r="L134" s="1021"/>
      <c r="M134" s="1021"/>
      <c r="N134" s="1022"/>
      <c r="O134" s="1033"/>
      <c r="P134" s="1034"/>
      <c r="Q134" s="1034"/>
      <c r="R134" s="1034"/>
      <c r="S134" s="1034"/>
      <c r="T134" s="1034"/>
      <c r="U134" s="1034"/>
      <c r="V134" s="1034"/>
      <c r="W134" s="1034"/>
      <c r="X134" s="1034"/>
      <c r="Y134" s="1034"/>
      <c r="Z134" s="1034"/>
      <c r="AA134" s="1034"/>
      <c r="AB134" s="1034"/>
      <c r="AC134" s="1034"/>
      <c r="AD134" s="1034"/>
      <c r="AE134" s="1034"/>
      <c r="AF134" s="1034"/>
      <c r="AG134" s="1032"/>
      <c r="AH134" s="1032"/>
    </row>
    <row r="135" spans="1:34" s="146" customFormat="1" ht="3" customHeight="1">
      <c r="A135" s="147"/>
      <c r="B135" s="148"/>
      <c r="C135" s="148"/>
      <c r="D135" s="148"/>
      <c r="E135" s="148"/>
      <c r="F135" s="148"/>
      <c r="G135" s="148"/>
      <c r="H135" s="148"/>
      <c r="I135" s="148"/>
      <c r="J135" s="148"/>
      <c r="K135" s="148"/>
      <c r="L135" s="335"/>
      <c r="M135" s="335"/>
      <c r="N135" s="335"/>
      <c r="O135" s="153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032"/>
      <c r="AH135" s="1032"/>
    </row>
    <row r="136" spans="1:34" s="146" customFormat="1" ht="15" customHeight="1">
      <c r="A136" s="674" t="s">
        <v>817</v>
      </c>
      <c r="B136" s="155"/>
      <c r="C136" s="155"/>
      <c r="D136" s="155"/>
      <c r="E136" s="155"/>
      <c r="F136" s="155"/>
      <c r="G136" s="155"/>
      <c r="H136" s="155"/>
      <c r="I136" s="155"/>
      <c r="J136" s="155"/>
      <c r="K136" s="1010" t="s">
        <v>86</v>
      </c>
      <c r="L136" s="1011"/>
      <c r="M136" s="1012"/>
      <c r="N136" s="145"/>
      <c r="O136" s="153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6"/>
      <c r="AH136" s="156"/>
    </row>
    <row r="137" spans="1:34" ht="3" customHeight="1">
      <c r="A137" s="157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9"/>
      <c r="M137" s="159"/>
      <c r="N137" s="159"/>
      <c r="O137" s="66"/>
      <c r="P137" s="131"/>
      <c r="Q137" s="131"/>
      <c r="R137" s="131"/>
      <c r="S137" s="131"/>
      <c r="T137" s="131"/>
      <c r="U137" s="131"/>
      <c r="V137" s="131"/>
      <c r="W137" s="131"/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380"/>
      <c r="AH137" s="380"/>
    </row>
    <row r="138" spans="1:34" ht="2.25" customHeight="1">
      <c r="A138" s="139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39"/>
      <c r="T138" s="139"/>
      <c r="U138" s="139"/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/>
      <c r="AF138" s="139"/>
      <c r="AG138" s="380"/>
      <c r="AH138" s="380"/>
    </row>
    <row r="139" spans="1:34" s="144" customFormat="1" ht="25.5" customHeight="1">
      <c r="A139" s="1036" t="s">
        <v>893</v>
      </c>
      <c r="B139" s="1036"/>
      <c r="C139" s="1036"/>
      <c r="D139" s="1036"/>
      <c r="E139" s="1036"/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1036"/>
      <c r="AF139" s="1036"/>
      <c r="AG139" s="380"/>
      <c r="AH139" s="380"/>
    </row>
    <row r="140" spans="1:34" s="144" customFormat="1" ht="2.25" customHeight="1">
      <c r="A140" s="129"/>
      <c r="B140" s="131"/>
      <c r="C140" s="131"/>
      <c r="D140" s="131"/>
      <c r="E140" s="131"/>
      <c r="F140" s="131"/>
      <c r="G140" s="131"/>
      <c r="H140" s="131"/>
      <c r="I140" s="131"/>
      <c r="J140" s="131"/>
      <c r="K140" s="131"/>
      <c r="L140" s="131"/>
      <c r="M140" s="131"/>
      <c r="N140" s="131"/>
      <c r="O140" s="131"/>
      <c r="P140" s="131"/>
      <c r="Q140" s="131"/>
      <c r="R140" s="131"/>
      <c r="S140" s="131"/>
      <c r="T140" s="131"/>
      <c r="U140" s="131"/>
      <c r="V140" s="131"/>
      <c r="W140" s="131"/>
      <c r="X140" s="131"/>
      <c r="Y140" s="131"/>
      <c r="Z140" s="131"/>
      <c r="AA140" s="131"/>
      <c r="AB140" s="131"/>
      <c r="AC140" s="131"/>
      <c r="AD140" s="131"/>
      <c r="AE140" s="131"/>
      <c r="AF140" s="131"/>
      <c r="AG140" s="380"/>
      <c r="AH140" s="380"/>
    </row>
    <row r="141" spans="1:34" s="146" customFormat="1" ht="9.75" customHeight="1">
      <c r="A141" s="1025" t="s">
        <v>311</v>
      </c>
      <c r="B141" s="1025"/>
      <c r="C141" s="1025"/>
      <c r="D141" s="1025"/>
      <c r="E141" s="1025"/>
      <c r="F141" s="1025"/>
      <c r="G141" s="1025"/>
      <c r="H141" s="1025" t="s">
        <v>312</v>
      </c>
      <c r="I141" s="1025"/>
      <c r="J141" s="1025"/>
      <c r="K141" s="1025"/>
      <c r="L141" s="1025"/>
      <c r="M141" s="1025"/>
      <c r="N141" s="1025"/>
      <c r="O141" s="1025" t="s">
        <v>313</v>
      </c>
      <c r="P141" s="1025"/>
      <c r="Q141" s="1025"/>
      <c r="R141" s="1025"/>
      <c r="S141" s="1025"/>
      <c r="T141" s="1025"/>
      <c r="U141" s="1025"/>
      <c r="V141" s="1025"/>
      <c r="W141" s="1017" t="s">
        <v>314</v>
      </c>
      <c r="X141" s="1018"/>
      <c r="Y141" s="1018"/>
      <c r="Z141" s="1018"/>
      <c r="AA141" s="1018"/>
      <c r="AB141" s="1018"/>
      <c r="AC141" s="1018"/>
      <c r="AD141" s="1018"/>
      <c r="AE141" s="1018"/>
      <c r="AF141" s="1019"/>
      <c r="AG141" s="380"/>
      <c r="AH141" s="380"/>
    </row>
    <row r="142" spans="1:34" ht="15" customHeight="1">
      <c r="A142" s="1026" t="s">
        <v>70</v>
      </c>
      <c r="B142" s="1026"/>
      <c r="C142" s="1026"/>
      <c r="D142" s="1026"/>
      <c r="E142" s="1026"/>
      <c r="F142" s="1026"/>
      <c r="G142" s="1026"/>
      <c r="H142" s="1151" t="s">
        <v>86</v>
      </c>
      <c r="I142" s="1151"/>
      <c r="J142" s="1151"/>
      <c r="K142" s="1151"/>
      <c r="L142" s="1151"/>
      <c r="M142" s="1151"/>
      <c r="N142" s="1151"/>
      <c r="O142" s="1151"/>
      <c r="P142" s="1151"/>
      <c r="Q142" s="1151"/>
      <c r="R142" s="1151"/>
      <c r="S142" s="1151"/>
      <c r="T142" s="1151"/>
      <c r="U142" s="1151"/>
      <c r="V142" s="1151"/>
      <c r="W142" s="1020"/>
      <c r="X142" s="1021"/>
      <c r="Y142" s="1021"/>
      <c r="Z142" s="1021"/>
      <c r="AA142" s="1021"/>
      <c r="AB142" s="1021"/>
      <c r="AC142" s="1021"/>
      <c r="AD142" s="1021"/>
      <c r="AE142" s="1021"/>
      <c r="AF142" s="1022"/>
      <c r="AG142" s="380"/>
      <c r="AH142" s="380"/>
    </row>
    <row r="143" spans="1:34" s="150" customFormat="1" ht="12.75" customHeight="1">
      <c r="A143" s="1017" t="s">
        <v>315</v>
      </c>
      <c r="B143" s="1018"/>
      <c r="C143" s="1018"/>
      <c r="D143" s="1018"/>
      <c r="E143" s="1018"/>
      <c r="F143" s="1018"/>
      <c r="G143" s="1019"/>
      <c r="H143" s="1017" t="s">
        <v>316</v>
      </c>
      <c r="I143" s="1018"/>
      <c r="J143" s="1018"/>
      <c r="K143" s="1018"/>
      <c r="L143" s="1018"/>
      <c r="M143" s="1018"/>
      <c r="N143" s="1018"/>
      <c r="O143" s="1017" t="s">
        <v>307</v>
      </c>
      <c r="P143" s="1018"/>
      <c r="Q143" s="1018"/>
      <c r="R143" s="1018"/>
      <c r="S143" s="1018"/>
      <c r="T143" s="1018"/>
      <c r="U143" s="1018"/>
      <c r="V143" s="1019"/>
      <c r="W143" s="1017" t="s">
        <v>317</v>
      </c>
      <c r="X143" s="1018"/>
      <c r="Y143" s="1018"/>
      <c r="Z143" s="1018"/>
      <c r="AA143" s="1018"/>
      <c r="AB143" s="1018"/>
      <c r="AC143" s="1018"/>
      <c r="AD143" s="1018"/>
      <c r="AE143" s="1018"/>
      <c r="AF143" s="1019"/>
      <c r="AG143" s="380"/>
      <c r="AH143" s="380"/>
    </row>
    <row r="144" spans="1:34" ht="15" customHeight="1">
      <c r="A144" s="1020"/>
      <c r="B144" s="1021"/>
      <c r="C144" s="1021"/>
      <c r="D144" s="1021"/>
      <c r="E144" s="1021"/>
      <c r="F144" s="1021"/>
      <c r="G144" s="1022"/>
      <c r="H144" s="1020"/>
      <c r="I144" s="1021"/>
      <c r="J144" s="1021"/>
      <c r="K144" s="1021"/>
      <c r="L144" s="1021"/>
      <c r="M144" s="1021"/>
      <c r="N144" s="1021"/>
      <c r="O144" s="1020"/>
      <c r="P144" s="1021"/>
      <c r="Q144" s="1021"/>
      <c r="R144" s="1021"/>
      <c r="S144" s="1021"/>
      <c r="T144" s="1021"/>
      <c r="U144" s="1021"/>
      <c r="V144" s="1022"/>
      <c r="W144" s="1020"/>
      <c r="X144" s="1021"/>
      <c r="Y144" s="1021"/>
      <c r="Z144" s="1021"/>
      <c r="AA144" s="1021"/>
      <c r="AB144" s="1021"/>
      <c r="AC144" s="1021"/>
      <c r="AD144" s="1021"/>
      <c r="AE144" s="1021"/>
      <c r="AF144" s="1022"/>
      <c r="AG144" s="380"/>
      <c r="AH144" s="380"/>
    </row>
    <row r="145" spans="1:34" s="151" customFormat="1" ht="11.25" customHeight="1">
      <c r="A145" s="1017" t="s">
        <v>318</v>
      </c>
      <c r="B145" s="1018"/>
      <c r="C145" s="1018"/>
      <c r="D145" s="1018"/>
      <c r="E145" s="1018"/>
      <c r="F145" s="1018"/>
      <c r="G145" s="1019"/>
      <c r="H145" s="1017" t="s">
        <v>319</v>
      </c>
      <c r="I145" s="1018"/>
      <c r="J145" s="1018"/>
      <c r="K145" s="1018"/>
      <c r="L145" s="1018"/>
      <c r="M145" s="1018"/>
      <c r="N145" s="1018"/>
      <c r="O145" s="160"/>
      <c r="P145" s="161"/>
      <c r="Q145" s="161"/>
      <c r="R145" s="161"/>
      <c r="S145" s="1167"/>
      <c r="T145" s="1167"/>
      <c r="U145" s="1167"/>
      <c r="V145" s="1167"/>
      <c r="W145" s="1167"/>
      <c r="X145" s="1167"/>
      <c r="Y145" s="1167"/>
      <c r="Z145" s="1167"/>
      <c r="AA145" s="1167"/>
      <c r="AB145" s="1167"/>
      <c r="AC145" s="1167"/>
      <c r="AD145" s="1167"/>
      <c r="AE145" s="1167"/>
      <c r="AF145" s="1167"/>
      <c r="AG145" s="380"/>
      <c r="AH145" s="380"/>
    </row>
    <row r="146" spans="1:34" s="152" customFormat="1" ht="15" customHeight="1">
      <c r="A146" s="1020"/>
      <c r="B146" s="1021"/>
      <c r="C146" s="1021"/>
      <c r="D146" s="1021"/>
      <c r="E146" s="1021"/>
      <c r="F146" s="1021"/>
      <c r="G146" s="1022"/>
      <c r="H146" s="1020"/>
      <c r="I146" s="1021"/>
      <c r="J146" s="1021"/>
      <c r="K146" s="1021"/>
      <c r="L146" s="1021"/>
      <c r="M146" s="1021"/>
      <c r="N146" s="1021"/>
      <c r="O146" s="162"/>
      <c r="P146" s="163"/>
      <c r="Q146" s="163"/>
      <c r="R146" s="163"/>
      <c r="S146" s="1050"/>
      <c r="T146" s="1050"/>
      <c r="U146" s="1050"/>
      <c r="V146" s="1050"/>
      <c r="W146" s="1050"/>
      <c r="X146" s="1050"/>
      <c r="Y146" s="1050"/>
      <c r="Z146" s="1050"/>
      <c r="AA146" s="1050"/>
      <c r="AB146" s="1050"/>
      <c r="AC146" s="1050"/>
      <c r="AD146" s="1050"/>
      <c r="AE146" s="1050"/>
      <c r="AF146" s="1050"/>
      <c r="AG146" s="380"/>
      <c r="AH146" s="380"/>
    </row>
    <row r="147" spans="1:34" ht="2.25" customHeight="1">
      <c r="A147" s="139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380"/>
      <c r="AH147" s="380"/>
    </row>
    <row r="148" spans="1:34" ht="24" customHeight="1">
      <c r="A148" s="1051" t="s">
        <v>566</v>
      </c>
      <c r="B148" s="1051"/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1"/>
      <c r="M148" s="1051"/>
      <c r="N148" s="1051"/>
      <c r="O148" s="1051"/>
      <c r="P148" s="1051"/>
      <c r="Q148" s="1051"/>
      <c r="R148" s="1051"/>
      <c r="S148" s="1051"/>
      <c r="T148" s="1051"/>
      <c r="U148" s="1051"/>
      <c r="V148" s="1051"/>
      <c r="W148" s="1051"/>
      <c r="X148" s="1051"/>
      <c r="Y148" s="1051"/>
      <c r="Z148" s="1051"/>
      <c r="AA148" s="1051"/>
      <c r="AB148" s="1051"/>
      <c r="AC148" s="1051"/>
      <c r="AD148" s="1051"/>
      <c r="AE148" s="1051"/>
      <c r="AF148" s="1051"/>
      <c r="AG148" s="380"/>
      <c r="AH148" s="380"/>
    </row>
    <row r="149" spans="1:34" ht="13.5" customHeight="1">
      <c r="A149" s="1052" t="s">
        <v>5</v>
      </c>
      <c r="B149" s="1052" t="s">
        <v>31</v>
      </c>
      <c r="C149" s="1052"/>
      <c r="D149" s="1052"/>
      <c r="E149" s="1052"/>
      <c r="F149" s="1052"/>
      <c r="G149" s="1052"/>
      <c r="H149" s="1052"/>
      <c r="I149" s="1052"/>
      <c r="J149" s="1052"/>
      <c r="K149" s="1052"/>
      <c r="L149" s="1152" t="s">
        <v>32</v>
      </c>
      <c r="M149" s="1153"/>
      <c r="N149" s="1153"/>
      <c r="O149" s="1153"/>
      <c r="P149" s="1153"/>
      <c r="Q149" s="1153"/>
      <c r="R149" s="1153"/>
      <c r="S149" s="1153"/>
      <c r="T149" s="1153"/>
      <c r="U149" s="1153"/>
      <c r="V149" s="1153"/>
      <c r="W149" s="1153"/>
      <c r="X149" s="1153"/>
      <c r="Y149" s="1154"/>
      <c r="Z149" s="1161" t="s">
        <v>857</v>
      </c>
      <c r="AA149" s="1161"/>
      <c r="AB149" s="1161"/>
      <c r="AC149" s="1161"/>
      <c r="AD149" s="1161"/>
      <c r="AE149" s="1161"/>
      <c r="AF149" s="1161"/>
      <c r="AG149" s="380"/>
      <c r="AH149" s="380"/>
    </row>
    <row r="150" spans="1:34" ht="8.25" customHeight="1">
      <c r="A150" s="1052"/>
      <c r="B150" s="1052" t="s">
        <v>33</v>
      </c>
      <c r="C150" s="1052"/>
      <c r="D150" s="1052"/>
      <c r="E150" s="1052"/>
      <c r="F150" s="1052" t="s">
        <v>34</v>
      </c>
      <c r="G150" s="1052"/>
      <c r="H150" s="1052"/>
      <c r="I150" s="1052" t="s">
        <v>35</v>
      </c>
      <c r="J150" s="1052"/>
      <c r="K150" s="1052"/>
      <c r="L150" s="1161" t="s">
        <v>36</v>
      </c>
      <c r="M150" s="1161"/>
      <c r="N150" s="1161"/>
      <c r="O150" s="1161"/>
      <c r="P150" s="1161" t="s">
        <v>309</v>
      </c>
      <c r="Q150" s="1161"/>
      <c r="R150" s="1161"/>
      <c r="S150" s="1161"/>
      <c r="T150" s="1161"/>
      <c r="U150" s="1155" t="s">
        <v>37</v>
      </c>
      <c r="V150" s="1156"/>
      <c r="W150" s="1156"/>
      <c r="X150" s="1156"/>
      <c r="Y150" s="1157"/>
      <c r="Z150" s="1161"/>
      <c r="AA150" s="1161"/>
      <c r="AB150" s="1161"/>
      <c r="AC150" s="1161"/>
      <c r="AD150" s="1161"/>
      <c r="AE150" s="1161"/>
      <c r="AF150" s="1161"/>
      <c r="AG150" s="380"/>
      <c r="AH150" s="380"/>
    </row>
    <row r="151" spans="1:34" ht="12" customHeight="1">
      <c r="A151" s="1052"/>
      <c r="B151" s="1052"/>
      <c r="C151" s="1052"/>
      <c r="D151" s="1052"/>
      <c r="E151" s="1052"/>
      <c r="F151" s="1052"/>
      <c r="G151" s="1052"/>
      <c r="H151" s="1052"/>
      <c r="I151" s="1052"/>
      <c r="J151" s="1052"/>
      <c r="K151" s="1052"/>
      <c r="L151" s="1161"/>
      <c r="M151" s="1161"/>
      <c r="N151" s="1161"/>
      <c r="O151" s="1161"/>
      <c r="P151" s="1161"/>
      <c r="Q151" s="1161"/>
      <c r="R151" s="1161"/>
      <c r="S151" s="1161"/>
      <c r="T151" s="1161"/>
      <c r="U151" s="1158"/>
      <c r="V151" s="1159"/>
      <c r="W151" s="1159"/>
      <c r="X151" s="1159"/>
      <c r="Y151" s="1160"/>
      <c r="Z151" s="1161"/>
      <c r="AA151" s="1161"/>
      <c r="AB151" s="1161"/>
      <c r="AC151" s="1161"/>
      <c r="AD151" s="1161"/>
      <c r="AE151" s="1161"/>
      <c r="AF151" s="1161"/>
      <c r="AG151" s="380"/>
      <c r="AH151" s="380"/>
    </row>
    <row r="152" spans="1:34" ht="8.25" customHeight="1">
      <c r="A152" s="346">
        <v>1</v>
      </c>
      <c r="B152" s="1143">
        <v>2</v>
      </c>
      <c r="C152" s="1143"/>
      <c r="D152" s="1143"/>
      <c r="E152" s="1143"/>
      <c r="F152" s="1143">
        <v>3</v>
      </c>
      <c r="G152" s="1143"/>
      <c r="H152" s="1143"/>
      <c r="I152" s="1143">
        <v>4</v>
      </c>
      <c r="J152" s="1143"/>
      <c r="K152" s="1143"/>
      <c r="L152" s="1148">
        <v>5</v>
      </c>
      <c r="M152" s="1149"/>
      <c r="N152" s="1149"/>
      <c r="O152" s="1150"/>
      <c r="P152" s="1143">
        <v>6</v>
      </c>
      <c r="Q152" s="1143"/>
      <c r="R152" s="1143"/>
      <c r="S152" s="1143"/>
      <c r="T152" s="1143"/>
      <c r="U152" s="1144">
        <v>7</v>
      </c>
      <c r="V152" s="1145"/>
      <c r="W152" s="1145"/>
      <c r="X152" s="1145"/>
      <c r="Y152" s="1146"/>
      <c r="Z152" s="1147">
        <v>8</v>
      </c>
      <c r="AA152" s="1147"/>
      <c r="AB152" s="1147"/>
      <c r="AC152" s="1147"/>
      <c r="AD152" s="1147"/>
      <c r="AE152" s="1147"/>
      <c r="AF152" s="1147"/>
      <c r="AG152" s="380"/>
      <c r="AH152" s="380"/>
    </row>
    <row r="153" spans="1:34" ht="15.9" customHeight="1">
      <c r="A153" s="141" t="s">
        <v>9</v>
      </c>
      <c r="B153" s="1112" t="s">
        <v>86</v>
      </c>
      <c r="C153" s="1112"/>
      <c r="D153" s="1112"/>
      <c r="E153" s="1112"/>
      <c r="F153" s="1111"/>
      <c r="G153" s="1111"/>
      <c r="H153" s="1111"/>
      <c r="I153" s="1111"/>
      <c r="J153" s="1111"/>
      <c r="K153" s="1111"/>
      <c r="L153" s="1095"/>
      <c r="M153" s="1096"/>
      <c r="N153" s="1096"/>
      <c r="O153" s="1097"/>
      <c r="P153" s="1111"/>
      <c r="Q153" s="1111"/>
      <c r="R153" s="1111"/>
      <c r="S153" s="1111"/>
      <c r="T153" s="1111"/>
      <c r="U153" s="1107"/>
      <c r="V153" s="1108"/>
      <c r="W153" s="1108"/>
      <c r="X153" s="1108"/>
      <c r="Y153" s="1109"/>
      <c r="Z153" s="1110"/>
      <c r="AA153" s="1110"/>
      <c r="AB153" s="1110"/>
      <c r="AC153" s="1110"/>
      <c r="AD153" s="1110"/>
      <c r="AE153" s="1110"/>
      <c r="AF153" s="1110"/>
      <c r="AG153" s="380"/>
      <c r="AH153" s="380"/>
    </row>
    <row r="154" spans="1:34" ht="15.9" customHeight="1">
      <c r="A154" s="141" t="s">
        <v>11</v>
      </c>
      <c r="B154" s="1112" t="s">
        <v>86</v>
      </c>
      <c r="C154" s="1112"/>
      <c r="D154" s="1112"/>
      <c r="E154" s="1112"/>
      <c r="F154" s="1111"/>
      <c r="G154" s="1111"/>
      <c r="H154" s="1111"/>
      <c r="I154" s="1111"/>
      <c r="J154" s="1111"/>
      <c r="K154" s="1111"/>
      <c r="L154" s="1095"/>
      <c r="M154" s="1096"/>
      <c r="N154" s="1096"/>
      <c r="O154" s="1097"/>
      <c r="P154" s="1111"/>
      <c r="Q154" s="1111"/>
      <c r="R154" s="1111"/>
      <c r="S154" s="1111"/>
      <c r="T154" s="1111"/>
      <c r="U154" s="1107"/>
      <c r="V154" s="1108"/>
      <c r="W154" s="1108"/>
      <c r="X154" s="1108"/>
      <c r="Y154" s="1109"/>
      <c r="Z154" s="1110"/>
      <c r="AA154" s="1110"/>
      <c r="AB154" s="1110"/>
      <c r="AC154" s="1110"/>
      <c r="AD154" s="1110"/>
      <c r="AE154" s="1110"/>
      <c r="AF154" s="1110"/>
      <c r="AG154" s="380"/>
      <c r="AH154" s="565"/>
    </row>
    <row r="155" spans="1:34" s="140" customFormat="1" ht="15.9" customHeight="1">
      <c r="A155" s="567" t="s">
        <v>8</v>
      </c>
      <c r="B155" s="1112" t="s">
        <v>86</v>
      </c>
      <c r="C155" s="1112"/>
      <c r="D155" s="1112"/>
      <c r="E155" s="1112"/>
      <c r="F155" s="1111"/>
      <c r="G155" s="1111"/>
      <c r="H155" s="1111"/>
      <c r="I155" s="1111"/>
      <c r="J155" s="1111"/>
      <c r="K155" s="1111"/>
      <c r="L155" s="1095"/>
      <c r="M155" s="1096"/>
      <c r="N155" s="1096"/>
      <c r="O155" s="1097"/>
      <c r="P155" s="1111"/>
      <c r="Q155" s="1111"/>
      <c r="R155" s="1111"/>
      <c r="S155" s="1111"/>
      <c r="T155" s="1111"/>
      <c r="U155" s="1107"/>
      <c r="V155" s="1108"/>
      <c r="W155" s="1108"/>
      <c r="X155" s="1108"/>
      <c r="Y155" s="1109"/>
      <c r="Z155" s="1110"/>
      <c r="AA155" s="1110"/>
      <c r="AB155" s="1110"/>
      <c r="AC155" s="1110"/>
      <c r="AD155" s="1110"/>
      <c r="AE155" s="1110"/>
      <c r="AF155" s="1110"/>
      <c r="AG155" s="406"/>
      <c r="AH155" s="519"/>
    </row>
    <row r="156" spans="1:34" ht="11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H156" s="526" t="s">
        <v>703</v>
      </c>
    </row>
    <row r="157" spans="1:34" s="77" customFormat="1" ht="3" customHeight="1">
      <c r="A157" s="552"/>
      <c r="B157" s="552"/>
      <c r="C157" s="552"/>
      <c r="D157" s="552"/>
      <c r="E157" s="552"/>
      <c r="F157" s="552"/>
      <c r="G157" s="552"/>
      <c r="H157" s="552"/>
      <c r="I157" s="552"/>
      <c r="J157" s="552"/>
      <c r="K157" s="552"/>
      <c r="L157" s="552"/>
      <c r="M157" s="552"/>
      <c r="N157" s="552"/>
      <c r="O157" s="552"/>
      <c r="P157" s="427"/>
      <c r="Q157" s="75"/>
      <c r="R157" s="427"/>
      <c r="S157" s="75"/>
      <c r="T157" s="143"/>
      <c r="U157" s="566"/>
      <c r="V157" s="566"/>
      <c r="W157" s="553"/>
      <c r="X157" s="553"/>
      <c r="Y157" s="553"/>
      <c r="Z157" s="553"/>
      <c r="AA157" s="553"/>
      <c r="AB157" s="131"/>
      <c r="AC157" s="131"/>
      <c r="AD157" s="131"/>
      <c r="AE157" s="131"/>
      <c r="AF157" s="131"/>
      <c r="AH157" s="676"/>
    </row>
    <row r="158" spans="1:34" s="77" customFormat="1" ht="15" customHeight="1">
      <c r="A158" s="1074" t="s">
        <v>653</v>
      </c>
      <c r="B158" s="1074"/>
      <c r="C158" s="1074"/>
      <c r="D158" s="1074"/>
      <c r="E158" s="1074"/>
      <c r="F158" s="1074"/>
      <c r="G158" s="1074"/>
      <c r="H158" s="1074"/>
      <c r="I158" s="1074"/>
      <c r="J158" s="1074"/>
      <c r="K158" s="1074"/>
      <c r="L158" s="1074"/>
      <c r="M158" s="1074"/>
      <c r="N158" s="1074"/>
      <c r="O158" s="1074"/>
      <c r="P158" s="73"/>
      <c r="Q158" s="73"/>
      <c r="R158" s="566"/>
      <c r="S158" s="566"/>
      <c r="T158" s="566"/>
      <c r="U158" s="566"/>
      <c r="V158" s="566"/>
      <c r="W158" s="553"/>
      <c r="X158" s="553"/>
      <c r="Y158" s="553"/>
      <c r="Z158" s="553"/>
      <c r="AA158" s="553"/>
      <c r="AB158" s="131"/>
      <c r="AC158" s="131"/>
      <c r="AD158" s="131"/>
      <c r="AE158" s="131"/>
      <c r="AF158" s="131"/>
      <c r="AH158" s="535" t="s">
        <v>704</v>
      </c>
    </row>
    <row r="159" spans="1:34" ht="1.5" customHeight="1">
      <c r="A159" s="340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340"/>
      <c r="S159" s="340"/>
      <c r="T159" s="340"/>
      <c r="U159" s="340"/>
      <c r="V159" s="340"/>
      <c r="W159" s="330"/>
      <c r="X159" s="330"/>
      <c r="Y159" s="330"/>
      <c r="Z159" s="330"/>
      <c r="AA159" s="330"/>
      <c r="AB159" s="131"/>
      <c r="AC159" s="131"/>
      <c r="AD159" s="131"/>
      <c r="AE159" s="131"/>
      <c r="AF159" s="131"/>
      <c r="AH159" s="676"/>
    </row>
    <row r="160" spans="1:34" ht="6" customHeight="1">
      <c r="A160" s="1098" t="s">
        <v>654</v>
      </c>
      <c r="B160" s="1099"/>
      <c r="C160" s="1099"/>
      <c r="D160" s="1099"/>
      <c r="E160" s="1099"/>
      <c r="F160" s="1100"/>
      <c r="G160" s="165"/>
      <c r="H160" s="135"/>
      <c r="I160" s="135"/>
      <c r="J160" s="135"/>
      <c r="K160" s="135"/>
      <c r="L160" s="135"/>
      <c r="M160" s="135"/>
      <c r="N160" s="135"/>
      <c r="O160" s="134"/>
      <c r="P160" s="1098" t="s">
        <v>655</v>
      </c>
      <c r="Q160" s="1099"/>
      <c r="R160" s="1099"/>
      <c r="S160" s="1099"/>
      <c r="T160" s="1099"/>
      <c r="U160" s="1100"/>
      <c r="V160" s="165"/>
      <c r="W160" s="135"/>
      <c r="X160" s="135"/>
      <c r="Y160" s="135"/>
      <c r="Z160" s="135"/>
      <c r="AA160" s="135"/>
      <c r="AB160" s="135"/>
      <c r="AC160" s="135"/>
      <c r="AD160" s="135"/>
      <c r="AE160" s="1099"/>
      <c r="AF160" s="1100"/>
      <c r="AH160" s="676"/>
    </row>
    <row r="161" spans="1:34" ht="18" customHeight="1">
      <c r="A161" s="1101"/>
      <c r="B161" s="1102"/>
      <c r="C161" s="1102"/>
      <c r="D161" s="1102"/>
      <c r="E161" s="1102"/>
      <c r="F161" s="1103"/>
      <c r="G161" s="23"/>
      <c r="H161" s="1122"/>
      <c r="I161" s="1123"/>
      <c r="J161" s="1123"/>
      <c r="K161" s="1123"/>
      <c r="L161" s="1123"/>
      <c r="M161" s="1123"/>
      <c r="N161" s="1124"/>
      <c r="O161" s="130"/>
      <c r="P161" s="1101"/>
      <c r="Q161" s="1102"/>
      <c r="R161" s="1102"/>
      <c r="S161" s="1102"/>
      <c r="T161" s="1102"/>
      <c r="U161" s="1103"/>
      <c r="V161" s="74"/>
      <c r="W161" s="1122"/>
      <c r="X161" s="1123"/>
      <c r="Y161" s="1123"/>
      <c r="Z161" s="1123"/>
      <c r="AA161" s="1123"/>
      <c r="AB161" s="1123"/>
      <c r="AC161" s="1124"/>
      <c r="AD161" s="23"/>
      <c r="AE161" s="1102"/>
      <c r="AF161" s="1103"/>
      <c r="AH161" s="676"/>
    </row>
    <row r="162" spans="1:34" ht="5" customHeight="1">
      <c r="A162" s="1104"/>
      <c r="B162" s="1105"/>
      <c r="C162" s="1105"/>
      <c r="D162" s="1105"/>
      <c r="E162" s="1105"/>
      <c r="F162" s="1106"/>
      <c r="G162" s="166"/>
      <c r="H162" s="167"/>
      <c r="I162" s="167"/>
      <c r="J162" s="167"/>
      <c r="K162" s="167"/>
      <c r="L162" s="167"/>
      <c r="M162" s="167"/>
      <c r="N162" s="167"/>
      <c r="O162" s="142"/>
      <c r="P162" s="1104"/>
      <c r="Q162" s="1105"/>
      <c r="R162" s="1105"/>
      <c r="S162" s="1105"/>
      <c r="T162" s="1105"/>
      <c r="U162" s="1106"/>
      <c r="V162" s="166"/>
      <c r="W162" s="167"/>
      <c r="X162" s="167"/>
      <c r="Y162" s="167"/>
      <c r="Z162" s="167"/>
      <c r="AA162" s="167"/>
      <c r="AB162" s="167"/>
      <c r="AC162" s="167"/>
      <c r="AD162" s="167"/>
      <c r="AE162" s="1105"/>
      <c r="AF162" s="1106"/>
      <c r="AH162" s="676"/>
    </row>
    <row r="163" spans="1:34" ht="5" customHeight="1">
      <c r="A163" s="340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340"/>
      <c r="S163" s="340"/>
      <c r="T163" s="340"/>
      <c r="U163" s="340"/>
      <c r="V163" s="340"/>
      <c r="W163" s="330"/>
      <c r="X163" s="330"/>
      <c r="Y163" s="330"/>
      <c r="Z163" s="330"/>
      <c r="AA163" s="330"/>
      <c r="AB163" s="131"/>
      <c r="AC163" s="131"/>
      <c r="AD163" s="131"/>
      <c r="AE163" s="131"/>
      <c r="AF163" s="131"/>
      <c r="AH163" s="676"/>
    </row>
    <row r="164" spans="1:34" ht="24.65" customHeight="1">
      <c r="A164" s="1036" t="s">
        <v>656</v>
      </c>
      <c r="B164" s="1036"/>
      <c r="C164" s="1036"/>
      <c r="D164" s="1036"/>
      <c r="E164" s="1036"/>
      <c r="F164" s="1036"/>
      <c r="G164" s="1036"/>
      <c r="H164" s="1036"/>
      <c r="I164" s="1036"/>
      <c r="J164" s="1036"/>
      <c r="K164" s="1036"/>
      <c r="L164" s="1036"/>
      <c r="M164" s="1036"/>
      <c r="N164" s="1036"/>
      <c r="O164" s="1036"/>
      <c r="P164" s="1036"/>
      <c r="Q164" s="1036"/>
      <c r="R164" s="1036"/>
      <c r="S164" s="1036"/>
      <c r="T164" s="1036"/>
      <c r="U164" s="1036"/>
      <c r="V164" s="1036"/>
      <c r="W164" s="1036"/>
      <c r="X164" s="1036"/>
      <c r="Y164" s="1036"/>
      <c r="Z164" s="1036"/>
      <c r="AA164" s="1036"/>
      <c r="AB164" s="1036"/>
      <c r="AC164" s="1036"/>
      <c r="AD164" s="1036"/>
      <c r="AE164" s="1036"/>
      <c r="AF164" s="1036"/>
      <c r="AH164" s="676"/>
    </row>
    <row r="165" spans="1:34" ht="2.25" customHeight="1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  <c r="AC165" s="143"/>
      <c r="AD165" s="143"/>
      <c r="AE165" s="143"/>
      <c r="AF165" s="143"/>
    </row>
    <row r="166" spans="1:34" ht="34.5" customHeight="1">
      <c r="A166" s="1113" t="s">
        <v>485</v>
      </c>
      <c r="B166" s="1114"/>
      <c r="C166" s="1114"/>
      <c r="D166" s="1114"/>
      <c r="E166" s="1114"/>
      <c r="F166" s="1114"/>
      <c r="G166" s="1114"/>
      <c r="H166" s="1114"/>
      <c r="I166" s="1114"/>
      <c r="J166" s="1114"/>
      <c r="K166" s="1114"/>
      <c r="L166" s="1114"/>
      <c r="M166" s="1114"/>
      <c r="N166" s="1114"/>
      <c r="O166" s="1114"/>
      <c r="P166" s="1114"/>
      <c r="Q166" s="1114"/>
      <c r="R166" s="1114"/>
      <c r="S166" s="1114"/>
      <c r="T166" s="1114"/>
      <c r="U166" s="1114"/>
      <c r="V166" s="1114"/>
      <c r="W166" s="1114"/>
      <c r="X166" s="1114"/>
      <c r="Y166" s="1114"/>
      <c r="Z166" s="1114"/>
      <c r="AA166" s="1114"/>
      <c r="AB166" s="1114"/>
      <c r="AC166" s="1114"/>
      <c r="AD166" s="1114"/>
      <c r="AE166" s="1114"/>
      <c r="AF166" s="1115"/>
    </row>
    <row r="167" spans="1:34" ht="36" customHeight="1">
      <c r="A167" s="1113" t="s">
        <v>657</v>
      </c>
      <c r="B167" s="1114"/>
      <c r="C167" s="1114"/>
      <c r="D167" s="1114"/>
      <c r="E167" s="1114"/>
      <c r="F167" s="1114"/>
      <c r="G167" s="1114"/>
      <c r="H167" s="1114"/>
      <c r="I167" s="1114"/>
      <c r="J167" s="1114"/>
      <c r="K167" s="1114"/>
      <c r="L167" s="1114"/>
      <c r="M167" s="1114"/>
      <c r="N167" s="1114"/>
      <c r="O167" s="1114"/>
      <c r="P167" s="1114"/>
      <c r="Q167" s="1114"/>
      <c r="R167" s="1114"/>
      <c r="S167" s="1114"/>
      <c r="T167" s="1114"/>
      <c r="U167" s="1114"/>
      <c r="V167" s="1114"/>
      <c r="W167" s="1114"/>
      <c r="X167" s="1114"/>
      <c r="Y167" s="1114"/>
      <c r="Z167" s="1114"/>
      <c r="AA167" s="1107" t="s">
        <v>86</v>
      </c>
      <c r="AB167" s="1108"/>
      <c r="AC167" s="1108"/>
      <c r="AD167" s="1108"/>
      <c r="AE167" s="1108"/>
      <c r="AF167" s="1109"/>
    </row>
    <row r="168" spans="1:34" ht="36.75" customHeight="1">
      <c r="A168" s="1113" t="s">
        <v>658</v>
      </c>
      <c r="B168" s="1114"/>
      <c r="C168" s="1114"/>
      <c r="D168" s="1114"/>
      <c r="E168" s="1114"/>
      <c r="F168" s="1114"/>
      <c r="G168" s="1114"/>
      <c r="H168" s="1114"/>
      <c r="I168" s="1114"/>
      <c r="J168" s="1114"/>
      <c r="K168" s="1114"/>
      <c r="L168" s="1114"/>
      <c r="M168" s="1114"/>
      <c r="N168" s="1114"/>
      <c r="O168" s="1114"/>
      <c r="P168" s="1114"/>
      <c r="Q168" s="1114"/>
      <c r="R168" s="1114"/>
      <c r="S168" s="1114"/>
      <c r="T168" s="1114"/>
      <c r="U168" s="1114"/>
      <c r="V168" s="1114"/>
      <c r="W168" s="1114"/>
      <c r="X168" s="1114"/>
      <c r="Y168" s="1114"/>
      <c r="Z168" s="1115"/>
      <c r="AA168" s="1119">
        <f>IF(AA167="NIE","wpisz kwotę",0)</f>
        <v>0</v>
      </c>
      <c r="AB168" s="1120"/>
      <c r="AC168" s="1120"/>
      <c r="AD168" s="1120"/>
      <c r="AE168" s="1120"/>
      <c r="AF168" s="1121"/>
    </row>
    <row r="169" spans="1:34" s="168" customFormat="1" ht="36" customHeight="1">
      <c r="A169" s="1113" t="s">
        <v>486</v>
      </c>
      <c r="B169" s="1114"/>
      <c r="C169" s="1114"/>
      <c r="D169" s="1114"/>
      <c r="E169" s="1114"/>
      <c r="F169" s="1114"/>
      <c r="G169" s="1114"/>
      <c r="H169" s="1114"/>
      <c r="I169" s="1114"/>
      <c r="J169" s="1114"/>
      <c r="K169" s="1114"/>
      <c r="L169" s="1114"/>
      <c r="M169" s="1114"/>
      <c r="N169" s="1114"/>
      <c r="O169" s="1114"/>
      <c r="P169" s="1114"/>
      <c r="Q169" s="1114"/>
      <c r="R169" s="1114"/>
      <c r="S169" s="1114"/>
      <c r="T169" s="1114"/>
      <c r="U169" s="1114"/>
      <c r="V169" s="1114"/>
      <c r="W169" s="1114"/>
      <c r="X169" s="1114"/>
      <c r="Y169" s="1114"/>
      <c r="Z169" s="1114"/>
      <c r="AA169" s="1114"/>
      <c r="AB169" s="1114"/>
      <c r="AC169" s="1114"/>
      <c r="AD169" s="1114"/>
      <c r="AE169" s="1114"/>
      <c r="AF169" s="1115"/>
      <c r="AG169" s="73"/>
      <c r="AH169" s="73"/>
    </row>
    <row r="170" spans="1:34" ht="36" customHeight="1">
      <c r="A170" s="1113" t="s">
        <v>659</v>
      </c>
      <c r="B170" s="1114"/>
      <c r="C170" s="1114"/>
      <c r="D170" s="1114"/>
      <c r="E170" s="1114"/>
      <c r="F170" s="1114"/>
      <c r="G170" s="1114"/>
      <c r="H170" s="1114"/>
      <c r="I170" s="1114"/>
      <c r="J170" s="1114"/>
      <c r="K170" s="1114"/>
      <c r="L170" s="1114"/>
      <c r="M170" s="1114"/>
      <c r="N170" s="1114"/>
      <c r="O170" s="1114"/>
      <c r="P170" s="1114"/>
      <c r="Q170" s="1114"/>
      <c r="R170" s="1114"/>
      <c r="S170" s="1114"/>
      <c r="T170" s="1114"/>
      <c r="U170" s="1114"/>
      <c r="V170" s="1114"/>
      <c r="W170" s="1114"/>
      <c r="X170" s="1114"/>
      <c r="Y170" s="1114"/>
      <c r="Z170" s="1115"/>
      <c r="AA170" s="1107" t="s">
        <v>86</v>
      </c>
      <c r="AB170" s="1108"/>
      <c r="AC170" s="1108"/>
      <c r="AD170" s="1108"/>
      <c r="AE170" s="1108"/>
      <c r="AF170" s="1109"/>
    </row>
    <row r="171" spans="1:34" ht="36.75" customHeight="1">
      <c r="A171" s="1113" t="s">
        <v>660</v>
      </c>
      <c r="B171" s="1114"/>
      <c r="C171" s="1114"/>
      <c r="D171" s="1114"/>
      <c r="E171" s="1114"/>
      <c r="F171" s="1114"/>
      <c r="G171" s="1114"/>
      <c r="H171" s="1114"/>
      <c r="I171" s="1114"/>
      <c r="J171" s="1114"/>
      <c r="K171" s="1114"/>
      <c r="L171" s="1114"/>
      <c r="M171" s="1114"/>
      <c r="N171" s="1114"/>
      <c r="O171" s="1114"/>
      <c r="P171" s="1114"/>
      <c r="Q171" s="1114"/>
      <c r="R171" s="1114"/>
      <c r="S171" s="1114"/>
      <c r="T171" s="1114"/>
      <c r="U171" s="1114"/>
      <c r="V171" s="1114"/>
      <c r="W171" s="1114"/>
      <c r="X171" s="1114"/>
      <c r="Y171" s="1114"/>
      <c r="Z171" s="1115"/>
      <c r="AA171" s="1107" t="s">
        <v>86</v>
      </c>
      <c r="AB171" s="1108"/>
      <c r="AC171" s="1108"/>
      <c r="AD171" s="1108"/>
      <c r="AE171" s="1108"/>
      <c r="AF171" s="1109"/>
    </row>
    <row r="172" spans="1:34" ht="48" customHeight="1">
      <c r="A172" s="1113" t="s">
        <v>661</v>
      </c>
      <c r="B172" s="1114"/>
      <c r="C172" s="1114"/>
      <c r="D172" s="1114"/>
      <c r="E172" s="1114"/>
      <c r="F172" s="1114"/>
      <c r="G172" s="1114"/>
      <c r="H172" s="1114"/>
      <c r="I172" s="1114"/>
      <c r="J172" s="1114"/>
      <c r="K172" s="1114"/>
      <c r="L172" s="1114"/>
      <c r="M172" s="1114"/>
      <c r="N172" s="1114"/>
      <c r="O172" s="1114"/>
      <c r="P172" s="1114"/>
      <c r="Q172" s="1114"/>
      <c r="R172" s="1114"/>
      <c r="S172" s="1114"/>
      <c r="T172" s="1114"/>
      <c r="U172" s="1114"/>
      <c r="V172" s="1114"/>
      <c r="W172" s="1114"/>
      <c r="X172" s="1114"/>
      <c r="Y172" s="1114"/>
      <c r="Z172" s="1115"/>
      <c r="AA172" s="1116">
        <f>IF(AA170="NIE","wpisz liczbę",IF(AA171="NIE","wpisz liczbę",0))</f>
        <v>0</v>
      </c>
      <c r="AB172" s="1117"/>
      <c r="AC172" s="1117"/>
      <c r="AD172" s="1117"/>
      <c r="AE172" s="1117"/>
      <c r="AF172" s="1118"/>
    </row>
    <row r="173" spans="1:34" ht="4.5" customHeight="1">
      <c r="A173" s="386"/>
      <c r="B173" s="386"/>
      <c r="C173" s="386"/>
      <c r="D173" s="386"/>
      <c r="E173" s="386"/>
      <c r="F173" s="386"/>
      <c r="G173" s="386"/>
      <c r="H173" s="386"/>
      <c r="I173" s="386"/>
      <c r="J173" s="386"/>
      <c r="K173" s="386"/>
      <c r="L173" s="386"/>
      <c r="M173" s="386"/>
      <c r="N173" s="386"/>
      <c r="O173" s="386"/>
      <c r="P173" s="386"/>
      <c r="Q173" s="386"/>
      <c r="R173" s="386"/>
      <c r="S173" s="386"/>
      <c r="T173" s="386"/>
      <c r="U173" s="386"/>
      <c r="V173" s="386"/>
      <c r="W173" s="386"/>
      <c r="X173" s="386"/>
      <c r="Y173" s="386"/>
      <c r="Z173" s="386"/>
      <c r="AA173" s="386"/>
      <c r="AB173" s="383"/>
      <c r="AC173" s="383"/>
      <c r="AD173" s="383"/>
      <c r="AE173" s="383"/>
      <c r="AF173" s="382"/>
    </row>
    <row r="174" spans="1:3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</row>
  </sheetData>
  <sheetProtection algorithmName="SHA-512" hashValue="MayFwIU66PmtNjauKa+SvNGE9NErJTL374BpBKTy2+SgYwekKawTx9hZ2YyFkiJbklyVq0OEyBu2YV5JsTxdYA==" saltValue="tkdoiL2X6sOYUkgPSdmDSQ==" spinCount="100000" sheet="1" formatCells="0" formatRows="0" insertRows="0" deleteRows="0"/>
  <customSheetViews>
    <customSheetView guid="{A75F8835-BC11-4842-B3E4-C76AE9AA1723}" showPageBreaks="1" showGridLines="0" printArea="1" view="pageBreakPreview" topLeftCell="A184">
      <selection activeCell="A192" sqref="A192:AF200"/>
      <rowBreaks count="4" manualBreakCount="4">
        <brk id="28" max="31" man="1"/>
        <brk id="90" max="31" man="1"/>
        <brk id="119" max="31" man="1"/>
        <brk id="185" max="31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4"/>
      <headerFooter alignWithMargins="0">
        <oddFooter>&amp;L&amp;8PROW 2014-2020_19.2/3.1/r&amp;R
&amp;8Strona &amp;P z &amp;N</oddFooter>
      </headerFooter>
    </customSheetView>
  </customSheetViews>
  <mergeCells count="299">
    <mergeCell ref="M114:P114"/>
    <mergeCell ref="Q114:T114"/>
    <mergeCell ref="U114:AF114"/>
    <mergeCell ref="B114:L114"/>
    <mergeCell ref="H144:N144"/>
    <mergeCell ref="Z149:AF151"/>
    <mergeCell ref="H145:N145"/>
    <mergeCell ref="H146:N146"/>
    <mergeCell ref="H142:N142"/>
    <mergeCell ref="W141:AF141"/>
    <mergeCell ref="A139:AF139"/>
    <mergeCell ref="H141:N141"/>
    <mergeCell ref="O141:V141"/>
    <mergeCell ref="S145:AF145"/>
    <mergeCell ref="O143:V143"/>
    <mergeCell ref="O144:V144"/>
    <mergeCell ref="A144:G144"/>
    <mergeCell ref="A146:G146"/>
    <mergeCell ref="L150:O151"/>
    <mergeCell ref="H143:N143"/>
    <mergeCell ref="A143:G143"/>
    <mergeCell ref="B149:K149"/>
    <mergeCell ref="A145:G145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08:P108"/>
    <mergeCell ref="Q108:T108"/>
    <mergeCell ref="U108:AF108"/>
    <mergeCell ref="M111:P111"/>
    <mergeCell ref="Q111:T111"/>
    <mergeCell ref="F152:H152"/>
    <mergeCell ref="I152:K152"/>
    <mergeCell ref="I150:K151"/>
    <mergeCell ref="A142:G142"/>
    <mergeCell ref="W144:AF144"/>
    <mergeCell ref="W143:AF143"/>
    <mergeCell ref="P152:T152"/>
    <mergeCell ref="B152:E152"/>
    <mergeCell ref="U152:Y152"/>
    <mergeCell ref="Z152:AF152"/>
    <mergeCell ref="L152:O152"/>
    <mergeCell ref="B150:E151"/>
    <mergeCell ref="F150:H151"/>
    <mergeCell ref="O142:V142"/>
    <mergeCell ref="W142:AF142"/>
    <mergeCell ref="L149:Y149"/>
    <mergeCell ref="U150:Y151"/>
    <mergeCell ref="P150:T151"/>
    <mergeCell ref="B118:L11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A172:Z172"/>
    <mergeCell ref="A171:Z171"/>
    <mergeCell ref="A170:Z170"/>
    <mergeCell ref="A168:Z168"/>
    <mergeCell ref="A167:Z167"/>
    <mergeCell ref="U155:Y155"/>
    <mergeCell ref="Z155:AF155"/>
    <mergeCell ref="L154:O154"/>
    <mergeCell ref="L155:O155"/>
    <mergeCell ref="B154:E154"/>
    <mergeCell ref="A158:O158"/>
    <mergeCell ref="I154:K154"/>
    <mergeCell ref="A164:AF164"/>
    <mergeCell ref="B155:E155"/>
    <mergeCell ref="AA170:AF170"/>
    <mergeCell ref="AA171:AF171"/>
    <mergeCell ref="AA172:AF172"/>
    <mergeCell ref="AE160:AF162"/>
    <mergeCell ref="A166:AF166"/>
    <mergeCell ref="AA167:AF167"/>
    <mergeCell ref="AA168:AF168"/>
    <mergeCell ref="A169:AF169"/>
    <mergeCell ref="H161:N161"/>
    <mergeCell ref="W161:AC161"/>
    <mergeCell ref="B99:L99"/>
    <mergeCell ref="L153:O153"/>
    <mergeCell ref="A160:F162"/>
    <mergeCell ref="P160:U162"/>
    <mergeCell ref="U153:Y153"/>
    <mergeCell ref="Z153:AF153"/>
    <mergeCell ref="U154:Y154"/>
    <mergeCell ref="Z154:AF154"/>
    <mergeCell ref="F153:H153"/>
    <mergeCell ref="B153:E153"/>
    <mergeCell ref="P155:T155"/>
    <mergeCell ref="F155:H155"/>
    <mergeCell ref="I155:K155"/>
    <mergeCell ref="P153:T153"/>
    <mergeCell ref="P154:T154"/>
    <mergeCell ref="F154:H154"/>
    <mergeCell ref="I153:K153"/>
    <mergeCell ref="B100:L100"/>
    <mergeCell ref="M105:P105"/>
    <mergeCell ref="U99:AF99"/>
    <mergeCell ref="U100:AF100"/>
    <mergeCell ref="B107:L107"/>
    <mergeCell ref="M107:P107"/>
    <mergeCell ref="Q107:T107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C58:AA60"/>
    <mergeCell ref="A64:B66"/>
    <mergeCell ref="A37:B39"/>
    <mergeCell ref="AD32:AE32"/>
    <mergeCell ref="AD38:AE38"/>
    <mergeCell ref="S146:AF146"/>
    <mergeCell ref="A148:AF148"/>
    <mergeCell ref="A149:A151"/>
    <mergeCell ref="A5:AF5"/>
    <mergeCell ref="A9:AF9"/>
    <mergeCell ref="A141:G141"/>
    <mergeCell ref="A120:M120"/>
    <mergeCell ref="M102:P102"/>
    <mergeCell ref="Q102:T102"/>
    <mergeCell ref="U105:AF105"/>
    <mergeCell ref="B106:L106"/>
    <mergeCell ref="W133:AF133"/>
    <mergeCell ref="W132:AF132"/>
    <mergeCell ref="A132:G132"/>
    <mergeCell ref="A131:G131"/>
    <mergeCell ref="A129:G129"/>
    <mergeCell ref="Q98:T98"/>
    <mergeCell ref="M99:P99"/>
    <mergeCell ref="Q99:T99"/>
    <mergeCell ref="M100:P100"/>
    <mergeCell ref="Q100:T100"/>
    <mergeCell ref="B101:L101"/>
    <mergeCell ref="U101:AF101"/>
    <mergeCell ref="Q101:T101"/>
    <mergeCell ref="A1:AF1"/>
    <mergeCell ref="A21:AF21"/>
    <mergeCell ref="O130:V130"/>
    <mergeCell ref="W130:AF130"/>
    <mergeCell ref="H130:N130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28:AH130"/>
    <mergeCell ref="AG131:AH132"/>
    <mergeCell ref="AG133:AH135"/>
    <mergeCell ref="H134:N134"/>
    <mergeCell ref="O134:V134"/>
    <mergeCell ref="W134:AF134"/>
    <mergeCell ref="A125:AF126"/>
    <mergeCell ref="O131:V131"/>
    <mergeCell ref="U123:AF123"/>
    <mergeCell ref="Q105:T105"/>
    <mergeCell ref="M112:P112"/>
    <mergeCell ref="Q112:T112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K136:M136"/>
    <mergeCell ref="A127:AF127"/>
    <mergeCell ref="A133:G133"/>
    <mergeCell ref="H133:N133"/>
    <mergeCell ref="W131:AF131"/>
    <mergeCell ref="H132:N132"/>
    <mergeCell ref="O133:V133"/>
    <mergeCell ref="A134:G134"/>
    <mergeCell ref="H129:N129"/>
    <mergeCell ref="O129:V129"/>
    <mergeCell ref="W129:AF129"/>
    <mergeCell ref="A130:G130"/>
    <mergeCell ref="O132:V132"/>
  </mergeCells>
  <phoneticPr fontId="5" type="noConversion"/>
  <dataValidations count="12">
    <dataValidation type="list" allowBlank="1" showInputMessage="1" showErrorMessage="1" sqref="O147:AF147 AB38 AA167 AA170:AA171 O138:AF138 K136:M136" xr:uid="{00000000-0002-0000-0200-000000000000}">
      <formula1>"(wybierz z listy),TAK,NIE"</formula1>
    </dataValidation>
    <dataValidation type="list" allowBlank="1" showInputMessage="1" showErrorMessage="1" sqref="H130:N130 H142:N142 B153:E155" xr:uid="{00000000-0002-0000-02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DropDown="1" showInputMessage="1" showErrorMessage="1" sqref="AC85" xr:uid="{00000000-0002-0000-0200-000002000000}">
      <formula1>"x"</formula1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 xr:uid="{00000000-0002-0000-0200-000003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 xr:uid="{00000000-0002-0000-0200-000004000000}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122:P124 M96:P118" xr:uid="{00000000-0002-0000-0200-000005000000}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68:AF168 AA172:AF172" xr:uid="{00000000-0002-0000-0200-000006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56" xr:uid="{00000000-0002-0000-0200-000007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58 AH127" xr:uid="{00000000-0002-0000-0200-000008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 xr:uid="{00000000-0002-0000-0200-000009000000}"/>
    <dataValidation allowBlank="1" showErrorMessage="1" sqref="AJ103" xr:uid="{00000000-0002-0000-0200-00000A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6, jak wskazuje zielona strzałka) i wybrać Wstaw." sqref="AH126" xr:uid="{00000000-0002-0000-0200-00000B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5"/>
  <headerFooter alignWithMargins="0">
    <oddFooter>&amp;L&amp;8PROW 2014-2020_19.2/5/z&amp;R
&amp;8Strona &amp;P z &amp;N</oddFooter>
  </headerFooter>
  <rowBreaks count="4" manualBreakCount="4">
    <brk id="26" max="31" man="1"/>
    <brk id="90" max="31" man="1"/>
    <brk id="119" max="31" man="1"/>
    <brk id="157" max="31" man="1"/>
  </rowBreaks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AS281"/>
  <sheetViews>
    <sheetView showGridLines="0" view="pageBreakPreview" topLeftCell="H59" zoomScale="115" zoomScaleNormal="100" zoomScaleSheetLayoutView="115" zoomScalePageLayoutView="150" workbookViewId="0">
      <selection activeCell="A51" sqref="A51:O51"/>
    </sheetView>
  </sheetViews>
  <sheetFormatPr defaultColWidth="9.08984375" defaultRowHeight="11.5"/>
  <cols>
    <col min="1" max="1" width="3.36328125" style="78" customWidth="1"/>
    <col min="2" max="2" width="3.08984375" style="78" customWidth="1"/>
    <col min="3" max="3" width="2.90625" style="78" customWidth="1"/>
    <col min="4" max="4" width="3" style="78" customWidth="1"/>
    <col min="5" max="5" width="2.6328125" style="78" customWidth="1"/>
    <col min="6" max="13" width="3" style="78" customWidth="1"/>
    <col min="14" max="15" width="3.36328125" style="78" customWidth="1"/>
    <col min="16" max="17" width="2.90625" style="78" customWidth="1"/>
    <col min="18" max="18" width="2.54296875" style="78" customWidth="1"/>
    <col min="19" max="19" width="3.08984375" style="78" customWidth="1"/>
    <col min="20" max="26" width="3" style="78" customWidth="1"/>
    <col min="27" max="27" width="3.453125" style="78" customWidth="1"/>
    <col min="28" max="31" width="3" style="78" customWidth="1"/>
    <col min="32" max="34" width="2.90625" style="78" customWidth="1"/>
    <col min="35" max="35" width="2.6328125" style="78" customWidth="1"/>
    <col min="36" max="36" width="6.6328125" style="78" customWidth="1"/>
    <col min="37" max="37" width="25.453125" style="78" hidden="1" customWidth="1"/>
    <col min="38" max="38" width="9.08984375" style="78"/>
    <col min="39" max="39" width="9.90625" style="78" bestFit="1" customWidth="1"/>
    <col min="40" max="40" width="10.453125" style="78" bestFit="1" customWidth="1"/>
    <col min="41" max="16384" width="9.08984375" style="78"/>
  </cols>
  <sheetData>
    <row r="1" spans="1:37" ht="16.5" customHeight="1">
      <c r="A1" s="1194" t="s">
        <v>334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37" ht="17.149999999999999" customHeight="1">
      <c r="A2" s="800" t="s">
        <v>343</v>
      </c>
      <c r="B2" s="800"/>
      <c r="C2" s="800"/>
      <c r="D2" s="800"/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0"/>
      <c r="P2" s="800"/>
      <c r="Q2" s="800"/>
      <c r="R2" s="800"/>
      <c r="S2" s="800"/>
      <c r="T2" s="800"/>
      <c r="U2" s="800"/>
      <c r="V2" s="800"/>
      <c r="W2" s="85"/>
      <c r="X2" s="1205"/>
      <c r="Y2" s="1206"/>
      <c r="Z2" s="1207"/>
      <c r="AA2" s="169"/>
      <c r="AB2" s="169"/>
      <c r="AC2" s="77"/>
      <c r="AD2" s="77"/>
      <c r="AE2" s="169"/>
      <c r="AF2" s="169"/>
      <c r="AG2" s="169"/>
      <c r="AH2" s="169"/>
      <c r="AI2" s="169"/>
    </row>
    <row r="3" spans="1:37" ht="17.149999999999999" customHeight="1">
      <c r="A3" s="73" t="s">
        <v>250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69"/>
      <c r="M3" s="169"/>
      <c r="N3" s="169"/>
      <c r="O3" s="169"/>
      <c r="P3" s="169"/>
      <c r="Q3" s="169"/>
      <c r="R3" s="169"/>
      <c r="S3" s="169"/>
      <c r="T3" s="169"/>
      <c r="U3" s="77"/>
      <c r="V3" s="77"/>
      <c r="W3" s="169"/>
      <c r="X3" s="169"/>
      <c r="Y3" s="169"/>
      <c r="Z3" s="169"/>
      <c r="AA3" s="169"/>
      <c r="AB3" s="169"/>
      <c r="AC3" s="1034" t="s">
        <v>13</v>
      </c>
      <c r="AD3" s="1198"/>
      <c r="AE3" s="759"/>
      <c r="AF3" s="1196" t="s">
        <v>14</v>
      </c>
      <c r="AG3" s="1197"/>
      <c r="AH3" s="141" t="str">
        <f>IF(AE3="x","","x")</f>
        <v>x</v>
      </c>
      <c r="AI3" s="169"/>
    </row>
    <row r="4" spans="1:37" ht="17.149999999999999" customHeight="1">
      <c r="A4" s="73" t="s">
        <v>249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69"/>
      <c r="M4" s="169"/>
      <c r="N4" s="169"/>
      <c r="O4" s="169"/>
      <c r="P4" s="169"/>
      <c r="Q4" s="169"/>
      <c r="R4" s="169"/>
      <c r="S4" s="169"/>
      <c r="T4" s="169"/>
      <c r="U4" s="170"/>
      <c r="V4" s="170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</row>
    <row r="5" spans="1:37" ht="24.9" customHeight="1">
      <c r="A5" s="1199" t="s">
        <v>100</v>
      </c>
      <c r="B5" s="1200"/>
      <c r="C5" s="1200"/>
      <c r="D5" s="1200"/>
      <c r="E5" s="1200"/>
      <c r="F5" s="1200"/>
      <c r="G5" s="1200"/>
      <c r="H5" s="1200"/>
      <c r="I5" s="1200"/>
      <c r="J5" s="1200"/>
      <c r="K5" s="1200"/>
      <c r="L5" s="1200"/>
      <c r="M5" s="1200"/>
      <c r="N5" s="1200"/>
      <c r="O5" s="1200"/>
      <c r="P5" s="1200"/>
      <c r="Q5" s="1200"/>
      <c r="R5" s="1200"/>
      <c r="S5" s="1201"/>
      <c r="T5" s="1139" t="s">
        <v>327</v>
      </c>
      <c r="U5" s="1139"/>
      <c r="V5" s="1139"/>
      <c r="W5" s="1139"/>
      <c r="X5" s="1139"/>
      <c r="Y5" s="1139"/>
      <c r="Z5" s="1139"/>
      <c r="AA5" s="1139"/>
      <c r="AB5" s="1139" t="s">
        <v>164</v>
      </c>
      <c r="AC5" s="1139"/>
      <c r="AD5" s="1139"/>
      <c r="AE5" s="1139"/>
      <c r="AF5" s="1139"/>
      <c r="AG5" s="1139"/>
      <c r="AH5" s="1139"/>
      <c r="AI5" s="1139"/>
    </row>
    <row r="6" spans="1:37" ht="24.9" customHeight="1">
      <c r="A6" s="1202" t="s">
        <v>583</v>
      </c>
      <c r="B6" s="1202"/>
      <c r="C6" s="1202"/>
      <c r="D6" s="1202"/>
      <c r="E6" s="1202"/>
      <c r="F6" s="1202"/>
      <c r="G6" s="1202"/>
      <c r="H6" s="1202"/>
      <c r="I6" s="1202"/>
      <c r="J6" s="1202"/>
      <c r="K6" s="1202"/>
      <c r="L6" s="1202"/>
      <c r="M6" s="1202"/>
      <c r="N6" s="1202"/>
      <c r="O6" s="1202"/>
      <c r="P6" s="1202"/>
      <c r="Q6" s="1202"/>
      <c r="R6" s="1202"/>
      <c r="S6" s="1202"/>
      <c r="T6" s="1184"/>
      <c r="U6" s="1184"/>
      <c r="V6" s="1184"/>
      <c r="W6" s="1184"/>
      <c r="X6" s="1184"/>
      <c r="Y6" s="1184"/>
      <c r="Z6" s="1184"/>
      <c r="AA6" s="1184"/>
      <c r="AB6" s="1184"/>
      <c r="AC6" s="1184"/>
      <c r="AD6" s="1184"/>
      <c r="AE6" s="1184"/>
      <c r="AF6" s="1184"/>
      <c r="AG6" s="1184"/>
      <c r="AH6" s="1184"/>
      <c r="AI6" s="1184"/>
    </row>
    <row r="7" spans="1:37" ht="17.149999999999999" customHeight="1">
      <c r="A7" s="1202" t="s">
        <v>252</v>
      </c>
      <c r="B7" s="1202"/>
      <c r="C7" s="1202"/>
      <c r="D7" s="1202"/>
      <c r="E7" s="1202"/>
      <c r="F7" s="1202"/>
      <c r="G7" s="1202"/>
      <c r="H7" s="1202"/>
      <c r="I7" s="1202"/>
      <c r="J7" s="1202"/>
      <c r="K7" s="1202"/>
      <c r="L7" s="1202"/>
      <c r="M7" s="1202"/>
      <c r="N7" s="1202"/>
      <c r="O7" s="1202"/>
      <c r="P7" s="1202"/>
      <c r="Q7" s="1202"/>
      <c r="R7" s="1202"/>
      <c r="S7" s="1202"/>
      <c r="T7" s="1179">
        <f>SUM(T8:T10)</f>
        <v>0</v>
      </c>
      <c r="U7" s="1179"/>
      <c r="V7" s="1179"/>
      <c r="W7" s="1179"/>
      <c r="X7" s="1179"/>
      <c r="Y7" s="1179"/>
      <c r="Z7" s="1179"/>
      <c r="AA7" s="1179"/>
      <c r="AB7" s="1179">
        <f>SUM(AB8:AB10)</f>
        <v>0</v>
      </c>
      <c r="AC7" s="1179"/>
      <c r="AD7" s="1179"/>
      <c r="AE7" s="1179"/>
      <c r="AF7" s="1179"/>
      <c r="AG7" s="1179"/>
      <c r="AH7" s="1179"/>
      <c r="AI7" s="1179"/>
    </row>
    <row r="8" spans="1:37" ht="17.149999999999999" customHeight="1">
      <c r="A8" s="1204" t="s">
        <v>569</v>
      </c>
      <c r="B8" s="1204"/>
      <c r="C8" s="1204"/>
      <c r="D8" s="1204"/>
      <c r="E8" s="1204"/>
      <c r="F8" s="1204"/>
      <c r="G8" s="1204"/>
      <c r="H8" s="1204"/>
      <c r="I8" s="1204"/>
      <c r="J8" s="1204"/>
      <c r="K8" s="1204"/>
      <c r="L8" s="1204"/>
      <c r="M8" s="1204"/>
      <c r="N8" s="1204"/>
      <c r="O8" s="1204"/>
      <c r="P8" s="1204"/>
      <c r="Q8" s="1204"/>
      <c r="R8" s="1204"/>
      <c r="S8" s="1204"/>
      <c r="T8" s="1184"/>
      <c r="U8" s="1184"/>
      <c r="V8" s="1184"/>
      <c r="W8" s="1184"/>
      <c r="X8" s="1184"/>
      <c r="Y8" s="1184"/>
      <c r="Z8" s="1184"/>
      <c r="AA8" s="1184"/>
      <c r="AB8" s="1184"/>
      <c r="AC8" s="1184"/>
      <c r="AD8" s="1184"/>
      <c r="AE8" s="1184"/>
      <c r="AF8" s="1184"/>
      <c r="AG8" s="1184"/>
      <c r="AH8" s="1184"/>
      <c r="AI8" s="1184"/>
    </row>
    <row r="9" spans="1:37" ht="17.149999999999999" customHeight="1">
      <c r="A9" s="1204" t="s">
        <v>570</v>
      </c>
      <c r="B9" s="1204"/>
      <c r="C9" s="1204"/>
      <c r="D9" s="1204"/>
      <c r="E9" s="1204"/>
      <c r="F9" s="1204"/>
      <c r="G9" s="1204"/>
      <c r="H9" s="1204"/>
      <c r="I9" s="1204"/>
      <c r="J9" s="1204"/>
      <c r="K9" s="1204"/>
      <c r="L9" s="1204"/>
      <c r="M9" s="1204"/>
      <c r="N9" s="1204"/>
      <c r="O9" s="1204"/>
      <c r="P9" s="1204"/>
      <c r="Q9" s="1204"/>
      <c r="R9" s="1204"/>
      <c r="S9" s="1204"/>
      <c r="T9" s="1184"/>
      <c r="U9" s="1184"/>
      <c r="V9" s="1184"/>
      <c r="W9" s="1184"/>
      <c r="X9" s="1184"/>
      <c r="Y9" s="1184"/>
      <c r="Z9" s="1184"/>
      <c r="AA9" s="1184"/>
      <c r="AB9" s="1184"/>
      <c r="AC9" s="1184"/>
      <c r="AD9" s="1184"/>
      <c r="AE9" s="1184"/>
      <c r="AF9" s="1184"/>
      <c r="AG9" s="1184"/>
      <c r="AH9" s="1184"/>
      <c r="AI9" s="1184"/>
    </row>
    <row r="10" spans="1:37" ht="17.149999999999999" customHeight="1">
      <c r="A10" s="1224" t="s">
        <v>568</v>
      </c>
      <c r="B10" s="1224"/>
      <c r="C10" s="1224"/>
      <c r="D10" s="1224"/>
      <c r="E10" s="1224"/>
      <c r="F10" s="1224"/>
      <c r="G10" s="1224"/>
      <c r="H10" s="1224"/>
      <c r="I10" s="1224"/>
      <c r="J10" s="1224"/>
      <c r="K10" s="1224"/>
      <c r="L10" s="1224"/>
      <c r="M10" s="1224"/>
      <c r="N10" s="1224"/>
      <c r="O10" s="1224"/>
      <c r="P10" s="1224"/>
      <c r="Q10" s="1224"/>
      <c r="R10" s="1224"/>
      <c r="S10" s="1224"/>
      <c r="T10" s="1184"/>
      <c r="U10" s="1184"/>
      <c r="V10" s="1184"/>
      <c r="W10" s="1184"/>
      <c r="X10" s="1184"/>
      <c r="Y10" s="1184"/>
      <c r="Z10" s="1184"/>
      <c r="AA10" s="1184"/>
      <c r="AB10" s="1184"/>
      <c r="AC10" s="1184"/>
      <c r="AD10" s="1184"/>
      <c r="AE10" s="1184"/>
      <c r="AF10" s="1184"/>
      <c r="AG10" s="1184"/>
      <c r="AH10" s="1184"/>
      <c r="AI10" s="1184"/>
    </row>
    <row r="11" spans="1:37" ht="17.149999999999999" customHeight="1">
      <c r="A11" s="1202" t="s">
        <v>253</v>
      </c>
      <c r="B11" s="1202"/>
      <c r="C11" s="1202"/>
      <c r="D11" s="1202"/>
      <c r="E11" s="1202"/>
      <c r="F11" s="1202"/>
      <c r="G11" s="1202"/>
      <c r="H11" s="1202"/>
      <c r="I11" s="1202"/>
      <c r="J11" s="1202"/>
      <c r="K11" s="1202"/>
      <c r="L11" s="1202"/>
      <c r="M11" s="1202"/>
      <c r="N11" s="1202"/>
      <c r="O11" s="1202"/>
      <c r="P11" s="1202"/>
      <c r="Q11" s="1202"/>
      <c r="R11" s="1202"/>
      <c r="S11" s="1202"/>
      <c r="T11" s="1184"/>
      <c r="U11" s="1184"/>
      <c r="V11" s="1184"/>
      <c r="W11" s="1184"/>
      <c r="X11" s="1184"/>
      <c r="Y11" s="1184"/>
      <c r="Z11" s="1184"/>
      <c r="AA11" s="1184"/>
      <c r="AB11" s="1184"/>
      <c r="AC11" s="1184"/>
      <c r="AD11" s="1184"/>
      <c r="AE11" s="1184"/>
      <c r="AF11" s="1184"/>
      <c r="AG11" s="1184"/>
      <c r="AH11" s="1184"/>
      <c r="AI11" s="1184"/>
    </row>
    <row r="12" spans="1:37" ht="17.149999999999999" customHeight="1">
      <c r="A12" s="1202" t="s">
        <v>254</v>
      </c>
      <c r="B12" s="1202"/>
      <c r="C12" s="1202"/>
      <c r="D12" s="1202"/>
      <c r="E12" s="1202"/>
      <c r="F12" s="1202"/>
      <c r="G12" s="1202"/>
      <c r="H12" s="1202"/>
      <c r="I12" s="1202"/>
      <c r="J12" s="1202"/>
      <c r="K12" s="1202"/>
      <c r="L12" s="1202"/>
      <c r="M12" s="1202"/>
      <c r="N12" s="1202"/>
      <c r="O12" s="1202"/>
      <c r="P12" s="1202"/>
      <c r="Q12" s="1202"/>
      <c r="R12" s="1202"/>
      <c r="S12" s="1202"/>
      <c r="T12" s="1184"/>
      <c r="U12" s="1184"/>
      <c r="V12" s="1184"/>
      <c r="W12" s="1184"/>
      <c r="X12" s="1184"/>
      <c r="Y12" s="1184"/>
      <c r="Z12" s="1184"/>
      <c r="AA12" s="1184"/>
      <c r="AB12" s="1203"/>
      <c r="AC12" s="1203"/>
      <c r="AD12" s="1203"/>
      <c r="AE12" s="1203"/>
      <c r="AF12" s="1203"/>
      <c r="AG12" s="1203"/>
      <c r="AH12" s="1203"/>
      <c r="AI12" s="1203"/>
      <c r="AJ12" s="78" t="s">
        <v>181</v>
      </c>
    </row>
    <row r="13" spans="1:37" ht="17.149999999999999" customHeight="1">
      <c r="A13" s="1202" t="s">
        <v>341</v>
      </c>
      <c r="B13" s="1202"/>
      <c r="C13" s="1202"/>
      <c r="D13" s="1202"/>
      <c r="E13" s="1202"/>
      <c r="F13" s="1202"/>
      <c r="G13" s="1202"/>
      <c r="H13" s="1202"/>
      <c r="I13" s="1202"/>
      <c r="J13" s="1202"/>
      <c r="K13" s="1202"/>
      <c r="L13" s="1202"/>
      <c r="M13" s="1202"/>
      <c r="N13" s="1202"/>
      <c r="O13" s="1202"/>
      <c r="P13" s="1202"/>
      <c r="Q13" s="1202"/>
      <c r="R13" s="1202"/>
      <c r="S13" s="1202"/>
      <c r="T13" s="1179">
        <f>SUM(T6,T7,T11,T12)</f>
        <v>0</v>
      </c>
      <c r="U13" s="1179"/>
      <c r="V13" s="1179"/>
      <c r="W13" s="1179"/>
      <c r="X13" s="1179"/>
      <c r="Y13" s="1179"/>
      <c r="Z13" s="1179"/>
      <c r="AA13" s="1179"/>
      <c r="AB13" s="1179">
        <f>SUM(AB6,AB7,AB11)</f>
        <v>0</v>
      </c>
      <c r="AC13" s="1179"/>
      <c r="AD13" s="1179"/>
      <c r="AE13" s="1179"/>
      <c r="AF13" s="1179"/>
      <c r="AG13" s="1179"/>
      <c r="AH13" s="1179"/>
      <c r="AI13" s="1179"/>
    </row>
    <row r="14" spans="1:37" ht="17.149999999999999" customHeight="1">
      <c r="A14" s="73" t="s">
        <v>310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69"/>
      <c r="M14" s="169"/>
      <c r="N14" s="169"/>
      <c r="O14" s="169"/>
      <c r="P14" s="169"/>
      <c r="Q14" s="169"/>
      <c r="R14" s="169"/>
      <c r="S14" s="169"/>
      <c r="T14" s="169"/>
      <c r="U14" s="170"/>
      <c r="V14" s="170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69"/>
      <c r="AI14" s="169"/>
    </row>
    <row r="15" spans="1:37" ht="17.149999999999999" customHeight="1">
      <c r="A15" s="1221" t="s">
        <v>554</v>
      </c>
      <c r="B15" s="1221"/>
      <c r="C15" s="1221"/>
      <c r="D15" s="1221"/>
      <c r="E15" s="1221"/>
      <c r="F15" s="1221"/>
      <c r="G15" s="1221"/>
      <c r="H15" s="1221"/>
      <c r="I15" s="1221"/>
      <c r="J15" s="1221"/>
      <c r="K15" s="1221"/>
      <c r="L15" s="1221"/>
      <c r="M15" s="1221"/>
      <c r="N15" s="1221"/>
      <c r="O15" s="1221"/>
      <c r="P15" s="1221"/>
      <c r="Q15" s="1221"/>
      <c r="R15" s="1221"/>
      <c r="S15" s="1221"/>
      <c r="T15" s="1221"/>
      <c r="U15" s="1221"/>
      <c r="V15" s="1221"/>
      <c r="W15" s="1221"/>
      <c r="X15" s="1221"/>
      <c r="Y15" s="1221"/>
      <c r="Z15" s="1221"/>
      <c r="AA15" s="1221"/>
      <c r="AB15" s="1221"/>
      <c r="AC15" s="1221"/>
      <c r="AD15" s="1221"/>
      <c r="AE15" s="1221"/>
      <c r="AF15" s="1221"/>
      <c r="AG15" s="1221"/>
      <c r="AH15" s="1221"/>
      <c r="AI15" s="1221"/>
      <c r="AK15" s="188" t="s">
        <v>86</v>
      </c>
    </row>
    <row r="16" spans="1:37" ht="17.149999999999999" customHeight="1">
      <c r="A16" s="1220" t="s">
        <v>858</v>
      </c>
      <c r="B16" s="1220"/>
      <c r="C16" s="1220"/>
      <c r="D16" s="1220"/>
      <c r="E16" s="1220"/>
      <c r="F16" s="1220"/>
      <c r="G16" s="1220"/>
      <c r="H16" s="1220"/>
      <c r="I16" s="1220"/>
      <c r="J16" s="1220"/>
      <c r="K16" s="1220"/>
      <c r="L16" s="1220"/>
      <c r="M16" s="1220"/>
      <c r="N16" s="1220"/>
      <c r="O16" s="1220"/>
      <c r="P16" s="1220"/>
      <c r="Q16" s="1220"/>
      <c r="R16" s="1220"/>
      <c r="S16" s="1220"/>
      <c r="T16" s="1220"/>
      <c r="U16" s="1220"/>
      <c r="V16" s="1220"/>
      <c r="W16" s="1220"/>
      <c r="X16" s="1220"/>
      <c r="Y16" s="1220"/>
      <c r="Z16" s="1220"/>
      <c r="AA16" s="1220"/>
      <c r="AB16" s="1179">
        <f ca="1">IFERROR(Zal_B_VII_B71!AE5,"")</f>
        <v>0</v>
      </c>
      <c r="AC16" s="1179"/>
      <c r="AD16" s="1179"/>
      <c r="AE16" s="1179"/>
      <c r="AF16" s="1179"/>
      <c r="AG16" s="1179"/>
      <c r="AH16" s="1179"/>
      <c r="AI16" s="1179"/>
      <c r="AK16" s="139" t="s">
        <v>185</v>
      </c>
    </row>
    <row r="17" spans="1:45" ht="24.9" customHeight="1">
      <c r="A17" s="1195" t="s">
        <v>555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K17" s="189">
        <v>500000</v>
      </c>
    </row>
    <row r="18" spans="1:45" ht="17.149999999999999" customHeight="1">
      <c r="A18" s="1113" t="s">
        <v>936</v>
      </c>
      <c r="B18" s="1114"/>
      <c r="C18" s="1114"/>
      <c r="D18" s="1114"/>
      <c r="E18" s="1114"/>
      <c r="F18" s="1114"/>
      <c r="G18" s="1114"/>
      <c r="H18" s="1114"/>
      <c r="I18" s="1114"/>
      <c r="J18" s="1114"/>
      <c r="K18" s="1114"/>
      <c r="L18" s="1114"/>
      <c r="M18" s="1114"/>
      <c r="N18" s="1114"/>
      <c r="O18" s="1114"/>
      <c r="P18" s="1114"/>
      <c r="Q18" s="1114"/>
      <c r="R18" s="1114"/>
      <c r="S18" s="1114"/>
      <c r="T18" s="1114"/>
      <c r="U18" s="1114"/>
      <c r="V18" s="1114"/>
      <c r="W18" s="1114"/>
      <c r="X18" s="1114"/>
      <c r="Y18" s="1114"/>
      <c r="Z18" s="1114"/>
      <c r="AA18" s="1115"/>
      <c r="AB18" s="1217">
        <v>500000</v>
      </c>
      <c r="AC18" s="1218"/>
      <c r="AD18" s="1218"/>
      <c r="AE18" s="1218"/>
      <c r="AF18" s="1218"/>
      <c r="AG18" s="1218"/>
      <c r="AH18" s="1218"/>
      <c r="AI18" s="1219"/>
      <c r="AK18" s="189"/>
    </row>
    <row r="19" spans="1:45" ht="17.149999999999999" customHeight="1">
      <c r="A19" s="1199" t="s">
        <v>556</v>
      </c>
      <c r="B19" s="1222"/>
      <c r="C19" s="1222"/>
      <c r="D19" s="1222"/>
      <c r="E19" s="1222"/>
      <c r="F19" s="1222"/>
      <c r="G19" s="1222"/>
      <c r="H19" s="1222"/>
      <c r="I19" s="1222"/>
      <c r="J19" s="1222"/>
      <c r="K19" s="1222"/>
      <c r="L19" s="1222"/>
      <c r="M19" s="1222"/>
      <c r="N19" s="1222"/>
      <c r="O19" s="1222"/>
      <c r="P19" s="1222"/>
      <c r="Q19" s="1222"/>
      <c r="R19" s="1222"/>
      <c r="S19" s="1222"/>
      <c r="T19" s="1222"/>
      <c r="U19" s="1222"/>
      <c r="V19" s="1222"/>
      <c r="W19" s="1222"/>
      <c r="X19" s="1222"/>
      <c r="Y19" s="1222"/>
      <c r="Z19" s="1222"/>
      <c r="AA19" s="1223"/>
      <c r="AB19" s="1136" t="s">
        <v>165</v>
      </c>
      <c r="AC19" s="1137"/>
      <c r="AD19" s="1137"/>
      <c r="AE19" s="1137"/>
      <c r="AF19" s="1137"/>
      <c r="AG19" s="1137"/>
      <c r="AH19" s="1137"/>
      <c r="AI19" s="1138"/>
    </row>
    <row r="20" spans="1:45" s="140" customFormat="1" ht="17.149999999999999" customHeight="1">
      <c r="A20" s="1139" t="s">
        <v>557</v>
      </c>
      <c r="B20" s="1139"/>
      <c r="C20" s="1139"/>
      <c r="D20" s="1213"/>
      <c r="E20" s="1213"/>
      <c r="F20" s="1213"/>
      <c r="G20" s="1213"/>
      <c r="H20" s="1213"/>
      <c r="I20" s="1213"/>
      <c r="J20" s="1213"/>
      <c r="K20" s="1213"/>
      <c r="L20" s="1213"/>
      <c r="M20" s="1213"/>
      <c r="N20" s="1213"/>
      <c r="O20" s="1213"/>
      <c r="P20" s="1213"/>
      <c r="Q20" s="1213"/>
      <c r="R20" s="1213"/>
      <c r="S20" s="1213"/>
      <c r="T20" s="1213"/>
      <c r="U20" s="1213"/>
      <c r="V20" s="1213"/>
      <c r="W20" s="1213"/>
      <c r="X20" s="1213"/>
      <c r="Y20" s="1213"/>
      <c r="Z20" s="1213"/>
      <c r="AA20" s="1213"/>
      <c r="AB20" s="1184"/>
      <c r="AC20" s="1184"/>
      <c r="AD20" s="1184"/>
      <c r="AE20" s="1184"/>
      <c r="AF20" s="1184"/>
      <c r="AG20" s="1184"/>
      <c r="AH20" s="1184"/>
      <c r="AI20" s="1184"/>
      <c r="AJ20" s="78"/>
    </row>
    <row r="21" spans="1:45" s="140" customFormat="1" ht="17.149999999999999" customHeight="1">
      <c r="A21" s="1139" t="s">
        <v>558</v>
      </c>
      <c r="B21" s="1139"/>
      <c r="C21" s="1139"/>
      <c r="D21" s="1213"/>
      <c r="E21" s="1213"/>
      <c r="F21" s="1213"/>
      <c r="G21" s="1213"/>
      <c r="H21" s="1213"/>
      <c r="I21" s="1213"/>
      <c r="J21" s="1213"/>
      <c r="K21" s="1213"/>
      <c r="L21" s="1213"/>
      <c r="M21" s="1213"/>
      <c r="N21" s="1213"/>
      <c r="O21" s="1213"/>
      <c r="P21" s="1213"/>
      <c r="Q21" s="1213"/>
      <c r="R21" s="1213"/>
      <c r="S21" s="1213"/>
      <c r="T21" s="1213"/>
      <c r="U21" s="1213"/>
      <c r="V21" s="1213"/>
      <c r="W21" s="1213"/>
      <c r="X21" s="1213"/>
      <c r="Y21" s="1213"/>
      <c r="Z21" s="1213"/>
      <c r="AA21" s="1213"/>
      <c r="AB21" s="1184"/>
      <c r="AC21" s="1184"/>
      <c r="AD21" s="1184"/>
      <c r="AE21" s="1184"/>
      <c r="AF21" s="1184"/>
      <c r="AG21" s="1184"/>
      <c r="AH21" s="1184"/>
      <c r="AI21" s="1184"/>
      <c r="AJ21" s="78"/>
    </row>
    <row r="22" spans="1:45" s="140" customFormat="1" ht="17.149999999999999" customHeight="1">
      <c r="A22" s="1139" t="s">
        <v>559</v>
      </c>
      <c r="B22" s="1139"/>
      <c r="C22" s="1139"/>
      <c r="D22" s="1213"/>
      <c r="E22" s="1213"/>
      <c r="F22" s="1213"/>
      <c r="G22" s="1213"/>
      <c r="H22" s="1213"/>
      <c r="I22" s="1213"/>
      <c r="J22" s="1213"/>
      <c r="K22" s="1213"/>
      <c r="L22" s="1213"/>
      <c r="M22" s="1213"/>
      <c r="N22" s="1213"/>
      <c r="O22" s="1213"/>
      <c r="P22" s="1213"/>
      <c r="Q22" s="1213"/>
      <c r="R22" s="1213"/>
      <c r="S22" s="1213"/>
      <c r="T22" s="1213"/>
      <c r="U22" s="1213"/>
      <c r="V22" s="1213"/>
      <c r="W22" s="1213"/>
      <c r="X22" s="1213"/>
      <c r="Y22" s="1213"/>
      <c r="Z22" s="1213"/>
      <c r="AA22" s="1213"/>
      <c r="AB22" s="1184"/>
      <c r="AC22" s="1184"/>
      <c r="AD22" s="1184"/>
      <c r="AE22" s="1184"/>
      <c r="AF22" s="1184"/>
      <c r="AG22" s="1184"/>
      <c r="AH22" s="1184"/>
      <c r="AI22" s="1184"/>
      <c r="AJ22" s="78"/>
    </row>
    <row r="23" spans="1:45" s="140" customFormat="1" ht="17.149999999999999" customHeight="1">
      <c r="A23" s="1110" t="s">
        <v>560</v>
      </c>
      <c r="B23" s="1110"/>
      <c r="C23" s="1110"/>
      <c r="D23" s="1213"/>
      <c r="E23" s="1213"/>
      <c r="F23" s="1213"/>
      <c r="G23" s="1213"/>
      <c r="H23" s="1213"/>
      <c r="I23" s="1213"/>
      <c r="J23" s="1213"/>
      <c r="K23" s="1213"/>
      <c r="L23" s="1213"/>
      <c r="M23" s="1213"/>
      <c r="N23" s="1213"/>
      <c r="O23" s="1213"/>
      <c r="P23" s="1213"/>
      <c r="Q23" s="1213"/>
      <c r="R23" s="1213"/>
      <c r="S23" s="1213"/>
      <c r="T23" s="1213"/>
      <c r="U23" s="1213"/>
      <c r="V23" s="1213"/>
      <c r="W23" s="1213"/>
      <c r="X23" s="1213"/>
      <c r="Y23" s="1213"/>
      <c r="Z23" s="1213"/>
      <c r="AA23" s="1213"/>
      <c r="AB23" s="1184"/>
      <c r="AC23" s="1184"/>
      <c r="AD23" s="1184"/>
      <c r="AE23" s="1184"/>
      <c r="AF23" s="1184"/>
      <c r="AG23" s="1184"/>
      <c r="AH23" s="1184"/>
      <c r="AI23" s="1184"/>
      <c r="AL23" s="501"/>
      <c r="AM23" s="501"/>
      <c r="AN23" s="501"/>
      <c r="AO23" s="501"/>
      <c r="AP23" s="501"/>
      <c r="AQ23" s="501"/>
      <c r="AR23" s="501"/>
      <c r="AS23" s="501"/>
    </row>
    <row r="24" spans="1:45" ht="23.25" customHeight="1">
      <c r="A24" s="1047" t="s">
        <v>561</v>
      </c>
      <c r="B24" s="1048"/>
      <c r="C24" s="1048"/>
      <c r="D24" s="1048"/>
      <c r="E24" s="1048"/>
      <c r="F24" s="1048"/>
      <c r="G24" s="1048"/>
      <c r="H24" s="1048"/>
      <c r="I24" s="1048"/>
      <c r="J24" s="1048"/>
      <c r="K24" s="1048"/>
      <c r="L24" s="1048"/>
      <c r="M24" s="1048"/>
      <c r="N24" s="1048"/>
      <c r="O24" s="1048"/>
      <c r="P24" s="1048"/>
      <c r="Q24" s="1048"/>
      <c r="R24" s="1048"/>
      <c r="S24" s="1048"/>
      <c r="T24" s="1048"/>
      <c r="U24" s="1048"/>
      <c r="V24" s="1048"/>
      <c r="W24" s="1048"/>
      <c r="X24" s="1048"/>
      <c r="Y24" s="1048"/>
      <c r="Z24" s="1048"/>
      <c r="AA24" s="1048"/>
      <c r="AB24" s="1209">
        <f ca="1">IF(SUM(AB20:OFFSET(Razem_BIV_33_pomoc,-1,27))&gt;AB18,"Przekroczony limit pomocy!",SUM(AB20:OFFSET(Razem_BIV_33_pomoc,-1,27)))</f>
        <v>0</v>
      </c>
      <c r="AC24" s="1210"/>
      <c r="AD24" s="1210"/>
      <c r="AE24" s="1210"/>
      <c r="AF24" s="1210"/>
      <c r="AG24" s="1210"/>
      <c r="AH24" s="1210"/>
      <c r="AI24" s="1211"/>
      <c r="AL24" s="528" t="s">
        <v>703</v>
      </c>
      <c r="AM24" s="520"/>
      <c r="AN24" s="520"/>
      <c r="AO24" s="520"/>
      <c r="AP24" s="520"/>
      <c r="AQ24" s="520"/>
      <c r="AR24" s="520"/>
      <c r="AS24" s="520"/>
    </row>
    <row r="25" spans="1:45" ht="24.9" customHeight="1">
      <c r="A25" s="1113" t="s">
        <v>937</v>
      </c>
      <c r="B25" s="1114"/>
      <c r="C25" s="1114"/>
      <c r="D25" s="1114"/>
      <c r="E25" s="1114"/>
      <c r="F25" s="1114"/>
      <c r="G25" s="1114"/>
      <c r="H25" s="1114"/>
      <c r="I25" s="1114"/>
      <c r="J25" s="1114"/>
      <c r="K25" s="1114"/>
      <c r="L25" s="1114"/>
      <c r="M25" s="1114"/>
      <c r="N25" s="1114"/>
      <c r="O25" s="1114"/>
      <c r="P25" s="1114"/>
      <c r="Q25" s="1114"/>
      <c r="R25" s="1114"/>
      <c r="S25" s="1114"/>
      <c r="T25" s="1114"/>
      <c r="U25" s="1114"/>
      <c r="V25" s="1114"/>
      <c r="W25" s="1114"/>
      <c r="X25" s="1114"/>
      <c r="Y25" s="1114"/>
      <c r="Z25" s="1114"/>
      <c r="AA25" s="1115"/>
      <c r="AB25" s="1209">
        <f ca="1">IFERROR(IF(AB18="ND",IF(AB16&gt;0,AB16,"Nie dotyczy"),IF(SUM(AB18-AB24)&gt;AB16,AB16,SUM(AB18-AB24))),0)</f>
        <v>0</v>
      </c>
      <c r="AC25" s="1210"/>
      <c r="AD25" s="1210"/>
      <c r="AE25" s="1210"/>
      <c r="AF25" s="1210"/>
      <c r="AG25" s="1210"/>
      <c r="AH25" s="1210"/>
      <c r="AI25" s="1211"/>
      <c r="AL25" s="527" t="s">
        <v>704</v>
      </c>
      <c r="AM25" s="520"/>
      <c r="AN25" s="520"/>
      <c r="AO25" s="520"/>
      <c r="AP25" s="520"/>
      <c r="AQ25" s="520"/>
      <c r="AR25" s="520"/>
      <c r="AS25" s="520"/>
    </row>
    <row r="26" spans="1:45" ht="17.149999999999999" customHeight="1">
      <c r="A26" s="1140" t="s">
        <v>219</v>
      </c>
      <c r="B26" s="1140"/>
      <c r="C26" s="1140"/>
      <c r="D26" s="1140"/>
      <c r="E26" s="1140"/>
      <c r="F26" s="1140"/>
      <c r="G26" s="1140"/>
      <c r="H26" s="1140"/>
      <c r="I26" s="1140"/>
      <c r="J26" s="1140"/>
      <c r="K26" s="1140"/>
      <c r="L26" s="1140"/>
      <c r="M26" s="1140"/>
      <c r="N26" s="1140"/>
      <c r="O26" s="1140"/>
      <c r="P26" s="1140"/>
      <c r="Q26" s="1140"/>
      <c r="R26" s="1140"/>
      <c r="S26" s="1140"/>
      <c r="T26" s="1140"/>
      <c r="U26" s="1140"/>
      <c r="V26" s="1140"/>
      <c r="W26" s="1140"/>
      <c r="X26" s="1140"/>
      <c r="Y26" s="1140"/>
      <c r="Z26" s="1036"/>
      <c r="AA26" s="1036"/>
      <c r="AB26" s="1036"/>
      <c r="AC26" s="1036"/>
      <c r="AD26" s="1036"/>
      <c r="AE26" s="1036"/>
      <c r="AF26" s="1036"/>
      <c r="AG26" s="1036"/>
      <c r="AH26" s="1036"/>
      <c r="AI26" s="1036"/>
      <c r="AL26" s="520"/>
      <c r="AM26" s="520"/>
      <c r="AN26" s="520"/>
      <c r="AO26" s="520"/>
      <c r="AP26" s="520"/>
      <c r="AQ26" s="520"/>
      <c r="AR26" s="520"/>
      <c r="AS26" s="520"/>
    </row>
    <row r="27" spans="1:45" ht="17.149999999999999" customHeight="1">
      <c r="A27" s="1168" t="s">
        <v>578</v>
      </c>
      <c r="B27" s="1215"/>
      <c r="C27" s="1215"/>
      <c r="D27" s="1215"/>
      <c r="E27" s="1215"/>
      <c r="F27" s="1215"/>
      <c r="G27" s="1215"/>
      <c r="H27" s="1215"/>
      <c r="I27" s="1215"/>
      <c r="J27" s="1215"/>
      <c r="K27" s="1215"/>
      <c r="L27" s="1215"/>
      <c r="M27" s="1215"/>
      <c r="N27" s="1215"/>
      <c r="O27" s="1215"/>
      <c r="P27" s="1215"/>
      <c r="Q27" s="1215"/>
      <c r="R27" s="1215"/>
      <c r="S27" s="1215"/>
      <c r="T27" s="1215"/>
      <c r="U27" s="1215"/>
      <c r="V27" s="1215"/>
      <c r="W27" s="1215"/>
      <c r="X27" s="1215"/>
      <c r="Y27" s="1215"/>
      <c r="Z27" s="1215"/>
      <c r="AA27" s="1215"/>
      <c r="AB27" s="1179">
        <f>SUM(AB28:AI29)</f>
        <v>0</v>
      </c>
      <c r="AC27" s="1179"/>
      <c r="AD27" s="1179"/>
      <c r="AE27" s="1179"/>
      <c r="AF27" s="1179"/>
      <c r="AG27" s="1179"/>
      <c r="AH27" s="1179"/>
      <c r="AI27" s="1179"/>
    </row>
    <row r="28" spans="1:45" ht="17.149999999999999" customHeight="1">
      <c r="A28" s="1168" t="s">
        <v>220</v>
      </c>
      <c r="B28" s="1168"/>
      <c r="C28" s="1168"/>
      <c r="D28" s="1168"/>
      <c r="E28" s="1168"/>
      <c r="F28" s="1168"/>
      <c r="G28" s="1168"/>
      <c r="H28" s="1168"/>
      <c r="I28" s="1168"/>
      <c r="J28" s="1168"/>
      <c r="K28" s="1168"/>
      <c r="L28" s="1168"/>
      <c r="M28" s="1168"/>
      <c r="N28" s="1168"/>
      <c r="O28" s="1168"/>
      <c r="P28" s="1168"/>
      <c r="Q28" s="1168"/>
      <c r="R28" s="1168"/>
      <c r="S28" s="1168"/>
      <c r="T28" s="1168"/>
      <c r="U28" s="1168"/>
      <c r="V28" s="1168"/>
      <c r="W28" s="1168"/>
      <c r="X28" s="1168"/>
      <c r="Y28" s="1168"/>
      <c r="Z28" s="1168"/>
      <c r="AA28" s="1168"/>
      <c r="AB28" s="1216"/>
      <c r="AC28" s="1216"/>
      <c r="AD28" s="1216"/>
      <c r="AE28" s="1216"/>
      <c r="AF28" s="1216"/>
      <c r="AG28" s="1216"/>
      <c r="AH28" s="1216"/>
      <c r="AI28" s="1216"/>
    </row>
    <row r="29" spans="1:45" ht="17.149999999999999" customHeight="1">
      <c r="A29" s="1168" t="s">
        <v>221</v>
      </c>
      <c r="B29" s="1168"/>
      <c r="C29" s="1168"/>
      <c r="D29" s="1168"/>
      <c r="E29" s="1168"/>
      <c r="F29" s="1168"/>
      <c r="G29" s="1168"/>
      <c r="H29" s="1168"/>
      <c r="I29" s="1168"/>
      <c r="J29" s="1168"/>
      <c r="K29" s="1168"/>
      <c r="L29" s="1168"/>
      <c r="M29" s="1168"/>
      <c r="N29" s="1168"/>
      <c r="O29" s="1168"/>
      <c r="P29" s="1168"/>
      <c r="Q29" s="1168"/>
      <c r="R29" s="1168"/>
      <c r="S29" s="1168"/>
      <c r="T29" s="1168"/>
      <c r="U29" s="1168"/>
      <c r="V29" s="1168"/>
      <c r="W29" s="1168"/>
      <c r="X29" s="1168"/>
      <c r="Y29" s="1168"/>
      <c r="Z29" s="1168"/>
      <c r="AA29" s="1168"/>
      <c r="AB29" s="1184"/>
      <c r="AC29" s="1184"/>
      <c r="AD29" s="1184"/>
      <c r="AE29" s="1184"/>
      <c r="AF29" s="1184"/>
      <c r="AG29" s="1184"/>
      <c r="AH29" s="1184"/>
      <c r="AI29" s="1184"/>
    </row>
    <row r="30" spans="1:45" ht="17.149999999999999" customHeight="1">
      <c r="A30" s="1168" t="s">
        <v>329</v>
      </c>
      <c r="B30" s="1168"/>
      <c r="C30" s="1168"/>
      <c r="D30" s="1168"/>
      <c r="E30" s="1168"/>
      <c r="F30" s="1168"/>
      <c r="G30" s="1168"/>
      <c r="H30" s="1168"/>
      <c r="I30" s="1168"/>
      <c r="J30" s="1168"/>
      <c r="K30" s="1168"/>
      <c r="L30" s="1168"/>
      <c r="M30" s="1168"/>
      <c r="N30" s="1168"/>
      <c r="O30" s="1168"/>
      <c r="P30" s="1168"/>
      <c r="Q30" s="1168"/>
      <c r="R30" s="1168"/>
      <c r="S30" s="1168"/>
      <c r="T30" s="1168"/>
      <c r="U30" s="1168"/>
      <c r="V30" s="1168"/>
      <c r="W30" s="1168"/>
      <c r="X30" s="1168"/>
      <c r="Y30" s="1168"/>
      <c r="Z30" s="1168"/>
      <c r="AA30" s="1168"/>
      <c r="AB30" s="1177">
        <f>IFERROR(AB32/AB27*100,0)</f>
        <v>0</v>
      </c>
      <c r="AC30" s="1177"/>
      <c r="AD30" s="1177"/>
      <c r="AE30" s="1177"/>
      <c r="AF30" s="1177"/>
      <c r="AG30" s="1177"/>
      <c r="AH30" s="1177"/>
      <c r="AI30" s="1177"/>
    </row>
    <row r="31" spans="1:45" ht="17.149999999999999" customHeight="1">
      <c r="A31" s="1140" t="s">
        <v>454</v>
      </c>
      <c r="B31" s="1140"/>
      <c r="C31" s="1140"/>
      <c r="D31" s="1140"/>
      <c r="E31" s="1140"/>
      <c r="F31" s="1140"/>
      <c r="G31" s="1140"/>
      <c r="H31" s="1140"/>
      <c r="I31" s="1140"/>
      <c r="J31" s="1140"/>
      <c r="K31" s="1140"/>
      <c r="L31" s="1140"/>
      <c r="M31" s="1140"/>
      <c r="N31" s="1140"/>
      <c r="O31" s="1140"/>
      <c r="P31" s="1140"/>
      <c r="Q31" s="1140"/>
      <c r="R31" s="1140"/>
      <c r="S31" s="1140"/>
      <c r="T31" s="1140"/>
      <c r="U31" s="1140"/>
      <c r="V31" s="1140"/>
      <c r="W31" s="1140"/>
      <c r="X31" s="1140"/>
      <c r="Y31" s="1140"/>
      <c r="Z31" s="1140"/>
      <c r="AA31" s="1140"/>
      <c r="AB31" s="1140"/>
      <c r="AC31" s="1140"/>
      <c r="AD31" s="1140"/>
      <c r="AE31" s="1140"/>
      <c r="AF31" s="1140"/>
      <c r="AG31" s="1140"/>
      <c r="AH31" s="1140"/>
      <c r="AI31" s="1140"/>
    </row>
    <row r="32" spans="1:45" ht="17.149999999999999" customHeight="1">
      <c r="A32" s="1168" t="s">
        <v>579</v>
      </c>
      <c r="B32" s="1215"/>
      <c r="C32" s="1215"/>
      <c r="D32" s="1215"/>
      <c r="E32" s="1215"/>
      <c r="F32" s="1215"/>
      <c r="G32" s="1215"/>
      <c r="H32" s="1215"/>
      <c r="I32" s="1215"/>
      <c r="J32" s="1215"/>
      <c r="K32" s="1215"/>
      <c r="L32" s="1215"/>
      <c r="M32" s="1215"/>
      <c r="N32" s="1215"/>
      <c r="O32" s="1215"/>
      <c r="P32" s="1215"/>
      <c r="Q32" s="1215"/>
      <c r="R32" s="1215"/>
      <c r="S32" s="1215"/>
      <c r="T32" s="1215"/>
      <c r="U32" s="1215"/>
      <c r="V32" s="1215"/>
      <c r="W32" s="1215"/>
      <c r="X32" s="1215"/>
      <c r="Y32" s="1215"/>
      <c r="Z32" s="1215"/>
      <c r="AA32" s="1215"/>
      <c r="AB32" s="1179">
        <f>SUM(AB33,AB37)</f>
        <v>0</v>
      </c>
      <c r="AC32" s="1179"/>
      <c r="AD32" s="1179"/>
      <c r="AE32" s="1179"/>
      <c r="AF32" s="1179"/>
      <c r="AG32" s="1179"/>
      <c r="AH32" s="1179"/>
      <c r="AI32" s="1179"/>
      <c r="AN32" s="543"/>
    </row>
    <row r="33" spans="1:40" ht="17.149999999999999" customHeight="1">
      <c r="A33" s="1168" t="s">
        <v>580</v>
      </c>
      <c r="B33" s="1169"/>
      <c r="C33" s="1169"/>
      <c r="D33" s="1169"/>
      <c r="E33" s="1169"/>
      <c r="F33" s="1169"/>
      <c r="G33" s="1169"/>
      <c r="H33" s="1169"/>
      <c r="I33" s="1169"/>
      <c r="J33" s="1169"/>
      <c r="K33" s="1169"/>
      <c r="L33" s="1169"/>
      <c r="M33" s="1169"/>
      <c r="N33" s="1169"/>
      <c r="O33" s="1169"/>
      <c r="P33" s="1169"/>
      <c r="Q33" s="1169"/>
      <c r="R33" s="1169"/>
      <c r="S33" s="1169"/>
      <c r="T33" s="1169"/>
      <c r="U33" s="1169"/>
      <c r="V33" s="1169"/>
      <c r="W33" s="1169"/>
      <c r="X33" s="1169"/>
      <c r="Y33" s="1169"/>
      <c r="Z33" s="1169"/>
      <c r="AA33" s="1169"/>
      <c r="AB33" s="1178">
        <f>IF(OsPr192WoPP="3.2.2 Jednostka sektora finansów publicznych",AB34,SUM(AB34:AI35))</f>
        <v>0</v>
      </c>
      <c r="AC33" s="1179"/>
      <c r="AD33" s="1179"/>
      <c r="AE33" s="1179"/>
      <c r="AF33" s="1179"/>
      <c r="AG33" s="1179"/>
      <c r="AH33" s="1179"/>
      <c r="AI33" s="1179"/>
    </row>
    <row r="34" spans="1:40" ht="17.149999999999999" customHeight="1">
      <c r="A34" s="1168" t="s">
        <v>256</v>
      </c>
      <c r="B34" s="1169"/>
      <c r="C34" s="1169"/>
      <c r="D34" s="1169"/>
      <c r="E34" s="1169"/>
      <c r="F34" s="1169"/>
      <c r="G34" s="1169"/>
      <c r="H34" s="1169"/>
      <c r="I34" s="1169"/>
      <c r="J34" s="1169"/>
      <c r="K34" s="1169"/>
      <c r="L34" s="1169"/>
      <c r="M34" s="1169"/>
      <c r="N34" s="1169"/>
      <c r="O34" s="1169"/>
      <c r="P34" s="1169"/>
      <c r="Q34" s="1169"/>
      <c r="R34" s="1169"/>
      <c r="S34" s="1169"/>
      <c r="T34" s="1169"/>
      <c r="U34" s="1169"/>
      <c r="V34" s="1169"/>
      <c r="W34" s="1169"/>
      <c r="X34" s="1169"/>
      <c r="Y34" s="1169"/>
      <c r="Z34" s="1169"/>
      <c r="AA34" s="1169"/>
      <c r="AB34" s="1212"/>
      <c r="AC34" s="1212"/>
      <c r="AD34" s="1212"/>
      <c r="AE34" s="1212"/>
      <c r="AF34" s="1212"/>
      <c r="AG34" s="1212"/>
      <c r="AH34" s="1212"/>
      <c r="AI34" s="1212"/>
      <c r="AN34" s="544"/>
    </row>
    <row r="35" spans="1:40" ht="17.149999999999999" customHeight="1">
      <c r="A35" s="1168" t="s">
        <v>257</v>
      </c>
      <c r="B35" s="1169"/>
      <c r="C35" s="1169"/>
      <c r="D35" s="1169"/>
      <c r="E35" s="1169"/>
      <c r="F35" s="1169"/>
      <c r="G35" s="1169"/>
      <c r="H35" s="1169"/>
      <c r="I35" s="1169"/>
      <c r="J35" s="1169"/>
      <c r="K35" s="1169"/>
      <c r="L35" s="1169"/>
      <c r="M35" s="1169"/>
      <c r="N35" s="1169"/>
      <c r="O35" s="1169"/>
      <c r="P35" s="1169"/>
      <c r="Q35" s="1169"/>
      <c r="R35" s="1169"/>
      <c r="S35" s="1169"/>
      <c r="T35" s="1169"/>
      <c r="U35" s="1169"/>
      <c r="V35" s="1169"/>
      <c r="W35" s="1169"/>
      <c r="X35" s="1169"/>
      <c r="Y35" s="1169"/>
      <c r="Z35" s="1169"/>
      <c r="AA35" s="1169"/>
      <c r="AB35" s="1212"/>
      <c r="AC35" s="1212"/>
      <c r="AD35" s="1212"/>
      <c r="AE35" s="1212"/>
      <c r="AF35" s="1212"/>
      <c r="AG35" s="1212"/>
      <c r="AH35" s="1212"/>
      <c r="AI35" s="1212"/>
    </row>
    <row r="36" spans="1:40" ht="29.25" customHeight="1">
      <c r="A36" s="1168" t="s">
        <v>275</v>
      </c>
      <c r="B36" s="1169"/>
      <c r="C36" s="1169"/>
      <c r="D36" s="1169"/>
      <c r="E36" s="1169"/>
      <c r="F36" s="1169"/>
      <c r="G36" s="1169"/>
      <c r="H36" s="1169"/>
      <c r="I36" s="1169"/>
      <c r="J36" s="1169"/>
      <c r="K36" s="1169"/>
      <c r="L36" s="1169"/>
      <c r="M36" s="1169"/>
      <c r="N36" s="1169"/>
      <c r="O36" s="1169"/>
      <c r="P36" s="1169"/>
      <c r="Q36" s="1169"/>
      <c r="R36" s="1169"/>
      <c r="S36" s="1169"/>
      <c r="T36" s="1169"/>
      <c r="U36" s="1169"/>
      <c r="V36" s="1169"/>
      <c r="W36" s="1169"/>
      <c r="X36" s="1169"/>
      <c r="Y36" s="1169"/>
      <c r="Z36" s="1169"/>
      <c r="AA36" s="1169"/>
      <c r="AB36" s="1212"/>
      <c r="AC36" s="1212"/>
      <c r="AD36" s="1212"/>
      <c r="AE36" s="1212"/>
      <c r="AF36" s="1212"/>
      <c r="AG36" s="1212"/>
      <c r="AH36" s="1212"/>
      <c r="AI36" s="1212"/>
    </row>
    <row r="37" spans="1:40" ht="17.149999999999999" customHeight="1">
      <c r="A37" s="1168" t="s">
        <v>581</v>
      </c>
      <c r="B37" s="1169"/>
      <c r="C37" s="1169"/>
      <c r="D37" s="1169"/>
      <c r="E37" s="1169"/>
      <c r="F37" s="1169"/>
      <c r="G37" s="1169"/>
      <c r="H37" s="1169"/>
      <c r="I37" s="1169"/>
      <c r="J37" s="1169"/>
      <c r="K37" s="1169"/>
      <c r="L37" s="1169"/>
      <c r="M37" s="1169"/>
      <c r="N37" s="1169"/>
      <c r="O37" s="1169"/>
      <c r="P37" s="1169"/>
      <c r="Q37" s="1169"/>
      <c r="R37" s="1169"/>
      <c r="S37" s="1169"/>
      <c r="T37" s="1169"/>
      <c r="U37" s="1169"/>
      <c r="V37" s="1169"/>
      <c r="W37" s="1169"/>
      <c r="X37" s="1169"/>
      <c r="Y37" s="1169"/>
      <c r="Z37" s="1169"/>
      <c r="AA37" s="1169"/>
      <c r="AB37" s="1179">
        <f>IF(OsPr192WoPP="3.2.2 Jednostka sektora finansów publicznych",AB38,SUM(AB38:AI39))</f>
        <v>0</v>
      </c>
      <c r="AC37" s="1179"/>
      <c r="AD37" s="1179"/>
      <c r="AE37" s="1179"/>
      <c r="AF37" s="1179"/>
      <c r="AG37" s="1179"/>
      <c r="AH37" s="1179"/>
      <c r="AI37" s="1179"/>
      <c r="AM37" s="545"/>
    </row>
    <row r="38" spans="1:40" ht="17.149999999999999" customHeight="1">
      <c r="A38" s="1168" t="s">
        <v>258</v>
      </c>
      <c r="B38" s="1169"/>
      <c r="C38" s="1169"/>
      <c r="D38" s="1169"/>
      <c r="E38" s="1169"/>
      <c r="F38" s="1169"/>
      <c r="G38" s="1169"/>
      <c r="H38" s="1169"/>
      <c r="I38" s="1169"/>
      <c r="J38" s="1169"/>
      <c r="K38" s="1169"/>
      <c r="L38" s="1169"/>
      <c r="M38" s="1169"/>
      <c r="N38" s="1169"/>
      <c r="O38" s="1169"/>
      <c r="P38" s="1169"/>
      <c r="Q38" s="1169"/>
      <c r="R38" s="1169"/>
      <c r="S38" s="1169"/>
      <c r="T38" s="1169"/>
      <c r="U38" s="1169"/>
      <c r="V38" s="1169"/>
      <c r="W38" s="1169"/>
      <c r="X38" s="1169"/>
      <c r="Y38" s="1169"/>
      <c r="Z38" s="1169"/>
      <c r="AA38" s="1169"/>
      <c r="AB38" s="1184"/>
      <c r="AC38" s="1184"/>
      <c r="AD38" s="1184"/>
      <c r="AE38" s="1184"/>
      <c r="AF38" s="1184"/>
      <c r="AG38" s="1184"/>
      <c r="AH38" s="1184"/>
      <c r="AI38" s="1184"/>
    </row>
    <row r="39" spans="1:40" ht="17.149999999999999" customHeight="1">
      <c r="A39" s="1168" t="s">
        <v>259</v>
      </c>
      <c r="B39" s="1169"/>
      <c r="C39" s="1169"/>
      <c r="D39" s="1169"/>
      <c r="E39" s="1169"/>
      <c r="F39" s="1169"/>
      <c r="G39" s="1169"/>
      <c r="H39" s="1169"/>
      <c r="I39" s="1169"/>
      <c r="J39" s="1169"/>
      <c r="K39" s="1169"/>
      <c r="L39" s="1169"/>
      <c r="M39" s="1169"/>
      <c r="N39" s="1169"/>
      <c r="O39" s="1169"/>
      <c r="P39" s="1169"/>
      <c r="Q39" s="1169"/>
      <c r="R39" s="1169"/>
      <c r="S39" s="1169"/>
      <c r="T39" s="1169"/>
      <c r="U39" s="1169"/>
      <c r="V39" s="1169"/>
      <c r="W39" s="1169"/>
      <c r="X39" s="1169"/>
      <c r="Y39" s="1169"/>
      <c r="Z39" s="1169"/>
      <c r="AA39" s="1169"/>
      <c r="AB39" s="1184"/>
      <c r="AC39" s="1184"/>
      <c r="AD39" s="1184"/>
      <c r="AE39" s="1184"/>
      <c r="AF39" s="1184"/>
      <c r="AG39" s="1184"/>
      <c r="AH39" s="1184"/>
      <c r="AI39" s="1184"/>
    </row>
    <row r="40" spans="1:40" ht="32.25" customHeight="1">
      <c r="A40" s="1168" t="s">
        <v>282</v>
      </c>
      <c r="B40" s="1169"/>
      <c r="C40" s="1169"/>
      <c r="D40" s="1169"/>
      <c r="E40" s="1169"/>
      <c r="F40" s="1169"/>
      <c r="G40" s="1169"/>
      <c r="H40" s="1169"/>
      <c r="I40" s="1169"/>
      <c r="J40" s="1169"/>
      <c r="K40" s="1169"/>
      <c r="L40" s="1169"/>
      <c r="M40" s="1169"/>
      <c r="N40" s="1169"/>
      <c r="O40" s="1169"/>
      <c r="P40" s="1169"/>
      <c r="Q40" s="1169"/>
      <c r="R40" s="1169"/>
      <c r="S40" s="1169"/>
      <c r="T40" s="1169"/>
      <c r="U40" s="1169"/>
      <c r="V40" s="1169"/>
      <c r="W40" s="1169"/>
      <c r="X40" s="1169"/>
      <c r="Y40" s="1169"/>
      <c r="Z40" s="1169"/>
      <c r="AA40" s="1169"/>
      <c r="AB40" s="1184"/>
      <c r="AC40" s="1184"/>
      <c r="AD40" s="1184"/>
      <c r="AE40" s="1184"/>
      <c r="AF40" s="1184"/>
      <c r="AG40" s="1184"/>
      <c r="AH40" s="1184"/>
      <c r="AI40" s="1184"/>
    </row>
    <row r="41" spans="1:40" ht="32.25" customHeight="1">
      <c r="A41" s="1180" t="s">
        <v>966</v>
      </c>
      <c r="B41" s="1180"/>
      <c r="C41" s="1180"/>
      <c r="D41" s="1180"/>
      <c r="E41" s="1180"/>
      <c r="F41" s="1180"/>
      <c r="G41" s="1180"/>
      <c r="H41" s="1180"/>
      <c r="I41" s="1180"/>
      <c r="J41" s="1180"/>
      <c r="K41" s="1180"/>
      <c r="L41" s="1180"/>
      <c r="M41" s="1180"/>
      <c r="N41" s="1180"/>
      <c r="O41" s="1180"/>
      <c r="P41" s="1180"/>
      <c r="Q41" s="1180"/>
      <c r="R41" s="1180"/>
      <c r="S41" s="1180"/>
      <c r="T41" s="1180"/>
      <c r="U41" s="1180"/>
      <c r="V41" s="1180"/>
      <c r="W41" s="1180"/>
      <c r="X41" s="1180"/>
      <c r="Y41" s="1180"/>
      <c r="Z41" s="1180"/>
      <c r="AA41" s="1180"/>
      <c r="AB41" s="1180"/>
      <c r="AC41" s="1180"/>
      <c r="AD41" s="1180"/>
      <c r="AE41" s="1180"/>
      <c r="AF41" s="1180"/>
      <c r="AG41" s="1180"/>
      <c r="AH41" s="1180"/>
      <c r="AI41" s="1180"/>
    </row>
    <row r="42" spans="1:40" s="172" customFormat="1" ht="17.149999999999999" customHeight="1">
      <c r="A42" s="1140" t="s">
        <v>562</v>
      </c>
      <c r="B42" s="1140"/>
      <c r="C42" s="1140"/>
      <c r="D42" s="1140"/>
      <c r="E42" s="1140"/>
      <c r="F42" s="1140"/>
      <c r="G42" s="1140"/>
      <c r="H42" s="1140"/>
      <c r="I42" s="1140"/>
      <c r="J42" s="1140"/>
      <c r="K42" s="1140"/>
      <c r="L42" s="1140"/>
      <c r="M42" s="1140"/>
      <c r="N42" s="1140"/>
      <c r="O42" s="1140"/>
      <c r="P42" s="1140"/>
      <c r="Q42" s="1140"/>
      <c r="R42" s="1140"/>
      <c r="S42" s="1140"/>
      <c r="T42" s="1140"/>
      <c r="U42" s="1140"/>
      <c r="V42" s="1140"/>
      <c r="W42" s="1140"/>
      <c r="X42" s="1140"/>
      <c r="Y42" s="1140"/>
      <c r="Z42" s="1140"/>
      <c r="AA42" s="1140"/>
      <c r="AB42" s="1140"/>
      <c r="AC42" s="1140"/>
      <c r="AD42" s="1140"/>
      <c r="AE42" s="1140"/>
      <c r="AF42" s="1140"/>
      <c r="AG42" s="1140"/>
      <c r="AH42" s="1140"/>
      <c r="AI42" s="1140"/>
    </row>
    <row r="43" spans="1:40" s="172" customFormat="1" ht="17.149999999999999" customHeight="1">
      <c r="A43" s="1140" t="s">
        <v>251</v>
      </c>
      <c r="B43" s="1140"/>
      <c r="C43" s="1140"/>
      <c r="D43" s="1140"/>
      <c r="E43" s="1140"/>
      <c r="F43" s="1140"/>
      <c r="G43" s="1140"/>
      <c r="H43" s="1140"/>
      <c r="I43" s="1140"/>
      <c r="J43" s="1140"/>
      <c r="K43" s="1140"/>
      <c r="L43" s="1140"/>
      <c r="M43" s="1140"/>
      <c r="N43" s="1140"/>
      <c r="O43" s="1140"/>
      <c r="P43" s="1140"/>
      <c r="Q43" s="1140"/>
      <c r="R43" s="1140"/>
      <c r="S43" s="1140"/>
      <c r="T43" s="1140"/>
      <c r="U43" s="1140"/>
      <c r="V43" s="1140"/>
      <c r="W43" s="1140"/>
      <c r="X43" s="1140"/>
      <c r="Y43" s="1140"/>
      <c r="Z43" s="1140"/>
      <c r="AA43" s="1140"/>
      <c r="AB43" s="1140"/>
      <c r="AC43" s="1140"/>
      <c r="AD43" s="1140"/>
      <c r="AE43" s="1140"/>
      <c r="AF43" s="1140"/>
      <c r="AG43" s="1140"/>
      <c r="AH43" s="1140"/>
      <c r="AI43" s="1140"/>
    </row>
    <row r="44" spans="1:40" s="172" customFormat="1" ht="17.149999999999999" customHeight="1">
      <c r="A44" s="1140" t="s">
        <v>913</v>
      </c>
      <c r="B44" s="1140"/>
      <c r="C44" s="1140"/>
      <c r="D44" s="1140"/>
      <c r="E44" s="1140"/>
      <c r="F44" s="1140"/>
      <c r="G44" s="1140"/>
      <c r="H44" s="1140"/>
      <c r="I44" s="1140"/>
      <c r="J44" s="1140"/>
      <c r="K44" s="1140"/>
      <c r="L44" s="1140"/>
      <c r="M44" s="1140"/>
      <c r="N44" s="1141" t="s">
        <v>13</v>
      </c>
      <c r="O44" s="1142"/>
      <c r="P44" s="72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174"/>
      <c r="AG44" s="174"/>
      <c r="AH44" s="173"/>
      <c r="AI44" s="332"/>
    </row>
    <row r="45" spans="1:40" s="172" customFormat="1" ht="17.149999999999999" customHeight="1">
      <c r="A45" s="1176" t="s">
        <v>353</v>
      </c>
      <c r="B45" s="1176"/>
      <c r="C45" s="1176"/>
      <c r="D45" s="1176"/>
      <c r="E45" s="1176"/>
      <c r="F45" s="1176"/>
      <c r="G45" s="1176"/>
      <c r="H45" s="1176"/>
      <c r="I45" s="1176"/>
      <c r="J45" s="1176"/>
      <c r="K45" s="1176"/>
      <c r="L45" s="1176"/>
      <c r="M45" s="1176"/>
      <c r="N45" s="1176"/>
      <c r="O45" s="1176"/>
      <c r="P45" s="1176"/>
      <c r="Q45" s="1176"/>
      <c r="R45" s="1176"/>
      <c r="S45" s="1176"/>
      <c r="T45" s="1176"/>
      <c r="U45" s="1176"/>
      <c r="V45" s="1176"/>
      <c r="W45" s="1176"/>
      <c r="X45" s="1176"/>
      <c r="Y45" s="1176"/>
      <c r="Z45" s="1176"/>
      <c r="AA45" s="1176"/>
      <c r="AB45" s="1176"/>
      <c r="AC45" s="1176"/>
      <c r="AD45" s="1176"/>
      <c r="AE45" s="1176"/>
      <c r="AF45" s="1176"/>
      <c r="AG45" s="1176"/>
      <c r="AH45" s="1176"/>
      <c r="AI45" s="388"/>
    </row>
    <row r="46" spans="1:40" s="425" customFormat="1" ht="39.9" customHeight="1">
      <c r="A46" s="1136" t="s">
        <v>5</v>
      </c>
      <c r="B46" s="1137"/>
      <c r="C46" s="1137"/>
      <c r="D46" s="1138"/>
      <c r="E46" s="1113" t="s">
        <v>457</v>
      </c>
      <c r="F46" s="1114"/>
      <c r="G46" s="1114"/>
      <c r="H46" s="1114"/>
      <c r="I46" s="1114"/>
      <c r="J46" s="1114"/>
      <c r="K46" s="1114"/>
      <c r="L46" s="1114"/>
      <c r="M46" s="1114"/>
      <c r="N46" s="1114"/>
      <c r="O46" s="1114"/>
      <c r="P46" s="1114"/>
      <c r="Q46" s="1114"/>
      <c r="R46" s="1114"/>
      <c r="S46" s="1115"/>
      <c r="T46" s="1113" t="s">
        <v>455</v>
      </c>
      <c r="U46" s="1114"/>
      <c r="V46" s="1114"/>
      <c r="W46" s="1114"/>
      <c r="X46" s="1114"/>
      <c r="Y46" s="1114"/>
      <c r="Z46" s="1114"/>
      <c r="AA46" s="1114"/>
      <c r="AB46" s="1114"/>
      <c r="AC46" s="1114"/>
      <c r="AD46" s="1114"/>
      <c r="AE46" s="1114"/>
      <c r="AF46" s="1114"/>
      <c r="AG46" s="1114"/>
      <c r="AH46" s="1115"/>
    </row>
    <row r="47" spans="1:40" s="172" customFormat="1" ht="17.25" customHeight="1">
      <c r="A47" s="1136" t="s">
        <v>456</v>
      </c>
      <c r="B47" s="1137"/>
      <c r="C47" s="1137"/>
      <c r="D47" s="1137"/>
      <c r="E47" s="1181"/>
      <c r="F47" s="1182"/>
      <c r="G47" s="1182"/>
      <c r="H47" s="1182"/>
      <c r="I47" s="1182"/>
      <c r="J47" s="1182"/>
      <c r="K47" s="1182"/>
      <c r="L47" s="1182"/>
      <c r="M47" s="1182"/>
      <c r="N47" s="1182"/>
      <c r="O47" s="1182"/>
      <c r="P47" s="1182"/>
      <c r="Q47" s="1182"/>
      <c r="R47" s="1182"/>
      <c r="S47" s="1183"/>
      <c r="T47" s="1170"/>
      <c r="U47" s="1171"/>
      <c r="V47" s="1171"/>
      <c r="W47" s="1171"/>
      <c r="X47" s="1171"/>
      <c r="Y47" s="1171"/>
      <c r="Z47" s="1171"/>
      <c r="AA47" s="1171"/>
      <c r="AB47" s="1171"/>
      <c r="AC47" s="1171"/>
      <c r="AD47" s="1171"/>
      <c r="AE47" s="1171"/>
      <c r="AF47" s="1171"/>
      <c r="AG47" s="1171"/>
      <c r="AH47" s="1172"/>
    </row>
    <row r="48" spans="1:40" s="172" customFormat="1" ht="17.25" customHeight="1">
      <c r="A48" s="1136" t="s">
        <v>255</v>
      </c>
      <c r="B48" s="1137"/>
      <c r="C48" s="1137"/>
      <c r="D48" s="1137"/>
      <c r="E48" s="1181"/>
      <c r="F48" s="1182"/>
      <c r="G48" s="1182"/>
      <c r="H48" s="1182"/>
      <c r="I48" s="1182"/>
      <c r="J48" s="1182"/>
      <c r="K48" s="1182"/>
      <c r="L48" s="1182"/>
      <c r="M48" s="1182"/>
      <c r="N48" s="1182"/>
      <c r="O48" s="1182"/>
      <c r="P48" s="1182"/>
      <c r="Q48" s="1182"/>
      <c r="R48" s="1182"/>
      <c r="S48" s="1183"/>
      <c r="T48" s="1170"/>
      <c r="U48" s="1171"/>
      <c r="V48" s="1171"/>
      <c r="W48" s="1171"/>
      <c r="X48" s="1171"/>
      <c r="Y48" s="1171"/>
      <c r="Z48" s="1171"/>
      <c r="AA48" s="1171"/>
      <c r="AB48" s="1171"/>
      <c r="AC48" s="1171"/>
      <c r="AD48" s="1171"/>
      <c r="AE48" s="1171"/>
      <c r="AF48" s="1171"/>
      <c r="AG48" s="1171"/>
      <c r="AH48" s="1172"/>
    </row>
    <row r="49" spans="1:35" s="172" customFormat="1" ht="17.25" customHeight="1">
      <c r="A49" s="1136" t="s">
        <v>184</v>
      </c>
      <c r="B49" s="1137"/>
      <c r="C49" s="1137"/>
      <c r="D49" s="1137"/>
      <c r="E49" s="1173">
        <f>SUM(E47:S48)</f>
        <v>0</v>
      </c>
      <c r="F49" s="1174"/>
      <c r="G49" s="1174"/>
      <c r="H49" s="1174"/>
      <c r="I49" s="1174"/>
      <c r="J49" s="1174"/>
      <c r="K49" s="1174"/>
      <c r="L49" s="1174"/>
      <c r="M49" s="1174"/>
      <c r="N49" s="1174"/>
      <c r="O49" s="1174"/>
      <c r="P49" s="1174"/>
      <c r="Q49" s="1174"/>
      <c r="R49" s="1174"/>
      <c r="S49" s="1175"/>
      <c r="T49" s="1173">
        <f>SUM(T47:AH48)</f>
        <v>0</v>
      </c>
      <c r="U49" s="1174"/>
      <c r="V49" s="1174"/>
      <c r="W49" s="1174"/>
      <c r="X49" s="1174"/>
      <c r="Y49" s="1174"/>
      <c r="Z49" s="1174"/>
      <c r="AA49" s="1174"/>
      <c r="AB49" s="1174"/>
      <c r="AC49" s="1174"/>
      <c r="AD49" s="1174"/>
      <c r="AE49" s="1174"/>
      <c r="AF49" s="1174"/>
      <c r="AG49" s="1174"/>
      <c r="AH49" s="1175"/>
    </row>
    <row r="50" spans="1:35" s="172" customFormat="1" ht="9.9" customHeight="1">
      <c r="A50" s="331"/>
      <c r="B50" s="331"/>
      <c r="C50" s="345"/>
      <c r="D50" s="345"/>
      <c r="E50" s="330"/>
      <c r="F50" s="330"/>
      <c r="G50" s="330"/>
      <c r="H50" s="330"/>
      <c r="I50" s="330"/>
      <c r="J50" s="330"/>
      <c r="K50" s="330"/>
      <c r="L50" s="330"/>
      <c r="M50" s="330"/>
      <c r="N50" s="336"/>
      <c r="O50" s="336"/>
      <c r="P50" s="336"/>
      <c r="Q50" s="336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174"/>
      <c r="AC50" s="174"/>
      <c r="AD50" s="174"/>
      <c r="AE50" s="174"/>
      <c r="AF50" s="174"/>
      <c r="AG50" s="174"/>
      <c r="AH50" s="174"/>
      <c r="AI50" s="174"/>
    </row>
    <row r="51" spans="1:35" s="172" customFormat="1" ht="39.9" customHeight="1">
      <c r="A51" s="1139" t="s">
        <v>5</v>
      </c>
      <c r="B51" s="1139"/>
      <c r="C51" s="1139"/>
      <c r="D51" s="1139"/>
      <c r="E51" s="1187" t="s">
        <v>278</v>
      </c>
      <c r="F51" s="1188"/>
      <c r="G51" s="1188"/>
      <c r="H51" s="1188"/>
      <c r="I51" s="1188"/>
      <c r="J51" s="1188"/>
      <c r="K51" s="1188"/>
      <c r="L51" s="1188"/>
      <c r="M51" s="1188"/>
      <c r="N51" s="1188"/>
      <c r="O51" s="1188"/>
      <c r="P51" s="1188"/>
      <c r="Q51" s="1188"/>
      <c r="R51" s="1188"/>
      <c r="S51" s="1189"/>
      <c r="T51" s="1113" t="s">
        <v>260</v>
      </c>
      <c r="U51" s="1114"/>
      <c r="V51" s="1114"/>
      <c r="W51" s="1114"/>
      <c r="X51" s="1114"/>
      <c r="Y51" s="1114"/>
      <c r="Z51" s="1114"/>
      <c r="AA51" s="1114"/>
      <c r="AB51" s="1114"/>
      <c r="AC51" s="1114"/>
      <c r="AD51" s="1114"/>
      <c r="AE51" s="1114"/>
      <c r="AF51" s="1114"/>
      <c r="AG51" s="1114"/>
      <c r="AH51" s="1115"/>
      <c r="AI51" s="23"/>
    </row>
    <row r="52" spans="1:35" s="172" customFormat="1" ht="11.4" customHeight="1">
      <c r="A52" s="1139" t="s">
        <v>222</v>
      </c>
      <c r="B52" s="1139"/>
      <c r="C52" s="1139"/>
      <c r="D52" s="1139"/>
      <c r="E52" s="1181"/>
      <c r="F52" s="1182"/>
      <c r="G52" s="1182"/>
      <c r="H52" s="1182"/>
      <c r="I52" s="1182"/>
      <c r="J52" s="1182"/>
      <c r="K52" s="1182"/>
      <c r="L52" s="1182"/>
      <c r="M52" s="1182"/>
      <c r="N52" s="1182"/>
      <c r="O52" s="1182"/>
      <c r="P52" s="1182"/>
      <c r="Q52" s="1182"/>
      <c r="R52" s="1182"/>
      <c r="S52" s="1183"/>
      <c r="T52" s="25"/>
      <c r="U52" s="25"/>
      <c r="V52" s="25"/>
      <c r="W52" s="25"/>
      <c r="X52" s="176"/>
      <c r="Y52" s="176"/>
      <c r="Z52" s="176"/>
      <c r="AA52" s="181"/>
      <c r="AB52" s="568"/>
      <c r="AC52" s="336"/>
      <c r="AD52" s="336"/>
      <c r="AE52" s="336"/>
      <c r="AF52" s="336"/>
      <c r="AG52" s="178"/>
      <c r="AH52" s="179"/>
      <c r="AI52" s="336"/>
    </row>
    <row r="53" spans="1:35" s="172" customFormat="1" ht="17.149999999999999" customHeight="1">
      <c r="A53" s="1139"/>
      <c r="B53" s="1139"/>
      <c r="C53" s="1139"/>
      <c r="D53" s="1139"/>
      <c r="E53" s="1181"/>
      <c r="F53" s="1182"/>
      <c r="G53" s="1182"/>
      <c r="H53" s="1182"/>
      <c r="I53" s="1182"/>
      <c r="J53" s="1182"/>
      <c r="K53" s="1182"/>
      <c r="L53" s="1182"/>
      <c r="M53" s="1182"/>
      <c r="N53" s="1182"/>
      <c r="O53" s="1182"/>
      <c r="P53" s="1182"/>
      <c r="Q53" s="1182"/>
      <c r="R53" s="1182"/>
      <c r="S53" s="1183"/>
      <c r="T53" s="25"/>
      <c r="X53" s="1190"/>
      <c r="Y53" s="1191"/>
      <c r="Z53" s="1191"/>
      <c r="AA53" s="1191"/>
      <c r="AB53" s="1191"/>
      <c r="AC53" s="1191"/>
      <c r="AD53" s="1192"/>
      <c r="AG53" s="181"/>
      <c r="AH53" s="175"/>
      <c r="AI53" s="181"/>
    </row>
    <row r="54" spans="1:35" s="172" customFormat="1" ht="11.4" customHeight="1">
      <c r="A54" s="1139"/>
      <c r="B54" s="1139"/>
      <c r="C54" s="1139"/>
      <c r="D54" s="1139"/>
      <c r="E54" s="1181"/>
      <c r="F54" s="1182"/>
      <c r="G54" s="1182"/>
      <c r="H54" s="1182"/>
      <c r="I54" s="1182"/>
      <c r="J54" s="1182"/>
      <c r="K54" s="1182"/>
      <c r="L54" s="1182"/>
      <c r="M54" s="1182"/>
      <c r="N54" s="1182"/>
      <c r="O54" s="1182"/>
      <c r="P54" s="1182"/>
      <c r="Q54" s="1182"/>
      <c r="R54" s="1182"/>
      <c r="S54" s="1183"/>
      <c r="T54" s="20"/>
      <c r="W54" s="182"/>
      <c r="X54" s="1186" t="s">
        <v>434</v>
      </c>
      <c r="Y54" s="1186"/>
      <c r="Z54" s="1186"/>
      <c r="AA54" s="1186"/>
      <c r="AB54" s="1186"/>
      <c r="AC54" s="1186"/>
      <c r="AD54" s="1186"/>
      <c r="AE54" s="182"/>
      <c r="AF54" s="182"/>
      <c r="AG54" s="182"/>
      <c r="AH54" s="183"/>
      <c r="AI54" s="181"/>
    </row>
    <row r="55" spans="1:35" s="172" customFormat="1" ht="11.4" customHeight="1">
      <c r="A55" s="1139" t="s">
        <v>223</v>
      </c>
      <c r="B55" s="1139"/>
      <c r="C55" s="1139"/>
      <c r="D55" s="1139"/>
      <c r="E55" s="1181"/>
      <c r="F55" s="1182"/>
      <c r="G55" s="1182"/>
      <c r="H55" s="1182"/>
      <c r="I55" s="1182"/>
      <c r="J55" s="1182"/>
      <c r="K55" s="1182"/>
      <c r="L55" s="1182"/>
      <c r="M55" s="1182"/>
      <c r="N55" s="1182"/>
      <c r="O55" s="1182"/>
      <c r="P55" s="1182"/>
      <c r="Q55" s="1182"/>
      <c r="R55" s="1182"/>
      <c r="S55" s="1183"/>
      <c r="T55" s="16"/>
      <c r="U55" s="16"/>
      <c r="V55" s="16"/>
      <c r="W55" s="16"/>
      <c r="X55" s="184"/>
      <c r="Y55" s="184"/>
      <c r="Z55" s="184"/>
      <c r="AA55" s="222"/>
      <c r="AB55" s="178"/>
      <c r="AC55" s="178"/>
      <c r="AD55" s="178"/>
      <c r="AE55" s="178"/>
      <c r="AF55" s="178"/>
      <c r="AG55" s="178"/>
      <c r="AH55" s="179"/>
      <c r="AI55" s="336"/>
    </row>
    <row r="56" spans="1:35" s="172" customFormat="1" ht="17.149999999999999" customHeight="1">
      <c r="A56" s="1139"/>
      <c r="B56" s="1139"/>
      <c r="C56" s="1139"/>
      <c r="D56" s="1139"/>
      <c r="E56" s="1181"/>
      <c r="F56" s="1182"/>
      <c r="G56" s="1182"/>
      <c r="H56" s="1182"/>
      <c r="I56" s="1182"/>
      <c r="J56" s="1182"/>
      <c r="K56" s="1182"/>
      <c r="L56" s="1182"/>
      <c r="M56" s="1182"/>
      <c r="N56" s="1182"/>
      <c r="O56" s="1182"/>
      <c r="P56" s="1182"/>
      <c r="Q56" s="1182"/>
      <c r="R56" s="1182"/>
      <c r="S56" s="1183"/>
      <c r="T56" s="25"/>
      <c r="X56" s="1190"/>
      <c r="Y56" s="1191"/>
      <c r="Z56" s="1191"/>
      <c r="AA56" s="1191"/>
      <c r="AB56" s="1191"/>
      <c r="AC56" s="1191"/>
      <c r="AD56" s="1192"/>
      <c r="AG56" s="181"/>
      <c r="AH56" s="175"/>
      <c r="AI56" s="181"/>
    </row>
    <row r="57" spans="1:35" s="172" customFormat="1" ht="11.4" customHeight="1">
      <c r="A57" s="1139"/>
      <c r="B57" s="1139"/>
      <c r="C57" s="1139"/>
      <c r="D57" s="1139"/>
      <c r="E57" s="1181"/>
      <c r="F57" s="1182"/>
      <c r="G57" s="1182"/>
      <c r="H57" s="1182"/>
      <c r="I57" s="1182"/>
      <c r="J57" s="1182"/>
      <c r="K57" s="1182"/>
      <c r="L57" s="1182"/>
      <c r="M57" s="1182"/>
      <c r="N57" s="1182"/>
      <c r="O57" s="1182"/>
      <c r="P57" s="1182"/>
      <c r="Q57" s="1182"/>
      <c r="R57" s="1182"/>
      <c r="S57" s="1183"/>
      <c r="T57" s="20"/>
      <c r="W57" s="182"/>
      <c r="X57" s="1186" t="s">
        <v>434</v>
      </c>
      <c r="Y57" s="1186"/>
      <c r="Z57" s="1186"/>
      <c r="AA57" s="1186"/>
      <c r="AB57" s="1186"/>
      <c r="AC57" s="1186"/>
      <c r="AD57" s="1186"/>
      <c r="AE57" s="182"/>
      <c r="AF57" s="182"/>
      <c r="AG57" s="182"/>
      <c r="AH57" s="183"/>
    </row>
    <row r="58" spans="1:35" s="172" customFormat="1" ht="39.9" customHeight="1">
      <c r="A58" s="1139" t="s">
        <v>184</v>
      </c>
      <c r="B58" s="1139"/>
      <c r="C58" s="1139"/>
      <c r="D58" s="1139"/>
      <c r="E58" s="1173">
        <f>SUM(E52:S57)</f>
        <v>0</v>
      </c>
      <c r="F58" s="1174"/>
      <c r="G58" s="1174"/>
      <c r="H58" s="1174"/>
      <c r="I58" s="1174"/>
      <c r="J58" s="1174"/>
      <c r="K58" s="1174"/>
      <c r="L58" s="1174"/>
      <c r="M58" s="1174"/>
      <c r="N58" s="1174"/>
      <c r="O58" s="1174"/>
      <c r="P58" s="1174"/>
      <c r="Q58" s="1174"/>
      <c r="R58" s="1174"/>
      <c r="S58" s="117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23"/>
      <c r="AF58" s="23"/>
      <c r="AG58" s="23"/>
      <c r="AH58" s="23"/>
      <c r="AI58" s="23"/>
    </row>
    <row r="59" spans="1:35" s="172" customFormat="1" ht="17.149999999999999" customHeight="1">
      <c r="A59" s="1185" t="s">
        <v>354</v>
      </c>
      <c r="B59" s="1185"/>
      <c r="C59" s="1185"/>
      <c r="D59" s="1185"/>
      <c r="E59" s="1185"/>
      <c r="F59" s="1185"/>
      <c r="G59" s="1185"/>
      <c r="H59" s="1185"/>
      <c r="I59" s="1185"/>
      <c r="J59" s="1185"/>
      <c r="K59" s="1185"/>
      <c r="L59" s="1185"/>
      <c r="M59" s="1185"/>
      <c r="N59" s="1185"/>
      <c r="O59" s="1185"/>
      <c r="P59" s="1185"/>
      <c r="Q59" s="1185"/>
      <c r="R59" s="1185"/>
      <c r="S59" s="1185"/>
      <c r="T59" s="1185"/>
      <c r="U59" s="1185"/>
      <c r="V59" s="1185"/>
      <c r="W59" s="1185"/>
      <c r="X59" s="1185"/>
      <c r="Y59" s="1185"/>
      <c r="Z59" s="1185"/>
      <c r="AA59" s="1185"/>
      <c r="AB59" s="1185"/>
      <c r="AC59" s="1185"/>
      <c r="AD59" s="1185"/>
      <c r="AE59" s="1185"/>
      <c r="AF59" s="1185"/>
      <c r="AG59" s="1185"/>
      <c r="AH59" s="1185"/>
      <c r="AI59" s="381"/>
    </row>
    <row r="60" spans="1:35" s="172" customFormat="1" ht="17.149999999999999" customHeight="1">
      <c r="A60" s="1140" t="s">
        <v>261</v>
      </c>
      <c r="B60" s="1140"/>
      <c r="C60" s="1140"/>
      <c r="D60" s="1140"/>
      <c r="E60" s="1140"/>
      <c r="F60" s="1140"/>
      <c r="G60" s="1140"/>
      <c r="H60" s="1140"/>
      <c r="I60" s="1140"/>
      <c r="J60" s="1140"/>
      <c r="K60" s="1140"/>
      <c r="L60" s="1140"/>
      <c r="M60" s="1140"/>
      <c r="N60" s="1140"/>
      <c r="O60" s="1140"/>
      <c r="P60" s="1140"/>
      <c r="Q60" s="1140"/>
      <c r="R60" s="1140"/>
      <c r="S60" s="1140"/>
      <c r="T60" s="1140"/>
      <c r="U60" s="1140"/>
      <c r="V60" s="1140"/>
      <c r="W60" s="1140"/>
      <c r="X60" s="1140"/>
      <c r="Y60" s="1140"/>
      <c r="Z60" s="23"/>
      <c r="AA60" s="23"/>
      <c r="AB60" s="23"/>
      <c r="AC60" s="23"/>
      <c r="AD60" s="1102" t="s">
        <v>13</v>
      </c>
      <c r="AE60" s="1102"/>
      <c r="AF60" s="1102"/>
      <c r="AG60" s="23"/>
      <c r="AH60" s="23"/>
      <c r="AI60" s="23"/>
    </row>
    <row r="61" spans="1:35" s="172" customFormat="1" ht="17.149999999999999" customHeight="1">
      <c r="A61" s="1140" t="s">
        <v>262</v>
      </c>
      <c r="B61" s="1140"/>
      <c r="C61" s="1140"/>
      <c r="D61" s="1140"/>
      <c r="E61" s="1140"/>
      <c r="F61" s="1140"/>
      <c r="G61" s="1140"/>
      <c r="H61" s="1140"/>
      <c r="I61" s="1140"/>
      <c r="J61" s="1140"/>
      <c r="K61" s="1140"/>
      <c r="L61" s="1140"/>
      <c r="M61" s="1140"/>
      <c r="N61" s="1140"/>
      <c r="O61" s="1140"/>
      <c r="P61" s="1140"/>
      <c r="Q61" s="1140"/>
      <c r="R61" s="1140"/>
      <c r="S61" s="1140"/>
      <c r="T61" s="1140"/>
      <c r="U61" s="1140"/>
      <c r="V61" s="1140"/>
      <c r="W61" s="1140"/>
      <c r="X61" s="1140"/>
      <c r="Y61" s="1140"/>
      <c r="Z61" s="1140"/>
      <c r="AA61" s="1140"/>
      <c r="AB61" s="171"/>
      <c r="AC61" s="171"/>
      <c r="AD61" s="171"/>
      <c r="AE61" s="459"/>
      <c r="AF61" s="171"/>
      <c r="AG61" s="171"/>
      <c r="AH61" s="171"/>
      <c r="AI61" s="171"/>
    </row>
    <row r="62" spans="1:35" s="172" customFormat="1" ht="17.149999999999999" customHeight="1">
      <c r="A62" s="1140" t="s">
        <v>263</v>
      </c>
      <c r="B62" s="1140"/>
      <c r="C62" s="1140"/>
      <c r="D62" s="1140"/>
      <c r="E62" s="1140"/>
      <c r="F62" s="1140"/>
      <c r="G62" s="1140"/>
      <c r="H62" s="1140"/>
      <c r="I62" s="1140"/>
      <c r="J62" s="1140"/>
      <c r="K62" s="1140"/>
      <c r="L62" s="1140"/>
      <c r="M62" s="1140"/>
      <c r="N62" s="1140"/>
      <c r="O62" s="1140"/>
      <c r="P62" s="1140"/>
      <c r="Q62" s="1140"/>
      <c r="R62" s="1140"/>
      <c r="S62" s="1140"/>
      <c r="T62" s="1140"/>
      <c r="U62" s="1140"/>
      <c r="V62" s="1140"/>
      <c r="W62" s="1140"/>
      <c r="X62" s="1140"/>
      <c r="Y62" s="1140"/>
      <c r="Z62" s="1140"/>
      <c r="AA62" s="1140"/>
      <c r="AB62" s="171"/>
      <c r="AC62" s="171"/>
      <c r="AD62" s="171"/>
      <c r="AE62" s="459"/>
      <c r="AF62" s="171"/>
      <c r="AG62" s="171"/>
      <c r="AH62" s="171"/>
      <c r="AI62" s="171"/>
    </row>
    <row r="63" spans="1:35" s="172" customFormat="1" ht="17.149999999999999" customHeight="1">
      <c r="A63" s="1140" t="s">
        <v>264</v>
      </c>
      <c r="B63" s="1140"/>
      <c r="C63" s="1140"/>
      <c r="D63" s="1140"/>
      <c r="E63" s="1140"/>
      <c r="F63" s="1140"/>
      <c r="G63" s="1140"/>
      <c r="H63" s="1140"/>
      <c r="I63" s="1140"/>
      <c r="J63" s="1140"/>
      <c r="K63" s="1140"/>
      <c r="L63" s="1140"/>
      <c r="M63" s="1140"/>
      <c r="N63" s="1140"/>
      <c r="O63" s="1140"/>
      <c r="P63" s="1140"/>
      <c r="Q63" s="1140"/>
      <c r="R63" s="1140"/>
      <c r="S63" s="1140"/>
      <c r="T63" s="1140"/>
      <c r="U63" s="1140"/>
      <c r="V63" s="1140"/>
      <c r="W63" s="1140"/>
      <c r="X63" s="1140"/>
      <c r="Y63" s="1140"/>
      <c r="Z63" s="1140"/>
      <c r="AA63" s="1140"/>
      <c r="AB63" s="171"/>
      <c r="AC63" s="171"/>
      <c r="AD63" s="171"/>
      <c r="AE63" s="141" t="str">
        <f>IF(AE61="x","",IF(AE62="x","","x"))</f>
        <v>x</v>
      </c>
      <c r="AF63" s="171"/>
      <c r="AG63" s="171"/>
      <c r="AH63" s="171"/>
      <c r="AI63" s="171"/>
    </row>
    <row r="64" spans="1:35" s="172" customFormat="1" ht="9.9" customHeight="1">
      <c r="A64" s="381"/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171"/>
      <c r="AC64" s="171"/>
      <c r="AD64" s="171"/>
      <c r="AE64" s="385"/>
      <c r="AF64" s="171"/>
      <c r="AG64" s="171"/>
      <c r="AH64" s="171"/>
      <c r="AI64" s="171"/>
    </row>
    <row r="65" spans="1:35" s="172" customFormat="1" ht="54" customHeight="1">
      <c r="A65" s="23"/>
      <c r="B65" s="1139" t="s">
        <v>265</v>
      </c>
      <c r="C65" s="1139"/>
      <c r="D65" s="1139"/>
      <c r="E65" s="1139"/>
      <c r="F65" s="1139"/>
      <c r="G65" s="1184"/>
      <c r="H65" s="1184"/>
      <c r="I65" s="1184"/>
      <c r="J65" s="1184"/>
      <c r="K65" s="1184"/>
      <c r="L65" s="1184"/>
      <c r="M65" s="1184"/>
      <c r="N65" s="1184"/>
      <c r="O65" s="1184"/>
      <c r="P65" s="1184"/>
      <c r="Q65" s="130"/>
      <c r="R65" s="130"/>
      <c r="S65" s="23"/>
      <c r="T65" s="1139" t="s">
        <v>266</v>
      </c>
      <c r="U65" s="1139"/>
      <c r="V65" s="1139"/>
      <c r="W65" s="1139"/>
      <c r="X65" s="1139"/>
      <c r="Y65" s="1184"/>
      <c r="Z65" s="1184"/>
      <c r="AA65" s="1184"/>
      <c r="AB65" s="1184"/>
      <c r="AC65" s="1184"/>
      <c r="AD65" s="1184"/>
      <c r="AE65" s="1184"/>
      <c r="AF65" s="1184"/>
      <c r="AG65" s="1184"/>
      <c r="AH65" s="1184"/>
      <c r="AI65" s="171"/>
    </row>
    <row r="66" spans="1:35" s="172" customFormat="1" ht="9.9" customHeight="1">
      <c r="A66" s="381"/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173"/>
      <c r="AI66" s="381"/>
    </row>
    <row r="67" spans="1:35" s="172" customFormat="1" ht="15.75" customHeight="1">
      <c r="A67" s="1140" t="s">
        <v>563</v>
      </c>
      <c r="B67" s="1140"/>
      <c r="C67" s="1140"/>
      <c r="D67" s="1140"/>
      <c r="E67" s="1140"/>
      <c r="F67" s="1140"/>
      <c r="G67" s="1140"/>
      <c r="H67" s="1140"/>
      <c r="I67" s="1140"/>
      <c r="J67" s="1140"/>
      <c r="K67" s="1140"/>
      <c r="L67" s="1140"/>
      <c r="M67" s="1140"/>
      <c r="N67" s="1140"/>
      <c r="O67" s="1140"/>
      <c r="P67" s="1140"/>
      <c r="Q67" s="1140"/>
      <c r="R67" s="1140"/>
      <c r="S67" s="1140"/>
      <c r="T67" s="1140"/>
      <c r="U67" s="1141" t="s">
        <v>13</v>
      </c>
      <c r="V67" s="1141"/>
      <c r="W67" s="534"/>
      <c r="X67" s="1102" t="s">
        <v>355</v>
      </c>
      <c r="Y67" s="1102"/>
      <c r="Z67" s="1102"/>
      <c r="AA67" s="1102"/>
      <c r="AB67" s="1102"/>
      <c r="AC67" s="1102"/>
      <c r="AD67" s="1102"/>
      <c r="AE67" s="1214"/>
      <c r="AF67" s="1214"/>
      <c r="AG67" s="1214"/>
      <c r="AH67" s="1214"/>
      <c r="AI67" s="1214"/>
    </row>
    <row r="68" spans="1:35" ht="89.25" customHeight="1">
      <c r="A68" s="1193" t="s">
        <v>938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185" customFormat="1" ht="48" customHeight="1">
      <c r="A69" s="1208" t="s">
        <v>965</v>
      </c>
      <c r="B69" s="1208"/>
      <c r="C69" s="1208"/>
      <c r="D69" s="1208"/>
      <c r="E69" s="1208"/>
      <c r="F69" s="1208"/>
      <c r="G69" s="1208"/>
      <c r="H69" s="1208"/>
      <c r="I69" s="1208"/>
      <c r="J69" s="1208"/>
      <c r="K69" s="1208"/>
      <c r="L69" s="1208"/>
      <c r="M69" s="1208"/>
      <c r="N69" s="1208"/>
      <c r="O69" s="1208"/>
      <c r="P69" s="1208"/>
      <c r="Q69" s="1208"/>
      <c r="R69" s="1208"/>
      <c r="S69" s="1208"/>
      <c r="T69" s="1208"/>
      <c r="U69" s="1208"/>
      <c r="V69" s="1208"/>
      <c r="W69" s="1208"/>
      <c r="X69" s="1208"/>
      <c r="Y69" s="1208"/>
      <c r="Z69" s="1208"/>
      <c r="AA69" s="1208"/>
      <c r="AB69" s="1208"/>
      <c r="AC69" s="1208"/>
      <c r="AD69" s="1208"/>
      <c r="AE69" s="1208"/>
      <c r="AF69" s="1208"/>
      <c r="AG69" s="1208"/>
      <c r="AH69" s="1208"/>
      <c r="AI69" s="1208"/>
    </row>
    <row r="70" spans="1:35" ht="12" customHeight="1"/>
    <row r="71" spans="1:35" hidden="1"/>
    <row r="74" spans="1:35" ht="12.75" hidden="1" customHeight="1"/>
    <row r="75" spans="1:35" hidden="1">
      <c r="C75" s="168" t="s">
        <v>55</v>
      </c>
    </row>
    <row r="76" spans="1:35" hidden="1">
      <c r="C76" s="168" t="s">
        <v>54</v>
      </c>
    </row>
    <row r="77" spans="1:35" hidden="1">
      <c r="C77" s="186" t="s">
        <v>40</v>
      </c>
    </row>
    <row r="78" spans="1:35" hidden="1">
      <c r="C78" s="131" t="s">
        <v>41</v>
      </c>
    </row>
    <row r="79" spans="1:35" hidden="1">
      <c r="C79" s="131" t="s">
        <v>42</v>
      </c>
    </row>
    <row r="80" spans="1:35" hidden="1">
      <c r="C80" s="131" t="s">
        <v>43</v>
      </c>
    </row>
    <row r="81" spans="3:3" hidden="1">
      <c r="C81" s="131" t="s">
        <v>44</v>
      </c>
    </row>
    <row r="82" spans="3:3" hidden="1">
      <c r="C82" s="131" t="s">
        <v>45</v>
      </c>
    </row>
    <row r="83" spans="3:3" hidden="1">
      <c r="C83" s="131" t="s">
        <v>46</v>
      </c>
    </row>
    <row r="84" spans="3:3" hidden="1">
      <c r="C84" s="131" t="s">
        <v>47</v>
      </c>
    </row>
    <row r="85" spans="3:3" hidden="1"/>
    <row r="86" spans="3:3" hidden="1">
      <c r="C86" s="78" t="s">
        <v>55</v>
      </c>
    </row>
    <row r="87" spans="3:3" hidden="1">
      <c r="C87" s="78" t="s">
        <v>39</v>
      </c>
    </row>
    <row r="88" spans="3:3" hidden="1">
      <c r="C88" s="78" t="s">
        <v>56</v>
      </c>
    </row>
    <row r="89" spans="3:3" hidden="1">
      <c r="C89" s="78" t="s">
        <v>53</v>
      </c>
    </row>
    <row r="90" spans="3:3" hidden="1">
      <c r="C90" s="78" t="s">
        <v>52</v>
      </c>
    </row>
    <row r="91" spans="3:3" hidden="1">
      <c r="C91" s="78" t="s">
        <v>51</v>
      </c>
    </row>
    <row r="92" spans="3:3" hidden="1">
      <c r="C92" s="78" t="s">
        <v>50</v>
      </c>
    </row>
    <row r="93" spans="3:3" hidden="1">
      <c r="C93" s="78" t="s">
        <v>49</v>
      </c>
    </row>
    <row r="94" spans="3:3" hidden="1">
      <c r="C94" s="78" t="s">
        <v>48</v>
      </c>
    </row>
    <row r="95" spans="3:3" hidden="1"/>
    <row r="96" spans="3:3" hidden="1">
      <c r="C96" s="168" t="s">
        <v>55</v>
      </c>
    </row>
    <row r="97" spans="3:3" hidden="1">
      <c r="C97" s="168" t="s">
        <v>19</v>
      </c>
    </row>
    <row r="98" spans="3:3" hidden="1">
      <c r="C98" s="78" t="s">
        <v>18</v>
      </c>
    </row>
    <row r="99" spans="3:3" hidden="1">
      <c r="C99" s="77" t="s">
        <v>20</v>
      </c>
    </row>
    <row r="100" spans="3:3" hidden="1">
      <c r="C100" s="78" t="s">
        <v>21</v>
      </c>
    </row>
    <row r="101" spans="3:3" hidden="1">
      <c r="C101" s="78" t="s">
        <v>22</v>
      </c>
    </row>
    <row r="102" spans="3:3" hidden="1">
      <c r="C102" s="78" t="s">
        <v>23</v>
      </c>
    </row>
    <row r="103" spans="3:3" hidden="1">
      <c r="C103" s="78" t="s">
        <v>24</v>
      </c>
    </row>
    <row r="104" spans="3:3" hidden="1">
      <c r="C104" s="187" t="s">
        <v>30</v>
      </c>
    </row>
    <row r="105" spans="3:3" hidden="1">
      <c r="C105" s="78" t="s">
        <v>25</v>
      </c>
    </row>
    <row r="106" spans="3:3" hidden="1">
      <c r="C106" s="78" t="s">
        <v>26</v>
      </c>
    </row>
    <row r="107" spans="3:3" hidden="1">
      <c r="C107" s="78" t="s">
        <v>38</v>
      </c>
    </row>
    <row r="108" spans="3:3" hidden="1">
      <c r="C108" s="78" t="s">
        <v>27</v>
      </c>
    </row>
    <row r="109" spans="3:3" hidden="1">
      <c r="C109" s="78" t="s">
        <v>29</v>
      </c>
    </row>
    <row r="110" spans="3:3" hidden="1">
      <c r="C110" s="187" t="s">
        <v>28</v>
      </c>
    </row>
    <row r="111" spans="3:3" hidden="1"/>
    <row r="112" spans="3:3" hidden="1">
      <c r="C112" s="78" t="s">
        <v>85</v>
      </c>
    </row>
    <row r="113" spans="3:3" hidden="1">
      <c r="C113" s="78" t="s">
        <v>57</v>
      </c>
    </row>
    <row r="114" spans="3:3" hidden="1">
      <c r="C114" s="78" t="s">
        <v>58</v>
      </c>
    </row>
    <row r="115" spans="3:3" hidden="1">
      <c r="C115" s="78" t="s">
        <v>59</v>
      </c>
    </row>
    <row r="116" spans="3:3" hidden="1">
      <c r="C116" s="78" t="s">
        <v>60</v>
      </c>
    </row>
    <row r="117" spans="3:3" hidden="1">
      <c r="C117" s="78" t="s">
        <v>61</v>
      </c>
    </row>
    <row r="118" spans="3:3" hidden="1">
      <c r="C118" s="78" t="s">
        <v>62</v>
      </c>
    </row>
    <row r="119" spans="3:3" hidden="1">
      <c r="C119" s="78" t="s">
        <v>63</v>
      </c>
    </row>
    <row r="120" spans="3:3" hidden="1">
      <c r="C120" s="78" t="s">
        <v>64</v>
      </c>
    </row>
    <row r="121" spans="3:3" hidden="1">
      <c r="C121" s="78" t="s">
        <v>65</v>
      </c>
    </row>
    <row r="122" spans="3:3" hidden="1">
      <c r="C122" s="78" t="s">
        <v>66</v>
      </c>
    </row>
    <row r="123" spans="3:3" hidden="1">
      <c r="C123" s="78" t="s">
        <v>67</v>
      </c>
    </row>
    <row r="124" spans="3:3" hidden="1">
      <c r="C124" s="78" t="s">
        <v>68</v>
      </c>
    </row>
    <row r="125" spans="3:3" hidden="1">
      <c r="C125" s="78" t="s">
        <v>69</v>
      </c>
    </row>
    <row r="126" spans="3:3" hidden="1">
      <c r="C126" s="78" t="s">
        <v>70</v>
      </c>
    </row>
    <row r="127" spans="3:3" hidden="1">
      <c r="C127" s="78" t="s">
        <v>71</v>
      </c>
    </row>
    <row r="128" spans="3:3" hidden="1">
      <c r="C128" s="78" t="s">
        <v>72</v>
      </c>
    </row>
    <row r="129" spans="3:3" hidden="1">
      <c r="C129" s="78" t="s">
        <v>73</v>
      </c>
    </row>
    <row r="130" spans="3:3" hidden="1">
      <c r="C130" s="78" t="s">
        <v>74</v>
      </c>
    </row>
    <row r="131" spans="3:3" hidden="1">
      <c r="C131" s="78" t="s">
        <v>75</v>
      </c>
    </row>
    <row r="132" spans="3:3" hidden="1">
      <c r="C132" s="78" t="s">
        <v>76</v>
      </c>
    </row>
    <row r="133" spans="3:3" hidden="1">
      <c r="C133" s="78" t="s">
        <v>77</v>
      </c>
    </row>
    <row r="134" spans="3:3" hidden="1">
      <c r="C134" s="78" t="s">
        <v>78</v>
      </c>
    </row>
    <row r="135" spans="3:3" hidden="1">
      <c r="C135" s="78" t="s">
        <v>79</v>
      </c>
    </row>
    <row r="136" spans="3:3" hidden="1">
      <c r="C136" s="78" t="s">
        <v>80</v>
      </c>
    </row>
    <row r="137" spans="3:3" hidden="1">
      <c r="C137" s="78" t="s">
        <v>81</v>
      </c>
    </row>
    <row r="138" spans="3:3" hidden="1">
      <c r="C138" s="78" t="s">
        <v>82</v>
      </c>
    </row>
    <row r="139" spans="3:3" hidden="1">
      <c r="C139" s="78" t="s">
        <v>83</v>
      </c>
    </row>
    <row r="140" spans="3:3" hidden="1">
      <c r="C140" s="78" t="s">
        <v>84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78" t="s">
        <v>448</v>
      </c>
    </row>
    <row r="147" spans="2:3" hidden="1"/>
    <row r="148" spans="2:3" hidden="1">
      <c r="C148" s="78" t="s">
        <v>86</v>
      </c>
    </row>
    <row r="149" spans="2:3" hidden="1">
      <c r="C149" s="78" t="s">
        <v>230</v>
      </c>
    </row>
    <row r="150" spans="2:3" hidden="1">
      <c r="C150" s="78" t="s">
        <v>231</v>
      </c>
    </row>
    <row r="151" spans="2:3" hidden="1">
      <c r="C151" s="78" t="s">
        <v>232</v>
      </c>
    </row>
    <row r="152" spans="2:3" hidden="1">
      <c r="C152" s="78" t="s">
        <v>233</v>
      </c>
    </row>
    <row r="153" spans="2:3" hidden="1">
      <c r="C153" s="78" t="s">
        <v>234</v>
      </c>
    </row>
    <row r="154" spans="2:3" hidden="1">
      <c r="C154" s="78" t="s">
        <v>235</v>
      </c>
    </row>
    <row r="155" spans="2:3" hidden="1"/>
    <row r="156" spans="2:3" hidden="1">
      <c r="C156" s="78" t="s">
        <v>86</v>
      </c>
    </row>
    <row r="157" spans="2:3" hidden="1">
      <c r="C157" s="78" t="s">
        <v>236</v>
      </c>
    </row>
    <row r="158" spans="2:3" hidden="1">
      <c r="C158" s="78" t="s">
        <v>237</v>
      </c>
    </row>
    <row r="159" spans="2:3" hidden="1">
      <c r="C159" s="78" t="s">
        <v>238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JjabJhRcBzdZVhxldarkhM8ztA01r58O225blxQPF29G4L6sbLIS4k0kH3wwTrWBxAcxzJI7h9Ci4dKvhlvuA==" saltValue="2R+98wxivJswr4v+8YOGNg==" spinCount="100000" sheet="1" formatCells="0" formatRows="0" insertRows="0" deleteRows="0"/>
  <customSheetViews>
    <customSheetView guid="{A75F8835-BC11-4842-B3E4-C76AE9AA1723}" showPageBreaks="1" showGridLines="0" printArea="1" hiddenRows="1" hiddenColumns="1" view="pageBreakPreview" topLeftCell="A55">
      <selection activeCell="AB35" sqref="AB35:AI35"/>
      <rowBreaks count="1" manualBreakCount="1">
        <brk id="41" max="34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32">
    <mergeCell ref="A8:S8"/>
    <mergeCell ref="T8:AA8"/>
    <mergeCell ref="T10:AA10"/>
    <mergeCell ref="AB10:AI10"/>
    <mergeCell ref="A13:S13"/>
    <mergeCell ref="T13:AA13"/>
    <mergeCell ref="A20:C20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B20:AI20"/>
    <mergeCell ref="A10:S10"/>
    <mergeCell ref="AB8:AI8"/>
    <mergeCell ref="U67:V67"/>
    <mergeCell ref="A67:T67"/>
    <mergeCell ref="A60:Y60"/>
    <mergeCell ref="E58:S58"/>
    <mergeCell ref="D20:AA20"/>
    <mergeCell ref="AB27:AI27"/>
    <mergeCell ref="D21:AA21"/>
    <mergeCell ref="D22:AA22"/>
    <mergeCell ref="Z26:AI26"/>
    <mergeCell ref="A26:Y26"/>
    <mergeCell ref="A27:AA27"/>
    <mergeCell ref="AB32:AI32"/>
    <mergeCell ref="A28:AA28"/>
    <mergeCell ref="AB29:AI29"/>
    <mergeCell ref="AB28:AI28"/>
    <mergeCell ref="A29:AA29"/>
    <mergeCell ref="AB36:AI36"/>
    <mergeCell ref="A32:AA32"/>
    <mergeCell ref="E52:S54"/>
    <mergeCell ref="E55:S57"/>
    <mergeCell ref="E48:S48"/>
    <mergeCell ref="A40:AA40"/>
    <mergeCell ref="A58:D58"/>
    <mergeCell ref="A48:D48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X67:AD67"/>
    <mergeCell ref="AE67:AI67"/>
    <mergeCell ref="AB25:AI25"/>
    <mergeCell ref="A68:AI6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X2:Z2"/>
    <mergeCell ref="A2:V2"/>
    <mergeCell ref="AB39:AI39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X53:AD53"/>
    <mergeCell ref="X56:AD56"/>
    <mergeCell ref="AB40:AI40"/>
    <mergeCell ref="A35:AA35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36:AA36"/>
    <mergeCell ref="A39:AA39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29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 xr:uid="{00000000-0002-0000-0300-000000000000}">
      <formula1>0</formula1>
    </dataValidation>
    <dataValidation type="list" allowBlank="1" showDropDown="1" showInputMessage="1" showErrorMessage="1" sqref="AH3" xr:uid="{00000000-0002-0000-0300-000001000000}">
      <formula1>"x"</formula1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 xr:uid="{00000000-0002-0000-0300-000002000000}">
      <formula1>$AK$15:$AK$17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 xr:uid="{00000000-0002-0000-0300-000003000000}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 xr:uid="{00000000-0002-0000-0300-000004000000}"/>
    <dataValidation type="list" allowBlank="1" showDropDown="1" showInputMessage="1" showErrorMessage="1" errorTitle="Błąd!" error="W tym polu można wpisać tylko znak &quot;X&quot;" sqref="AE63" xr:uid="{00000000-0002-0000-0300-000005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 xr:uid="{00000000-0002-0000-0300-000006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 xr:uid="{00000000-0002-0000-0300-000007000000}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 xr:uid="{00000000-0002-0000-0300-000008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 xr:uid="{00000000-0002-0000-0300-000009000000}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 xr:uid="{00000000-0002-0000-0300-00000A000000}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 xr:uid="{00000000-0002-0000-0300-00000B000000}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 xr:uid="{00000000-0002-0000-0300-00000C000000}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 xr:uid="{00000000-0002-0000-0300-00000D000000}">
      <formula1>0</formula1>
      <formula2>AB18</formula2>
    </dataValidation>
    <dataValidation type="whole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7:AI37 AB32:AI33" xr:uid="{00000000-0002-0000-0300-00000E000000}">
      <formula1>0</formula1>
    </dataValidation>
    <dataValidation type="decimal" operator="greaterThanOrEqual" allowBlank="1" showInputMessage="1" showErrorMessage="1" sqref="E47:S48 AB34:AI36 AB38:AI40" xr:uid="{00000000-0002-0000-0300-00000F000000}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 xr:uid="{00000000-0002-0000-0300-000010000000}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 xr:uid="{00000000-0002-0000-0300-000011000000}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 xr:uid="{00000000-0002-0000-0300-00001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 xr:uid="{00000000-0002-0000-0300-000013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 xr:uid="{00000000-0002-0000-0300-000014000000}"/>
    <dataValidation type="decimal" operator="lessThanOrEqual" allowBlank="1" showInputMessage="1" showErrorMessage="1" errorTitle="Błąd!" error="Kwota pomocy przypadająca na koszty kwalifikowalne nie może być wyższa, niż koszty kwalifikowalne" sqref="T47:AH48" xr:uid="{00000000-0002-0000-0300-000015000000}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 xr:uid="{00000000-0002-0000-0300-000016000000}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 xr:uid="{00000000-0002-0000-0300-000017000000}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 xr:uid="{00000000-0002-0000-0300-000018000000}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 xr:uid="{00000000-0002-0000-0300-000019000000}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 xr:uid="{00000000-0002-0000-0300-00001A000000}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 xr:uid="{00000000-0002-0000-0300-00001B000000}">
      <formula1>"X,x"</formula1>
    </dataValidation>
    <dataValidation type="whole" operator="greaterThanOrEqual" allowBlank="1" showInputMessage="1" showErrorMessage="1" errorTitle="Błąd!" error="W tym polu można wpisać tylko pojedynczą cyfrę - w zakresie od 0 do 9" sqref="X2:Z2" xr:uid="{00000000-0002-0000-0300-00001C000000}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3"/>
  <headerFooter alignWithMargins="0">
    <oddFooter>&amp;L&amp;8PROW 2014-2020_19.2/5/z&amp;R
&amp;8Strona &amp;P z &amp;N</oddFooter>
  </headerFooter>
  <rowBreaks count="1" manualBreakCount="1">
    <brk id="41" max="34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8"/>
  <sheetViews>
    <sheetView showGridLines="0" view="pageBreakPreview" topLeftCell="C59" zoomScale="115" zoomScaleNormal="100" zoomScaleSheetLayoutView="115" workbookViewId="0">
      <selection activeCell="A51" sqref="A51:O51"/>
    </sheetView>
  </sheetViews>
  <sheetFormatPr defaultColWidth="9.08984375" defaultRowHeight="10.5"/>
  <cols>
    <col min="1" max="1" width="0.90625" style="15" hidden="1" customWidth="1"/>
    <col min="2" max="2" width="4.90625" style="15" customWidth="1"/>
    <col min="3" max="3" width="35.54296875" style="15" customWidth="1"/>
    <col min="4" max="4" width="6.08984375" style="15" customWidth="1"/>
    <col min="5" max="5" width="7.08984375" style="513" customWidth="1"/>
    <col min="6" max="6" width="10.6328125" style="15" customWidth="1"/>
    <col min="7" max="7" width="8.6328125" style="15" customWidth="1"/>
    <col min="8" max="9" width="10.6328125" style="15" customWidth="1"/>
    <col min="10" max="10" width="8.6328125" style="15" customWidth="1"/>
    <col min="11" max="12" width="10.6328125" style="15" customWidth="1"/>
    <col min="13" max="13" width="8.6328125" style="15" customWidth="1"/>
    <col min="14" max="14" width="10.6328125" style="15" customWidth="1"/>
    <col min="15" max="15" width="10.36328125" style="15" customWidth="1"/>
    <col min="16" max="16" width="6.6328125" style="15" customWidth="1"/>
    <col min="17" max="16384" width="9.08984375" style="15"/>
  </cols>
  <sheetData>
    <row r="1" spans="1:17" ht="12.75" customHeight="1">
      <c r="A1" s="460"/>
      <c r="B1" s="1230" t="s">
        <v>335</v>
      </c>
      <c r="C1" s="1230"/>
      <c r="D1" s="1230"/>
      <c r="E1" s="1230"/>
      <c r="F1" s="1230"/>
      <c r="G1" s="1230"/>
      <c r="H1" s="1230"/>
      <c r="I1" s="1230"/>
      <c r="J1" s="1230"/>
      <c r="K1" s="1230"/>
      <c r="L1" s="1230"/>
      <c r="M1" s="1230"/>
      <c r="N1" s="461"/>
      <c r="O1" s="461"/>
    </row>
    <row r="2" spans="1:17" s="463" customFormat="1" ht="22.5" customHeight="1">
      <c r="A2" s="462"/>
      <c r="B2" s="1231" t="s">
        <v>5</v>
      </c>
      <c r="C2" s="1231" t="s">
        <v>101</v>
      </c>
      <c r="D2" s="1231" t="s">
        <v>187</v>
      </c>
      <c r="E2" s="1231" t="s">
        <v>190</v>
      </c>
      <c r="F2" s="1231" t="s">
        <v>690</v>
      </c>
      <c r="G2" s="1231" t="s">
        <v>102</v>
      </c>
      <c r="H2" s="1233" t="s">
        <v>691</v>
      </c>
      <c r="I2" s="1235" t="s">
        <v>247</v>
      </c>
      <c r="J2" s="1236"/>
      <c r="K2" s="1237"/>
      <c r="L2" s="1235" t="s">
        <v>248</v>
      </c>
      <c r="M2" s="1236"/>
      <c r="N2" s="1237"/>
      <c r="O2" s="1231" t="s">
        <v>279</v>
      </c>
    </row>
    <row r="3" spans="1:17" s="463" customFormat="1" ht="30" customHeight="1">
      <c r="A3" s="462"/>
      <c r="B3" s="1232"/>
      <c r="C3" s="1232"/>
      <c r="D3" s="1232"/>
      <c r="E3" s="1232"/>
      <c r="F3" s="1232"/>
      <c r="G3" s="1232"/>
      <c r="H3" s="1234"/>
      <c r="I3" s="507" t="s">
        <v>142</v>
      </c>
      <c r="J3" s="507" t="s">
        <v>102</v>
      </c>
      <c r="K3" s="389" t="s">
        <v>694</v>
      </c>
      <c r="L3" s="507" t="s">
        <v>142</v>
      </c>
      <c r="M3" s="507" t="s">
        <v>102</v>
      </c>
      <c r="N3" s="507" t="s">
        <v>695</v>
      </c>
      <c r="O3" s="1232"/>
    </row>
    <row r="4" spans="1:17" s="424" customFormat="1" ht="9">
      <c r="A4" s="421"/>
      <c r="B4" s="422">
        <v>1</v>
      </c>
      <c r="C4" s="422">
        <v>2</v>
      </c>
      <c r="D4" s="422">
        <v>3</v>
      </c>
      <c r="E4" s="422">
        <v>4</v>
      </c>
      <c r="F4" s="422">
        <v>5</v>
      </c>
      <c r="G4" s="422">
        <v>6</v>
      </c>
      <c r="H4" s="422">
        <v>7</v>
      </c>
      <c r="I4" s="423">
        <v>8</v>
      </c>
      <c r="J4" s="422">
        <v>9</v>
      </c>
      <c r="K4" s="422">
        <v>10</v>
      </c>
      <c r="L4" s="422">
        <v>11</v>
      </c>
      <c r="M4" s="422">
        <v>12</v>
      </c>
      <c r="N4" s="422">
        <v>13</v>
      </c>
      <c r="O4" s="422">
        <v>14</v>
      </c>
    </row>
    <row r="5" spans="1:17" ht="12" customHeight="1">
      <c r="A5" s="14"/>
      <c r="B5" s="464" t="s">
        <v>631</v>
      </c>
      <c r="C5" s="1239" t="s">
        <v>698</v>
      </c>
      <c r="D5" s="1240"/>
      <c r="E5" s="1240"/>
      <c r="F5" s="1240"/>
      <c r="G5" s="1240"/>
      <c r="H5" s="1240"/>
      <c r="I5" s="1240"/>
      <c r="J5" s="1240"/>
      <c r="K5" s="1240"/>
      <c r="L5" s="1240"/>
      <c r="M5" s="1240"/>
      <c r="N5" s="1240"/>
      <c r="O5" s="1241"/>
    </row>
    <row r="6" spans="1:17" ht="12" customHeight="1">
      <c r="A6" s="14"/>
      <c r="B6" s="464" t="s">
        <v>1</v>
      </c>
      <c r="C6" s="1242"/>
      <c r="D6" s="1228"/>
      <c r="E6" s="1228"/>
      <c r="F6" s="1228"/>
      <c r="G6" s="1228"/>
      <c r="H6" s="1228"/>
      <c r="I6" s="1228"/>
      <c r="J6" s="1228"/>
      <c r="K6" s="1228"/>
      <c r="L6" s="1228"/>
      <c r="M6" s="1228"/>
      <c r="N6" s="1228"/>
      <c r="O6" s="1229"/>
    </row>
    <row r="7" spans="1:17" ht="12" customHeight="1">
      <c r="A7" s="14"/>
      <c r="B7" s="473" t="s">
        <v>3</v>
      </c>
      <c r="C7" s="465"/>
      <c r="D7" s="471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93"/>
    </row>
    <row r="8" spans="1:17" s="469" customFormat="1">
      <c r="A8" s="467"/>
      <c r="B8" s="514" t="s">
        <v>195</v>
      </c>
      <c r="C8" s="465"/>
      <c r="D8" s="471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93"/>
    </row>
    <row r="9" spans="1:17" s="469" customFormat="1" ht="12" customHeight="1">
      <c r="A9" s="467"/>
      <c r="B9" s="514" t="s">
        <v>6</v>
      </c>
      <c r="C9" s="502"/>
      <c r="D9" s="471"/>
      <c r="E9" s="509"/>
      <c r="F9" s="466"/>
      <c r="G9" s="466"/>
      <c r="H9" s="466"/>
      <c r="I9" s="466"/>
      <c r="J9" s="466"/>
      <c r="K9" s="466"/>
      <c r="L9" s="466"/>
      <c r="M9" s="466"/>
      <c r="N9" s="466"/>
      <c r="O9" s="493"/>
    </row>
    <row r="10" spans="1:17" ht="12" customHeight="1">
      <c r="A10" s="14"/>
      <c r="B10" s="504" t="s">
        <v>701</v>
      </c>
      <c r="C10" s="1225" t="s">
        <v>702</v>
      </c>
      <c r="D10" s="1225"/>
      <c r="E10" s="1226"/>
      <c r="F10" s="475">
        <f ca="1">SUM(F7:OFFSET(SumaABV,-1,4))</f>
        <v>0</v>
      </c>
      <c r="G10" s="475">
        <f ca="1">SUM(G7:OFFSET(SumaABV,-1,5))</f>
        <v>0</v>
      </c>
      <c r="H10" s="475">
        <f ca="1">SUM(H7:OFFSET(SumaABV,-1,6))</f>
        <v>0</v>
      </c>
      <c r="I10" s="475">
        <f ca="1">SUM(I7:OFFSET(SumaABV,-1,7))</f>
        <v>0</v>
      </c>
      <c r="J10" s="475">
        <f ca="1">SUM(J7:OFFSET(SumaABV,-1,8))</f>
        <v>0</v>
      </c>
      <c r="K10" s="475">
        <f ca="1">SUM(K7:OFFSET(SumaABV,-1,9))</f>
        <v>0</v>
      </c>
      <c r="L10" s="475">
        <f ca="1">SUM(L7:OFFSET(SumaABV,-1,10))</f>
        <v>0</v>
      </c>
      <c r="M10" s="475">
        <f ca="1">SUM(M7:OFFSET(SumaABV,-1,11))</f>
        <v>0</v>
      </c>
      <c r="N10" s="475">
        <f ca="1">SUM(N7:OFFSET(SumaABV,-1,12))</f>
        <v>0</v>
      </c>
      <c r="O10" s="516"/>
      <c r="Q10" s="522" t="s">
        <v>703</v>
      </c>
    </row>
    <row r="11" spans="1:17" ht="12" customHeight="1">
      <c r="A11" s="14"/>
      <c r="B11" s="506" t="s">
        <v>2</v>
      </c>
      <c r="C11" s="1227"/>
      <c r="D11" s="1228"/>
      <c r="E11" s="1228"/>
      <c r="F11" s="1228"/>
      <c r="G11" s="1228"/>
      <c r="H11" s="1228"/>
      <c r="I11" s="1228"/>
      <c r="J11" s="1228"/>
      <c r="K11" s="1228"/>
      <c r="L11" s="1228"/>
      <c r="M11" s="1228"/>
      <c r="N11" s="1228"/>
      <c r="O11" s="1229"/>
      <c r="Q11" s="527" t="s">
        <v>704</v>
      </c>
    </row>
    <row r="12" spans="1:17" ht="12" customHeight="1">
      <c r="A12" s="14"/>
      <c r="B12" s="468" t="s">
        <v>3</v>
      </c>
      <c r="C12" s="515"/>
      <c r="D12" s="471"/>
      <c r="E12" s="509"/>
      <c r="F12" s="466"/>
      <c r="G12" s="466"/>
      <c r="H12" s="466"/>
      <c r="I12" s="466"/>
      <c r="J12" s="466"/>
      <c r="K12" s="466"/>
      <c r="L12" s="466"/>
      <c r="M12" s="466"/>
      <c r="N12" s="466"/>
      <c r="O12" s="493"/>
      <c r="Q12" s="522"/>
    </row>
    <row r="13" spans="1:17" s="469" customFormat="1" ht="12" customHeight="1">
      <c r="A13" s="467">
        <v>1</v>
      </c>
      <c r="B13" s="468" t="s">
        <v>195</v>
      </c>
      <c r="C13" s="470"/>
      <c r="D13" s="471"/>
      <c r="E13" s="509"/>
      <c r="F13" s="466"/>
      <c r="G13" s="466"/>
      <c r="H13" s="466"/>
      <c r="I13" s="466"/>
      <c r="J13" s="466"/>
      <c r="K13" s="466"/>
      <c r="L13" s="466"/>
      <c r="M13" s="466"/>
      <c r="N13" s="466"/>
      <c r="O13" s="493"/>
      <c r="Q13" s="522"/>
    </row>
    <row r="14" spans="1:17" s="469" customFormat="1" ht="12" customHeight="1">
      <c r="A14" s="467"/>
      <c r="B14" s="468" t="s">
        <v>6</v>
      </c>
      <c r="C14" s="503"/>
      <c r="D14" s="471"/>
      <c r="E14" s="509"/>
      <c r="F14" s="466"/>
      <c r="G14" s="466"/>
      <c r="H14" s="466"/>
      <c r="I14" s="466"/>
      <c r="J14" s="466"/>
      <c r="K14" s="466"/>
      <c r="L14" s="466"/>
      <c r="M14" s="466"/>
      <c r="N14" s="466"/>
      <c r="O14" s="493"/>
      <c r="Q14" s="522"/>
    </row>
    <row r="15" spans="1:17" ht="12" customHeight="1">
      <c r="A15" s="14"/>
      <c r="B15" s="505" t="s">
        <v>701</v>
      </c>
      <c r="C15" s="1225" t="s">
        <v>700</v>
      </c>
      <c r="D15" s="1225"/>
      <c r="E15" s="1226"/>
      <c r="F15" s="475">
        <f ca="1">SUM(F12:OFFSET(SumaBBV,-1,4))</f>
        <v>0</v>
      </c>
      <c r="G15" s="475">
        <f ca="1">SUM(G12:OFFSET(SumaBBV,-1,5))</f>
        <v>0</v>
      </c>
      <c r="H15" s="475">
        <f ca="1">SUM(H12:OFFSET(SumaBBV,-1,6))</f>
        <v>0</v>
      </c>
      <c r="I15" s="475">
        <f ca="1">SUM(I12:OFFSET(SumaBBV,-1,7))</f>
        <v>0</v>
      </c>
      <c r="J15" s="475">
        <f ca="1">SUM(J12:OFFSET(SumaBBV,-1,8))</f>
        <v>0</v>
      </c>
      <c r="K15" s="475">
        <f ca="1">SUM(K12:OFFSET(SumaBBV,-1,9))</f>
        <v>0</v>
      </c>
      <c r="L15" s="475">
        <f ca="1">SUM(L12:OFFSET(SumaBBV,-1,10))</f>
        <v>0</v>
      </c>
      <c r="M15" s="475">
        <f ca="1">SUM(M12:OFFSET(SumaBBV,-1,11))</f>
        <v>0</v>
      </c>
      <c r="N15" s="475">
        <f ca="1">SUM(N12:OFFSET(SumaBBV,-1,12))</f>
        <v>0</v>
      </c>
      <c r="O15" s="516"/>
      <c r="Q15" s="522"/>
    </row>
    <row r="16" spans="1:17" ht="12" hidden="1" customHeight="1">
      <c r="A16" s="14"/>
      <c r="B16" s="569" t="s">
        <v>874</v>
      </c>
      <c r="C16" s="1227"/>
      <c r="D16" s="1228"/>
      <c r="E16" s="1228"/>
      <c r="F16" s="1228"/>
      <c r="G16" s="1228"/>
      <c r="H16" s="1228"/>
      <c r="I16" s="1228"/>
      <c r="J16" s="1228"/>
      <c r="K16" s="1228"/>
      <c r="L16" s="1228"/>
      <c r="M16" s="1228"/>
      <c r="N16" s="1228"/>
      <c r="O16" s="1229"/>
      <c r="Q16" s="527" t="s">
        <v>704</v>
      </c>
    </row>
    <row r="17" spans="1:17" ht="12" hidden="1" customHeight="1">
      <c r="A17" s="14"/>
      <c r="B17" s="468">
        <v>1</v>
      </c>
      <c r="C17" s="515"/>
      <c r="D17" s="471"/>
      <c r="E17" s="509"/>
      <c r="F17" s="466"/>
      <c r="G17" s="466"/>
      <c r="H17" s="466"/>
      <c r="I17" s="466"/>
      <c r="J17" s="466"/>
      <c r="K17" s="466"/>
      <c r="L17" s="466"/>
      <c r="M17" s="466"/>
      <c r="N17" s="466"/>
      <c r="O17" s="493"/>
      <c r="Q17" s="522"/>
    </row>
    <row r="18" spans="1:17" s="469" customFormat="1" ht="12" hidden="1" customHeight="1">
      <c r="A18" s="467">
        <v>1</v>
      </c>
      <c r="B18" s="468">
        <v>2</v>
      </c>
      <c r="C18" s="470"/>
      <c r="D18" s="471"/>
      <c r="E18" s="509"/>
      <c r="F18" s="466"/>
      <c r="G18" s="466"/>
      <c r="H18" s="466"/>
      <c r="I18" s="466"/>
      <c r="J18" s="466"/>
      <c r="K18" s="466"/>
      <c r="L18" s="466"/>
      <c r="M18" s="466"/>
      <c r="N18" s="466"/>
      <c r="O18" s="493"/>
      <c r="Q18" s="522"/>
    </row>
    <row r="19" spans="1:17" s="469" customFormat="1" ht="12" hidden="1" customHeight="1">
      <c r="A19" s="467"/>
      <c r="B19" s="468" t="s">
        <v>6</v>
      </c>
      <c r="C19" s="503"/>
      <c r="D19" s="471"/>
      <c r="E19" s="509"/>
      <c r="F19" s="466"/>
      <c r="G19" s="466"/>
      <c r="H19" s="466"/>
      <c r="I19" s="466"/>
      <c r="J19" s="466"/>
      <c r="K19" s="466"/>
      <c r="L19" s="466"/>
      <c r="M19" s="466"/>
      <c r="N19" s="466"/>
      <c r="O19" s="493"/>
      <c r="Q19" s="522"/>
    </row>
    <row r="20" spans="1:17" ht="12" hidden="1" customHeight="1">
      <c r="A20" s="14"/>
      <c r="B20" s="570" t="s">
        <v>701</v>
      </c>
      <c r="C20" s="1225" t="s">
        <v>874</v>
      </c>
      <c r="D20" s="1225"/>
      <c r="E20" s="1226"/>
      <c r="F20" s="475">
        <f ca="1">SUM(F17:OFFSET(SumaCBV,-1,4))</f>
        <v>0</v>
      </c>
      <c r="G20" s="475">
        <f ca="1">SUM(G17:OFFSET(SumaCBV,-1,5))</f>
        <v>0</v>
      </c>
      <c r="H20" s="475">
        <f ca="1">SUM(H17:OFFSET(SumaCBV,-1,6))</f>
        <v>0</v>
      </c>
      <c r="I20" s="475">
        <f ca="1">SUM(I17:OFFSET(SumaCBV,-1,7))</f>
        <v>0</v>
      </c>
      <c r="J20" s="475">
        <f ca="1">SUM(J17:OFFSET(SumaCBV,-1,8))</f>
        <v>0</v>
      </c>
      <c r="K20" s="475">
        <f ca="1">SUM(K17:OFFSET(SumaCBV,-1,9))</f>
        <v>0</v>
      </c>
      <c r="L20" s="475">
        <f ca="1">SUM(L17:OFFSET(SumaCBV,-1,10))</f>
        <v>0</v>
      </c>
      <c r="M20" s="475">
        <f ca="1">SUM(M17:OFFSET(SumaCBV,-1,11))</f>
        <v>0</v>
      </c>
      <c r="N20" s="475">
        <f ca="1">SUM(N17:OFFSET(SumaCBV,-1,12))</f>
        <v>0</v>
      </c>
      <c r="O20" s="516"/>
      <c r="Q20" s="522"/>
    </row>
    <row r="21" spans="1:17" ht="12" hidden="1" customHeight="1">
      <c r="A21" s="14"/>
      <c r="B21" s="569" t="s">
        <v>875</v>
      </c>
      <c r="C21" s="1227"/>
      <c r="D21" s="1228"/>
      <c r="E21" s="1228"/>
      <c r="F21" s="1228"/>
      <c r="G21" s="1228"/>
      <c r="H21" s="1228"/>
      <c r="I21" s="1228"/>
      <c r="J21" s="1228"/>
      <c r="K21" s="1228"/>
      <c r="L21" s="1228"/>
      <c r="M21" s="1228"/>
      <c r="N21" s="1228"/>
      <c r="O21" s="1229"/>
      <c r="Q21" s="527"/>
    </row>
    <row r="22" spans="1:17" ht="12" hidden="1" customHeight="1">
      <c r="A22" s="14"/>
      <c r="B22" s="468">
        <v>1</v>
      </c>
      <c r="C22" s="515"/>
      <c r="D22" s="471"/>
      <c r="E22" s="509"/>
      <c r="F22" s="466"/>
      <c r="G22" s="466"/>
      <c r="H22" s="466"/>
      <c r="I22" s="466"/>
      <c r="J22" s="466"/>
      <c r="K22" s="466"/>
      <c r="L22" s="466"/>
      <c r="M22" s="466"/>
      <c r="N22" s="466"/>
      <c r="O22" s="493"/>
      <c r="Q22" s="522"/>
    </row>
    <row r="23" spans="1:17" s="469" customFormat="1" ht="12" hidden="1" customHeight="1">
      <c r="A23" s="467">
        <v>1</v>
      </c>
      <c r="B23" s="468">
        <v>2</v>
      </c>
      <c r="C23" s="470"/>
      <c r="D23" s="471"/>
      <c r="E23" s="509"/>
      <c r="F23" s="466"/>
      <c r="G23" s="466"/>
      <c r="H23" s="466"/>
      <c r="I23" s="466"/>
      <c r="J23" s="466"/>
      <c r="K23" s="466"/>
      <c r="L23" s="466"/>
      <c r="M23" s="466"/>
      <c r="N23" s="466"/>
      <c r="O23" s="493"/>
      <c r="Q23" s="522"/>
    </row>
    <row r="24" spans="1:17" s="469" customFormat="1" ht="12" hidden="1" customHeight="1">
      <c r="A24" s="467"/>
      <c r="B24" s="468" t="s">
        <v>6</v>
      </c>
      <c r="C24" s="503"/>
      <c r="D24" s="471"/>
      <c r="E24" s="509"/>
      <c r="F24" s="466"/>
      <c r="G24" s="466"/>
      <c r="H24" s="466"/>
      <c r="I24" s="466"/>
      <c r="J24" s="466"/>
      <c r="K24" s="466"/>
      <c r="L24" s="466"/>
      <c r="M24" s="466"/>
      <c r="N24" s="466"/>
      <c r="O24" s="493"/>
      <c r="Q24" s="522"/>
    </row>
    <row r="25" spans="1:17" ht="12" hidden="1" customHeight="1">
      <c r="A25" s="14"/>
      <c r="B25" s="570" t="s">
        <v>701</v>
      </c>
      <c r="C25" s="1225" t="s">
        <v>875</v>
      </c>
      <c r="D25" s="1225"/>
      <c r="E25" s="1226"/>
      <c r="F25" s="475">
        <f ca="1">SUM(F22:OFFSET(SumaDBV,-1,4))</f>
        <v>0</v>
      </c>
      <c r="G25" s="475">
        <f ca="1">SUM(G22:OFFSET(SumaDBV,-1,5))</f>
        <v>0</v>
      </c>
      <c r="H25" s="475">
        <f ca="1">SUM(H22:OFFSET(SumaDBV,-1,6))</f>
        <v>0</v>
      </c>
      <c r="I25" s="475">
        <f ca="1">SUM(I22:OFFSET(SumaDBV,-1,7))</f>
        <v>0</v>
      </c>
      <c r="J25" s="475">
        <f ca="1">SUM(J22:OFFSET(SumaDBV,-1,8))</f>
        <v>0</v>
      </c>
      <c r="K25" s="475">
        <f ca="1">SUM(K22:OFFSET(SumaDBV,-1,9))</f>
        <v>0</v>
      </c>
      <c r="L25" s="475">
        <f ca="1">SUM(L22:OFFSET(SumaDBV,-1,10))</f>
        <v>0</v>
      </c>
      <c r="M25" s="475">
        <f ca="1">SUM(M22:OFFSET(SumaDBV,-1,11))</f>
        <v>0</v>
      </c>
      <c r="N25" s="475">
        <f ca="1">SUM(N22:OFFSET(SumaDBV,-1,12))</f>
        <v>0</v>
      </c>
      <c r="O25" s="516"/>
      <c r="Q25" s="522"/>
    </row>
    <row r="26" spans="1:17" ht="12" hidden="1" customHeight="1">
      <c r="A26" s="14"/>
      <c r="B26" s="569" t="s">
        <v>876</v>
      </c>
      <c r="C26" s="1227"/>
      <c r="D26" s="1228"/>
      <c r="E26" s="1228"/>
      <c r="F26" s="1228"/>
      <c r="G26" s="1228"/>
      <c r="H26" s="1228"/>
      <c r="I26" s="1228"/>
      <c r="J26" s="1228"/>
      <c r="K26" s="1228"/>
      <c r="L26" s="1228"/>
      <c r="M26" s="1228"/>
      <c r="N26" s="1228"/>
      <c r="O26" s="1229"/>
      <c r="Q26" s="527"/>
    </row>
    <row r="27" spans="1:17" ht="12" hidden="1" customHeight="1">
      <c r="A27" s="14"/>
      <c r="B27" s="468">
        <v>1</v>
      </c>
      <c r="C27" s="515"/>
      <c r="D27" s="471"/>
      <c r="E27" s="509"/>
      <c r="F27" s="466"/>
      <c r="G27" s="466"/>
      <c r="H27" s="466"/>
      <c r="I27" s="466"/>
      <c r="J27" s="466"/>
      <c r="K27" s="466"/>
      <c r="L27" s="466"/>
      <c r="M27" s="466"/>
      <c r="N27" s="466"/>
      <c r="O27" s="493"/>
      <c r="Q27" s="522"/>
    </row>
    <row r="28" spans="1:17" s="469" customFormat="1" ht="12" hidden="1" customHeight="1">
      <c r="A28" s="467">
        <v>1</v>
      </c>
      <c r="B28" s="468">
        <v>2</v>
      </c>
      <c r="C28" s="470"/>
      <c r="D28" s="471"/>
      <c r="E28" s="509"/>
      <c r="F28" s="466"/>
      <c r="G28" s="466"/>
      <c r="H28" s="466"/>
      <c r="I28" s="466"/>
      <c r="J28" s="466"/>
      <c r="K28" s="466"/>
      <c r="L28" s="466"/>
      <c r="M28" s="466"/>
      <c r="N28" s="466"/>
      <c r="O28" s="493"/>
      <c r="Q28" s="522"/>
    </row>
    <row r="29" spans="1:17" s="469" customFormat="1" ht="12" hidden="1" customHeight="1">
      <c r="A29" s="467"/>
      <c r="B29" s="468" t="s">
        <v>6</v>
      </c>
      <c r="C29" s="503"/>
      <c r="D29" s="471"/>
      <c r="E29" s="509"/>
      <c r="F29" s="466"/>
      <c r="G29" s="466"/>
      <c r="H29" s="466"/>
      <c r="I29" s="466"/>
      <c r="J29" s="466"/>
      <c r="K29" s="466"/>
      <c r="L29" s="466"/>
      <c r="M29" s="466"/>
      <c r="N29" s="466"/>
      <c r="O29" s="493"/>
      <c r="Q29" s="522"/>
    </row>
    <row r="30" spans="1:17" ht="12" hidden="1" customHeight="1">
      <c r="A30" s="14"/>
      <c r="B30" s="570" t="s">
        <v>701</v>
      </c>
      <c r="C30" s="1225" t="s">
        <v>876</v>
      </c>
      <c r="D30" s="1225"/>
      <c r="E30" s="1226"/>
      <c r="F30" s="475">
        <f ca="1">SUM(F27:OFFSET(SumaEBV,-1,4))</f>
        <v>0</v>
      </c>
      <c r="G30" s="475">
        <f ca="1">SUM(G27:OFFSET(SumaEBV,-1,5))</f>
        <v>0</v>
      </c>
      <c r="H30" s="475">
        <f ca="1">SUM(H27:OFFSET(SumaEBV,-1,6))</f>
        <v>0</v>
      </c>
      <c r="I30" s="475">
        <f ca="1">SUM(I27:OFFSET(SumaEBV,-1,7))</f>
        <v>0</v>
      </c>
      <c r="J30" s="475">
        <f ca="1">SUM(J27:OFFSET(SumaEBV,-1,8))</f>
        <v>0</v>
      </c>
      <c r="K30" s="475">
        <f ca="1">SUM(K27:OFFSET(SumaEBV,-1,9))</f>
        <v>0</v>
      </c>
      <c r="L30" s="475">
        <f ca="1">SUM(L27:OFFSET(SumaEBV,-1,10))</f>
        <v>0</v>
      </c>
      <c r="M30" s="475">
        <f ca="1">SUM(M27:OFFSET(SumaEBV,-1,11))</f>
        <v>0</v>
      </c>
      <c r="N30" s="475">
        <f ca="1">SUM(N27:OFFSET(SumaEBV,-1,12))</f>
        <v>0</v>
      </c>
      <c r="O30" s="516"/>
      <c r="Q30" s="522"/>
    </row>
    <row r="31" spans="1:17" ht="12" hidden="1" customHeight="1">
      <c r="A31" s="14"/>
      <c r="B31" s="569" t="s">
        <v>877</v>
      </c>
      <c r="C31" s="1227"/>
      <c r="D31" s="1228"/>
      <c r="E31" s="1228"/>
      <c r="F31" s="1228"/>
      <c r="G31" s="1228"/>
      <c r="H31" s="1228"/>
      <c r="I31" s="1228"/>
      <c r="J31" s="1228"/>
      <c r="K31" s="1228"/>
      <c r="L31" s="1228"/>
      <c r="M31" s="1228"/>
      <c r="N31" s="1228"/>
      <c r="O31" s="1229"/>
      <c r="Q31" s="527"/>
    </row>
    <row r="32" spans="1:17" ht="12" hidden="1" customHeight="1">
      <c r="A32" s="14"/>
      <c r="B32" s="468">
        <v>1</v>
      </c>
      <c r="C32" s="515"/>
      <c r="D32" s="471"/>
      <c r="E32" s="509"/>
      <c r="F32" s="466"/>
      <c r="G32" s="466"/>
      <c r="H32" s="466"/>
      <c r="I32" s="466"/>
      <c r="J32" s="466"/>
      <c r="K32" s="466"/>
      <c r="L32" s="466"/>
      <c r="M32" s="466"/>
      <c r="N32" s="466"/>
      <c r="O32" s="493"/>
      <c r="Q32" s="522"/>
    </row>
    <row r="33" spans="1:17" s="469" customFormat="1" ht="12" hidden="1" customHeight="1">
      <c r="A33" s="467">
        <v>1</v>
      </c>
      <c r="B33" s="468">
        <v>2</v>
      </c>
      <c r="C33" s="470"/>
      <c r="D33" s="471"/>
      <c r="E33" s="509"/>
      <c r="F33" s="466"/>
      <c r="G33" s="466"/>
      <c r="H33" s="466"/>
      <c r="I33" s="466"/>
      <c r="J33" s="466"/>
      <c r="K33" s="466"/>
      <c r="L33" s="466"/>
      <c r="M33" s="466"/>
      <c r="N33" s="466"/>
      <c r="O33" s="493"/>
      <c r="Q33" s="522"/>
    </row>
    <row r="34" spans="1:17" s="469" customFormat="1" ht="12" hidden="1" customHeight="1">
      <c r="A34" s="467"/>
      <c r="B34" s="468" t="s">
        <v>6</v>
      </c>
      <c r="C34" s="503"/>
      <c r="D34" s="471"/>
      <c r="E34" s="509"/>
      <c r="F34" s="466"/>
      <c r="G34" s="466"/>
      <c r="H34" s="466"/>
      <c r="I34" s="466"/>
      <c r="J34" s="466"/>
      <c r="K34" s="466"/>
      <c r="L34" s="466"/>
      <c r="M34" s="466"/>
      <c r="N34" s="466"/>
      <c r="O34" s="493"/>
      <c r="Q34" s="522"/>
    </row>
    <row r="35" spans="1:17" ht="12" hidden="1" customHeight="1">
      <c r="A35" s="14"/>
      <c r="B35" s="570" t="s">
        <v>701</v>
      </c>
      <c r="C35" s="1225" t="s">
        <v>877</v>
      </c>
      <c r="D35" s="1225"/>
      <c r="E35" s="1226"/>
      <c r="F35" s="475">
        <f ca="1">SUM(F32:OFFSET(SumaFBV,-1,4))</f>
        <v>0</v>
      </c>
      <c r="G35" s="475">
        <f ca="1">SUM(G32:OFFSET(SumaFBV,-1,5))</f>
        <v>0</v>
      </c>
      <c r="H35" s="475">
        <f ca="1">SUM(H32:OFFSET(SumaFBV,-1,6))</f>
        <v>0</v>
      </c>
      <c r="I35" s="475">
        <f ca="1">SUM(I32:OFFSET(SumaFBV,-1,7))</f>
        <v>0</v>
      </c>
      <c r="J35" s="475">
        <f ca="1">SUM(J32:OFFSET(SumaFBV,-1,8))</f>
        <v>0</v>
      </c>
      <c r="K35" s="475">
        <f ca="1">SUM(K32:OFFSET(SumaFBV,-1,9))</f>
        <v>0</v>
      </c>
      <c r="L35" s="475">
        <f ca="1">SUM(L32:OFFSET(SumaFBV,-1,10))</f>
        <v>0</v>
      </c>
      <c r="M35" s="475">
        <f ca="1">SUM(M32:OFFSET(SumaFBV,-1,11))</f>
        <v>0</v>
      </c>
      <c r="N35" s="475">
        <f ca="1">SUM(N32:OFFSET(SumaFBV,-1,12))</f>
        <v>0</v>
      </c>
      <c r="O35" s="516"/>
      <c r="Q35" s="522"/>
    </row>
    <row r="36" spans="1:17" ht="12" hidden="1" customHeight="1">
      <c r="A36" s="14"/>
      <c r="B36" s="569" t="s">
        <v>878</v>
      </c>
      <c r="C36" s="1227"/>
      <c r="D36" s="1228"/>
      <c r="E36" s="1228"/>
      <c r="F36" s="1228"/>
      <c r="G36" s="1228"/>
      <c r="H36" s="1228"/>
      <c r="I36" s="1228"/>
      <c r="J36" s="1228"/>
      <c r="K36" s="1228"/>
      <c r="L36" s="1228"/>
      <c r="M36" s="1228"/>
      <c r="N36" s="1228"/>
      <c r="O36" s="1229"/>
      <c r="Q36" s="527"/>
    </row>
    <row r="37" spans="1:17" ht="12" hidden="1" customHeight="1">
      <c r="A37" s="14"/>
      <c r="B37" s="468">
        <v>1</v>
      </c>
      <c r="C37" s="515"/>
      <c r="D37" s="471"/>
      <c r="E37" s="509"/>
      <c r="F37" s="466"/>
      <c r="G37" s="466"/>
      <c r="H37" s="466"/>
      <c r="I37" s="466"/>
      <c r="J37" s="466"/>
      <c r="K37" s="466"/>
      <c r="L37" s="466"/>
      <c r="M37" s="466"/>
      <c r="N37" s="466"/>
      <c r="O37" s="493"/>
      <c r="Q37" s="522"/>
    </row>
    <row r="38" spans="1:17" s="469" customFormat="1" ht="12" hidden="1" customHeight="1">
      <c r="A38" s="467">
        <v>1</v>
      </c>
      <c r="B38" s="468">
        <v>2</v>
      </c>
      <c r="C38" s="470"/>
      <c r="D38" s="471"/>
      <c r="E38" s="509"/>
      <c r="F38" s="466"/>
      <c r="G38" s="466"/>
      <c r="H38" s="466"/>
      <c r="I38" s="466"/>
      <c r="J38" s="466"/>
      <c r="K38" s="466"/>
      <c r="L38" s="466"/>
      <c r="M38" s="466"/>
      <c r="N38" s="466"/>
      <c r="O38" s="493"/>
      <c r="Q38" s="522"/>
    </row>
    <row r="39" spans="1:17" s="469" customFormat="1" ht="12" hidden="1" customHeight="1">
      <c r="A39" s="467"/>
      <c r="B39" s="468" t="s">
        <v>6</v>
      </c>
      <c r="C39" s="503"/>
      <c r="D39" s="471"/>
      <c r="E39" s="509"/>
      <c r="F39" s="466"/>
      <c r="G39" s="466"/>
      <c r="H39" s="466"/>
      <c r="I39" s="466"/>
      <c r="J39" s="466"/>
      <c r="K39" s="466"/>
      <c r="L39" s="466"/>
      <c r="M39" s="466"/>
      <c r="N39" s="466"/>
      <c r="O39" s="493"/>
      <c r="Q39" s="522"/>
    </row>
    <row r="40" spans="1:17" ht="12" hidden="1" customHeight="1">
      <c r="A40" s="14"/>
      <c r="B40" s="570" t="s">
        <v>701</v>
      </c>
      <c r="C40" s="1225" t="s">
        <v>878</v>
      </c>
      <c r="D40" s="1225"/>
      <c r="E40" s="1226"/>
      <c r="F40" s="475">
        <f ca="1">SUM(F37:OFFSET(SumaGBV,-1,4))</f>
        <v>0</v>
      </c>
      <c r="G40" s="475">
        <f ca="1">SUM(G37:OFFSET(SumaGBV,-1,5))</f>
        <v>0</v>
      </c>
      <c r="H40" s="475">
        <f ca="1">SUM(H37:OFFSET(SumaGBV,-1,6))</f>
        <v>0</v>
      </c>
      <c r="I40" s="475">
        <f ca="1">SUM(I37:OFFSET(SumaGBV,-1,7))</f>
        <v>0</v>
      </c>
      <c r="J40" s="475">
        <f ca="1">SUM(J37:OFFSET(SumaGBV,-1,8))</f>
        <v>0</v>
      </c>
      <c r="K40" s="475">
        <f ca="1">SUM(K37:OFFSET(SumaGBV,-1,9))</f>
        <v>0</v>
      </c>
      <c r="L40" s="475">
        <f ca="1">SUM(L37:OFFSET(SumaGBV,-1,10))</f>
        <v>0</v>
      </c>
      <c r="M40" s="475">
        <f ca="1">SUM(M37:OFFSET(SumaGBV,-1,11))</f>
        <v>0</v>
      </c>
      <c r="N40" s="475">
        <f ca="1">SUM(N37:OFFSET(SumaGBV,-1,12))</f>
        <v>0</v>
      </c>
      <c r="O40" s="516"/>
      <c r="Q40" s="522"/>
    </row>
    <row r="41" spans="1:17" ht="12" hidden="1" customHeight="1">
      <c r="A41" s="14"/>
      <c r="B41" s="569" t="s">
        <v>879</v>
      </c>
      <c r="C41" s="1227"/>
      <c r="D41" s="1228"/>
      <c r="E41" s="1228"/>
      <c r="F41" s="1228"/>
      <c r="G41" s="1228"/>
      <c r="H41" s="1228"/>
      <c r="I41" s="1228"/>
      <c r="J41" s="1228"/>
      <c r="K41" s="1228"/>
      <c r="L41" s="1228"/>
      <c r="M41" s="1228"/>
      <c r="N41" s="1228"/>
      <c r="O41" s="1229"/>
      <c r="Q41" s="527"/>
    </row>
    <row r="42" spans="1:17" ht="12" hidden="1" customHeight="1">
      <c r="A42" s="14"/>
      <c r="B42" s="468">
        <v>1</v>
      </c>
      <c r="C42" s="515"/>
      <c r="D42" s="471"/>
      <c r="E42" s="509"/>
      <c r="F42" s="466"/>
      <c r="G42" s="466"/>
      <c r="H42" s="466"/>
      <c r="I42" s="466"/>
      <c r="J42" s="466"/>
      <c r="K42" s="466"/>
      <c r="L42" s="466"/>
      <c r="M42" s="466"/>
      <c r="N42" s="466"/>
      <c r="O42" s="493"/>
      <c r="Q42" s="522"/>
    </row>
    <row r="43" spans="1:17" s="469" customFormat="1" ht="12" hidden="1" customHeight="1">
      <c r="A43" s="467">
        <v>1</v>
      </c>
      <c r="B43" s="468">
        <v>2</v>
      </c>
      <c r="C43" s="470"/>
      <c r="D43" s="471"/>
      <c r="E43" s="509"/>
      <c r="F43" s="466"/>
      <c r="G43" s="466"/>
      <c r="H43" s="466"/>
      <c r="I43" s="466"/>
      <c r="J43" s="466"/>
      <c r="K43" s="466"/>
      <c r="L43" s="466"/>
      <c r="M43" s="466"/>
      <c r="N43" s="466"/>
      <c r="O43" s="493"/>
      <c r="Q43" s="522"/>
    </row>
    <row r="44" spans="1:17" s="469" customFormat="1" ht="12" hidden="1" customHeight="1">
      <c r="A44" s="467"/>
      <c r="B44" s="468" t="s">
        <v>6</v>
      </c>
      <c r="C44" s="503"/>
      <c r="D44" s="471"/>
      <c r="E44" s="509"/>
      <c r="F44" s="466"/>
      <c r="G44" s="466"/>
      <c r="H44" s="466"/>
      <c r="I44" s="466"/>
      <c r="J44" s="466"/>
      <c r="K44" s="466"/>
      <c r="L44" s="466"/>
      <c r="M44" s="466"/>
      <c r="N44" s="466"/>
      <c r="O44" s="493"/>
      <c r="Q44" s="522"/>
    </row>
    <row r="45" spans="1:17" ht="12" hidden="1" customHeight="1">
      <c r="A45" s="14"/>
      <c r="B45" s="570" t="s">
        <v>701</v>
      </c>
      <c r="C45" s="1225" t="s">
        <v>879</v>
      </c>
      <c r="D45" s="1225"/>
      <c r="E45" s="1226"/>
      <c r="F45" s="475">
        <f ca="1">SUM(F42:OFFSET(SumaHBV,-1,4))</f>
        <v>0</v>
      </c>
      <c r="G45" s="475">
        <f ca="1">SUM(G42:OFFSET(SumaHBV,-1,5))</f>
        <v>0</v>
      </c>
      <c r="H45" s="475">
        <f ca="1">SUM(H42:OFFSET(SumaHBV,-1,6))</f>
        <v>0</v>
      </c>
      <c r="I45" s="475">
        <f ca="1">SUM(I42:OFFSET(SumaHBV,-1,7))</f>
        <v>0</v>
      </c>
      <c r="J45" s="475">
        <f ca="1">SUM(J42:OFFSET(SumaHBV,-1,8))</f>
        <v>0</v>
      </c>
      <c r="K45" s="475">
        <f ca="1">SUM(K42:OFFSET(SumaHBV,-1,9))</f>
        <v>0</v>
      </c>
      <c r="L45" s="475">
        <f ca="1">SUM(L42:OFFSET(SumaHBV,-1,10))</f>
        <v>0</v>
      </c>
      <c r="M45" s="475">
        <f ca="1">SUM(M42:OFFSET(SumaHBV,-1,11))</f>
        <v>0</v>
      </c>
      <c r="N45" s="475">
        <f ca="1">SUM(N42:OFFSET(SumaHBV,-1,12))</f>
        <v>0</v>
      </c>
      <c r="O45" s="516"/>
      <c r="Q45" s="522"/>
    </row>
    <row r="46" spans="1:17" ht="12" hidden="1" customHeight="1">
      <c r="A46" s="14"/>
      <c r="B46" s="569" t="s">
        <v>103</v>
      </c>
      <c r="C46" s="1227"/>
      <c r="D46" s="1228"/>
      <c r="E46" s="1228"/>
      <c r="F46" s="1228"/>
      <c r="G46" s="1228"/>
      <c r="H46" s="1228"/>
      <c r="I46" s="1228"/>
      <c r="J46" s="1228"/>
      <c r="K46" s="1228"/>
      <c r="L46" s="1228"/>
      <c r="M46" s="1228"/>
      <c r="N46" s="1228"/>
      <c r="O46" s="1229"/>
      <c r="Q46" s="527"/>
    </row>
    <row r="47" spans="1:17" ht="12" hidden="1" customHeight="1">
      <c r="A47" s="14"/>
      <c r="B47" s="468">
        <v>1</v>
      </c>
      <c r="C47" s="515"/>
      <c r="D47" s="471"/>
      <c r="E47" s="509"/>
      <c r="F47" s="466"/>
      <c r="G47" s="466"/>
      <c r="H47" s="466"/>
      <c r="I47" s="466"/>
      <c r="J47" s="466"/>
      <c r="K47" s="466"/>
      <c r="L47" s="466"/>
      <c r="M47" s="466"/>
      <c r="N47" s="466"/>
      <c r="O47" s="493"/>
      <c r="Q47" s="522"/>
    </row>
    <row r="48" spans="1:17" s="469" customFormat="1" ht="12" hidden="1" customHeight="1">
      <c r="A48" s="467">
        <v>1</v>
      </c>
      <c r="B48" s="468">
        <v>2</v>
      </c>
      <c r="C48" s="470"/>
      <c r="D48" s="471"/>
      <c r="E48" s="509"/>
      <c r="F48" s="466"/>
      <c r="G48" s="466"/>
      <c r="H48" s="466"/>
      <c r="I48" s="466"/>
      <c r="J48" s="466"/>
      <c r="K48" s="466"/>
      <c r="L48" s="466"/>
      <c r="M48" s="466"/>
      <c r="N48" s="466"/>
      <c r="O48" s="493"/>
      <c r="Q48" s="522"/>
    </row>
    <row r="49" spans="1:17" s="469" customFormat="1" ht="12" hidden="1" customHeight="1">
      <c r="A49" s="467"/>
      <c r="B49" s="468" t="s">
        <v>6</v>
      </c>
      <c r="C49" s="503"/>
      <c r="D49" s="471"/>
      <c r="E49" s="509"/>
      <c r="F49" s="466"/>
      <c r="G49" s="466"/>
      <c r="H49" s="466"/>
      <c r="I49" s="466"/>
      <c r="J49" s="466"/>
      <c r="K49" s="466"/>
      <c r="L49" s="466"/>
      <c r="M49" s="466"/>
      <c r="N49" s="466"/>
      <c r="O49" s="493"/>
      <c r="Q49" s="522"/>
    </row>
    <row r="50" spans="1:17" ht="12" hidden="1" customHeight="1">
      <c r="A50" s="14"/>
      <c r="B50" s="570" t="s">
        <v>701</v>
      </c>
      <c r="C50" s="1225" t="s">
        <v>103</v>
      </c>
      <c r="D50" s="1225"/>
      <c r="E50" s="1226"/>
      <c r="F50" s="475">
        <f ca="1">SUM(F47:OFFSET(SumaimBV,-1,4))</f>
        <v>0</v>
      </c>
      <c r="G50" s="475">
        <f ca="1">SUM(G47:OFFSET(SumaimBV,-1,5))</f>
        <v>0</v>
      </c>
      <c r="H50" s="475">
        <f ca="1">SUM(H47:OFFSET(SumaimBV,-1,6))</f>
        <v>0</v>
      </c>
      <c r="I50" s="475">
        <f ca="1">SUM(I47:OFFSET(SumaimBV,-1,7))</f>
        <v>0</v>
      </c>
      <c r="J50" s="475">
        <f ca="1">SUM(J47:OFFSET(SumaimBV,-1,8))</f>
        <v>0</v>
      </c>
      <c r="K50" s="475">
        <f ca="1">SUM(K47:OFFSET(SumaimBV,-1,9))</f>
        <v>0</v>
      </c>
      <c r="L50" s="475">
        <f ca="1">SUM(L47:OFFSET(SumaimBV,-1,10))</f>
        <v>0</v>
      </c>
      <c r="M50" s="475">
        <f ca="1">SUM(M47:OFFSET(SumaimBV,-1,11))</f>
        <v>0</v>
      </c>
      <c r="N50" s="475">
        <f ca="1">SUM(N47:OFFSET(SumaimBV,-1,12))</f>
        <v>0</v>
      </c>
      <c r="O50" s="516"/>
      <c r="Q50" s="522"/>
    </row>
    <row r="51" spans="1:17" ht="12" hidden="1" customHeight="1">
      <c r="A51" s="14"/>
      <c r="B51" s="569" t="s">
        <v>880</v>
      </c>
      <c r="C51" s="1227"/>
      <c r="D51" s="1228"/>
      <c r="E51" s="1228"/>
      <c r="F51" s="1228"/>
      <c r="G51" s="1228"/>
      <c r="H51" s="1228"/>
      <c r="I51" s="1228"/>
      <c r="J51" s="1228"/>
      <c r="K51" s="1228"/>
      <c r="L51" s="1228"/>
      <c r="M51" s="1228"/>
      <c r="N51" s="1228"/>
      <c r="O51" s="1229"/>
      <c r="Q51" s="527"/>
    </row>
    <row r="52" spans="1:17" ht="12" hidden="1" customHeight="1">
      <c r="A52" s="14"/>
      <c r="B52" s="468">
        <v>1</v>
      </c>
      <c r="C52" s="515"/>
      <c r="D52" s="471"/>
      <c r="E52" s="509"/>
      <c r="F52" s="466"/>
      <c r="G52" s="466"/>
      <c r="H52" s="466"/>
      <c r="I52" s="466"/>
      <c r="J52" s="466"/>
      <c r="K52" s="466"/>
      <c r="L52" s="466"/>
      <c r="M52" s="466"/>
      <c r="N52" s="466"/>
      <c r="O52" s="493"/>
      <c r="Q52" s="522"/>
    </row>
    <row r="53" spans="1:17" s="469" customFormat="1" ht="12" hidden="1" customHeight="1">
      <c r="A53" s="467">
        <v>1</v>
      </c>
      <c r="B53" s="468">
        <v>2</v>
      </c>
      <c r="C53" s="470"/>
      <c r="D53" s="471"/>
      <c r="E53" s="509"/>
      <c r="F53" s="466"/>
      <c r="G53" s="466"/>
      <c r="H53" s="466"/>
      <c r="I53" s="466"/>
      <c r="J53" s="466"/>
      <c r="K53" s="466"/>
      <c r="L53" s="466"/>
      <c r="M53" s="466"/>
      <c r="N53" s="466"/>
      <c r="O53" s="493"/>
      <c r="Q53" s="522"/>
    </row>
    <row r="54" spans="1:17" s="469" customFormat="1" ht="12" hidden="1" customHeight="1">
      <c r="A54" s="467"/>
      <c r="B54" s="468" t="s">
        <v>6</v>
      </c>
      <c r="C54" s="503"/>
      <c r="D54" s="471"/>
      <c r="E54" s="509"/>
      <c r="F54" s="466"/>
      <c r="G54" s="466"/>
      <c r="H54" s="466"/>
      <c r="I54" s="466"/>
      <c r="J54" s="466"/>
      <c r="K54" s="466"/>
      <c r="L54" s="466"/>
      <c r="M54" s="466"/>
      <c r="N54" s="466"/>
      <c r="O54" s="493"/>
      <c r="Q54" s="522"/>
    </row>
    <row r="55" spans="1:17" ht="12" hidden="1" customHeight="1">
      <c r="A55" s="14"/>
      <c r="B55" s="570" t="s">
        <v>701</v>
      </c>
      <c r="C55" s="1225" t="s">
        <v>880</v>
      </c>
      <c r="D55" s="1225"/>
      <c r="E55" s="1226"/>
      <c r="F55" s="475">
        <f ca="1">SUM(F52:OFFSET(SumaJBV,-1,4))</f>
        <v>0</v>
      </c>
      <c r="G55" s="475">
        <f ca="1">SUM(G52:OFFSET(SumaJBV,-1,5))</f>
        <v>0</v>
      </c>
      <c r="H55" s="475">
        <f ca="1">SUM(H52:OFFSET(SumaJBV,-1,6))</f>
        <v>0</v>
      </c>
      <c r="I55" s="475">
        <f ca="1">SUM(I52:OFFSET(SumaJBV,-1,7))</f>
        <v>0</v>
      </c>
      <c r="J55" s="475">
        <f ca="1">SUM(J52:OFFSET(SumaJBV,-1,8))</f>
        <v>0</v>
      </c>
      <c r="K55" s="475">
        <f ca="1">SUM(K52:OFFSET(SumaJBV,-1,9))</f>
        <v>0</v>
      </c>
      <c r="L55" s="475">
        <f ca="1">SUM(L52:OFFSET(SumaJBV,-1,10))</f>
        <v>0</v>
      </c>
      <c r="M55" s="475">
        <f ca="1">SUM(M52:OFFSET(SumaJBV,-1,11))</f>
        <v>0</v>
      </c>
      <c r="N55" s="475">
        <f ca="1">SUM(N52:OFFSET(SumaJBV,-1,12))</f>
        <v>0</v>
      </c>
      <c r="O55" s="516"/>
      <c r="Q55" s="522"/>
    </row>
    <row r="56" spans="1:17" ht="12" customHeight="1">
      <c r="A56" s="14"/>
      <c r="B56" s="1243" t="s">
        <v>881</v>
      </c>
      <c r="C56" s="1243"/>
      <c r="D56" s="1244"/>
      <c r="E56" s="1244"/>
      <c r="F56" s="475">
        <f ca="1">SUM(OFFSET(SumaABV,0,4),OFFSET(SumaBBV,0,4),OFFSET(SumaCBV,0,4),OFFSET(SumaDBV,0,4),OFFSET(SumaEBV,0,4),OFFSET(SumaFBV,0,4),OFFSET(SumaGBV,0,4),OFFSET(SumaHBV,0,4),OFFSET(SumaimBV,0,4),OFFSET(SumaJBV,0,4))</f>
        <v>0</v>
      </c>
      <c r="G56" s="475">
        <f ca="1">SUM(OFFSET(SumaABV,0,5),OFFSET(SumaBBV,0,5),OFFSET(SumaCBV,0,5),OFFSET(SumaDBV,0,5),OFFSET(SumaEBV,0,5),OFFSET(SumaFBV,0,5),OFFSET(SumaGBV,0,5),OFFSET(SumaHBV,0,5),OFFSET(SumaimBV,0,5),OFFSET(SumaJBV,0,5))</f>
        <v>0</v>
      </c>
      <c r="H56" s="475">
        <f ca="1">SUM(OFFSET(SumaABV,0,6),OFFSET(SumaBBV,0,6),OFFSET(SumaCBV,0,6),OFFSET(SumaDBV,0,6),OFFSET(SumaEBV,0,6),OFFSET(SumaFBV,0,6),OFFSET(SumaGBV,0,6),OFFSET(SumaHBV,0,6),OFFSET(SumaimBV,0,6),OFFSET(SumaJBV,0,6))</f>
        <v>0</v>
      </c>
      <c r="I56" s="475">
        <f ca="1">SUM(OFFSET(SumaABV,0,7),OFFSET(SumaBBV,0,7),OFFSET(SumaCBV,0,7),OFFSET(SumaDBV,0,7),OFFSET(SumaEBV,0,7),OFFSET(SumaFBV,0,7),OFFSET(SumaGBV,0,7),OFFSET(SumaHBV,0,7),OFFSET(SumaimBV,0,7),OFFSET(SumaJBV,0,7))</f>
        <v>0</v>
      </c>
      <c r="J56" s="475">
        <f ca="1">SUM(OFFSET(SumaABV,0,8),OFFSET(SumaBBV,0,8),OFFSET(SumaCBV,0,8),OFFSET(SumaDBV,0,8),OFFSET(SumaEBV,0,8),OFFSET(SumaFBV,0,8),OFFSET(SumaGBV,0,8),OFFSET(SumaHBV,0,8),OFFSET(SumaimBV,0,8),OFFSET(SumaJBV,0,8))</f>
        <v>0</v>
      </c>
      <c r="K56" s="475">
        <f ca="1">SUM(OFFSET(SumaABV,0,9),OFFSET(SumaBBV,0,9),OFFSET(SumaCBV,0,9),OFFSET(SumaDBV,0,9),OFFSET(SumaEBV,0,9),OFFSET(SumaFBV,0,9),OFFSET(SumaGBV,0,9),OFFSET(SumaHBV,0,9),OFFSET(SumaimBV,0,9),OFFSET(SumaJBV,0,9))</f>
        <v>0</v>
      </c>
      <c r="L56" s="475">
        <f ca="1">SUM(OFFSET(SumaABV,0,10),OFFSET(SumaBBV,0,10),OFFSET(SumaCBV,0,10),OFFSET(SumaDBV,0,10),OFFSET(SumaEBV,0,10),OFFSET(SumaFBV,0,10),OFFSET(SumaGBV,0,10),OFFSET(SumaHBV,0,10),OFFSET(SumaimBV,0,10),OFFSET(SumaJBV,0,10))</f>
        <v>0</v>
      </c>
      <c r="M56" s="475">
        <f ca="1">SUM(OFFSET(SumaABV,0,11),OFFSET(SumaBBV,0,11),OFFSET(SumaCBV,0,11),OFFSET(SumaDBV,0,11),OFFSET(SumaEBV,0,11),OFFSET(SumaFBV,0,11),OFFSET(SumaGBV,0,11),OFFSET(SumaHBV,0,11),OFFSET(SumaimBV,0,11),OFFSET(SumaJBV,0,11))</f>
        <v>0</v>
      </c>
      <c r="N56" s="475">
        <f ca="1">SUM(OFFSET(SumaABV,0,12),OFFSET(SumaBBV,0,12),OFFSET(SumaCBV,0,12),OFFSET(SumaDBV,0,12),OFFSET(SumaEBV,0,12),OFFSET(SumaFBV,0,12),OFFSET(SumaGBV,0,12),OFFSET(SumaHBV,0,12),OFFSET(SumaimBV,0,12),OFFSET(SumaJBV,0,12))</f>
        <v>0</v>
      </c>
      <c r="O56" s="516"/>
      <c r="Q56" s="522"/>
    </row>
    <row r="57" spans="1:17" ht="12" customHeight="1">
      <c r="A57" s="14"/>
      <c r="B57" s="389" t="s">
        <v>644</v>
      </c>
      <c r="C57" s="1245" t="s">
        <v>425</v>
      </c>
      <c r="D57" s="1246"/>
      <c r="E57" s="1246"/>
      <c r="F57" s="1246"/>
      <c r="G57" s="1246"/>
      <c r="H57" s="1246"/>
      <c r="I57" s="1246"/>
      <c r="J57" s="1246"/>
      <c r="K57" s="1246"/>
      <c r="L57" s="1246"/>
      <c r="M57" s="1246"/>
      <c r="N57" s="1246"/>
      <c r="O57" s="1247"/>
      <c r="Q57" s="522"/>
    </row>
    <row r="58" spans="1:17" ht="12" customHeight="1">
      <c r="A58" s="14"/>
      <c r="B58" s="389" t="s">
        <v>166</v>
      </c>
      <c r="C58" s="1239" t="s">
        <v>571</v>
      </c>
      <c r="D58" s="1240"/>
      <c r="E58" s="1240"/>
      <c r="F58" s="1240"/>
      <c r="G58" s="1240"/>
      <c r="H58" s="1240"/>
      <c r="I58" s="1240"/>
      <c r="J58" s="1240"/>
      <c r="K58" s="1240"/>
      <c r="L58" s="1240"/>
      <c r="M58" s="1240"/>
      <c r="N58" s="1240"/>
      <c r="O58" s="1241"/>
      <c r="Q58" s="522"/>
    </row>
    <row r="59" spans="1:17" ht="12" customHeight="1">
      <c r="A59" s="14"/>
      <c r="B59" s="468" t="s">
        <v>3</v>
      </c>
      <c r="C59" s="471"/>
      <c r="D59" s="471"/>
      <c r="E59" s="509"/>
      <c r="F59" s="466"/>
      <c r="G59" s="466"/>
      <c r="H59" s="466"/>
      <c r="I59" s="466"/>
      <c r="J59" s="466"/>
      <c r="K59" s="466"/>
      <c r="L59" s="466"/>
      <c r="M59" s="466"/>
      <c r="N59" s="466"/>
      <c r="O59" s="493"/>
    </row>
    <row r="60" spans="1:17" ht="12" customHeight="1">
      <c r="A60" s="14"/>
      <c r="B60" s="468" t="s">
        <v>195</v>
      </c>
      <c r="C60" s="471"/>
      <c r="D60" s="471"/>
      <c r="E60" s="509"/>
      <c r="F60" s="466"/>
      <c r="G60" s="466"/>
      <c r="H60" s="466"/>
      <c r="I60" s="466"/>
      <c r="J60" s="466"/>
      <c r="K60" s="466"/>
      <c r="L60" s="466"/>
      <c r="M60" s="466"/>
      <c r="N60" s="466"/>
      <c r="O60" s="493"/>
    </row>
    <row r="61" spans="1:17" s="469" customFormat="1" ht="12" customHeight="1">
      <c r="A61" s="467"/>
      <c r="B61" s="468" t="s">
        <v>6</v>
      </c>
      <c r="C61" s="471"/>
      <c r="D61" s="471"/>
      <c r="E61" s="509"/>
      <c r="F61" s="466"/>
      <c r="G61" s="466"/>
      <c r="H61" s="466"/>
      <c r="I61" s="466"/>
      <c r="J61" s="466"/>
      <c r="K61" s="466"/>
      <c r="L61" s="466"/>
      <c r="M61" s="466"/>
      <c r="N61" s="466"/>
      <c r="O61" s="493"/>
    </row>
    <row r="62" spans="1:17" ht="12" customHeight="1">
      <c r="A62" s="14"/>
      <c r="B62" s="1248" t="s">
        <v>167</v>
      </c>
      <c r="C62" s="1248"/>
      <c r="D62" s="1248"/>
      <c r="E62" s="1248"/>
      <c r="F62" s="475">
        <f ca="1">SUM(F59:OFFSET(SumaII_IBV,-1,4))</f>
        <v>0</v>
      </c>
      <c r="G62" s="475">
        <f ca="1">SUM(G59:OFFSET(SumaII_IBV,-1,5))</f>
        <v>0</v>
      </c>
      <c r="H62" s="475">
        <f ca="1">SUM(H59:OFFSET(SumaII_IBV,-1,6))</f>
        <v>0</v>
      </c>
      <c r="I62" s="475">
        <f ca="1">SUM(I59:OFFSET(SumaII_IBV,-1,7))</f>
        <v>0</v>
      </c>
      <c r="J62" s="475">
        <f ca="1">SUM(J59:OFFSET(SumaII_IBV,-1,8))</f>
        <v>0</v>
      </c>
      <c r="K62" s="475">
        <f ca="1">SUM(K59:OFFSET(SumaII_IBV,-1,9))</f>
        <v>0</v>
      </c>
      <c r="L62" s="475">
        <f ca="1">SUM(L59:OFFSET(SumaII_IBV,-1,10))</f>
        <v>0</v>
      </c>
      <c r="M62" s="475">
        <f ca="1">SUM(M59:OFFSET(SumaII_IBV,-1,11))</f>
        <v>0</v>
      </c>
      <c r="N62" s="475">
        <f ca="1">SUM(N59:OFFSET(SumaII_IBV,-1,12))</f>
        <v>0</v>
      </c>
      <c r="O62" s="516"/>
    </row>
    <row r="63" spans="1:17" ht="12" customHeight="1">
      <c r="A63" s="14"/>
      <c r="B63" s="389" t="s">
        <v>104</v>
      </c>
      <c r="C63" s="1239" t="s">
        <v>572</v>
      </c>
      <c r="D63" s="1240"/>
      <c r="E63" s="1240"/>
      <c r="F63" s="1240"/>
      <c r="G63" s="1240"/>
      <c r="H63" s="1240"/>
      <c r="I63" s="1240"/>
      <c r="J63" s="1240"/>
      <c r="K63" s="1240"/>
      <c r="L63" s="1240"/>
      <c r="M63" s="1240"/>
      <c r="N63" s="1240"/>
      <c r="O63" s="1241"/>
    </row>
    <row r="64" spans="1:17" ht="12" customHeight="1">
      <c r="A64" s="14"/>
      <c r="B64" s="468" t="s">
        <v>3</v>
      </c>
      <c r="C64" s="471"/>
      <c r="D64" s="471"/>
      <c r="E64" s="509"/>
      <c r="F64" s="466"/>
      <c r="G64" s="466"/>
      <c r="H64" s="466"/>
      <c r="I64" s="466"/>
      <c r="J64" s="466"/>
      <c r="K64" s="466"/>
      <c r="L64" s="466"/>
      <c r="M64" s="466"/>
      <c r="N64" s="466"/>
      <c r="O64" s="493"/>
    </row>
    <row r="65" spans="1:15" ht="12" customHeight="1">
      <c r="A65" s="14"/>
      <c r="B65" s="468" t="s">
        <v>195</v>
      </c>
      <c r="C65" s="471"/>
      <c r="D65" s="471"/>
      <c r="E65" s="509"/>
      <c r="F65" s="466"/>
      <c r="G65" s="466"/>
      <c r="H65" s="466"/>
      <c r="I65" s="466"/>
      <c r="J65" s="466"/>
      <c r="K65" s="466"/>
      <c r="L65" s="466"/>
      <c r="M65" s="466"/>
      <c r="N65" s="466"/>
      <c r="O65" s="493"/>
    </row>
    <row r="66" spans="1:15" s="469" customFormat="1" ht="12" customHeight="1">
      <c r="A66" s="467"/>
      <c r="B66" s="468" t="s">
        <v>6</v>
      </c>
      <c r="C66" s="471"/>
      <c r="D66" s="471"/>
      <c r="E66" s="509"/>
      <c r="F66" s="466"/>
      <c r="G66" s="466"/>
      <c r="H66" s="466"/>
      <c r="I66" s="466"/>
      <c r="J66" s="466"/>
      <c r="K66" s="466"/>
      <c r="L66" s="466"/>
      <c r="M66" s="466"/>
      <c r="N66" s="466"/>
      <c r="O66" s="493"/>
    </row>
    <row r="67" spans="1:15" ht="12" customHeight="1">
      <c r="A67" s="14"/>
      <c r="B67" s="1248" t="s">
        <v>194</v>
      </c>
      <c r="C67" s="1248"/>
      <c r="D67" s="1248"/>
      <c r="E67" s="1248"/>
      <c r="F67" s="475">
        <f ca="1">SUM(F64:OFFSET(SumaII_IIBV,-1,4))</f>
        <v>0</v>
      </c>
      <c r="G67" s="475">
        <f ca="1">SUM(G64:OFFSET(SumaII_IIBV,-1,5))</f>
        <v>0</v>
      </c>
      <c r="H67" s="475">
        <f ca="1">SUM(H64:OFFSET(SumaII_IIBV,-1,6))</f>
        <v>0</v>
      </c>
      <c r="I67" s="475">
        <f ca="1">SUM(I64:OFFSET(SumaII_IIBV,-1,7))</f>
        <v>0</v>
      </c>
      <c r="J67" s="475">
        <f ca="1">SUM(J64:OFFSET(SumaII_IIBV,-1,8))</f>
        <v>0</v>
      </c>
      <c r="K67" s="475">
        <f ca="1">SUM(K64:OFFSET(SumaII_IIBV,-1,9))</f>
        <v>0</v>
      </c>
      <c r="L67" s="475">
        <f ca="1">SUM(L64:OFFSET(SumaII_IIBV,-1,10))</f>
        <v>0</v>
      </c>
      <c r="M67" s="475">
        <f ca="1">SUM(M64:OFFSET(SumaII_IIBV,-1,11))</f>
        <v>0</v>
      </c>
      <c r="N67" s="475">
        <f ca="1">SUM(N64:OFFSET(SumaII_IIBV,-1,12))</f>
        <v>0</v>
      </c>
      <c r="O67" s="516"/>
    </row>
    <row r="68" spans="1:15" ht="12" customHeight="1">
      <c r="A68" s="14"/>
      <c r="B68" s="389" t="s">
        <v>573</v>
      </c>
      <c r="C68" s="1239" t="s">
        <v>699</v>
      </c>
      <c r="D68" s="1240"/>
      <c r="E68" s="1240"/>
      <c r="F68" s="1240"/>
      <c r="G68" s="1240"/>
      <c r="H68" s="1240"/>
      <c r="I68" s="1240"/>
      <c r="J68" s="1240"/>
      <c r="K68" s="1240"/>
      <c r="L68" s="1240"/>
      <c r="M68" s="1240"/>
      <c r="N68" s="1240"/>
      <c r="O68" s="1241"/>
    </row>
    <row r="69" spans="1:15" ht="12" customHeight="1">
      <c r="A69" s="14"/>
      <c r="B69" s="468" t="s">
        <v>3</v>
      </c>
      <c r="C69" s="471"/>
      <c r="D69" s="471"/>
      <c r="E69" s="509"/>
      <c r="F69" s="466"/>
      <c r="G69" s="466"/>
      <c r="H69" s="466"/>
      <c r="I69" s="466"/>
      <c r="J69" s="466"/>
      <c r="K69" s="466"/>
      <c r="L69" s="466"/>
      <c r="M69" s="466"/>
      <c r="N69" s="466"/>
      <c r="O69" s="493"/>
    </row>
    <row r="70" spans="1:15" ht="12" customHeight="1">
      <c r="A70" s="14"/>
      <c r="B70" s="468" t="s">
        <v>195</v>
      </c>
      <c r="C70" s="471"/>
      <c r="D70" s="471"/>
      <c r="E70" s="509"/>
      <c r="F70" s="466"/>
      <c r="G70" s="466"/>
      <c r="H70" s="466"/>
      <c r="I70" s="466"/>
      <c r="J70" s="466"/>
      <c r="K70" s="466"/>
      <c r="L70" s="466"/>
      <c r="M70" s="466"/>
      <c r="N70" s="466"/>
      <c r="O70" s="493"/>
    </row>
    <row r="71" spans="1:15" s="469" customFormat="1" ht="12" customHeight="1">
      <c r="A71" s="467"/>
      <c r="B71" s="468" t="s">
        <v>6</v>
      </c>
      <c r="C71" s="471"/>
      <c r="D71" s="471"/>
      <c r="E71" s="509"/>
      <c r="F71" s="466"/>
      <c r="G71" s="466"/>
      <c r="H71" s="466"/>
      <c r="I71" s="466"/>
      <c r="J71" s="466"/>
      <c r="K71" s="466"/>
      <c r="L71" s="466"/>
      <c r="M71" s="466"/>
      <c r="N71" s="466"/>
      <c r="O71" s="493"/>
    </row>
    <row r="72" spans="1:15" ht="12" customHeight="1">
      <c r="A72" s="14"/>
      <c r="B72" s="1238" t="s">
        <v>574</v>
      </c>
      <c r="C72" s="1238"/>
      <c r="D72" s="1238"/>
      <c r="E72" s="1238"/>
      <c r="F72" s="475">
        <f ca="1">SUM(F69:OFFSET(SumaII_IIIBV,-1,4))</f>
        <v>0</v>
      </c>
      <c r="G72" s="475">
        <f ca="1">SUM(G69:OFFSET(SumaII_IIIBV,-1,5))</f>
        <v>0</v>
      </c>
      <c r="H72" s="475">
        <f ca="1">SUM(H69:OFFSET(SumaII_IIIBV,-1,6))</f>
        <v>0</v>
      </c>
      <c r="I72" s="475">
        <f ca="1">SUM(I69:OFFSET(SumaII_IIIBV,-1,7))</f>
        <v>0</v>
      </c>
      <c r="J72" s="475">
        <f ca="1">SUM(J69:OFFSET(SumaII_IIIBV,-1,8))</f>
        <v>0</v>
      </c>
      <c r="K72" s="475">
        <f ca="1">SUM(K69:OFFSET(SumaII_IIIBV,-1,9))</f>
        <v>0</v>
      </c>
      <c r="L72" s="475">
        <f ca="1">SUM(L69:OFFSET(SumaII_IIIBV,-1,10))</f>
        <v>0</v>
      </c>
      <c r="M72" s="475">
        <f ca="1">SUM(M69:OFFSET(SumaII_IIIBV,-1,11))</f>
        <v>0</v>
      </c>
      <c r="N72" s="475">
        <f ca="1">SUM(N69:OFFSET(SumaII_IIIBV,-1,12))</f>
        <v>0</v>
      </c>
      <c r="O72" s="516"/>
    </row>
    <row r="73" spans="1:15" ht="12" customHeight="1">
      <c r="A73" s="14"/>
      <c r="B73" s="1238" t="s">
        <v>882</v>
      </c>
      <c r="C73" s="1238"/>
      <c r="D73" s="1238"/>
      <c r="E73" s="1238"/>
      <c r="F73" s="475">
        <f ca="1">SUM(OFFSET(SumaII_IBV,0,4),OFFSET(SumaII_IIBV,0,4),OFFSET(SumaII_IIIBV,0,4))</f>
        <v>0</v>
      </c>
      <c r="G73" s="475">
        <f ca="1">SUM(OFFSET(SumaII_IBV,0,5),OFFSET(SumaII_IIBV,0,5),OFFSET(SumaII_IIIBV,0,5))</f>
        <v>0</v>
      </c>
      <c r="H73" s="475">
        <f ca="1">SUM(OFFSET(SumaII_IBV,0,6),OFFSET(SumaII_IIBV,0,6),OFFSET(SumaII_IIIBV,0,6))</f>
        <v>0</v>
      </c>
      <c r="I73" s="475">
        <f ca="1">SUM(OFFSET(SumaII_IBV,0,7),OFFSET(SumaII_IIBV,0,7),OFFSET(SumaII_IIIBV,0,7))</f>
        <v>0</v>
      </c>
      <c r="J73" s="475">
        <f ca="1">SUM(OFFSET(SumaII_IBV,0,8),OFFSET(SumaII_IIBV,0,8),OFFSET(SumaII_IIIBV,0,8))</f>
        <v>0</v>
      </c>
      <c r="K73" s="475">
        <f ca="1">SUM(OFFSET(SumaII_IBV,0,9),OFFSET(SumaII_IIBV,0,9),OFFSET(SumaII_IIIBV,0,9))</f>
        <v>0</v>
      </c>
      <c r="L73" s="475">
        <f ca="1">SUM(OFFSET(SumaII_IBV,0,10),OFFSET(SumaII_IIBV,0,10),OFFSET(SumaII_IIIBV,0,10))</f>
        <v>0</v>
      </c>
      <c r="M73" s="475">
        <f ca="1">SUM(OFFSET(SumaII_IBV,0,11),OFFSET(SumaII_IIBV,0,11),OFFSET(SumaII_IIIBV,0,11))</f>
        <v>0</v>
      </c>
      <c r="N73" s="475">
        <f ca="1">SUM(OFFSET(SumaII_IBV,0,12),OFFSET(SumaII_IIBV,0,12),OFFSET(SumaII_IIIBV,0,12))</f>
        <v>0</v>
      </c>
      <c r="O73" s="516"/>
    </row>
    <row r="74" spans="1:15" ht="12" customHeight="1">
      <c r="A74" s="14"/>
      <c r="B74" s="464" t="s">
        <v>712</v>
      </c>
      <c r="C74" s="1250" t="s">
        <v>196</v>
      </c>
      <c r="D74" s="1251"/>
      <c r="E74" s="1251"/>
      <c r="F74" s="1251"/>
      <c r="G74" s="1251"/>
      <c r="H74" s="1251"/>
      <c r="I74" s="1251"/>
      <c r="J74" s="1251"/>
      <c r="K74" s="1251"/>
      <c r="L74" s="1251"/>
      <c r="M74" s="1251"/>
      <c r="N74" s="1251"/>
      <c r="O74" s="1252"/>
    </row>
    <row r="75" spans="1:15" ht="12" customHeight="1">
      <c r="A75" s="14"/>
      <c r="B75" s="468" t="s">
        <v>3</v>
      </c>
      <c r="C75" s="471"/>
      <c r="D75" s="471"/>
      <c r="E75" s="509"/>
      <c r="F75" s="466"/>
      <c r="G75" s="466"/>
      <c r="H75" s="466"/>
      <c r="I75" s="466"/>
      <c r="J75" s="466"/>
      <c r="K75" s="466"/>
      <c r="L75" s="466"/>
      <c r="M75" s="466"/>
      <c r="N75" s="466"/>
      <c r="O75" s="493"/>
    </row>
    <row r="76" spans="1:15" ht="12" customHeight="1">
      <c r="A76" s="14"/>
      <c r="B76" s="468" t="s">
        <v>195</v>
      </c>
      <c r="C76" s="471"/>
      <c r="D76" s="471"/>
      <c r="E76" s="509"/>
      <c r="F76" s="466"/>
      <c r="G76" s="466"/>
      <c r="H76" s="466"/>
      <c r="I76" s="466"/>
      <c r="J76" s="466"/>
      <c r="K76" s="466"/>
      <c r="L76" s="466"/>
      <c r="M76" s="466"/>
      <c r="N76" s="466"/>
      <c r="O76" s="493"/>
    </row>
    <row r="77" spans="1:15" s="469" customFormat="1" ht="12" customHeight="1">
      <c r="A77" s="467"/>
      <c r="B77" s="468" t="s">
        <v>6</v>
      </c>
      <c r="C77" s="472"/>
      <c r="D77" s="471"/>
      <c r="E77" s="509"/>
      <c r="F77" s="466"/>
      <c r="G77" s="466"/>
      <c r="H77" s="466"/>
      <c r="I77" s="466"/>
      <c r="J77" s="466"/>
      <c r="K77" s="466"/>
      <c r="L77" s="466"/>
      <c r="M77" s="466"/>
      <c r="N77" s="466"/>
      <c r="O77" s="493"/>
    </row>
    <row r="78" spans="1:15" ht="12" customHeight="1">
      <c r="A78" s="14"/>
      <c r="B78" s="1248" t="s">
        <v>883</v>
      </c>
      <c r="C78" s="1248"/>
      <c r="D78" s="1248"/>
      <c r="E78" s="1248"/>
      <c r="F78" s="475">
        <f ca="1">SUM(F75:OFFSET(SumaIIIBV,-1,4))</f>
        <v>0</v>
      </c>
      <c r="G78" s="475">
        <f ca="1">SUM(G75:OFFSET(SumaIIIBV,-1,5))</f>
        <v>0</v>
      </c>
      <c r="H78" s="475">
        <f ca="1">SUM(H75:OFFSET(SumaIIIBV,-1,6))</f>
        <v>0</v>
      </c>
      <c r="I78" s="475">
        <f ca="1">SUM(I75:OFFSET(SumaIIIBV,-1,7))</f>
        <v>0</v>
      </c>
      <c r="J78" s="475">
        <f ca="1">SUM(J75:OFFSET(SumaIIIBV,-1,8))</f>
        <v>0</v>
      </c>
      <c r="K78" s="475">
        <f ca="1">SUM(K75:OFFSET(SumaIIIBV,-1,9))</f>
        <v>0</v>
      </c>
      <c r="L78" s="475">
        <f ca="1">SUM(L75:OFFSET(SumaIIIBV,-1,10))</f>
        <v>0</v>
      </c>
      <c r="M78" s="475">
        <f ca="1">SUM(M75:OFFSET(SumaIIIBV,-1,11))</f>
        <v>0</v>
      </c>
      <c r="N78" s="475">
        <f ca="1">SUM(N75:OFFSET(SumaIIIBV,-1,12))</f>
        <v>0</v>
      </c>
      <c r="O78" s="516"/>
    </row>
    <row r="79" spans="1:15" ht="12" customHeight="1">
      <c r="A79" s="14"/>
      <c r="B79" s="464" t="s">
        <v>884</v>
      </c>
      <c r="C79" s="1248" t="s">
        <v>244</v>
      </c>
      <c r="D79" s="1253"/>
      <c r="E79" s="1253"/>
      <c r="F79" s="475">
        <f ca="1">SUM(OFFSET(SumaIBV,0,4),OFFSET(SumaIIBV,0,4),OFFSET(SumaIIIBV,0,4))</f>
        <v>0</v>
      </c>
      <c r="G79" s="475">
        <f ca="1">SUM(OFFSET(SumaIBV,0,5),OFFSET(SumaIIBV,0,5),OFFSET(SumaIIIBV,0,5))</f>
        <v>0</v>
      </c>
      <c r="H79" s="475">
        <f ca="1">SUM(OFFSET(SumaIBV,0,6),OFFSET(SumaIIBV,0,6),OFFSET(SumaIIIBV,0,6))</f>
        <v>0</v>
      </c>
      <c r="I79" s="475">
        <f ca="1">SUM(OFFSET(SumaIBV,0,7),OFFSET(SumaIIBV,0,7),OFFSET(SumaIIIBV,0,7))</f>
        <v>0</v>
      </c>
      <c r="J79" s="475">
        <f ca="1">SUM(OFFSET(SumaIBV,0,8),OFFSET(SumaIIBV,0,8),OFFSET(SumaIIIBV,0,8))</f>
        <v>0</v>
      </c>
      <c r="K79" s="475">
        <f ca="1">SUM(OFFSET(SumaIBV,0,9),OFFSET(SumaIIBV,0,9),OFFSET(SumaIIIBV,0,9))</f>
        <v>0</v>
      </c>
      <c r="L79" s="475">
        <f ca="1">SUM(OFFSET(SumaIBV,0,10),OFFSET(SumaIIBV,0,10),OFFSET(SumaIIIBV,0,10))</f>
        <v>0</v>
      </c>
      <c r="M79" s="475">
        <f ca="1">SUM(OFFSET(SumaIBV,0,11),OFFSET(SumaIIBV,0,11),OFFSET(SumaIIIBV,0,11))</f>
        <v>0</v>
      </c>
      <c r="N79" s="475">
        <f ca="1">SUM(OFFSET(SumaIBV,0,12),OFFSET(SumaIIBV,0,12),OFFSET(SumaIIIBV,0,12))</f>
        <v>0</v>
      </c>
      <c r="O79" s="516"/>
    </row>
    <row r="80" spans="1:15" ht="12" customHeight="1">
      <c r="A80" s="14"/>
      <c r="B80" s="464"/>
      <c r="C80" s="1239" t="s">
        <v>245</v>
      </c>
      <c r="D80" s="1240"/>
      <c r="E80" s="1240"/>
      <c r="F80" s="1240"/>
      <c r="G80" s="1240"/>
      <c r="H80" s="1240"/>
      <c r="I80" s="1240"/>
      <c r="J80" s="1240"/>
      <c r="K80" s="1240"/>
      <c r="L80" s="1240"/>
      <c r="M80" s="1240"/>
      <c r="N80" s="1240"/>
      <c r="O80" s="1241"/>
    </row>
    <row r="81" spans="1:17" ht="12" customHeight="1">
      <c r="A81" s="14"/>
      <c r="B81" s="473" t="s">
        <v>243</v>
      </c>
      <c r="C81" s="476" t="s">
        <v>696</v>
      </c>
      <c r="D81" s="494" t="s">
        <v>6</v>
      </c>
      <c r="E81" s="510"/>
      <c r="F81" s="475">
        <f ca="1">IF($D81&gt;0,SUMIF($O$7:OFFSET(SumaIIIBV,0,13),$D81,F$7:OFFSET(SumaIIIBV,0,4)),0)</f>
        <v>0</v>
      </c>
      <c r="G81" s="475">
        <f ca="1">IF($D81&gt;0,SUMIF($O$7:OFFSET(SumaIIIBV,0,13),$D81,G$7:OFFSET(SumaIIIBV,0,5)),0)</f>
        <v>0</v>
      </c>
      <c r="H81" s="475">
        <f ca="1">IF($D81&gt;0,SUMIF($O$7:OFFSET(SumaIIIBV,0,13),$D81,H$7:OFFSET(SumaIIIBV,0,6)),0)</f>
        <v>0</v>
      </c>
      <c r="I81" s="475">
        <f ca="1">IF($D81&gt;0,SUMIF($O$7:OFFSET(SumaIIIBV,0,13),$D81,I$7:OFFSET(SumaIIIBV,0,7)),0)</f>
        <v>0</v>
      </c>
      <c r="J81" s="475">
        <f ca="1">IF($D81&gt;0,SUMIF($O$7:OFFSET(SumaIIIBV,0,13),$D81,J$7:OFFSET(SumaIIIBV,0,8)),0)</f>
        <v>0</v>
      </c>
      <c r="K81" s="475">
        <f ca="1">IF($D81&gt;0,SUMIF($O$7:OFFSET(SumaIIIBV,0,13),$D81,K$7:OFFSET(SumaIIIBV,0,9)),0)</f>
        <v>0</v>
      </c>
      <c r="L81" s="475">
        <f ca="1">IF($D81&gt;0,SUMIF($O$7:OFFSET(SumaIIIBV,0,13),$D81,L$7:OFFSET(SumaIIIBV,0,10)),0)</f>
        <v>0</v>
      </c>
      <c r="M81" s="475">
        <f ca="1">IF($D81&gt;0,SUMIF($O$7:OFFSET(SumaIIIBV,0,13),$D81,M$7:OFFSET(SumaIIIBV,0,11)),0)</f>
        <v>0</v>
      </c>
      <c r="N81" s="475">
        <f ca="1">IF($D81&gt;0,SUMIF($O$7:OFFSET(SumaIIIBV,0,13),$D81,N$7:OFFSET(SumaIIIBV,0,12)),0)</f>
        <v>0</v>
      </c>
      <c r="O81" s="516"/>
    </row>
    <row r="82" spans="1:17" ht="12" customHeight="1">
      <c r="A82" s="14"/>
      <c r="B82" s="473" t="s">
        <v>246</v>
      </c>
      <c r="C82" s="476" t="s">
        <v>696</v>
      </c>
      <c r="D82" s="494" t="s">
        <v>6</v>
      </c>
      <c r="E82" s="510"/>
      <c r="F82" s="475">
        <f ca="1">IF($D82&gt;0,SUMIF($O$7:OFFSET(SumaIIIBV,0,13),$D82,F$7:OFFSET(SumaIIIBV,0,4)),0)</f>
        <v>0</v>
      </c>
      <c r="G82" s="475">
        <f ca="1">IF($D82&gt;0,SUMIF($O$7:OFFSET(SumaIIIBV,0,13),$D82,G$7:OFFSET(SumaIIIBV,0,5)),0)</f>
        <v>0</v>
      </c>
      <c r="H82" s="475">
        <f ca="1">IF($D82&gt;0,SUMIF($O$7:OFFSET(SumaIIIBV,0,13),$D82,H$7:OFFSET(SumaIIIBV,0,6)),0)</f>
        <v>0</v>
      </c>
      <c r="I82" s="475">
        <f ca="1">IF($D82&gt;0,SUMIF($O$7:OFFSET(SumaIIIBV,0,13),$D82,I$7:OFFSET(SumaIIIBV,0,7)),0)</f>
        <v>0</v>
      </c>
      <c r="J82" s="475">
        <f ca="1">IF($D82&gt;0,SUMIF($O$7:OFFSET(SumaIIIBV,0,13),$D82,J$7:OFFSET(SumaIIIBV,0,8)),0)</f>
        <v>0</v>
      </c>
      <c r="K82" s="475">
        <f ca="1">IF($D82&gt;0,SUMIF($O$7:OFFSET(SumaIIIBV,0,13),$D82,K$7:OFFSET(SumaIIIBV,0,9)),0)</f>
        <v>0</v>
      </c>
      <c r="L82" s="475">
        <f ca="1">IF($D82&gt;0,SUMIF($O$7:OFFSET(SumaIIIBV,0,13),$D82,L$7:OFFSET(SumaIIIBV,0,10)),0)</f>
        <v>0</v>
      </c>
      <c r="M82" s="475">
        <f ca="1">IF($D82&gt;0,SUMIF($O$7:OFFSET(SumaIIIBV,0,13),$D82,M$7:OFFSET(SumaIIIBV,0,11)),0)</f>
        <v>0</v>
      </c>
      <c r="N82" s="475">
        <f ca="1">IF($D82&gt;0,SUMIF($O$7:OFFSET(SumaIIIBV,0,13),$D82,N$7:OFFSET(SumaIIIBV,0,12)),0)</f>
        <v>0</v>
      </c>
      <c r="O82" s="516"/>
    </row>
    <row r="83" spans="1:17" s="469" customFormat="1" ht="12" customHeight="1">
      <c r="A83" s="467"/>
      <c r="B83" s="473" t="s">
        <v>6</v>
      </c>
      <c r="C83" s="477"/>
      <c r="D83" s="494"/>
      <c r="E83" s="511"/>
      <c r="F83" s="475">
        <f ca="1">IF($D83&gt;0,SUMIF($O$7:OFFSET(SumaIIIBV,0,13),$D83,F$7:OFFSET(SumaIIIBV,0,4)),0)</f>
        <v>0</v>
      </c>
      <c r="G83" s="475">
        <f ca="1">IF($D83&gt;0,SUMIF($O$7:OFFSET(SumaIIIBV,0,13),$D83,G$7:OFFSET(SumaIIIBV,0,5)),0)</f>
        <v>0</v>
      </c>
      <c r="H83" s="475">
        <f ca="1">IF($D83&gt;0,SUMIF($O$7:OFFSET(SumaIIIBV,0,13),$D83,H$7:OFFSET(SumaIIIBV,0,6)),0)</f>
        <v>0</v>
      </c>
      <c r="I83" s="475">
        <f ca="1">IF($D83&gt;0,SUMIF($O$7:OFFSET(SumaIIIBV,0,13),$D83,I$7:OFFSET(SumaIIIBV,0,7)),0)</f>
        <v>0</v>
      </c>
      <c r="J83" s="475">
        <f ca="1">IF($D83&gt;0,SUMIF($O$7:OFFSET(SumaIIIBV,0,13),$D83,J$7:OFFSET(SumaIIIBV,0,8)),0)</f>
        <v>0</v>
      </c>
      <c r="K83" s="475">
        <f ca="1">IF($D83&gt;0,SUMIF($O$7:OFFSET(SumaIIIBV,0,13),$D83,K$7:OFFSET(SumaIIIBV,0,9)),0)</f>
        <v>0</v>
      </c>
      <c r="L83" s="475">
        <f ca="1">IF($D83&gt;0,SUMIF($O$7:OFFSET(SumaIIIBV,0,13),$D83,L$7:OFFSET(SumaIIIBV,0,10)),0)</f>
        <v>0</v>
      </c>
      <c r="M83" s="475">
        <f ca="1">IF($D83&gt;0,SUMIF($O$7:OFFSET(SumaIIIBV,0,13),$D83,M$7:OFFSET(SumaIIIBV,0,11)),0)</f>
        <v>0</v>
      </c>
      <c r="N83" s="475">
        <f ca="1">IF($D83&gt;0,SUMIF($O$7:OFFSET(SumaIIIBV,0,13),$D83,N$7:OFFSET(SumaIIIBV,0,12)),0)</f>
        <v>0</v>
      </c>
      <c r="O83" s="517"/>
    </row>
    <row r="84" spans="1:17" ht="9.75" customHeight="1">
      <c r="A84" s="14"/>
      <c r="B84" s="1254"/>
      <c r="C84" s="1254"/>
      <c r="D84" s="1254"/>
      <c r="E84" s="1254"/>
      <c r="F84" s="1254"/>
      <c r="G84" s="1254"/>
      <c r="H84" s="1254"/>
      <c r="I84" s="1254"/>
      <c r="J84" s="1254"/>
      <c r="K84" s="1254"/>
      <c r="L84" s="1254"/>
      <c r="M84" s="1254"/>
      <c r="N84" s="461"/>
      <c r="O84" s="461"/>
      <c r="Q84" s="522" t="s">
        <v>703</v>
      </c>
    </row>
    <row r="85" spans="1:17" ht="11.5">
      <c r="A85" s="14"/>
      <c r="B85" s="1255" t="s">
        <v>462</v>
      </c>
      <c r="C85" s="1255"/>
      <c r="D85" s="1255"/>
      <c r="E85" s="1255"/>
      <c r="F85" s="1255"/>
      <c r="G85" s="1255"/>
      <c r="H85" s="1255"/>
      <c r="I85" s="1255"/>
      <c r="J85" s="1255"/>
      <c r="K85" s="508"/>
      <c r="L85" s="508"/>
      <c r="M85" s="508"/>
      <c r="N85" s="508"/>
      <c r="O85" s="508"/>
      <c r="Q85" s="527" t="s">
        <v>704</v>
      </c>
    </row>
    <row r="86" spans="1:17" ht="12" customHeight="1">
      <c r="A86" s="14"/>
      <c r="B86" s="1249" t="s">
        <v>463</v>
      </c>
      <c r="C86" s="1249"/>
      <c r="D86" s="1249"/>
      <c r="E86" s="1249"/>
      <c r="F86" s="1249"/>
      <c r="G86" s="1249"/>
      <c r="H86" s="1249"/>
      <c r="I86" s="1249"/>
      <c r="J86" s="13"/>
      <c r="K86" s="13"/>
      <c r="L86" s="2"/>
      <c r="M86" s="2"/>
      <c r="N86" s="2"/>
      <c r="O86" s="2"/>
    </row>
    <row r="87" spans="1:17">
      <c r="A87" s="14"/>
      <c r="B87" s="13" t="s">
        <v>464</v>
      </c>
      <c r="C87" s="13"/>
      <c r="D87" s="2"/>
      <c r="E87" s="512"/>
      <c r="F87" s="2"/>
      <c r="G87" s="2"/>
      <c r="H87" s="2"/>
      <c r="I87" s="2"/>
      <c r="J87" s="2"/>
      <c r="K87" s="2"/>
      <c r="L87" s="2"/>
      <c r="M87" s="2"/>
      <c r="N87" s="2"/>
      <c r="O87" s="2"/>
    </row>
    <row r="98" spans="2:2">
      <c r="B98" s="474"/>
    </row>
  </sheetData>
  <sheetProtection algorithmName="SHA-512" hashValue="fC/GsmjHzcWEFBaknD0Y/9wsLU12GVla+Byr5jiVFSqUcCEPli/rP+qpVFfSVJmRZZXSod9qMnmB1BWHg33WaQ==" saltValue="GjM2pxhjWhrlp4qiJvmQvw==" spinCount="100000" sheet="1" formatCells="0" formatColumns="0" formatRows="0" insertRows="0" deleteRows="0"/>
  <customSheetViews>
    <customSheetView guid="{A75F8835-BC11-4842-B3E4-C76AE9AA1723}" scale="115" showPageBreaks="1" showGridLines="0" printArea="1" hiddenColumns="1" view="pageBreakPreview" topLeftCell="B1">
      <selection activeCell="B1" sqref="B1:M1"/>
      <pageMargins left="0.11811023622047245" right="0.11811023622047245" top="0.31496062992125984" bottom="0.27559055118110237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</customSheetViews>
  <mergeCells count="48">
    <mergeCell ref="B86:I86"/>
    <mergeCell ref="C74:O74"/>
    <mergeCell ref="B78:E78"/>
    <mergeCell ref="C79:E79"/>
    <mergeCell ref="C80:O80"/>
    <mergeCell ref="B84:M84"/>
    <mergeCell ref="B85:J85"/>
    <mergeCell ref="B73:E73"/>
    <mergeCell ref="O2:O3"/>
    <mergeCell ref="C5:O5"/>
    <mergeCell ref="C6:O6"/>
    <mergeCell ref="C11:O11"/>
    <mergeCell ref="B56:E56"/>
    <mergeCell ref="C57:O57"/>
    <mergeCell ref="C58:O58"/>
    <mergeCell ref="B62:E62"/>
    <mergeCell ref="C63:O63"/>
    <mergeCell ref="B67:E67"/>
    <mergeCell ref="C68:O68"/>
    <mergeCell ref="B72:E72"/>
    <mergeCell ref="C10:E10"/>
    <mergeCell ref="C15:E15"/>
    <mergeCell ref="C16:O16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C20:E20"/>
    <mergeCell ref="C21:O21"/>
    <mergeCell ref="C25:E25"/>
    <mergeCell ref="C26:O26"/>
    <mergeCell ref="C30:E30"/>
    <mergeCell ref="C31:O31"/>
    <mergeCell ref="C35:E35"/>
    <mergeCell ref="C36:O36"/>
    <mergeCell ref="C40:E40"/>
    <mergeCell ref="C41:O41"/>
    <mergeCell ref="C45:E45"/>
    <mergeCell ref="C46:O46"/>
    <mergeCell ref="C50:E50"/>
    <mergeCell ref="C51:O51"/>
    <mergeCell ref="C55:E55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72:N73 F67:N67 F62:N62 F10:N10 F78:N79 F81:N83 F15:N15 F45:N45 F20:N20 F25:N25 F30:N30 F35:N35 F40:N40 F50:N50 F55:N56" xr:uid="{00000000-0002-0000-0400-000000000000}"/>
    <dataValidation type="decimal" operator="greaterThanOrEqual" allowBlank="1" showInputMessage="1" showErrorMessage="1" sqref="E59:E61 E64:E66 E69:E71 E75:E77 E7:E9 E12:E14 E17:E19 E22:E24 E27:E29 E32:E34 E37:E39 E42:E44 E47:E49 E52:E54" xr:uid="{00000000-0002-0000-04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 xr:uid="{00000000-0002-0000-04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85 Q16 Q21 Q26 Q31 Q36 Q41 Q46 Q51" xr:uid="{00000000-0002-0000-0400-000003000000}"/>
    <dataValidation type="whole" operator="greaterThanOrEqual" allowBlank="1" showInputMessage="1" showErrorMessage="1" errorTitle="Błąd!" error="W tym polu można wpisać tylko liczbę całkowitą - równą lub większą od 0" sqref="O81:O83 O75:O79 O69:O73 O64:O67 O59:O62 O7:O10 D81:D83 O12:O15 O42:O45 O17:O20 O22:O25 O27:O30 O32:O35 O37:O40 O47:O50 O52:O56" xr:uid="{00000000-0002-0000-0400-000004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84" xr:uid="{00000000-0002-0000-0400-000005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2"/>
  <headerFooter alignWithMargins="0">
    <oddFooter>&amp;L&amp;8PROW 2014-2020_19.2/5/z&amp;R
&amp;8Strona &amp;P z &amp;N</oddFooter>
  </headerFooter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J17"/>
  <sheetViews>
    <sheetView showGridLines="0" view="pageBreakPreview" topLeftCell="B6" zoomScale="115" zoomScaleNormal="100" zoomScaleSheetLayoutView="115" zoomScalePageLayoutView="110" workbookViewId="0">
      <selection activeCell="A51" sqref="A51:O51"/>
    </sheetView>
  </sheetViews>
  <sheetFormatPr defaultColWidth="9.08984375" defaultRowHeight="13"/>
  <cols>
    <col min="1" max="1" width="9.453125" style="12" customWidth="1"/>
    <col min="2" max="2" width="33.54296875" style="12" customWidth="1"/>
    <col min="3" max="3" width="11.453125" style="12" customWidth="1"/>
    <col min="4" max="4" width="5.6328125" style="12" customWidth="1"/>
    <col min="5" max="5" width="6.54296875" style="12" customWidth="1"/>
    <col min="6" max="6" width="11" style="12" customWidth="1"/>
    <col min="7" max="7" width="12.54296875" style="12" customWidth="1"/>
    <col min="8" max="8" width="62.6328125" style="12" customWidth="1"/>
    <col min="9" max="9" width="6.6328125" style="12" customWidth="1"/>
    <col min="10" max="16384" width="9.08984375" style="12"/>
  </cols>
  <sheetData>
    <row r="1" spans="1:10" ht="15.75" customHeight="1">
      <c r="A1" s="1256" t="s">
        <v>336</v>
      </c>
      <c r="B1" s="1256"/>
      <c r="C1" s="1256"/>
      <c r="D1" s="1256"/>
      <c r="E1" s="1256"/>
      <c r="F1" s="1256"/>
      <c r="G1" s="1256"/>
      <c r="H1" s="1257"/>
    </row>
    <row r="2" spans="1:10" ht="66" customHeight="1">
      <c r="A2" s="391" t="s">
        <v>564</v>
      </c>
      <c r="B2" s="391" t="s">
        <v>105</v>
      </c>
      <c r="C2" s="389" t="s">
        <v>279</v>
      </c>
      <c r="D2" s="391" t="s">
        <v>7</v>
      </c>
      <c r="E2" s="391" t="s">
        <v>358</v>
      </c>
      <c r="F2" s="391" t="s">
        <v>106</v>
      </c>
      <c r="G2" s="391" t="s">
        <v>107</v>
      </c>
      <c r="H2" s="391" t="s">
        <v>163</v>
      </c>
    </row>
    <row r="3" spans="1:10" ht="12.75" customHeight="1">
      <c r="A3" s="390">
        <v>1</v>
      </c>
      <c r="B3" s="419">
        <v>2</v>
      </c>
      <c r="C3" s="419">
        <v>3</v>
      </c>
      <c r="D3" s="390">
        <v>4</v>
      </c>
      <c r="E3" s="390">
        <v>5</v>
      </c>
      <c r="F3" s="390">
        <v>6</v>
      </c>
      <c r="G3" s="390">
        <v>7</v>
      </c>
      <c r="H3" s="390">
        <v>8</v>
      </c>
    </row>
    <row r="4" spans="1:10" ht="33.9" customHeight="1">
      <c r="A4" s="408"/>
      <c r="B4" s="478"/>
      <c r="C4" s="408"/>
      <c r="D4" s="408"/>
      <c r="E4" s="481"/>
      <c r="F4" s="481"/>
      <c r="G4" s="482">
        <f>E4*F4</f>
        <v>0</v>
      </c>
      <c r="H4" s="478"/>
    </row>
    <row r="5" spans="1:10" ht="33.9" customHeight="1">
      <c r="A5" s="408"/>
      <c r="B5" s="478"/>
      <c r="C5" s="408"/>
      <c r="D5" s="408"/>
      <c r="E5" s="481"/>
      <c r="F5" s="481"/>
      <c r="G5" s="482">
        <f t="shared" ref="G5:G13" si="0">E5*F5</f>
        <v>0</v>
      </c>
      <c r="H5" s="478"/>
    </row>
    <row r="6" spans="1:10" ht="33.9" customHeight="1">
      <c r="A6" s="408"/>
      <c r="B6" s="478"/>
      <c r="C6" s="408"/>
      <c r="D6" s="408"/>
      <c r="E6" s="481"/>
      <c r="F6" s="481"/>
      <c r="G6" s="482">
        <f t="shared" si="0"/>
        <v>0</v>
      </c>
      <c r="H6" s="478"/>
    </row>
    <row r="7" spans="1:10" ht="33.9" customHeight="1">
      <c r="A7" s="408"/>
      <c r="B7" s="478"/>
      <c r="C7" s="408"/>
      <c r="D7" s="408"/>
      <c r="E7" s="481"/>
      <c r="F7" s="481"/>
      <c r="G7" s="482">
        <f t="shared" si="0"/>
        <v>0</v>
      </c>
      <c r="H7" s="478"/>
    </row>
    <row r="8" spans="1:10" ht="33.9" customHeight="1">
      <c r="A8" s="408"/>
      <c r="B8" s="478"/>
      <c r="C8" s="408"/>
      <c r="D8" s="408"/>
      <c r="E8" s="481"/>
      <c r="F8" s="481"/>
      <c r="G8" s="482">
        <f t="shared" si="0"/>
        <v>0</v>
      </c>
      <c r="H8" s="478"/>
    </row>
    <row r="9" spans="1:10" ht="33.9" customHeight="1">
      <c r="A9" s="408"/>
      <c r="B9" s="478"/>
      <c r="C9" s="408"/>
      <c r="D9" s="408"/>
      <c r="E9" s="481"/>
      <c r="F9" s="481"/>
      <c r="G9" s="482">
        <f t="shared" si="0"/>
        <v>0</v>
      </c>
      <c r="H9" s="478"/>
    </row>
    <row r="10" spans="1:10" ht="33.9" customHeight="1">
      <c r="A10" s="408"/>
      <c r="B10" s="478"/>
      <c r="C10" s="408"/>
      <c r="D10" s="408"/>
      <c r="E10" s="481"/>
      <c r="F10" s="481"/>
      <c r="G10" s="482">
        <f t="shared" si="0"/>
        <v>0</v>
      </c>
      <c r="H10" s="478"/>
    </row>
    <row r="11" spans="1:10" ht="33.9" customHeight="1">
      <c r="A11" s="408"/>
      <c r="B11" s="478"/>
      <c r="C11" s="408"/>
      <c r="D11" s="408"/>
      <c r="E11" s="481"/>
      <c r="F11" s="481"/>
      <c r="G11" s="482">
        <f t="shared" si="0"/>
        <v>0</v>
      </c>
      <c r="H11" s="478"/>
    </row>
    <row r="12" spans="1:10" ht="33.9" customHeight="1">
      <c r="A12" s="408"/>
      <c r="B12" s="478"/>
      <c r="C12" s="408"/>
      <c r="D12" s="408"/>
      <c r="E12" s="481"/>
      <c r="F12" s="481"/>
      <c r="G12" s="482">
        <f t="shared" si="0"/>
        <v>0</v>
      </c>
      <c r="H12" s="478"/>
    </row>
    <row r="13" spans="1:10" s="1" customFormat="1" ht="33.9" customHeight="1">
      <c r="A13" s="408"/>
      <c r="B13" s="479"/>
      <c r="C13" s="408"/>
      <c r="D13" s="480"/>
      <c r="E13" s="483"/>
      <c r="F13" s="483"/>
      <c r="G13" s="482">
        <f t="shared" si="0"/>
        <v>0</v>
      </c>
      <c r="H13" s="479"/>
    </row>
    <row r="14" spans="1:10" ht="33.9" customHeight="1">
      <c r="A14" s="3"/>
      <c r="B14" s="11"/>
      <c r="C14" s="4"/>
      <c r="D14" s="5"/>
      <c r="E14" s="5"/>
      <c r="F14" s="6" t="s">
        <v>108</v>
      </c>
      <c r="G14" s="482">
        <f ca="1">SUM(G4:OFFSET(RazemBVI,-1,6))</f>
        <v>0</v>
      </c>
      <c r="H14" s="5"/>
      <c r="J14" s="529" t="s">
        <v>703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420" customFormat="1">
      <c r="A16" s="62" t="s">
        <v>565</v>
      </c>
      <c r="B16" s="62"/>
      <c r="C16" s="62"/>
      <c r="D16" s="62"/>
      <c r="E16" s="62"/>
      <c r="F16" s="62"/>
      <c r="G16" s="62"/>
      <c r="H16" s="62"/>
      <c r="J16" s="527" t="s">
        <v>704</v>
      </c>
    </row>
    <row r="17" s="420" customFormat="1"/>
  </sheetData>
  <sheetProtection algorithmName="SHA-512" hashValue="RNav7lrS9ho9jAropcQpRzDeDzWjqTBrJi9sglM5PnVGWFkqzQHSncu28WwEwwfecOaCMo6dOuBjOyBTBvsB2A==" saltValue="N/xNHRZwsAH3lvXBrajU4w==" spinCount="100000" sheet="1" formatCells="0" formatColumns="0" formatRows="0" insertRows="0" deleteRows="0"/>
  <customSheetViews>
    <customSheetView guid="{A75F8835-BC11-4842-B3E4-C76AE9AA1723}" showPageBreaks="1" showGridLines="0" printArea="1" view="pageBreakPreview">
      <selection sqref="A1:H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2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disablePrompts="1" count="4">
    <dataValidation type="decimal" operator="greaterThanOrEqual" allowBlank="1" showInputMessage="1" showErrorMessage="1" errorTitle="Błąd!" error="W tym polu można wpisać tylko liczbę - równą lub większą od 0" sqref="E4:F13" xr:uid="{00000000-0002-0000-0500-000000000000}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 xr:uid="{00000000-0002-0000-05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 xr:uid="{00000000-0002-0000-05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 xr:uid="{00000000-0002-0000-05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J64"/>
  <sheetViews>
    <sheetView showGridLines="0" view="pageBreakPreview" topLeftCell="A54" zoomScale="115" zoomScaleNormal="100" zoomScaleSheetLayoutView="115" zoomScalePageLayoutView="120" workbookViewId="0">
      <selection activeCell="A51" sqref="A51:O51"/>
    </sheetView>
  </sheetViews>
  <sheetFormatPr defaultColWidth="9.08984375" defaultRowHeight="15" customHeight="1"/>
  <cols>
    <col min="1" max="1" width="4.6328125" style="414" customWidth="1"/>
    <col min="2" max="2" width="79.90625" style="416" customWidth="1"/>
    <col min="3" max="3" width="13" style="414" customWidth="1"/>
    <col min="4" max="4" width="9.54296875" style="414" customWidth="1"/>
    <col min="5" max="5" width="6.6328125" style="360" customWidth="1"/>
    <col min="6" max="16384" width="9.08984375" style="360"/>
  </cols>
  <sheetData>
    <row r="1" spans="1:4" ht="15.9" customHeight="1">
      <c r="A1" s="1264" t="s">
        <v>337</v>
      </c>
      <c r="B1" s="1264"/>
      <c r="C1" s="1264"/>
      <c r="D1" s="1264"/>
    </row>
    <row r="2" spans="1:4" ht="15.9" customHeight="1">
      <c r="A2" s="1266" t="s">
        <v>109</v>
      </c>
      <c r="B2" s="1266"/>
      <c r="C2" s="1265" t="s">
        <v>86</v>
      </c>
      <c r="D2" s="1265"/>
    </row>
    <row r="3" spans="1:4" ht="15.9" customHeight="1">
      <c r="A3" s="394" t="s">
        <v>5</v>
      </c>
      <c r="B3" s="396" t="s">
        <v>17</v>
      </c>
      <c r="C3" s="394" t="s">
        <v>461</v>
      </c>
      <c r="D3" s="402" t="s">
        <v>15</v>
      </c>
    </row>
    <row r="4" spans="1:4" ht="15.9" customHeight="1">
      <c r="A4" s="452" t="s">
        <v>681</v>
      </c>
      <c r="B4" s="1260" t="s">
        <v>680</v>
      </c>
      <c r="C4" s="1260"/>
      <c r="D4" s="1261"/>
    </row>
    <row r="5" spans="1:4" ht="15.9" customHeight="1">
      <c r="A5" s="392" t="s">
        <v>682</v>
      </c>
      <c r="B5" s="395" t="s">
        <v>342</v>
      </c>
      <c r="C5" s="1267" t="s">
        <v>86</v>
      </c>
      <c r="D5" s="1268"/>
    </row>
    <row r="6" spans="1:4" ht="30" customHeight="1">
      <c r="A6" s="393" t="s">
        <v>9</v>
      </c>
      <c r="B6" s="455" t="s">
        <v>618</v>
      </c>
      <c r="C6" s="67" t="s">
        <v>86</v>
      </c>
      <c r="D6" s="530" t="str">
        <f>IF(C6="ND",0,"")</f>
        <v/>
      </c>
    </row>
    <row r="7" spans="1:4" ht="30" customHeight="1">
      <c r="A7" s="402" t="s">
        <v>11</v>
      </c>
      <c r="B7" s="681" t="s">
        <v>727</v>
      </c>
      <c r="C7" s="67" t="s">
        <v>86</v>
      </c>
      <c r="D7" s="530" t="str">
        <f>IF(C7="ND",0,"")</f>
        <v/>
      </c>
    </row>
    <row r="8" spans="1:4" ht="30" customHeight="1">
      <c r="A8" s="456" t="s">
        <v>460</v>
      </c>
      <c r="B8" s="398" t="s">
        <v>193</v>
      </c>
      <c r="C8" s="1258" t="s">
        <v>86</v>
      </c>
      <c r="D8" s="1259"/>
    </row>
    <row r="9" spans="1:4" ht="39.9" customHeight="1">
      <c r="A9" s="392" t="s">
        <v>9</v>
      </c>
      <c r="B9" s="395" t="s">
        <v>617</v>
      </c>
      <c r="C9" s="67" t="s">
        <v>86</v>
      </c>
      <c r="D9" s="530" t="str">
        <f>IF(C9="ND",0,"")</f>
        <v/>
      </c>
    </row>
    <row r="10" spans="1:4" ht="54.9" customHeight="1">
      <c r="A10" s="393" t="s">
        <v>11</v>
      </c>
      <c r="B10" s="455" t="s">
        <v>616</v>
      </c>
      <c r="C10" s="67" t="s">
        <v>86</v>
      </c>
      <c r="D10" s="530" t="str">
        <f>IF(C10="ND",0,"")</f>
        <v/>
      </c>
    </row>
    <row r="11" spans="1:4" ht="54.9" customHeight="1">
      <c r="A11" s="394" t="s">
        <v>8</v>
      </c>
      <c r="B11" s="396" t="s">
        <v>615</v>
      </c>
      <c r="C11" s="67" t="s">
        <v>86</v>
      </c>
      <c r="D11" s="530" t="str">
        <f>IF(C11="ND",0,"")</f>
        <v/>
      </c>
    </row>
    <row r="12" spans="1:4" ht="15" customHeight="1">
      <c r="A12" s="452" t="s">
        <v>683</v>
      </c>
      <c r="B12" s="398" t="s">
        <v>677</v>
      </c>
      <c r="C12" s="1258" t="s">
        <v>86</v>
      </c>
      <c r="D12" s="1259"/>
    </row>
    <row r="13" spans="1:4" ht="30" customHeight="1">
      <c r="A13" s="392" t="s">
        <v>9</v>
      </c>
      <c r="B13" s="395" t="s">
        <v>614</v>
      </c>
      <c r="C13" s="67" t="s">
        <v>86</v>
      </c>
      <c r="D13" s="530" t="str">
        <f>IF(C13="ND",0,"")</f>
        <v/>
      </c>
    </row>
    <row r="14" spans="1:4" ht="54.9" customHeight="1">
      <c r="A14" s="394" t="s">
        <v>11</v>
      </c>
      <c r="B14" s="396" t="s">
        <v>611</v>
      </c>
      <c r="C14" s="67" t="s">
        <v>86</v>
      </c>
      <c r="D14" s="530" t="str">
        <f>IF(C14="ND",0,"")</f>
        <v/>
      </c>
    </row>
    <row r="15" spans="1:4" ht="30" customHeight="1">
      <c r="A15" s="452" t="s">
        <v>684</v>
      </c>
      <c r="B15" s="398" t="s">
        <v>612</v>
      </c>
      <c r="C15" s="1258" t="s">
        <v>86</v>
      </c>
      <c r="D15" s="1259"/>
    </row>
    <row r="16" spans="1:4" ht="39.9" customHeight="1">
      <c r="A16" s="397" t="s">
        <v>9</v>
      </c>
      <c r="B16" s="399" t="s">
        <v>613</v>
      </c>
      <c r="C16" s="400" t="s">
        <v>86</v>
      </c>
      <c r="D16" s="530" t="str">
        <f>IF(C16="ND",0,"")</f>
        <v/>
      </c>
    </row>
    <row r="17" spans="1:4" ht="15" customHeight="1">
      <c r="A17" s="456" t="s">
        <v>168</v>
      </c>
      <c r="B17" s="1262" t="s">
        <v>276</v>
      </c>
      <c r="C17" s="1262"/>
      <c r="D17" s="1263"/>
    </row>
    <row r="18" spans="1:4" ht="39.9" customHeight="1">
      <c r="A18" s="403" t="s">
        <v>685</v>
      </c>
      <c r="B18" s="395" t="s">
        <v>610</v>
      </c>
      <c r="C18" s="401" t="s">
        <v>86</v>
      </c>
      <c r="D18" s="530" t="str">
        <f t="shared" ref="D18:D29" si="0">IF(C18="ND",0,"")</f>
        <v/>
      </c>
    </row>
    <row r="19" spans="1:4" ht="39.9" customHeight="1">
      <c r="A19" s="404" t="s">
        <v>686</v>
      </c>
      <c r="B19" s="455" t="s">
        <v>609</v>
      </c>
      <c r="C19" s="67" t="s">
        <v>86</v>
      </c>
      <c r="D19" s="530" t="str">
        <f t="shared" si="0"/>
        <v/>
      </c>
    </row>
    <row r="20" spans="1:4" ht="30" customHeight="1">
      <c r="A20" s="404" t="s">
        <v>687</v>
      </c>
      <c r="B20" s="455" t="s">
        <v>608</v>
      </c>
      <c r="C20" s="67" t="s">
        <v>86</v>
      </c>
      <c r="D20" s="530" t="str">
        <f t="shared" si="0"/>
        <v/>
      </c>
    </row>
    <row r="21" spans="1:4" ht="39.9" customHeight="1">
      <c r="A21" s="393" t="s">
        <v>11</v>
      </c>
      <c r="B21" s="455" t="s">
        <v>607</v>
      </c>
      <c r="C21" s="67" t="s">
        <v>86</v>
      </c>
      <c r="D21" s="530" t="str">
        <f t="shared" si="0"/>
        <v/>
      </c>
    </row>
    <row r="22" spans="1:4" ht="71.400000000000006" customHeight="1">
      <c r="A22" s="393" t="s">
        <v>8</v>
      </c>
      <c r="B22" s="455" t="s">
        <v>662</v>
      </c>
      <c r="C22" s="67" t="s">
        <v>86</v>
      </c>
      <c r="D22" s="530" t="str">
        <f t="shared" si="0"/>
        <v/>
      </c>
    </row>
    <row r="23" spans="1:4" ht="42" customHeight="1">
      <c r="A23" s="393" t="s">
        <v>12</v>
      </c>
      <c r="B23" s="682" t="s">
        <v>886</v>
      </c>
      <c r="C23" s="67" t="s">
        <v>86</v>
      </c>
      <c r="D23" s="530" t="str">
        <f t="shared" si="0"/>
        <v/>
      </c>
    </row>
    <row r="24" spans="1:4" ht="30" customHeight="1">
      <c r="A24" s="393" t="s">
        <v>0</v>
      </c>
      <c r="B24" s="455" t="s">
        <v>418</v>
      </c>
      <c r="C24" s="67" t="s">
        <v>86</v>
      </c>
      <c r="D24" s="530" t="str">
        <f t="shared" si="0"/>
        <v/>
      </c>
    </row>
    <row r="25" spans="1:4" ht="30" customHeight="1">
      <c r="A25" s="393" t="s">
        <v>87</v>
      </c>
      <c r="B25" s="455" t="s">
        <v>516</v>
      </c>
      <c r="C25" s="67" t="s">
        <v>86</v>
      </c>
      <c r="D25" s="530" t="str">
        <f t="shared" si="0"/>
        <v/>
      </c>
    </row>
    <row r="26" spans="1:4" ht="39.9" customHeight="1">
      <c r="A26" s="393" t="s">
        <v>753</v>
      </c>
      <c r="B26" s="455" t="s">
        <v>517</v>
      </c>
      <c r="C26" s="67" t="s">
        <v>86</v>
      </c>
      <c r="D26" s="530" t="str">
        <f t="shared" si="0"/>
        <v/>
      </c>
    </row>
    <row r="27" spans="1:4" ht="42" customHeight="1">
      <c r="A27" s="393" t="s">
        <v>754</v>
      </c>
      <c r="B27" s="546" t="s">
        <v>885</v>
      </c>
      <c r="C27" s="67" t="s">
        <v>86</v>
      </c>
      <c r="D27" s="530" t="str">
        <f t="shared" si="0"/>
        <v/>
      </c>
    </row>
    <row r="28" spans="1:4" ht="39" customHeight="1">
      <c r="A28" s="393" t="s">
        <v>89</v>
      </c>
      <c r="B28" s="455" t="s">
        <v>663</v>
      </c>
      <c r="C28" s="67" t="s">
        <v>86</v>
      </c>
      <c r="D28" s="530" t="str">
        <f t="shared" si="0"/>
        <v/>
      </c>
    </row>
    <row r="29" spans="1:4" ht="35" customHeight="1">
      <c r="A29" s="394" t="s">
        <v>90</v>
      </c>
      <c r="B29" s="396" t="s">
        <v>606</v>
      </c>
      <c r="C29" s="400" t="s">
        <v>86</v>
      </c>
      <c r="D29" s="530" t="str">
        <f t="shared" si="0"/>
        <v/>
      </c>
    </row>
    <row r="30" spans="1:4" ht="24" customHeight="1">
      <c r="A30" s="393" t="s">
        <v>91</v>
      </c>
      <c r="B30" s="1260" t="s">
        <v>503</v>
      </c>
      <c r="C30" s="1260"/>
      <c r="D30" s="1261"/>
    </row>
    <row r="31" spans="1:4" ht="50" customHeight="1">
      <c r="A31" s="392" t="s">
        <v>752</v>
      </c>
      <c r="B31" s="395" t="s">
        <v>605</v>
      </c>
      <c r="C31" s="401" t="s">
        <v>86</v>
      </c>
      <c r="D31" s="530" t="str">
        <f t="shared" ref="D31:D43" si="1">IF(C31="ND",0,"")</f>
        <v/>
      </c>
    </row>
    <row r="32" spans="1:4" ht="45.65" customHeight="1">
      <c r="A32" s="393" t="s">
        <v>755</v>
      </c>
      <c r="B32" s="455" t="s">
        <v>604</v>
      </c>
      <c r="C32" s="67" t="s">
        <v>86</v>
      </c>
      <c r="D32" s="530" t="str">
        <f t="shared" si="1"/>
        <v/>
      </c>
    </row>
    <row r="33" spans="1:6" ht="45" customHeight="1">
      <c r="A33" s="393" t="s">
        <v>756</v>
      </c>
      <c r="B33" s="455" t="s">
        <v>603</v>
      </c>
      <c r="C33" s="67" t="s">
        <v>86</v>
      </c>
      <c r="D33" s="530" t="str">
        <f t="shared" si="1"/>
        <v/>
      </c>
    </row>
    <row r="34" spans="1:6" ht="30" customHeight="1">
      <c r="A34" s="393" t="s">
        <v>757</v>
      </c>
      <c r="B34" s="455" t="s">
        <v>602</v>
      </c>
      <c r="C34" s="67" t="s">
        <v>86</v>
      </c>
      <c r="D34" s="530" t="str">
        <f t="shared" si="1"/>
        <v/>
      </c>
    </row>
    <row r="35" spans="1:6" s="414" customFormat="1" ht="65.150000000000006" customHeight="1">
      <c r="A35" s="393" t="s">
        <v>758</v>
      </c>
      <c r="B35" s="455" t="s">
        <v>688</v>
      </c>
      <c r="C35" s="67" t="s">
        <v>86</v>
      </c>
      <c r="D35" s="530" t="str">
        <f t="shared" si="1"/>
        <v/>
      </c>
    </row>
    <row r="36" spans="1:6" ht="54.9" customHeight="1">
      <c r="A36" s="393" t="s">
        <v>759</v>
      </c>
      <c r="B36" s="455" t="s">
        <v>504</v>
      </c>
      <c r="C36" s="67" t="s">
        <v>86</v>
      </c>
      <c r="D36" s="530" t="str">
        <f t="shared" si="1"/>
        <v/>
      </c>
      <c r="E36" s="412"/>
    </row>
    <row r="37" spans="1:6" ht="39.9" customHeight="1">
      <c r="A37" s="393" t="s">
        <v>93</v>
      </c>
      <c r="B37" s="455" t="s">
        <v>664</v>
      </c>
      <c r="C37" s="67" t="s">
        <v>86</v>
      </c>
      <c r="D37" s="530" t="str">
        <f t="shared" si="1"/>
        <v/>
      </c>
    </row>
    <row r="38" spans="1:6" ht="39.9" customHeight="1">
      <c r="A38" s="393" t="s">
        <v>94</v>
      </c>
      <c r="B38" s="455" t="s">
        <v>601</v>
      </c>
      <c r="C38" s="67" t="s">
        <v>86</v>
      </c>
      <c r="D38" s="530" t="str">
        <f t="shared" si="1"/>
        <v/>
      </c>
    </row>
    <row r="39" spans="1:6" ht="54.9" customHeight="1">
      <c r="A39" s="393" t="s">
        <v>95</v>
      </c>
      <c r="B39" s="455" t="s">
        <v>600</v>
      </c>
      <c r="C39" s="67" t="s">
        <v>86</v>
      </c>
      <c r="D39" s="530" t="str">
        <f t="shared" si="1"/>
        <v/>
      </c>
    </row>
    <row r="40" spans="1:6" ht="30" customHeight="1">
      <c r="A40" s="393" t="s">
        <v>96</v>
      </c>
      <c r="B40" s="455" t="s">
        <v>648</v>
      </c>
      <c r="C40" s="67" t="s">
        <v>86</v>
      </c>
      <c r="D40" s="530" t="str">
        <f t="shared" si="1"/>
        <v/>
      </c>
    </row>
    <row r="41" spans="1:6" ht="40.5" customHeight="1">
      <c r="A41" s="393" t="s">
        <v>97</v>
      </c>
      <c r="B41" s="785" t="s">
        <v>933</v>
      </c>
      <c r="C41" s="67" t="s">
        <v>86</v>
      </c>
      <c r="D41" s="530" t="str">
        <f t="shared" si="1"/>
        <v/>
      </c>
    </row>
    <row r="42" spans="1:6" ht="54.9" customHeight="1">
      <c r="A42" s="393" t="s">
        <v>98</v>
      </c>
      <c r="B42" s="455" t="s">
        <v>901</v>
      </c>
      <c r="C42" s="67" t="s">
        <v>86</v>
      </c>
      <c r="D42" s="530" t="str">
        <f t="shared" si="1"/>
        <v/>
      </c>
    </row>
    <row r="43" spans="1:6" ht="39.9" customHeight="1">
      <c r="A43" s="393" t="s">
        <v>99</v>
      </c>
      <c r="B43" s="455" t="s">
        <v>689</v>
      </c>
      <c r="C43" s="67" t="s">
        <v>86</v>
      </c>
      <c r="D43" s="530" t="str">
        <f t="shared" si="1"/>
        <v/>
      </c>
    </row>
    <row r="44" spans="1:6" ht="15" customHeight="1">
      <c r="A44" s="523" t="s">
        <v>760</v>
      </c>
      <c r="B44" s="458"/>
      <c r="C44" s="378" t="s">
        <v>13</v>
      </c>
      <c r="D44" s="531" t="str">
        <f>IF(B44&gt;"","Wpisz liczbę załączników","")</f>
        <v/>
      </c>
      <c r="E44" s="412"/>
    </row>
    <row r="45" spans="1:6" s="413" customFormat="1" ht="15" customHeight="1">
      <c r="A45" s="523" t="s">
        <v>761</v>
      </c>
      <c r="B45" s="453"/>
      <c r="C45" s="67" t="s">
        <v>13</v>
      </c>
      <c r="D45" s="531" t="str">
        <f>IF(B45&gt;"","Wpisz liczbę załączników","")</f>
        <v/>
      </c>
      <c r="E45" s="417"/>
    </row>
    <row r="46" spans="1:6" ht="15" customHeight="1">
      <c r="A46" s="393" t="s">
        <v>270</v>
      </c>
      <c r="B46" s="415" t="s">
        <v>110</v>
      </c>
      <c r="C46" s="1275" t="s">
        <v>86</v>
      </c>
      <c r="D46" s="1259"/>
      <c r="F46" s="529" t="s">
        <v>703</v>
      </c>
    </row>
    <row r="47" spans="1:6" ht="15" customHeight="1">
      <c r="A47" s="393" t="s">
        <v>9</v>
      </c>
      <c r="B47" s="455" t="s">
        <v>599</v>
      </c>
      <c r="C47" s="67" t="s">
        <v>86</v>
      </c>
      <c r="D47" s="530" t="str">
        <f>IF(C47="ND",0,"")</f>
        <v/>
      </c>
      <c r="F47" s="535" t="s">
        <v>704</v>
      </c>
    </row>
    <row r="48" spans="1:6" ht="30" customHeight="1">
      <c r="A48" s="393" t="s">
        <v>11</v>
      </c>
      <c r="B48" s="455" t="s">
        <v>598</v>
      </c>
      <c r="C48" s="67" t="s">
        <v>86</v>
      </c>
      <c r="D48" s="530" t="str">
        <f>IF(C48="ND",0,"")</f>
        <v/>
      </c>
    </row>
    <row r="49" spans="1:10" ht="30" customHeight="1">
      <c r="A49" s="393" t="s">
        <v>8</v>
      </c>
      <c r="B49" s="455" t="s">
        <v>597</v>
      </c>
      <c r="C49" s="67" t="s">
        <v>86</v>
      </c>
      <c r="D49" s="530" t="str">
        <f>IF(C49="ND",0,"")</f>
        <v/>
      </c>
    </row>
    <row r="50" spans="1:10" ht="110.15" customHeight="1">
      <c r="A50" s="393" t="s">
        <v>12</v>
      </c>
      <c r="B50" s="455" t="s">
        <v>665</v>
      </c>
      <c r="C50" s="67" t="s">
        <v>86</v>
      </c>
      <c r="D50" s="530" t="str">
        <f>IF(C50="ND",0,"")</f>
        <v/>
      </c>
    </row>
    <row r="51" spans="1:10" ht="39.9" customHeight="1">
      <c r="A51" s="393" t="s">
        <v>0</v>
      </c>
      <c r="B51" s="455" t="s">
        <v>596</v>
      </c>
      <c r="C51" s="67" t="s">
        <v>86</v>
      </c>
      <c r="D51" s="530" t="str">
        <f>IF(C51="ND",0,"")</f>
        <v/>
      </c>
    </row>
    <row r="52" spans="1:10" ht="30" customHeight="1">
      <c r="A52" s="683" t="s">
        <v>156</v>
      </c>
      <c r="B52" s="455" t="s">
        <v>902</v>
      </c>
      <c r="C52" s="1275" t="s">
        <v>86</v>
      </c>
      <c r="D52" s="1259"/>
    </row>
    <row r="53" spans="1:10" ht="45.5" customHeight="1">
      <c r="A53" s="683" t="s">
        <v>9</v>
      </c>
      <c r="B53" s="580" t="s">
        <v>909</v>
      </c>
      <c r="C53" s="67" t="s">
        <v>86</v>
      </c>
      <c r="D53" s="551" t="str">
        <f t="shared" ref="D53:D58" si="2">IF(C53="ND",0,"")</f>
        <v/>
      </c>
    </row>
    <row r="54" spans="1:10" ht="45.5" customHeight="1">
      <c r="A54" s="683" t="s">
        <v>762</v>
      </c>
      <c r="B54" s="786" t="s">
        <v>967</v>
      </c>
      <c r="C54" s="67" t="s">
        <v>86</v>
      </c>
      <c r="D54" s="788" t="str">
        <f t="shared" si="2"/>
        <v/>
      </c>
    </row>
    <row r="55" spans="1:10" ht="39.9" customHeight="1">
      <c r="A55" s="683" t="s">
        <v>763</v>
      </c>
      <c r="B55" s="455" t="s">
        <v>595</v>
      </c>
      <c r="C55" s="67" t="s">
        <v>86</v>
      </c>
      <c r="D55" s="788" t="str">
        <f t="shared" si="2"/>
        <v/>
      </c>
    </row>
    <row r="56" spans="1:10" ht="39.9" customHeight="1">
      <c r="A56" s="683" t="s">
        <v>8</v>
      </c>
      <c r="B56" s="455" t="s">
        <v>582</v>
      </c>
      <c r="C56" s="67" t="s">
        <v>86</v>
      </c>
      <c r="D56" s="788" t="str">
        <f t="shared" si="2"/>
        <v/>
      </c>
    </row>
    <row r="57" spans="1:10" ht="39.9" customHeight="1">
      <c r="A57" s="683" t="s">
        <v>12</v>
      </c>
      <c r="B57" s="455" t="s">
        <v>622</v>
      </c>
      <c r="C57" s="67" t="s">
        <v>86</v>
      </c>
      <c r="D57" s="788" t="str">
        <f t="shared" si="2"/>
        <v/>
      </c>
    </row>
    <row r="58" spans="1:10" ht="39.9" customHeight="1">
      <c r="A58" s="683" t="s">
        <v>0</v>
      </c>
      <c r="B58" s="455" t="s">
        <v>666</v>
      </c>
      <c r="C58" s="67" t="s">
        <v>86</v>
      </c>
      <c r="D58" s="788" t="str">
        <f t="shared" si="2"/>
        <v/>
      </c>
    </row>
    <row r="59" spans="1:10" ht="15" customHeight="1">
      <c r="A59" s="1271" t="s">
        <v>426</v>
      </c>
      <c r="B59" s="1261"/>
      <c r="C59" s="1275" t="s">
        <v>86</v>
      </c>
      <c r="D59" s="1259"/>
    </row>
    <row r="60" spans="1:10" ht="15" customHeight="1">
      <c r="A60" s="523" t="s">
        <v>9</v>
      </c>
      <c r="B60" s="458"/>
      <c r="C60" s="378" t="s">
        <v>13</v>
      </c>
      <c r="D60" s="531" t="str">
        <f>IF(B60&gt;"","Wpisz liczbę załączników","")</f>
        <v/>
      </c>
    </row>
    <row r="61" spans="1:10" s="413" customFormat="1" ht="15" customHeight="1">
      <c r="A61" s="411" t="s">
        <v>11</v>
      </c>
      <c r="B61" s="418"/>
      <c r="C61" s="400" t="s">
        <v>13</v>
      </c>
      <c r="D61" s="531" t="str">
        <f>IF(B61&gt;"","Wpisz liczbę załączników","")</f>
        <v/>
      </c>
      <c r="F61" s="529"/>
    </row>
    <row r="62" spans="1:10" ht="15" customHeight="1">
      <c r="A62" s="1273" t="s">
        <v>16</v>
      </c>
      <c r="B62" s="1274"/>
      <c r="C62" s="457"/>
      <c r="D62" s="484">
        <f>SUM(D6:D7,D9:D11,D13:D14,D16,D18:D24,D25:D29,D31:D37,D38:D45,D47:D51,D55:D58,D60:D61)</f>
        <v>0</v>
      </c>
      <c r="E62" s="198"/>
      <c r="F62" s="529" t="s">
        <v>703</v>
      </c>
      <c r="G62" s="198"/>
      <c r="H62" s="198"/>
      <c r="I62" s="198"/>
      <c r="J62" s="198"/>
    </row>
    <row r="63" spans="1:10" ht="67.5" customHeight="1">
      <c r="A63" s="1272" t="s">
        <v>987</v>
      </c>
      <c r="B63" s="1272"/>
      <c r="C63" s="1272"/>
      <c r="D63" s="1272"/>
      <c r="F63" s="529"/>
    </row>
    <row r="64" spans="1:10" s="763" customFormat="1" ht="110.15" customHeight="1">
      <c r="A64" s="1269" t="s">
        <v>983</v>
      </c>
      <c r="B64" s="1270"/>
      <c r="C64" s="1270"/>
      <c r="D64" s="1270"/>
    </row>
  </sheetData>
  <sheetProtection algorithmName="SHA-512" hashValue="fftV7EiOq9tt8uygY4l2dKceQ+bKf8AvZpcJmF3fRP+5FLAaxlHzFeV9r7i0NUqmOzacLu8027S3CmQN48fsJg==" saltValue="1yJSJ5fCK6zrC2lRWgi/1Q==" spinCount="100000" sheet="1" formatCells="0" formatRows="0" insertRows="0" deleteRows="0"/>
  <protectedRanges>
    <protectedRange password="8511" sqref="C3:D3" name="Zakres1_1_2"/>
    <protectedRange password="8511" sqref="D8 D30 D46 D12 D15" name="Zakres1_1_2_1"/>
    <protectedRange password="8511" sqref="E62 G62:J62 A62" name="Zakres1_2_1_1"/>
    <protectedRange password="8511" sqref="D6:D7 D9:D11 D13:D14 D16 D31:D43 D47:D51 D18:D29" name="Zakres1_1_2_2_1"/>
    <protectedRange password="8511" sqref="D44" name="Zakres1_1_2_2_1_1"/>
    <protectedRange password="8511" sqref="D45" name="Zakres1_1_2_2_1_2"/>
    <protectedRange password="8511" sqref="D60" name="Zakres1_1_2_2_1_3"/>
    <protectedRange password="8511" sqref="D61" name="Zakres1_1_2_2_1_4"/>
  </protectedRanges>
  <customSheetViews>
    <customSheetView guid="{A75F8835-BC11-4842-B3E4-C76AE9AA1723}" showPageBreaks="1" showGridLines="0" printArea="1" view="pageBreakPreview" topLeftCell="A20">
      <selection activeCell="B25" sqref="B25:B27"/>
      <rowBreaks count="2" manualBreakCount="2">
        <brk id="24" max="27" man="1"/>
        <brk id="41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17">
    <mergeCell ref="A64:D64"/>
    <mergeCell ref="B30:D30"/>
    <mergeCell ref="A59:B59"/>
    <mergeCell ref="A63:D63"/>
    <mergeCell ref="A62:B62"/>
    <mergeCell ref="C59:D59"/>
    <mergeCell ref="C52:D52"/>
    <mergeCell ref="C46:D46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14:C15 C31:C43 C8:C12 C18:C29 C46:C59" xr:uid="{00000000-0002-0000-0600-000000000000}">
      <formula1>"(wybierz z listy),TAK,ND"</formula1>
    </dataValidation>
    <dataValidation type="list" allowBlank="1" showInputMessage="1" showErrorMessage="1" sqref="C6:C7 C13 C16" xr:uid="{00000000-0002-0000-0600-000001000000}">
      <formula1>"(wybierz z listy),TAK"</formula1>
    </dataValidation>
    <dataValidation type="list" allowBlank="1" showInputMessage="1" showErrorMessage="1" sqref="C2" xr:uid="{00000000-0002-0000-0600-000002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2" xr:uid="{00000000-0002-0000-06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1 F63" xr:uid="{00000000-0002-0000-0600-000004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7" xr:uid="{00000000-0002-0000-06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2" xr:uid="{00000000-0002-0000-06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46" xr:uid="{00000000-0002-0000-0600-000007000000}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4:D45 D60:D61" xr:uid="{00000000-0002-0000-0600-000008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:D7 D9:D11 D13:D14 D16 D31:D43 D47:D51 D18:D29" xr:uid="{00000000-0002-0000-0600-000009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  <rowBreaks count="2" manualBreakCount="2">
    <brk id="28" max="3" man="1"/>
    <brk id="51" max="3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AM42"/>
  <sheetViews>
    <sheetView showGridLines="0" tabSelected="1" view="pageBreakPreview" topLeftCell="A29" zoomScale="115" zoomScaleNormal="85" zoomScaleSheetLayoutView="115" zoomScalePageLayoutView="120" workbookViewId="0">
      <selection activeCell="C35" sqref="C35:R37"/>
    </sheetView>
  </sheetViews>
  <sheetFormatPr defaultColWidth="9.08984375" defaultRowHeight="13"/>
  <cols>
    <col min="1" max="1" width="3.08984375" style="219" customWidth="1"/>
    <col min="2" max="18" width="2.6328125" style="172" customWidth="1"/>
    <col min="19" max="19" width="2" style="172" customWidth="1"/>
    <col min="20" max="20" width="1.90625" style="172" customWidth="1"/>
    <col min="21" max="28" width="2.90625" style="172" customWidth="1"/>
    <col min="29" max="29" width="2.36328125" style="172" customWidth="1"/>
    <col min="30" max="35" width="2.90625" style="172" customWidth="1"/>
    <col min="36" max="37" width="2.453125" style="172" customWidth="1"/>
    <col min="38" max="38" width="2.6328125" style="172" customWidth="1"/>
    <col min="39" max="39" width="9.08984375" style="181"/>
    <col min="40" max="16384" width="9.08984375" style="172"/>
  </cols>
  <sheetData>
    <row r="1" spans="1:39" s="770" customFormat="1" ht="16.5" customHeight="1">
      <c r="A1" s="768" t="s">
        <v>494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9"/>
      <c r="AH1" s="769"/>
      <c r="AI1" s="769"/>
      <c r="AJ1" s="769"/>
      <c r="AK1" s="769"/>
    </row>
    <row r="2" spans="1:39" ht="3" customHeight="1">
      <c r="A2" s="430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202"/>
      <c r="AF2" s="202"/>
      <c r="AG2" s="202"/>
      <c r="AH2" s="203"/>
      <c r="AI2" s="203"/>
      <c r="AJ2" s="204"/>
      <c r="AK2" s="204"/>
      <c r="AL2" s="181"/>
    </row>
    <row r="3" spans="1:39" ht="24.9" customHeight="1">
      <c r="A3" s="431" t="s">
        <v>356</v>
      </c>
      <c r="B3" s="1283" t="s">
        <v>493</v>
      </c>
      <c r="C3" s="1283"/>
      <c r="D3" s="1283"/>
      <c r="E3" s="1283"/>
      <c r="F3" s="1283"/>
      <c r="G3" s="1283"/>
      <c r="H3" s="1283"/>
      <c r="I3" s="1283"/>
      <c r="J3" s="1283"/>
      <c r="K3" s="1283"/>
      <c r="L3" s="1283"/>
      <c r="M3" s="1283"/>
      <c r="N3" s="1283"/>
      <c r="O3" s="1283"/>
      <c r="P3" s="1283"/>
      <c r="Q3" s="1283"/>
      <c r="R3" s="1283"/>
      <c r="S3" s="1283"/>
      <c r="T3" s="1283"/>
      <c r="U3" s="1283"/>
      <c r="V3" s="1283"/>
      <c r="W3" s="1284"/>
      <c r="X3" s="1285">
        <f>B_IV!AB32</f>
        <v>0</v>
      </c>
      <c r="Y3" s="1286"/>
      <c r="Z3" s="1286"/>
      <c r="AA3" s="1286"/>
      <c r="AB3" s="1286"/>
      <c r="AC3" s="1286"/>
      <c r="AD3" s="1286"/>
      <c r="AE3" s="1286"/>
      <c r="AF3" s="1286"/>
      <c r="AG3" s="1286"/>
      <c r="AH3" s="1286"/>
      <c r="AI3" s="1287"/>
      <c r="AJ3" s="1282" t="s">
        <v>10</v>
      </c>
      <c r="AK3" s="1282"/>
      <c r="AL3" s="181"/>
    </row>
    <row r="4" spans="1:39" ht="3" customHeight="1">
      <c r="A4" s="430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5"/>
      <c r="AF4" s="204"/>
      <c r="AG4" s="204"/>
      <c r="AH4" s="204"/>
      <c r="AI4" s="204"/>
      <c r="AJ4" s="204"/>
      <c r="AK4" s="204"/>
      <c r="AL4" s="181"/>
    </row>
    <row r="5" spans="1:39" ht="24.9" customHeight="1">
      <c r="A5" s="432"/>
      <c r="B5" s="1282" t="s">
        <v>345</v>
      </c>
      <c r="C5" s="1282"/>
      <c r="D5" s="1282"/>
      <c r="E5" s="1289"/>
      <c r="F5" s="1213"/>
      <c r="G5" s="1288"/>
      <c r="H5" s="1288"/>
      <c r="I5" s="1288"/>
      <c r="J5" s="1288"/>
      <c r="K5" s="1288"/>
      <c r="L5" s="1288"/>
      <c r="M5" s="1288"/>
      <c r="N5" s="1288"/>
      <c r="O5" s="1288"/>
      <c r="P5" s="1288"/>
      <c r="Q5" s="1288"/>
      <c r="R5" s="1288"/>
      <c r="S5" s="1288"/>
      <c r="T5" s="1288"/>
      <c r="U5" s="1288"/>
      <c r="V5" s="1288"/>
      <c r="W5" s="1288"/>
      <c r="X5" s="1288"/>
      <c r="Y5" s="1288"/>
      <c r="Z5" s="1288"/>
      <c r="AA5" s="1288"/>
      <c r="AB5" s="1288"/>
      <c r="AC5" s="1288"/>
      <c r="AD5" s="1288"/>
      <c r="AE5" s="1288"/>
      <c r="AF5" s="1288"/>
      <c r="AG5" s="1288"/>
      <c r="AH5" s="1288"/>
      <c r="AI5" s="1288"/>
      <c r="AJ5" s="204"/>
      <c r="AK5" s="204"/>
      <c r="AL5" s="181"/>
    </row>
    <row r="6" spans="1:39" ht="3" customHeight="1">
      <c r="A6" s="1290"/>
      <c r="B6" s="1291"/>
      <c r="C6" s="1291"/>
      <c r="D6" s="1291"/>
      <c r="E6" s="1291"/>
      <c r="F6" s="1291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4"/>
      <c r="AJ6" s="204"/>
      <c r="AK6" s="204"/>
      <c r="AL6" s="181"/>
    </row>
    <row r="7" spans="1:39" ht="12.65" customHeight="1">
      <c r="A7" s="433" t="s">
        <v>357</v>
      </c>
      <c r="B7" s="1299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299"/>
      <c r="D7" s="1299"/>
      <c r="E7" s="1299"/>
      <c r="F7" s="1299"/>
      <c r="G7" s="1299"/>
      <c r="H7" s="1299"/>
      <c r="I7" s="1299"/>
      <c r="J7" s="1299"/>
      <c r="K7" s="1299"/>
      <c r="L7" s="1299"/>
      <c r="M7" s="1299"/>
      <c r="N7" s="1299"/>
      <c r="O7" s="1299"/>
      <c r="P7" s="1299"/>
      <c r="Q7" s="1299"/>
      <c r="R7" s="1299"/>
      <c r="S7" s="1299"/>
      <c r="T7" s="1299"/>
      <c r="U7" s="1299"/>
      <c r="V7" s="1299"/>
      <c r="W7" s="525"/>
      <c r="X7" s="1292">
        <f>IF(B_IV!E58&gt;0,B_IV!E58,IF(B_IV!AE67&gt;0,B_IV!AE67,0))</f>
        <v>0</v>
      </c>
      <c r="Y7" s="1293"/>
      <c r="Z7" s="1293"/>
      <c r="AA7" s="1293"/>
      <c r="AB7" s="1293"/>
      <c r="AC7" s="1293"/>
      <c r="AD7" s="1293"/>
      <c r="AE7" s="1293"/>
      <c r="AF7" s="1293"/>
      <c r="AG7" s="1293"/>
      <c r="AH7" s="1293"/>
      <c r="AI7" s="1294"/>
      <c r="AJ7" s="405" t="s">
        <v>10</v>
      </c>
      <c r="AK7" s="405"/>
      <c r="AL7" s="181"/>
    </row>
    <row r="8" spans="1:39" ht="12.65" customHeight="1">
      <c r="A8" s="433"/>
      <c r="B8" s="1298" t="s">
        <v>706</v>
      </c>
      <c r="C8" s="1298"/>
      <c r="D8" s="1298"/>
      <c r="E8" s="1298"/>
      <c r="F8" s="1298"/>
      <c r="G8" s="1298"/>
      <c r="H8" s="1298"/>
      <c r="I8" s="1298"/>
      <c r="J8" s="1298"/>
      <c r="K8" s="1298"/>
      <c r="L8" s="1298"/>
      <c r="M8" s="1298"/>
      <c r="N8" s="1298"/>
      <c r="O8" s="1298"/>
      <c r="P8" s="1298"/>
      <c r="Q8" s="1298"/>
      <c r="R8" s="1298"/>
      <c r="S8" s="1298"/>
      <c r="T8" s="1298"/>
      <c r="U8" s="1298"/>
      <c r="V8" s="1298"/>
      <c r="W8" s="525"/>
      <c r="X8" s="1295"/>
      <c r="Y8" s="1296"/>
      <c r="Z8" s="1296"/>
      <c r="AA8" s="1296"/>
      <c r="AB8" s="1296"/>
      <c r="AC8" s="1296"/>
      <c r="AD8" s="1296"/>
      <c r="AE8" s="1296"/>
      <c r="AF8" s="1296"/>
      <c r="AG8" s="1296"/>
      <c r="AH8" s="1296"/>
      <c r="AI8" s="1297"/>
      <c r="AJ8" s="524"/>
      <c r="AK8" s="524"/>
      <c r="AL8" s="181"/>
    </row>
    <row r="9" spans="1:39" ht="3" customHeight="1">
      <c r="A9" s="430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5"/>
      <c r="AF9" s="204"/>
      <c r="AG9" s="204"/>
      <c r="AH9" s="204"/>
      <c r="AI9" s="204"/>
      <c r="AJ9" s="204"/>
      <c r="AK9" s="204"/>
      <c r="AL9" s="181"/>
    </row>
    <row r="10" spans="1:39" ht="24.9" customHeight="1">
      <c r="A10" s="432"/>
      <c r="B10" s="1282" t="s">
        <v>345</v>
      </c>
      <c r="C10" s="1282"/>
      <c r="D10" s="1282"/>
      <c r="E10" s="1289"/>
      <c r="F10" s="1213"/>
      <c r="G10" s="1288"/>
      <c r="H10" s="1288"/>
      <c r="I10" s="1288"/>
      <c r="J10" s="1288"/>
      <c r="K10" s="1288"/>
      <c r="L10" s="1288"/>
      <c r="M10" s="1288"/>
      <c r="N10" s="1288"/>
      <c r="O10" s="1288"/>
      <c r="P10" s="1288"/>
      <c r="Q10" s="1288"/>
      <c r="R10" s="1288"/>
      <c r="S10" s="1288"/>
      <c r="T10" s="1288"/>
      <c r="U10" s="1288"/>
      <c r="V10" s="1288"/>
      <c r="W10" s="1288"/>
      <c r="X10" s="1288"/>
      <c r="Y10" s="1288"/>
      <c r="Z10" s="1288"/>
      <c r="AA10" s="1288"/>
      <c r="AB10" s="1288"/>
      <c r="AC10" s="1288"/>
      <c r="AD10" s="1288"/>
      <c r="AE10" s="1288"/>
      <c r="AF10" s="1288"/>
      <c r="AG10" s="1288"/>
      <c r="AH10" s="1288"/>
      <c r="AI10" s="1288"/>
      <c r="AJ10" s="204"/>
      <c r="AK10" s="204"/>
      <c r="AL10" s="181"/>
    </row>
    <row r="11" spans="1:39" ht="12" customHeight="1">
      <c r="A11" s="432" t="s">
        <v>620</v>
      </c>
      <c r="B11" s="352"/>
      <c r="C11" s="352"/>
      <c r="D11" s="352"/>
      <c r="E11" s="352"/>
      <c r="F11" s="353"/>
      <c r="G11" s="353"/>
      <c r="H11" s="353"/>
      <c r="I11" s="353"/>
      <c r="J11" s="353"/>
      <c r="K11" s="353"/>
      <c r="L11" s="353"/>
      <c r="M11" s="353"/>
      <c r="N11" s="353"/>
      <c r="O11" s="353"/>
      <c r="P11" s="353"/>
      <c r="Q11" s="353"/>
      <c r="R11" s="353"/>
      <c r="S11" s="353"/>
      <c r="T11" s="353"/>
      <c r="U11" s="353"/>
      <c r="V11" s="353"/>
      <c r="W11" s="353"/>
      <c r="X11" s="353"/>
      <c r="Y11" s="353"/>
      <c r="Z11" s="353"/>
      <c r="AA11" s="353"/>
      <c r="AB11" s="353"/>
      <c r="AC11" s="353"/>
      <c r="AD11" s="353"/>
      <c r="AE11" s="353"/>
      <c r="AF11" s="353"/>
      <c r="AG11" s="353"/>
      <c r="AH11" s="353"/>
      <c r="AI11" s="353"/>
      <c r="AJ11" s="204"/>
      <c r="AK11" s="204"/>
      <c r="AL11" s="181"/>
    </row>
    <row r="12" spans="1:39" s="207" customFormat="1" ht="125.75" customHeight="1">
      <c r="A12" s="434" t="s">
        <v>346</v>
      </c>
      <c r="B12" s="1281" t="s">
        <v>988</v>
      </c>
      <c r="C12" s="1281"/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1"/>
      <c r="Q12" s="1281"/>
      <c r="R12" s="1281"/>
      <c r="S12" s="1281"/>
      <c r="T12" s="1281"/>
      <c r="U12" s="1281"/>
      <c r="V12" s="1281"/>
      <c r="W12" s="1281"/>
      <c r="X12" s="1281"/>
      <c r="Y12" s="1281"/>
      <c r="Z12" s="1281"/>
      <c r="AA12" s="1281"/>
      <c r="AB12" s="1281"/>
      <c r="AC12" s="1281"/>
      <c r="AD12" s="1281"/>
      <c r="AE12" s="1281"/>
      <c r="AF12" s="1281"/>
      <c r="AG12" s="1281"/>
      <c r="AH12" s="1281"/>
      <c r="AI12" s="1281"/>
      <c r="AJ12" s="1281"/>
      <c r="AK12" s="1281"/>
      <c r="AL12" s="1281"/>
      <c r="AM12" s="429"/>
    </row>
    <row r="13" spans="1:39" s="207" customFormat="1" ht="14.25" customHeight="1">
      <c r="A13" s="434" t="s">
        <v>351</v>
      </c>
      <c r="B13" s="1280" t="s">
        <v>667</v>
      </c>
      <c r="C13" s="1280"/>
      <c r="D13" s="1280"/>
      <c r="E13" s="1280"/>
      <c r="F13" s="1280"/>
      <c r="G13" s="1280"/>
      <c r="H13" s="1280"/>
      <c r="I13" s="1280"/>
      <c r="J13" s="1280"/>
      <c r="K13" s="1280"/>
      <c r="L13" s="1280"/>
      <c r="M13" s="1280"/>
      <c r="N13" s="1280"/>
      <c r="O13" s="1280"/>
      <c r="P13" s="1280"/>
      <c r="Q13" s="1280"/>
      <c r="R13" s="1280"/>
      <c r="S13" s="1280"/>
      <c r="T13" s="1280"/>
      <c r="U13" s="1280"/>
      <c r="V13" s="1280"/>
      <c r="W13" s="1280"/>
      <c r="X13" s="1280"/>
      <c r="Y13" s="1280"/>
      <c r="Z13" s="1280"/>
      <c r="AA13" s="1280"/>
      <c r="AB13" s="1280"/>
      <c r="AC13" s="1280"/>
      <c r="AD13" s="1280"/>
      <c r="AE13" s="1280"/>
      <c r="AF13" s="1280"/>
      <c r="AG13" s="1280"/>
      <c r="AH13" s="1280"/>
      <c r="AI13" s="1280"/>
      <c r="AJ13" s="1280"/>
      <c r="AK13" s="1280"/>
      <c r="AL13" s="1280"/>
      <c r="AM13" s="429"/>
    </row>
    <row r="14" spans="1:39" s="190" customFormat="1" ht="23" customHeight="1">
      <c r="A14" s="434" t="s">
        <v>347</v>
      </c>
      <c r="B14" s="1280" t="s">
        <v>968</v>
      </c>
      <c r="C14" s="1280"/>
      <c r="D14" s="1280"/>
      <c r="E14" s="1280"/>
      <c r="F14" s="1280"/>
      <c r="G14" s="1280"/>
      <c r="H14" s="1280"/>
      <c r="I14" s="1280"/>
      <c r="J14" s="1280"/>
      <c r="K14" s="1280"/>
      <c r="L14" s="1280"/>
      <c r="M14" s="1280"/>
      <c r="N14" s="1280"/>
      <c r="O14" s="1280"/>
      <c r="P14" s="1280"/>
      <c r="Q14" s="1280"/>
      <c r="R14" s="1280"/>
      <c r="S14" s="1280"/>
      <c r="T14" s="1280"/>
      <c r="U14" s="1280"/>
      <c r="V14" s="1280"/>
      <c r="W14" s="1280"/>
      <c r="X14" s="1280"/>
      <c r="Y14" s="1280"/>
      <c r="Z14" s="1280"/>
      <c r="AA14" s="1280"/>
      <c r="AB14" s="1280"/>
      <c r="AC14" s="1280"/>
      <c r="AD14" s="1280"/>
      <c r="AE14" s="1280"/>
      <c r="AF14" s="1280"/>
      <c r="AG14" s="1280"/>
      <c r="AH14" s="1280"/>
      <c r="AI14" s="1280"/>
      <c r="AJ14" s="1280"/>
      <c r="AK14" s="1280"/>
      <c r="AL14" s="1280"/>
      <c r="AM14" s="360"/>
    </row>
    <row r="15" spans="1:39" s="190" customFormat="1" ht="51" customHeight="1">
      <c r="A15" s="434" t="s">
        <v>348</v>
      </c>
      <c r="B15" s="1280" t="s">
        <v>969</v>
      </c>
      <c r="C15" s="1280"/>
      <c r="D15" s="1280"/>
      <c r="E15" s="1280"/>
      <c r="F15" s="1280"/>
      <c r="G15" s="1280"/>
      <c r="H15" s="1280"/>
      <c r="I15" s="1280"/>
      <c r="J15" s="1280"/>
      <c r="K15" s="1280"/>
      <c r="L15" s="1280"/>
      <c r="M15" s="1280"/>
      <c r="N15" s="1280"/>
      <c r="O15" s="1280"/>
      <c r="P15" s="1280"/>
      <c r="Q15" s="1280"/>
      <c r="R15" s="1280"/>
      <c r="S15" s="1280"/>
      <c r="T15" s="1280"/>
      <c r="U15" s="1280"/>
      <c r="V15" s="1280"/>
      <c r="W15" s="1280"/>
      <c r="X15" s="1280"/>
      <c r="Y15" s="1280"/>
      <c r="Z15" s="1280"/>
      <c r="AA15" s="1280"/>
      <c r="AB15" s="1280"/>
      <c r="AC15" s="1280"/>
      <c r="AD15" s="1280"/>
      <c r="AE15" s="1280"/>
      <c r="AF15" s="1280"/>
      <c r="AG15" s="1280"/>
      <c r="AH15" s="1280"/>
      <c r="AI15" s="1280"/>
      <c r="AJ15" s="1280"/>
      <c r="AK15" s="1280"/>
      <c r="AL15" s="1280"/>
      <c r="AM15" s="360"/>
    </row>
    <row r="16" spans="1:39" s="207" customFormat="1" ht="47.4" customHeight="1">
      <c r="A16" s="434" t="s">
        <v>349</v>
      </c>
      <c r="B16" s="1280" t="s">
        <v>728</v>
      </c>
      <c r="C16" s="1280"/>
      <c r="D16" s="1280"/>
      <c r="E16" s="1280"/>
      <c r="F16" s="1280"/>
      <c r="G16" s="1280"/>
      <c r="H16" s="1280"/>
      <c r="I16" s="1280"/>
      <c r="J16" s="1280"/>
      <c r="K16" s="1280"/>
      <c r="L16" s="1280"/>
      <c r="M16" s="1280"/>
      <c r="N16" s="1280"/>
      <c r="O16" s="1280"/>
      <c r="P16" s="1280"/>
      <c r="Q16" s="1280"/>
      <c r="R16" s="1280"/>
      <c r="S16" s="1280"/>
      <c r="T16" s="1280"/>
      <c r="U16" s="1280"/>
      <c r="V16" s="1280"/>
      <c r="W16" s="1280"/>
      <c r="X16" s="1280"/>
      <c r="Y16" s="1280"/>
      <c r="Z16" s="1280"/>
      <c r="AA16" s="1280"/>
      <c r="AB16" s="1280"/>
      <c r="AC16" s="1280"/>
      <c r="AD16" s="1280"/>
      <c r="AE16" s="1280"/>
      <c r="AF16" s="1280"/>
      <c r="AG16" s="1280"/>
      <c r="AH16" s="1280"/>
      <c r="AI16" s="1280"/>
      <c r="AJ16" s="1280"/>
      <c r="AK16" s="1280"/>
      <c r="AL16" s="1280"/>
      <c r="AM16" s="429"/>
    </row>
    <row r="17" spans="1:39" s="190" customFormat="1" ht="25.25" customHeight="1">
      <c r="A17" s="435" t="s">
        <v>449</v>
      </c>
      <c r="B17" s="1280" t="s">
        <v>729</v>
      </c>
      <c r="C17" s="1280"/>
      <c r="D17" s="1280"/>
      <c r="E17" s="1280"/>
      <c r="F17" s="1280"/>
      <c r="G17" s="1280"/>
      <c r="H17" s="1280"/>
      <c r="I17" s="1280"/>
      <c r="J17" s="1280"/>
      <c r="K17" s="1280"/>
      <c r="L17" s="1280"/>
      <c r="M17" s="1280"/>
      <c r="N17" s="1280"/>
      <c r="O17" s="1280"/>
      <c r="P17" s="1280"/>
      <c r="Q17" s="1280"/>
      <c r="R17" s="1280"/>
      <c r="S17" s="1280"/>
      <c r="T17" s="1280"/>
      <c r="U17" s="1280"/>
      <c r="V17" s="1280"/>
      <c r="W17" s="1280"/>
      <c r="X17" s="1280"/>
      <c r="Y17" s="1280"/>
      <c r="Z17" s="1280"/>
      <c r="AA17" s="1280"/>
      <c r="AB17" s="1280"/>
      <c r="AC17" s="1280"/>
      <c r="AD17" s="1280"/>
      <c r="AE17" s="1280"/>
      <c r="AF17" s="1280"/>
      <c r="AG17" s="1280"/>
      <c r="AH17" s="1280"/>
      <c r="AI17" s="1280"/>
      <c r="AJ17" s="1280"/>
      <c r="AK17" s="1280"/>
      <c r="AL17" s="1280"/>
      <c r="AM17" s="360"/>
    </row>
    <row r="18" spans="1:39" s="190" customFormat="1" ht="20" customHeight="1">
      <c r="A18" s="435" t="s">
        <v>619</v>
      </c>
      <c r="B18" s="1302" t="s">
        <v>507</v>
      </c>
      <c r="C18" s="1302"/>
      <c r="D18" s="1302"/>
      <c r="E18" s="1302"/>
      <c r="F18" s="1302"/>
      <c r="G18" s="1302"/>
      <c r="H18" s="1302"/>
      <c r="I18" s="1302"/>
      <c r="J18" s="1302"/>
      <c r="K18" s="1302"/>
      <c r="L18" s="1302"/>
      <c r="M18" s="1302"/>
      <c r="N18" s="1302"/>
      <c r="O18" s="1302"/>
      <c r="P18" s="1302"/>
      <c r="Q18" s="1302"/>
      <c r="R18" s="1302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410"/>
      <c r="AM18" s="360"/>
    </row>
    <row r="19" spans="1:39" s="190" customFormat="1" ht="13.5" customHeight="1">
      <c r="A19" s="434"/>
      <c r="B19" s="180" t="s">
        <v>181</v>
      </c>
      <c r="C19" s="1303" t="s">
        <v>508</v>
      </c>
      <c r="D19" s="1304"/>
      <c r="E19" s="351"/>
      <c r="F19" s="351"/>
      <c r="G19" s="351"/>
      <c r="H19" s="180"/>
      <c r="I19" s="1305" t="s">
        <v>509</v>
      </c>
      <c r="J19" s="1302"/>
      <c r="K19" s="1302"/>
      <c r="L19" s="1302"/>
      <c r="M19" s="1302"/>
      <c r="N19" s="1302"/>
      <c r="O19" s="1302"/>
      <c r="P19" s="1302"/>
      <c r="Q19" s="351"/>
      <c r="R19" s="351"/>
      <c r="S19" s="351"/>
      <c r="T19" s="379"/>
      <c r="U19" s="180" t="s">
        <v>181</v>
      </c>
      <c r="V19" s="1305" t="s">
        <v>510</v>
      </c>
      <c r="W19" s="1302"/>
      <c r="X19" s="1302"/>
      <c r="Y19" s="1302"/>
      <c r="Z19" s="1302"/>
      <c r="AA19" s="1302"/>
      <c r="AB19" s="1302"/>
      <c r="AC19" s="1302"/>
      <c r="AD19" s="1302"/>
      <c r="AE19" s="351"/>
      <c r="AF19" s="351"/>
      <c r="AG19" s="180" t="s">
        <v>181</v>
      </c>
      <c r="AH19" s="1302" t="s">
        <v>668</v>
      </c>
      <c r="AI19" s="1302"/>
      <c r="AJ19" s="1302"/>
      <c r="AK19" s="1302"/>
      <c r="AL19" s="208"/>
      <c r="AM19" s="360"/>
    </row>
    <row r="20" spans="1:39" s="190" customFormat="1" ht="4.5" customHeight="1">
      <c r="A20" s="434"/>
      <c r="B20" s="351"/>
      <c r="C20" s="1280" t="s">
        <v>669</v>
      </c>
      <c r="D20" s="1280"/>
      <c r="E20" s="1280"/>
      <c r="F20" s="1280"/>
      <c r="G20" s="1280"/>
      <c r="H20" s="1280"/>
      <c r="I20" s="1280"/>
      <c r="J20" s="1280"/>
      <c r="K20" s="1280"/>
      <c r="L20" s="1280"/>
      <c r="M20" s="1280"/>
      <c r="N20" s="1280"/>
      <c r="O20" s="1280"/>
      <c r="P20" s="1280"/>
      <c r="Q20" s="1280"/>
      <c r="R20" s="1280"/>
      <c r="S20" s="1280"/>
      <c r="T20" s="1280"/>
      <c r="U20" s="1280"/>
      <c r="V20" s="1280"/>
      <c r="W20" s="1280"/>
      <c r="X20" s="1280"/>
      <c r="Y20" s="1280"/>
      <c r="Z20" s="1280"/>
      <c r="AA20" s="1280"/>
      <c r="AB20" s="1280"/>
      <c r="AC20" s="1280"/>
      <c r="AD20" s="1280"/>
      <c r="AE20" s="1280"/>
      <c r="AF20" s="1280"/>
      <c r="AG20" s="1280"/>
      <c r="AH20" s="1280"/>
      <c r="AI20" s="1280"/>
      <c r="AJ20" s="1280"/>
      <c r="AK20" s="1280"/>
      <c r="AL20" s="1280"/>
      <c r="AM20" s="360"/>
    </row>
    <row r="21" spans="1:39" s="190" customFormat="1" ht="13.5" customHeight="1">
      <c r="A21" s="434"/>
      <c r="B21" s="180" t="s">
        <v>181</v>
      </c>
      <c r="C21" s="1280"/>
      <c r="D21" s="1280"/>
      <c r="E21" s="1280"/>
      <c r="F21" s="1280"/>
      <c r="G21" s="1280"/>
      <c r="H21" s="1280"/>
      <c r="I21" s="1280"/>
      <c r="J21" s="1280"/>
      <c r="K21" s="1280"/>
      <c r="L21" s="1280"/>
      <c r="M21" s="1280"/>
      <c r="N21" s="1280"/>
      <c r="O21" s="1280"/>
      <c r="P21" s="1280"/>
      <c r="Q21" s="1280"/>
      <c r="R21" s="1280"/>
      <c r="S21" s="1280"/>
      <c r="T21" s="1280"/>
      <c r="U21" s="1280"/>
      <c r="V21" s="1280"/>
      <c r="W21" s="1280"/>
      <c r="X21" s="1280"/>
      <c r="Y21" s="1280"/>
      <c r="Z21" s="1280"/>
      <c r="AA21" s="1280"/>
      <c r="AB21" s="1280"/>
      <c r="AC21" s="1280"/>
      <c r="AD21" s="1280"/>
      <c r="AE21" s="1280"/>
      <c r="AF21" s="1280"/>
      <c r="AG21" s="1280"/>
      <c r="AH21" s="1280"/>
      <c r="AI21" s="1280"/>
      <c r="AJ21" s="1280"/>
      <c r="AK21" s="1280"/>
      <c r="AL21" s="1280"/>
      <c r="AM21" s="208"/>
    </row>
    <row r="22" spans="1:39" s="190" customFormat="1" ht="4.5" customHeight="1">
      <c r="A22" s="434"/>
      <c r="B22" s="351"/>
      <c r="C22" s="1280"/>
      <c r="D22" s="1280"/>
      <c r="E22" s="1280"/>
      <c r="F22" s="1280"/>
      <c r="G22" s="1280"/>
      <c r="H22" s="1280"/>
      <c r="I22" s="1280"/>
      <c r="J22" s="1280"/>
      <c r="K22" s="1280"/>
      <c r="L22" s="1280"/>
      <c r="M22" s="1280"/>
      <c r="N22" s="1280"/>
      <c r="O22" s="1280"/>
      <c r="P22" s="1280"/>
      <c r="Q22" s="1280"/>
      <c r="R22" s="1280"/>
      <c r="S22" s="1280"/>
      <c r="T22" s="1280"/>
      <c r="U22" s="1280"/>
      <c r="V22" s="1280"/>
      <c r="W22" s="1280"/>
      <c r="X22" s="1280"/>
      <c r="Y22" s="1280"/>
      <c r="Z22" s="1280"/>
      <c r="AA22" s="1280"/>
      <c r="AB22" s="1280"/>
      <c r="AC22" s="1280"/>
      <c r="AD22" s="1280"/>
      <c r="AE22" s="1280"/>
      <c r="AF22" s="1280"/>
      <c r="AG22" s="1280"/>
      <c r="AH22" s="1280"/>
      <c r="AI22" s="1280"/>
      <c r="AJ22" s="1280"/>
      <c r="AK22" s="1280"/>
      <c r="AL22" s="1280"/>
      <c r="AM22" s="360"/>
    </row>
    <row r="23" spans="1:39" s="190" customFormat="1" ht="4.5" customHeight="1">
      <c r="A23" s="434"/>
      <c r="B23" s="351"/>
      <c r="C23" s="1280" t="s">
        <v>670</v>
      </c>
      <c r="D23" s="1280"/>
      <c r="E23" s="1280"/>
      <c r="F23" s="1280"/>
      <c r="G23" s="1280"/>
      <c r="H23" s="1280"/>
      <c r="I23" s="1280"/>
      <c r="J23" s="1280"/>
      <c r="K23" s="1280"/>
      <c r="L23" s="1280"/>
      <c r="M23" s="1280"/>
      <c r="N23" s="1280"/>
      <c r="O23" s="1280"/>
      <c r="P23" s="1280"/>
      <c r="Q23" s="1280"/>
      <c r="R23" s="1280"/>
      <c r="S23" s="1280"/>
      <c r="T23" s="1280"/>
      <c r="U23" s="1280"/>
      <c r="V23" s="1280"/>
      <c r="W23" s="1280"/>
      <c r="X23" s="1280"/>
      <c r="Y23" s="1280"/>
      <c r="Z23" s="1280"/>
      <c r="AA23" s="1280"/>
      <c r="AB23" s="1280"/>
      <c r="AC23" s="1280"/>
      <c r="AD23" s="1280"/>
      <c r="AE23" s="1280"/>
      <c r="AF23" s="1280"/>
      <c r="AG23" s="1280"/>
      <c r="AH23" s="1280"/>
      <c r="AI23" s="1280"/>
      <c r="AJ23" s="1280"/>
      <c r="AK23" s="1280"/>
      <c r="AL23" s="1280"/>
      <c r="AM23" s="360"/>
    </row>
    <row r="24" spans="1:39" s="190" customFormat="1" ht="13.5" customHeight="1">
      <c r="A24" s="434"/>
      <c r="B24" s="180" t="s">
        <v>181</v>
      </c>
      <c r="C24" s="1280"/>
      <c r="D24" s="1280"/>
      <c r="E24" s="1280"/>
      <c r="F24" s="1280"/>
      <c r="G24" s="1280"/>
      <c r="H24" s="1280"/>
      <c r="I24" s="1280"/>
      <c r="J24" s="1280"/>
      <c r="K24" s="1280"/>
      <c r="L24" s="1280"/>
      <c r="M24" s="1280"/>
      <c r="N24" s="1280"/>
      <c r="O24" s="1280"/>
      <c r="P24" s="1280"/>
      <c r="Q24" s="1280"/>
      <c r="R24" s="1280"/>
      <c r="S24" s="1280"/>
      <c r="T24" s="1280"/>
      <c r="U24" s="1280"/>
      <c r="V24" s="1280"/>
      <c r="W24" s="1280"/>
      <c r="X24" s="1280"/>
      <c r="Y24" s="1280"/>
      <c r="Z24" s="1280"/>
      <c r="AA24" s="1280"/>
      <c r="AB24" s="1280"/>
      <c r="AC24" s="1280"/>
      <c r="AD24" s="1280"/>
      <c r="AE24" s="1280"/>
      <c r="AF24" s="1280"/>
      <c r="AG24" s="1280"/>
      <c r="AH24" s="1280"/>
      <c r="AI24" s="1280"/>
      <c r="AJ24" s="1280"/>
      <c r="AK24" s="1280"/>
      <c r="AL24" s="1280"/>
      <c r="AM24" s="360"/>
    </row>
    <row r="25" spans="1:39" s="190" customFormat="1" ht="4.5" customHeight="1">
      <c r="A25" s="434"/>
      <c r="B25" s="351"/>
      <c r="C25" s="1280"/>
      <c r="D25" s="1280"/>
      <c r="E25" s="1280"/>
      <c r="F25" s="1280"/>
      <c r="G25" s="1280"/>
      <c r="H25" s="1280"/>
      <c r="I25" s="1280"/>
      <c r="J25" s="1280"/>
      <c r="K25" s="1280"/>
      <c r="L25" s="1280"/>
      <c r="M25" s="1280"/>
      <c r="N25" s="1280"/>
      <c r="O25" s="1280"/>
      <c r="P25" s="1280"/>
      <c r="Q25" s="1280"/>
      <c r="R25" s="1280"/>
      <c r="S25" s="1280"/>
      <c r="T25" s="1280"/>
      <c r="U25" s="1280"/>
      <c r="V25" s="1280"/>
      <c r="W25" s="1280"/>
      <c r="X25" s="1280"/>
      <c r="Y25" s="1280"/>
      <c r="Z25" s="1280"/>
      <c r="AA25" s="1280"/>
      <c r="AB25" s="1280"/>
      <c r="AC25" s="1280"/>
      <c r="AD25" s="1280"/>
      <c r="AE25" s="1280"/>
      <c r="AF25" s="1280"/>
      <c r="AG25" s="1280"/>
      <c r="AH25" s="1280"/>
      <c r="AI25" s="1280"/>
      <c r="AJ25" s="1280"/>
      <c r="AK25" s="1280"/>
      <c r="AL25" s="1280"/>
      <c r="AM25" s="360"/>
    </row>
    <row r="26" spans="1:39" s="190" customFormat="1" ht="4.5" customHeight="1">
      <c r="A26" s="434"/>
      <c r="B26" s="351"/>
      <c r="C26" s="1280" t="s">
        <v>671</v>
      </c>
      <c r="D26" s="1280"/>
      <c r="E26" s="1280"/>
      <c r="F26" s="1280"/>
      <c r="G26" s="1280"/>
      <c r="H26" s="1280"/>
      <c r="I26" s="1280"/>
      <c r="J26" s="1280"/>
      <c r="K26" s="1280"/>
      <c r="L26" s="1280"/>
      <c r="M26" s="1280"/>
      <c r="N26" s="1280"/>
      <c r="O26" s="1280"/>
      <c r="P26" s="1280"/>
      <c r="Q26" s="1280"/>
      <c r="R26" s="1280"/>
      <c r="S26" s="1280"/>
      <c r="T26" s="1280"/>
      <c r="U26" s="1280"/>
      <c r="V26" s="1280"/>
      <c r="W26" s="1280"/>
      <c r="X26" s="1280"/>
      <c r="Y26" s="1280"/>
      <c r="Z26" s="1280"/>
      <c r="AA26" s="1280"/>
      <c r="AB26" s="1280"/>
      <c r="AC26" s="1280"/>
      <c r="AD26" s="1280"/>
      <c r="AE26" s="1280"/>
      <c r="AF26" s="1280"/>
      <c r="AG26" s="1280"/>
      <c r="AH26" s="1280"/>
      <c r="AI26" s="1280"/>
      <c r="AJ26" s="1280"/>
      <c r="AK26" s="1280"/>
      <c r="AL26" s="1280"/>
      <c r="AM26" s="360"/>
    </row>
    <row r="27" spans="1:39" s="190" customFormat="1" ht="13.5" customHeight="1">
      <c r="A27" s="434"/>
      <c r="B27" s="180" t="s">
        <v>181</v>
      </c>
      <c r="C27" s="1280"/>
      <c r="D27" s="1280"/>
      <c r="E27" s="1280"/>
      <c r="F27" s="1280"/>
      <c r="G27" s="1280"/>
      <c r="H27" s="1280"/>
      <c r="I27" s="1280"/>
      <c r="J27" s="1280"/>
      <c r="K27" s="1280"/>
      <c r="L27" s="1280"/>
      <c r="M27" s="1280"/>
      <c r="N27" s="1280"/>
      <c r="O27" s="1280"/>
      <c r="P27" s="1280"/>
      <c r="Q27" s="1280"/>
      <c r="R27" s="1280"/>
      <c r="S27" s="1280"/>
      <c r="T27" s="1280"/>
      <c r="U27" s="1280"/>
      <c r="V27" s="1280"/>
      <c r="W27" s="1280"/>
      <c r="X27" s="1280"/>
      <c r="Y27" s="1280"/>
      <c r="Z27" s="1280"/>
      <c r="AA27" s="1280"/>
      <c r="AB27" s="1280"/>
      <c r="AC27" s="1280"/>
      <c r="AD27" s="1280"/>
      <c r="AE27" s="1280"/>
      <c r="AF27" s="1280"/>
      <c r="AG27" s="1280"/>
      <c r="AH27" s="1280"/>
      <c r="AI27" s="1280"/>
      <c r="AJ27" s="1280"/>
      <c r="AK27" s="1280"/>
      <c r="AL27" s="1280"/>
      <c r="AM27" s="360"/>
    </row>
    <row r="28" spans="1:39" s="190" customFormat="1" ht="4.5" customHeight="1">
      <c r="A28" s="434"/>
      <c r="B28" s="351"/>
      <c r="C28" s="1280"/>
      <c r="D28" s="1280"/>
      <c r="E28" s="1280"/>
      <c r="F28" s="1280"/>
      <c r="G28" s="1280"/>
      <c r="H28" s="1280"/>
      <c r="I28" s="1280"/>
      <c r="J28" s="1280"/>
      <c r="K28" s="1280"/>
      <c r="L28" s="1280"/>
      <c r="M28" s="1280"/>
      <c r="N28" s="1280"/>
      <c r="O28" s="1280"/>
      <c r="P28" s="1280"/>
      <c r="Q28" s="1280"/>
      <c r="R28" s="1280"/>
      <c r="S28" s="1280"/>
      <c r="T28" s="1280"/>
      <c r="U28" s="1280"/>
      <c r="V28" s="1280"/>
      <c r="W28" s="1280"/>
      <c r="X28" s="1280"/>
      <c r="Y28" s="1280"/>
      <c r="Z28" s="1280"/>
      <c r="AA28" s="1280"/>
      <c r="AB28" s="1280"/>
      <c r="AC28" s="1280"/>
      <c r="AD28" s="1280"/>
      <c r="AE28" s="1280"/>
      <c r="AF28" s="1280"/>
      <c r="AG28" s="1280"/>
      <c r="AH28" s="1280"/>
      <c r="AI28" s="1280"/>
      <c r="AJ28" s="1280"/>
      <c r="AK28" s="1280"/>
      <c r="AL28" s="1280"/>
      <c r="AM28" s="360"/>
    </row>
    <row r="29" spans="1:39" s="190" customFormat="1" ht="5.75" customHeight="1">
      <c r="A29" s="428"/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60"/>
    </row>
    <row r="30" spans="1:39" s="190" customFormat="1" ht="13.25" customHeight="1">
      <c r="A30" s="436" t="s">
        <v>8</v>
      </c>
      <c r="B30" s="1279" t="s">
        <v>419</v>
      </c>
      <c r="C30" s="1279"/>
      <c r="D30" s="1279"/>
      <c r="E30" s="1279"/>
      <c r="F30" s="1279"/>
      <c r="G30" s="1279"/>
      <c r="H30" s="1279"/>
      <c r="I30" s="1279"/>
      <c r="J30" s="1279"/>
      <c r="K30" s="1279"/>
      <c r="L30" s="1279"/>
      <c r="M30" s="1279"/>
      <c r="N30" s="1279"/>
      <c r="O30" s="1279"/>
      <c r="P30" s="1279"/>
      <c r="Q30" s="1279"/>
      <c r="R30" s="1279"/>
      <c r="S30" s="1279"/>
      <c r="T30" s="1279"/>
      <c r="U30" s="1279"/>
      <c r="V30" s="1279"/>
      <c r="W30" s="1279"/>
      <c r="X30" s="1279"/>
      <c r="Y30" s="1279"/>
      <c r="Z30" s="1279"/>
      <c r="AA30" s="1279"/>
      <c r="AB30" s="1279"/>
      <c r="AC30" s="1279"/>
      <c r="AD30" s="1279"/>
      <c r="AE30" s="1279"/>
      <c r="AF30" s="1279"/>
      <c r="AG30" s="1279"/>
      <c r="AH30" s="1279"/>
      <c r="AI30" s="1279"/>
      <c r="AJ30" s="1279"/>
      <c r="AK30" s="1279"/>
      <c r="AL30" s="1279"/>
      <c r="AM30" s="360"/>
    </row>
    <row r="31" spans="1:39" s="190" customFormat="1" ht="27.65" customHeight="1">
      <c r="A31" s="434" t="s">
        <v>350</v>
      </c>
      <c r="B31" s="1280" t="s">
        <v>435</v>
      </c>
      <c r="C31" s="1280"/>
      <c r="D31" s="1280"/>
      <c r="E31" s="1280"/>
      <c r="F31" s="1280"/>
      <c r="G31" s="1280"/>
      <c r="H31" s="1280"/>
      <c r="I31" s="1280"/>
      <c r="J31" s="1280"/>
      <c r="K31" s="1280"/>
      <c r="L31" s="1280"/>
      <c r="M31" s="1280"/>
      <c r="N31" s="1280"/>
      <c r="O31" s="1280"/>
      <c r="P31" s="1280"/>
      <c r="Q31" s="1280"/>
      <c r="R31" s="1280"/>
      <c r="S31" s="1280"/>
      <c r="T31" s="1280"/>
      <c r="U31" s="1280"/>
      <c r="V31" s="1280"/>
      <c r="W31" s="1280"/>
      <c r="X31" s="1280"/>
      <c r="Y31" s="1280"/>
      <c r="Z31" s="1280"/>
      <c r="AA31" s="1280"/>
      <c r="AB31" s="1280"/>
      <c r="AC31" s="1280"/>
      <c r="AD31" s="1280"/>
      <c r="AE31" s="1280"/>
      <c r="AF31" s="1280"/>
      <c r="AG31" s="1280"/>
      <c r="AH31" s="1280"/>
      <c r="AI31" s="1280"/>
      <c r="AJ31" s="1280"/>
      <c r="AK31" s="1280"/>
      <c r="AL31" s="1280"/>
      <c r="AM31" s="360"/>
    </row>
    <row r="32" spans="1:39" s="190" customFormat="1" ht="37.25" customHeight="1">
      <c r="A32" s="434" t="s">
        <v>351</v>
      </c>
      <c r="B32" s="1280" t="s">
        <v>912</v>
      </c>
      <c r="C32" s="1280"/>
      <c r="D32" s="1280"/>
      <c r="E32" s="1280"/>
      <c r="F32" s="1280"/>
      <c r="G32" s="1280"/>
      <c r="H32" s="1280"/>
      <c r="I32" s="1280"/>
      <c r="J32" s="1280"/>
      <c r="K32" s="1280"/>
      <c r="L32" s="1280"/>
      <c r="M32" s="1280"/>
      <c r="N32" s="1280"/>
      <c r="O32" s="1280"/>
      <c r="P32" s="1280"/>
      <c r="Q32" s="1280"/>
      <c r="R32" s="1280"/>
      <c r="S32" s="1280"/>
      <c r="T32" s="1280"/>
      <c r="U32" s="1280"/>
      <c r="V32" s="1280"/>
      <c r="W32" s="1280"/>
      <c r="X32" s="1280"/>
      <c r="Y32" s="1280"/>
      <c r="Z32" s="1280"/>
      <c r="AA32" s="1280"/>
      <c r="AB32" s="1280"/>
      <c r="AC32" s="1280"/>
      <c r="AD32" s="1280"/>
      <c r="AE32" s="1280"/>
      <c r="AF32" s="1280"/>
      <c r="AG32" s="1280"/>
      <c r="AH32" s="1280"/>
      <c r="AI32" s="1280"/>
      <c r="AJ32" s="1280"/>
      <c r="AK32" s="1280"/>
      <c r="AL32" s="1280"/>
      <c r="AM32" s="360"/>
    </row>
    <row r="33" spans="1:38" ht="6" customHeight="1">
      <c r="A33" s="437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131"/>
      <c r="AK33" s="131"/>
      <c r="AL33" s="181"/>
    </row>
    <row r="34" spans="1:38" ht="10.5" customHeight="1">
      <c r="A34" s="438"/>
      <c r="B34" s="201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1"/>
      <c r="T34" s="212"/>
      <c r="U34" s="1306"/>
      <c r="V34" s="1307"/>
      <c r="W34" s="1307"/>
      <c r="X34" s="1307"/>
      <c r="Y34" s="1307"/>
      <c r="Z34" s="1307"/>
      <c r="AA34" s="1307"/>
      <c r="AB34" s="1307"/>
      <c r="AC34" s="1307"/>
      <c r="AD34" s="1307"/>
      <c r="AE34" s="1307"/>
      <c r="AF34" s="1307"/>
      <c r="AG34" s="1307"/>
      <c r="AH34" s="1307"/>
      <c r="AI34" s="1307"/>
      <c r="AJ34" s="1307"/>
      <c r="AK34" s="1308"/>
      <c r="AL34" s="181"/>
    </row>
    <row r="35" spans="1:38" ht="15" customHeight="1">
      <c r="A35" s="438"/>
      <c r="B35" s="213"/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214"/>
      <c r="T35" s="212"/>
      <c r="U35" s="1309"/>
      <c r="V35" s="1310"/>
      <c r="W35" s="1310"/>
      <c r="X35" s="1310"/>
      <c r="Y35" s="1310"/>
      <c r="Z35" s="1310"/>
      <c r="AA35" s="1310"/>
      <c r="AB35" s="1310"/>
      <c r="AC35" s="1310"/>
      <c r="AD35" s="1310"/>
      <c r="AE35" s="1310"/>
      <c r="AF35" s="1310"/>
      <c r="AG35" s="1310"/>
      <c r="AH35" s="1310"/>
      <c r="AI35" s="1310"/>
      <c r="AJ35" s="1310"/>
      <c r="AK35" s="1311"/>
      <c r="AL35" s="181"/>
    </row>
    <row r="36" spans="1:38" ht="15" customHeight="1">
      <c r="A36" s="216"/>
      <c r="B36" s="213"/>
      <c r="C36" s="1315"/>
      <c r="D36" s="1315"/>
      <c r="E36" s="1315"/>
      <c r="F36" s="1315"/>
      <c r="G36" s="1315"/>
      <c r="H36" s="1315"/>
      <c r="I36" s="1315"/>
      <c r="J36" s="1315"/>
      <c r="K36" s="1315"/>
      <c r="L36" s="1315"/>
      <c r="M36" s="1315"/>
      <c r="N36" s="1315"/>
      <c r="O36" s="1315"/>
      <c r="P36" s="1315"/>
      <c r="Q36" s="1315"/>
      <c r="R36" s="1315"/>
      <c r="S36" s="215"/>
      <c r="T36" s="216"/>
      <c r="U36" s="1309"/>
      <c r="V36" s="1310"/>
      <c r="W36" s="1310"/>
      <c r="X36" s="1310"/>
      <c r="Y36" s="1310"/>
      <c r="Z36" s="1310"/>
      <c r="AA36" s="1310"/>
      <c r="AB36" s="1310"/>
      <c r="AC36" s="1310"/>
      <c r="AD36" s="1310"/>
      <c r="AE36" s="1310"/>
      <c r="AF36" s="1310"/>
      <c r="AG36" s="1310"/>
      <c r="AH36" s="1310"/>
      <c r="AI36" s="1310"/>
      <c r="AJ36" s="1310"/>
      <c r="AK36" s="1311"/>
      <c r="AL36" s="181"/>
    </row>
    <row r="37" spans="1:38" ht="15" customHeight="1">
      <c r="A37" s="176"/>
      <c r="B37" s="213"/>
      <c r="C37" s="1315"/>
      <c r="D37" s="1315"/>
      <c r="E37" s="1315"/>
      <c r="F37" s="1315"/>
      <c r="G37" s="1315"/>
      <c r="H37" s="1315"/>
      <c r="I37" s="1315"/>
      <c r="J37" s="1315"/>
      <c r="K37" s="1315"/>
      <c r="L37" s="1315"/>
      <c r="M37" s="1315"/>
      <c r="N37" s="1315"/>
      <c r="O37" s="1315"/>
      <c r="P37" s="1315"/>
      <c r="Q37" s="1315"/>
      <c r="R37" s="1315"/>
      <c r="S37" s="175"/>
      <c r="T37" s="181"/>
      <c r="U37" s="1309"/>
      <c r="V37" s="1310"/>
      <c r="W37" s="1310"/>
      <c r="X37" s="1310"/>
      <c r="Y37" s="1310"/>
      <c r="Z37" s="1310"/>
      <c r="AA37" s="1310"/>
      <c r="AB37" s="1310"/>
      <c r="AC37" s="1310"/>
      <c r="AD37" s="1310"/>
      <c r="AE37" s="1310"/>
      <c r="AF37" s="1310"/>
      <c r="AG37" s="1310"/>
      <c r="AH37" s="1310"/>
      <c r="AI37" s="1310"/>
      <c r="AJ37" s="1310"/>
      <c r="AK37" s="1311"/>
      <c r="AL37" s="181"/>
    </row>
    <row r="38" spans="1:38" ht="11.25" customHeight="1">
      <c r="A38" s="176"/>
      <c r="B38" s="21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83"/>
      <c r="T38" s="181"/>
      <c r="U38" s="1312"/>
      <c r="V38" s="1313"/>
      <c r="W38" s="1313"/>
      <c r="X38" s="1313"/>
      <c r="Y38" s="1313"/>
      <c r="Z38" s="1313"/>
      <c r="AA38" s="1313"/>
      <c r="AB38" s="1313"/>
      <c r="AC38" s="1313"/>
      <c r="AD38" s="1313"/>
      <c r="AE38" s="1313"/>
      <c r="AF38" s="1313"/>
      <c r="AG38" s="1313"/>
      <c r="AH38" s="1313"/>
      <c r="AI38" s="1313"/>
      <c r="AJ38" s="1313"/>
      <c r="AK38" s="1314"/>
      <c r="AL38" s="181"/>
    </row>
    <row r="39" spans="1:38" ht="12" customHeight="1">
      <c r="A39" s="176"/>
      <c r="B39" s="1277" t="s">
        <v>4</v>
      </c>
      <c r="C39" s="1277"/>
      <c r="D39" s="1277"/>
      <c r="E39" s="1277"/>
      <c r="F39" s="1277"/>
      <c r="G39" s="1277"/>
      <c r="H39" s="1277"/>
      <c r="I39" s="1277"/>
      <c r="J39" s="1277"/>
      <c r="K39" s="1277"/>
      <c r="L39" s="1277"/>
      <c r="M39" s="1278"/>
      <c r="N39" s="1278"/>
      <c r="O39" s="1278"/>
      <c r="P39" s="1278"/>
      <c r="Q39" s="1278"/>
      <c r="R39" s="1278"/>
      <c r="S39" s="1278"/>
      <c r="T39" s="204"/>
      <c r="U39" s="1276" t="s">
        <v>584</v>
      </c>
      <c r="V39" s="1276"/>
      <c r="W39" s="1276"/>
      <c r="X39" s="1276"/>
      <c r="Y39" s="1276"/>
      <c r="Z39" s="1276"/>
      <c r="AA39" s="1276"/>
      <c r="AB39" s="1276"/>
      <c r="AC39" s="1276"/>
      <c r="AD39" s="1276"/>
      <c r="AE39" s="1276"/>
      <c r="AF39" s="1276"/>
      <c r="AG39" s="1276"/>
      <c r="AH39" s="1276"/>
      <c r="AI39" s="1276"/>
      <c r="AJ39" s="1276"/>
      <c r="AK39" s="1276"/>
      <c r="AL39" s="181"/>
    </row>
    <row r="40" spans="1:38" ht="21.5" customHeight="1">
      <c r="A40" s="176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1276"/>
      <c r="V40" s="1276"/>
      <c r="W40" s="1276"/>
      <c r="X40" s="1276"/>
      <c r="Y40" s="1276"/>
      <c r="Z40" s="1276"/>
      <c r="AA40" s="1276"/>
      <c r="AB40" s="1276"/>
      <c r="AC40" s="1276"/>
      <c r="AD40" s="1276"/>
      <c r="AE40" s="1276"/>
      <c r="AF40" s="1276"/>
      <c r="AG40" s="1276"/>
      <c r="AH40" s="1276"/>
      <c r="AI40" s="1276"/>
      <c r="AJ40" s="1276"/>
      <c r="AK40" s="1276"/>
      <c r="AL40" s="181"/>
    </row>
    <row r="41" spans="1:38" ht="129.5" customHeight="1">
      <c r="A41" s="1316" t="s">
        <v>903</v>
      </c>
      <c r="B41" s="1317"/>
      <c r="C41" s="1317"/>
      <c r="D41" s="1317"/>
      <c r="E41" s="1317"/>
      <c r="F41" s="1317"/>
      <c r="G41" s="1317"/>
      <c r="H41" s="1317"/>
      <c r="I41" s="1317"/>
      <c r="J41" s="1317"/>
      <c r="K41" s="1317"/>
      <c r="L41" s="1317"/>
      <c r="M41" s="1317"/>
      <c r="N41" s="1317"/>
      <c r="O41" s="1317"/>
      <c r="P41" s="1317"/>
      <c r="Q41" s="1317"/>
      <c r="R41" s="1317"/>
      <c r="S41" s="1317"/>
      <c r="T41" s="1317"/>
      <c r="U41" s="1317"/>
      <c r="V41" s="1317"/>
      <c r="W41" s="1317"/>
      <c r="X41" s="1317"/>
      <c r="Y41" s="1317"/>
      <c r="Z41" s="1317"/>
      <c r="AA41" s="1317"/>
      <c r="AB41" s="1317"/>
      <c r="AC41" s="1317"/>
      <c r="AD41" s="1317"/>
      <c r="AE41" s="1317"/>
      <c r="AF41" s="1317"/>
      <c r="AG41" s="1317"/>
      <c r="AH41" s="1317"/>
      <c r="AI41" s="1317"/>
      <c r="AJ41" s="1317"/>
      <c r="AK41" s="1317"/>
      <c r="AL41" s="1317"/>
    </row>
    <row r="42" spans="1:38" ht="35.4" customHeight="1">
      <c r="A42" s="1300" t="s">
        <v>984</v>
      </c>
      <c r="B42" s="1301"/>
      <c r="C42" s="1301"/>
      <c r="D42" s="1301"/>
      <c r="E42" s="1301"/>
      <c r="F42" s="1301"/>
      <c r="G42" s="1301"/>
      <c r="H42" s="1301"/>
      <c r="I42" s="1301"/>
      <c r="J42" s="1301"/>
      <c r="K42" s="1301"/>
      <c r="L42" s="1301"/>
      <c r="M42" s="1301"/>
      <c r="N42" s="1301"/>
      <c r="O42" s="1301"/>
      <c r="P42" s="1301"/>
      <c r="Q42" s="1301"/>
      <c r="R42" s="1301"/>
      <c r="S42" s="1301"/>
      <c r="T42" s="1301"/>
      <c r="U42" s="1301"/>
      <c r="V42" s="1301"/>
      <c r="W42" s="1301"/>
      <c r="X42" s="1301"/>
      <c r="Y42" s="1301"/>
      <c r="Z42" s="1301"/>
      <c r="AA42" s="1301"/>
      <c r="AB42" s="1301"/>
      <c r="AC42" s="1301"/>
      <c r="AD42" s="1301"/>
      <c r="AE42" s="1301"/>
      <c r="AF42" s="1301"/>
      <c r="AG42" s="1301"/>
      <c r="AH42" s="1301"/>
      <c r="AI42" s="1301"/>
      <c r="AJ42" s="1301"/>
      <c r="AK42" s="1301"/>
      <c r="AL42" s="1301"/>
    </row>
  </sheetData>
  <sheetProtection algorithmName="SHA-512" hashValue="9VFhsTDn9EmLnp5vnbfaueKKIKInvgTGovdiErNzgp9XGt6YmTQ/D4LJs9+3KabMuySzAS76JahNZ2+HUArvnw==" saltValue="bREGpUTSSx4s2s7ummS3uQ==" spinCount="100000" sheet="1" formatCells="0" formatRows="0"/>
  <customSheetViews>
    <customSheetView guid="{A75F8835-BC11-4842-B3E4-C76AE9AA1723}" scale="110" showPageBreaks="1" showGridLines="0" printArea="1" hiddenRows="1" view="pageBreakPreview" topLeftCell="A124">
      <selection activeCell="A128" sqref="A128:AL128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2014-2020_19.2/3/z&amp;R
&amp;8Strona &amp;P z &amp;N</oddFooter>
      </headerFooter>
    </customSheetView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2"/>
      <headerFooter alignWithMargins="0">
        <oddFooter>&amp;L&amp;8PROW 2014-2020_19.2/3.1/r&amp;R
&amp;8Strona &amp;P z &amp;N</oddFooter>
      </headerFooter>
    </customSheetView>
  </customSheetViews>
  <mergeCells count="34">
    <mergeCell ref="A42:AL42"/>
    <mergeCell ref="B17:AL17"/>
    <mergeCell ref="B14:AL14"/>
    <mergeCell ref="B15:AL15"/>
    <mergeCell ref="B18:R18"/>
    <mergeCell ref="C19:D19"/>
    <mergeCell ref="I19:P19"/>
    <mergeCell ref="V19:AD19"/>
    <mergeCell ref="AH19:AK19"/>
    <mergeCell ref="C20:AL22"/>
    <mergeCell ref="C23:AL25"/>
    <mergeCell ref="C26:AL28"/>
    <mergeCell ref="B31:AL31"/>
    <mergeCell ref="U34:AK38"/>
    <mergeCell ref="C35:R37"/>
    <mergeCell ref="A41:AL41"/>
    <mergeCell ref="B12:AL12"/>
    <mergeCell ref="AJ3:AK3"/>
    <mergeCell ref="B3:W3"/>
    <mergeCell ref="X3:AI3"/>
    <mergeCell ref="F5:AI5"/>
    <mergeCell ref="B5:E5"/>
    <mergeCell ref="B10:E10"/>
    <mergeCell ref="F10:AI10"/>
    <mergeCell ref="A6:F6"/>
    <mergeCell ref="X7:AI8"/>
    <mergeCell ref="B8:V8"/>
    <mergeCell ref="B7:V7"/>
    <mergeCell ref="U39:AK40"/>
    <mergeCell ref="B39:S39"/>
    <mergeCell ref="B30:AL30"/>
    <mergeCell ref="B32:AL32"/>
    <mergeCell ref="B13:AL13"/>
    <mergeCell ref="B16:AL16"/>
  </mergeCells>
  <dataValidations count="3">
    <dataValidation type="list" allowBlank="1" showDropDown="1" showInputMessage="1" showErrorMessage="1" errorTitle="Błąd!" error="W tym polu można wpisać tylko znak &quot;X&quot;" sqref="B27 B24 B21 B19 H19 U19 AG19" xr:uid="{00000000-0002-0000-0700-000000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 xr:uid="{00000000-0002-0000-0700-000001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 xr:uid="{00000000-0002-0000-07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3"/>
  <headerFooter alignWithMargins="0">
    <oddFooter>&amp;L&amp;8PROW 2014-2020_19.2/5/z&amp;R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14"/>
  <sheetViews>
    <sheetView showGridLines="0" view="pageBreakPreview" topLeftCell="B5" zoomScale="115" zoomScaleNormal="85" zoomScaleSheetLayoutView="115" zoomScalePageLayoutView="110" workbookViewId="0">
      <selection activeCell="A51" sqref="A51:O51"/>
    </sheetView>
  </sheetViews>
  <sheetFormatPr defaultColWidth="9.08984375" defaultRowHeight="13"/>
  <cols>
    <col min="1" max="1" width="0.36328125" style="630" hidden="1" customWidth="1"/>
    <col min="2" max="2" width="2.54296875" style="637" customWidth="1"/>
    <col min="3" max="3" width="2.6328125" style="630" customWidth="1"/>
    <col min="4" max="22" width="2.54296875" style="630" customWidth="1"/>
    <col min="23" max="27" width="2.6328125" style="630" customWidth="1"/>
    <col min="28" max="31" width="3.453125" style="630" customWidth="1"/>
    <col min="32" max="33" width="3.54296875" style="630" customWidth="1"/>
    <col min="34" max="35" width="2.6328125" style="630" customWidth="1"/>
    <col min="36" max="36" width="3.453125" style="630" customWidth="1"/>
    <col min="37" max="37" width="4.36328125" style="630" customWidth="1"/>
    <col min="38" max="38" width="3.453125" style="630" customWidth="1"/>
    <col min="39" max="39" width="11.6328125" style="630" hidden="1" customWidth="1"/>
    <col min="40" max="40" width="2" style="630" customWidth="1"/>
    <col min="41" max="16384" width="9.08984375" style="630"/>
  </cols>
  <sheetData>
    <row r="1" spans="1:40" ht="12" hidden="1" customHeight="1">
      <c r="A1" s="628"/>
      <c r="B1" s="629"/>
      <c r="C1" s="629"/>
      <c r="D1" s="629"/>
      <c r="E1" s="629"/>
      <c r="F1" s="629"/>
      <c r="G1" s="629"/>
      <c r="H1" s="629"/>
      <c r="I1" s="629"/>
      <c r="J1" s="629"/>
      <c r="K1" s="629"/>
      <c r="L1" s="629"/>
      <c r="M1" s="629"/>
      <c r="N1" s="629"/>
      <c r="O1" s="629"/>
      <c r="P1" s="629"/>
      <c r="Q1" s="629"/>
      <c r="R1" s="629"/>
      <c r="S1" s="629"/>
      <c r="T1" s="629"/>
      <c r="U1" s="629"/>
      <c r="V1" s="629"/>
      <c r="W1" s="629"/>
      <c r="X1" s="629"/>
      <c r="Y1" s="629"/>
      <c r="Z1" s="629"/>
      <c r="AA1" s="629"/>
      <c r="AB1" s="629"/>
      <c r="AC1" s="629"/>
      <c r="AD1" s="629"/>
      <c r="AE1" s="629"/>
      <c r="AF1" s="629"/>
      <c r="AG1" s="629"/>
      <c r="AH1" s="629"/>
      <c r="AI1" s="629"/>
      <c r="AJ1" s="629"/>
      <c r="AK1" s="629"/>
      <c r="AL1" s="629"/>
      <c r="AM1" s="629"/>
      <c r="AN1" s="629"/>
    </row>
    <row r="2" spans="1:40" ht="9.65" customHeight="1">
      <c r="A2" s="628"/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</row>
    <row r="3" spans="1:40" s="767" customFormat="1" ht="35" customHeight="1">
      <c r="A3" s="764"/>
      <c r="B3" s="765"/>
      <c r="C3" s="1319" t="s">
        <v>849</v>
      </c>
      <c r="D3" s="1320"/>
      <c r="E3" s="1320"/>
      <c r="F3" s="1320"/>
      <c r="G3" s="1320"/>
      <c r="H3" s="1320"/>
      <c r="I3" s="1320"/>
      <c r="J3" s="1320"/>
      <c r="K3" s="1320"/>
      <c r="L3" s="1320"/>
      <c r="M3" s="1320"/>
      <c r="N3" s="1320"/>
      <c r="O3" s="1320"/>
      <c r="P3" s="1320"/>
      <c r="Q3" s="1320"/>
      <c r="R3" s="1320"/>
      <c r="S3" s="1320"/>
      <c r="T3" s="1320"/>
      <c r="U3" s="1320"/>
      <c r="V3" s="1320"/>
      <c r="W3" s="1320"/>
      <c r="X3" s="1320"/>
      <c r="Y3" s="1320"/>
      <c r="Z3" s="1320"/>
      <c r="AA3" s="1320"/>
      <c r="AB3" s="1320"/>
      <c r="AC3" s="1320"/>
      <c r="AD3" s="1320"/>
      <c r="AE3" s="1320"/>
      <c r="AF3" s="1320"/>
      <c r="AG3" s="1320"/>
      <c r="AH3" s="1320"/>
      <c r="AI3" s="1320"/>
      <c r="AJ3" s="1320"/>
      <c r="AK3" s="1320"/>
      <c r="AL3" s="766"/>
      <c r="AM3" s="765"/>
      <c r="AN3" s="765"/>
    </row>
    <row r="4" spans="1:40" ht="69.650000000000006" customHeight="1">
      <c r="A4" s="775"/>
      <c r="B4" s="776" t="s">
        <v>9</v>
      </c>
      <c r="C4" s="1321" t="s">
        <v>850</v>
      </c>
      <c r="D4" s="1322"/>
      <c r="E4" s="1322"/>
      <c r="F4" s="1322"/>
      <c r="G4" s="1322"/>
      <c r="H4" s="1322"/>
      <c r="I4" s="1322"/>
      <c r="J4" s="1322"/>
      <c r="K4" s="1322"/>
      <c r="L4" s="1322"/>
      <c r="M4" s="1322"/>
      <c r="N4" s="1322"/>
      <c r="O4" s="1322"/>
      <c r="P4" s="1322"/>
      <c r="Q4" s="1322"/>
      <c r="R4" s="1322"/>
      <c r="S4" s="1322"/>
      <c r="T4" s="1322"/>
      <c r="U4" s="1322"/>
      <c r="V4" s="1322"/>
      <c r="W4" s="1322"/>
      <c r="X4" s="1322"/>
      <c r="Y4" s="1322"/>
      <c r="Z4" s="1322"/>
      <c r="AA4" s="1322"/>
      <c r="AB4" s="1322"/>
      <c r="AC4" s="1322"/>
      <c r="AD4" s="1322"/>
      <c r="AE4" s="1322"/>
      <c r="AF4" s="1322"/>
      <c r="AG4" s="1322"/>
      <c r="AH4" s="1322"/>
      <c r="AI4" s="1322"/>
      <c r="AJ4" s="1322"/>
      <c r="AK4" s="1322"/>
      <c r="AL4" s="1322"/>
      <c r="AM4" s="629"/>
      <c r="AN4" s="629"/>
    </row>
    <row r="5" spans="1:40" ht="45" customHeight="1">
      <c r="A5" s="775"/>
      <c r="B5" s="776" t="s">
        <v>11</v>
      </c>
      <c r="C5" s="1321" t="s">
        <v>915</v>
      </c>
      <c r="D5" s="1322"/>
      <c r="E5" s="1322"/>
      <c r="F5" s="1322"/>
      <c r="G5" s="1322"/>
      <c r="H5" s="1322"/>
      <c r="I5" s="1322"/>
      <c r="J5" s="1322"/>
      <c r="K5" s="1322"/>
      <c r="L5" s="1322"/>
      <c r="M5" s="1322"/>
      <c r="N5" s="1322"/>
      <c r="O5" s="1322"/>
      <c r="P5" s="1322"/>
      <c r="Q5" s="1322"/>
      <c r="R5" s="1322"/>
      <c r="S5" s="1322"/>
      <c r="T5" s="1322"/>
      <c r="U5" s="1322"/>
      <c r="V5" s="1322"/>
      <c r="W5" s="1322"/>
      <c r="X5" s="1322"/>
      <c r="Y5" s="1322"/>
      <c r="Z5" s="1322"/>
      <c r="AA5" s="1322"/>
      <c r="AB5" s="1322"/>
      <c r="AC5" s="1322"/>
      <c r="AD5" s="1322"/>
      <c r="AE5" s="1322"/>
      <c r="AF5" s="1322"/>
      <c r="AG5" s="1322"/>
      <c r="AH5" s="1322"/>
      <c r="AI5" s="1322"/>
      <c r="AJ5" s="1322"/>
      <c r="AK5" s="1322"/>
      <c r="AL5" s="1322"/>
      <c r="AM5" s="629"/>
      <c r="AN5" s="629"/>
    </row>
    <row r="6" spans="1:40" ht="24" customHeight="1">
      <c r="A6" s="775"/>
      <c r="B6" s="776" t="s">
        <v>8</v>
      </c>
      <c r="C6" s="1323" t="s">
        <v>970</v>
      </c>
      <c r="D6" s="1324"/>
      <c r="E6" s="1324"/>
      <c r="F6" s="1324"/>
      <c r="G6" s="1324"/>
      <c r="H6" s="1324"/>
      <c r="I6" s="1324"/>
      <c r="J6" s="1324"/>
      <c r="K6" s="1324"/>
      <c r="L6" s="1324"/>
      <c r="M6" s="1324"/>
      <c r="N6" s="1324"/>
      <c r="O6" s="1324"/>
      <c r="P6" s="1324"/>
      <c r="Q6" s="1324"/>
      <c r="R6" s="1324"/>
      <c r="S6" s="1324"/>
      <c r="T6" s="1324"/>
      <c r="U6" s="1324"/>
      <c r="V6" s="1324"/>
      <c r="W6" s="1324"/>
      <c r="X6" s="1324"/>
      <c r="Y6" s="1324"/>
      <c r="Z6" s="1324"/>
      <c r="AA6" s="1324"/>
      <c r="AB6" s="1324"/>
      <c r="AC6" s="1324"/>
      <c r="AD6" s="1324"/>
      <c r="AE6" s="1324"/>
      <c r="AF6" s="1324"/>
      <c r="AG6" s="1324"/>
      <c r="AH6" s="1324"/>
      <c r="AI6" s="1324"/>
      <c r="AJ6" s="1324"/>
      <c r="AK6" s="1324"/>
      <c r="AL6" s="1324"/>
      <c r="AM6" s="629"/>
      <c r="AN6" s="629"/>
    </row>
    <row r="7" spans="1:40" ht="57" customHeight="1">
      <c r="A7" s="775"/>
      <c r="B7" s="776" t="s">
        <v>12</v>
      </c>
      <c r="C7" s="1323" t="s">
        <v>917</v>
      </c>
      <c r="D7" s="1325"/>
      <c r="E7" s="1325"/>
      <c r="F7" s="1325"/>
      <c r="G7" s="1325"/>
      <c r="H7" s="1325"/>
      <c r="I7" s="1325"/>
      <c r="J7" s="1325"/>
      <c r="K7" s="1325"/>
      <c r="L7" s="1325"/>
      <c r="M7" s="1325"/>
      <c r="N7" s="1325"/>
      <c r="O7" s="1325"/>
      <c r="P7" s="1325"/>
      <c r="Q7" s="1325"/>
      <c r="R7" s="1325"/>
      <c r="S7" s="1325"/>
      <c r="T7" s="1325"/>
      <c r="U7" s="1325"/>
      <c r="V7" s="1325"/>
      <c r="W7" s="1325"/>
      <c r="X7" s="1325"/>
      <c r="Y7" s="1325"/>
      <c r="Z7" s="1325"/>
      <c r="AA7" s="1325"/>
      <c r="AB7" s="1325"/>
      <c r="AC7" s="1325"/>
      <c r="AD7" s="1325"/>
      <c r="AE7" s="1325"/>
      <c r="AF7" s="1325"/>
      <c r="AG7" s="1325"/>
      <c r="AH7" s="1325"/>
      <c r="AI7" s="1325"/>
      <c r="AJ7" s="1325"/>
      <c r="AK7" s="1325"/>
      <c r="AL7" s="1325"/>
      <c r="AM7" s="629"/>
      <c r="AN7" s="629"/>
    </row>
    <row r="8" spans="1:40" ht="14" customHeight="1">
      <c r="A8" s="628"/>
      <c r="B8" s="632"/>
      <c r="C8" s="582"/>
      <c r="D8" s="633"/>
      <c r="E8" s="633"/>
      <c r="F8" s="633"/>
      <c r="G8" s="633"/>
      <c r="H8" s="633"/>
      <c r="I8" s="633"/>
      <c r="J8" s="633"/>
      <c r="K8" s="633"/>
      <c r="L8" s="633"/>
      <c r="M8" s="633"/>
      <c r="N8" s="633"/>
      <c r="O8" s="633"/>
      <c r="P8" s="633"/>
      <c r="Q8" s="633"/>
      <c r="R8" s="633"/>
      <c r="S8" s="633"/>
      <c r="T8" s="633"/>
      <c r="U8" s="633"/>
      <c r="V8" s="633"/>
      <c r="W8" s="633"/>
      <c r="X8" s="633"/>
      <c r="Y8" s="633"/>
      <c r="Z8" s="633"/>
      <c r="AA8" s="633"/>
      <c r="AB8" s="633"/>
      <c r="AC8" s="633"/>
      <c r="AD8" s="633"/>
      <c r="AE8" s="633"/>
      <c r="AF8" s="633"/>
      <c r="AG8" s="633"/>
      <c r="AH8" s="633"/>
      <c r="AI8" s="633"/>
      <c r="AJ8" s="633"/>
      <c r="AK8" s="633"/>
      <c r="AL8" s="633"/>
      <c r="AM8" s="629"/>
      <c r="AN8" s="629"/>
    </row>
    <row r="9" spans="1:40" ht="67.25" customHeight="1">
      <c r="A9" s="628"/>
      <c r="B9" s="629"/>
      <c r="C9" s="1326"/>
      <c r="D9" s="1327"/>
      <c r="E9" s="1327"/>
      <c r="F9" s="1327"/>
      <c r="G9" s="1327"/>
      <c r="H9" s="1327"/>
      <c r="I9" s="1327"/>
      <c r="J9" s="1327"/>
      <c r="K9" s="1327"/>
      <c r="L9" s="1327"/>
      <c r="M9" s="1327"/>
      <c r="N9" s="1327"/>
      <c r="O9" s="1327"/>
      <c r="P9" s="1327"/>
      <c r="Q9" s="1327"/>
      <c r="R9" s="1327"/>
      <c r="S9" s="1327"/>
      <c r="T9" s="1328"/>
      <c r="U9" s="634"/>
      <c r="V9" s="1329"/>
      <c r="W9" s="1330"/>
      <c r="X9" s="1330"/>
      <c r="Y9" s="1330"/>
      <c r="Z9" s="1330"/>
      <c r="AA9" s="1330"/>
      <c r="AB9" s="1330"/>
      <c r="AC9" s="1330"/>
      <c r="AD9" s="1330"/>
      <c r="AE9" s="1330"/>
      <c r="AF9" s="1330"/>
      <c r="AG9" s="1330"/>
      <c r="AH9" s="1330"/>
      <c r="AI9" s="1330"/>
      <c r="AJ9" s="1330"/>
      <c r="AK9" s="1331"/>
      <c r="AL9" s="631"/>
      <c r="AM9" s="629"/>
      <c r="AN9" s="629"/>
    </row>
    <row r="10" spans="1:40" ht="35" customHeight="1">
      <c r="A10" s="628"/>
      <c r="B10" s="629"/>
      <c r="C10" s="635"/>
      <c r="D10" s="1332" t="s">
        <v>722</v>
      </c>
      <c r="E10" s="1332"/>
      <c r="F10" s="1332"/>
      <c r="G10" s="1332"/>
      <c r="H10" s="1332"/>
      <c r="I10" s="1332"/>
      <c r="J10" s="1332"/>
      <c r="K10" s="1332"/>
      <c r="L10" s="1332"/>
      <c r="M10" s="1332"/>
      <c r="N10" s="1332"/>
      <c r="O10" s="1332"/>
      <c r="P10" s="1332"/>
      <c r="Q10" s="1332"/>
      <c r="R10" s="1332"/>
      <c r="S10" s="636"/>
      <c r="T10" s="636"/>
      <c r="U10" s="634"/>
      <c r="V10" s="634"/>
      <c r="W10" s="1332" t="s">
        <v>835</v>
      </c>
      <c r="X10" s="1332"/>
      <c r="Y10" s="1332"/>
      <c r="Z10" s="1332"/>
      <c r="AA10" s="1332"/>
      <c r="AB10" s="1332"/>
      <c r="AC10" s="1332"/>
      <c r="AD10" s="1332"/>
      <c r="AE10" s="1332"/>
      <c r="AF10" s="1332"/>
      <c r="AG10" s="1332"/>
      <c r="AH10" s="1332"/>
      <c r="AI10" s="1332"/>
      <c r="AJ10" s="1332"/>
      <c r="AK10" s="636"/>
      <c r="AL10" s="631"/>
      <c r="AM10" s="629"/>
      <c r="AN10" s="629"/>
    </row>
    <row r="11" spans="1:40" ht="67.25" customHeight="1">
      <c r="A11" s="628"/>
      <c r="B11" s="629"/>
      <c r="C11" s="1333" t="s">
        <v>971</v>
      </c>
      <c r="D11" s="1334"/>
      <c r="E11" s="1334"/>
      <c r="F11" s="1334"/>
      <c r="G11" s="1334"/>
      <c r="H11" s="1334"/>
      <c r="I11" s="1334"/>
      <c r="J11" s="1334"/>
      <c r="K11" s="1334"/>
      <c r="L11" s="1334"/>
      <c r="M11" s="1334"/>
      <c r="N11" s="1334"/>
      <c r="O11" s="1334"/>
      <c r="P11" s="1334"/>
      <c r="Q11" s="1334"/>
      <c r="R11" s="1334"/>
      <c r="S11" s="1334"/>
      <c r="T11" s="1334"/>
      <c r="U11" s="1334"/>
      <c r="V11" s="1334"/>
      <c r="W11" s="1334"/>
      <c r="X11" s="1334"/>
      <c r="Y11" s="1334"/>
      <c r="Z11" s="1334"/>
      <c r="AA11" s="1334"/>
      <c r="AB11" s="1334"/>
      <c r="AC11" s="1334"/>
      <c r="AD11" s="1334"/>
      <c r="AE11" s="1334"/>
      <c r="AF11" s="1334"/>
      <c r="AG11" s="1334"/>
      <c r="AH11" s="1334"/>
      <c r="AI11" s="1334"/>
      <c r="AJ11" s="1334"/>
      <c r="AK11" s="1334"/>
      <c r="AL11" s="631"/>
      <c r="AM11" s="629"/>
      <c r="AN11" s="629"/>
    </row>
    <row r="12" spans="1:40" ht="42.75" customHeight="1">
      <c r="A12" s="628"/>
      <c r="B12" s="629"/>
      <c r="C12" s="1333" t="s">
        <v>972</v>
      </c>
      <c r="D12" s="1334"/>
      <c r="E12" s="1334"/>
      <c r="F12" s="1334"/>
      <c r="G12" s="1334"/>
      <c r="H12" s="1334"/>
      <c r="I12" s="1334"/>
      <c r="J12" s="1334"/>
      <c r="K12" s="1334"/>
      <c r="L12" s="1334"/>
      <c r="M12" s="1334"/>
      <c r="N12" s="1334"/>
      <c r="O12" s="1334"/>
      <c r="P12" s="1334"/>
      <c r="Q12" s="1334"/>
      <c r="R12" s="1334"/>
      <c r="S12" s="1334"/>
      <c r="T12" s="1334"/>
      <c r="U12" s="1334"/>
      <c r="V12" s="1334"/>
      <c r="W12" s="1334"/>
      <c r="X12" s="1334"/>
      <c r="Y12" s="1334"/>
      <c r="Z12" s="1334"/>
      <c r="AA12" s="1334"/>
      <c r="AB12" s="1334"/>
      <c r="AC12" s="1334"/>
      <c r="AD12" s="1334"/>
      <c r="AE12" s="1334"/>
      <c r="AF12" s="1334"/>
      <c r="AG12" s="1334"/>
      <c r="AH12" s="1334"/>
      <c r="AI12" s="1334"/>
      <c r="AJ12" s="1334"/>
      <c r="AK12" s="1334"/>
      <c r="AL12" s="631"/>
      <c r="AM12" s="629"/>
      <c r="AN12" s="629"/>
    </row>
    <row r="13" spans="1:40" ht="61.5" customHeight="1">
      <c r="A13" s="628"/>
      <c r="B13" s="629"/>
      <c r="C13" s="1333" t="s">
        <v>973</v>
      </c>
      <c r="D13" s="1334"/>
      <c r="E13" s="1334"/>
      <c r="F13" s="1334"/>
      <c r="G13" s="1334"/>
      <c r="H13" s="1334"/>
      <c r="I13" s="1334"/>
      <c r="J13" s="1334"/>
      <c r="K13" s="1334"/>
      <c r="L13" s="1334"/>
      <c r="M13" s="1334"/>
      <c r="N13" s="1334"/>
      <c r="O13" s="1334"/>
      <c r="P13" s="1334"/>
      <c r="Q13" s="1334"/>
      <c r="R13" s="1334"/>
      <c r="S13" s="1334"/>
      <c r="T13" s="1334"/>
      <c r="U13" s="1334"/>
      <c r="V13" s="1334"/>
      <c r="W13" s="1334"/>
      <c r="X13" s="1334"/>
      <c r="Y13" s="1334"/>
      <c r="Z13" s="1334"/>
      <c r="AA13" s="1334"/>
      <c r="AB13" s="1334"/>
      <c r="AC13" s="1334"/>
      <c r="AD13" s="1334"/>
      <c r="AE13" s="1334"/>
      <c r="AF13" s="1334"/>
      <c r="AG13" s="1334"/>
      <c r="AH13" s="1334"/>
      <c r="AI13" s="1334"/>
      <c r="AJ13" s="1334"/>
      <c r="AK13" s="1334"/>
      <c r="AL13" s="631"/>
      <c r="AM13" s="629"/>
      <c r="AN13" s="629"/>
    </row>
    <row r="14" spans="1:40" ht="38.4" customHeight="1">
      <c r="A14" s="628"/>
      <c r="B14" s="1318"/>
      <c r="C14" s="1318"/>
      <c r="D14" s="1318"/>
      <c r="E14" s="1318"/>
      <c r="F14" s="1318"/>
      <c r="G14" s="1318"/>
      <c r="H14" s="1318"/>
      <c r="I14" s="1318"/>
      <c r="J14" s="1318"/>
      <c r="K14" s="1318"/>
      <c r="L14" s="1318"/>
      <c r="M14" s="1318"/>
      <c r="N14" s="1318"/>
      <c r="O14" s="1318"/>
      <c r="P14" s="1318"/>
      <c r="Q14" s="1318"/>
      <c r="R14" s="1318"/>
      <c r="S14" s="1318"/>
      <c r="T14" s="1318"/>
      <c r="U14" s="1318"/>
      <c r="V14" s="1318"/>
      <c r="W14" s="1318"/>
      <c r="X14" s="1318"/>
      <c r="Y14" s="1318"/>
      <c r="Z14" s="1318"/>
      <c r="AA14" s="1318"/>
      <c r="AB14" s="1318"/>
      <c r="AC14" s="1318"/>
      <c r="AD14" s="1318"/>
      <c r="AE14" s="1318"/>
      <c r="AF14" s="1318"/>
      <c r="AG14" s="1318"/>
      <c r="AH14" s="1318"/>
      <c r="AI14" s="1318"/>
      <c r="AJ14" s="1318"/>
      <c r="AK14" s="1318"/>
      <c r="AL14" s="1318"/>
      <c r="AM14" s="1318"/>
      <c r="AN14" s="1318"/>
    </row>
  </sheetData>
  <sheetProtection algorithmName="SHA-512" hashValue="GtZwRqWcD59j/2i4I6vnpTVrtRk2y/dn0TcKC5x6kpOazGLnVeqTpCBpF447PDdxVrypwT4fMprfznK02VaQ2g==" saltValue="WJHdH06mNNlmnspOHfrtBw==" spinCount="100000" sheet="1" formatCells="0" formatRows="0" insertRows="0" insertHyperlinks="0" deleteRows="0"/>
  <mergeCells count="13">
    <mergeCell ref="B14:AN14"/>
    <mergeCell ref="C3:AK3"/>
    <mergeCell ref="C4:AL4"/>
    <mergeCell ref="C5:AL5"/>
    <mergeCell ref="C6:AL6"/>
    <mergeCell ref="C7:AL7"/>
    <mergeCell ref="C9:T9"/>
    <mergeCell ref="V9:AK9"/>
    <mergeCell ref="D10:R10"/>
    <mergeCell ref="W10:AJ10"/>
    <mergeCell ref="C11:AK11"/>
    <mergeCell ref="C12:AK12"/>
    <mergeCell ref="C13:AK13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C4C76F7-078A-460F-83BC-CFE0B8A1B1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48</vt:i4>
      </vt:variant>
    </vt:vector>
  </HeadingPairs>
  <TitlesOfParts>
    <vt:vector size="68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B_IX</vt:lpstr>
      <vt:lpstr>B_X</vt:lpstr>
      <vt:lpstr>B_X_a</vt:lpstr>
      <vt:lpstr>Zal_B_VII_B3</vt:lpstr>
      <vt:lpstr>Zal_B_VII_B6</vt:lpstr>
      <vt:lpstr>Zal_B_VII_B71</vt:lpstr>
      <vt:lpstr>Arkusz2</vt:lpstr>
      <vt:lpstr>Zal_B_VII_B111</vt:lpstr>
      <vt:lpstr>Zal_B_VII_B112</vt:lpstr>
      <vt:lpstr>Zal_B_VII_B15</vt:lpstr>
      <vt:lpstr>Zal_B_VII_D1.1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B_IX!Obszar_wydruku</vt:lpstr>
      <vt:lpstr>B_V!Obszar_wydruku</vt:lpstr>
      <vt:lpstr>B_VI!Obszar_wydruku</vt:lpstr>
      <vt:lpstr>B_VII!Obszar_wydruku</vt:lpstr>
      <vt:lpstr>B_VIII!Obszar_wydruku</vt:lpstr>
      <vt:lpstr>B_X!Obszar_wydruku</vt:lpstr>
      <vt:lpstr>B_X_a!Obszar_wydruku</vt:lpstr>
      <vt:lpstr>Zal_B_VII_B111!Obszar_wydruku</vt:lpstr>
      <vt:lpstr>Zal_B_VII_B112!Obszar_wydruku</vt:lpstr>
      <vt:lpstr>Zal_B_VII_B15!Obszar_wydruku</vt:lpstr>
      <vt:lpstr>Zal_B_VII_B3!Obszar_wydruku</vt:lpstr>
      <vt:lpstr>Zal_B_VII_B6!Obszar_wydruku</vt:lpstr>
      <vt:lpstr>Zal_B_VII_B71!Obszar_wydruku</vt:lpstr>
      <vt:lpstr>Zal_B_VII_D1.1!Obszar_wydruku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SumaCBV</vt:lpstr>
      <vt:lpstr>SumaDBV</vt:lpstr>
      <vt:lpstr>SumaEBV</vt:lpstr>
      <vt:lpstr>SumaFBV</vt:lpstr>
      <vt:lpstr>SumaGBV</vt:lpstr>
      <vt:lpstr>SumaHBV</vt:lpstr>
      <vt:lpstr>B_V!SumaIBV</vt:lpstr>
      <vt:lpstr>B_V!SumaII_IBV</vt:lpstr>
      <vt:lpstr>B_V!SumaII_IIBV</vt:lpstr>
      <vt:lpstr>B_V!SumaII_IIIBV</vt:lpstr>
      <vt:lpstr>B_V!SumaIIBV</vt:lpstr>
      <vt:lpstr>B_V!SumaIIIBV</vt:lpstr>
      <vt:lpstr>SumaimBV</vt:lpstr>
      <vt:lpstr>B_V!SumaIVBV</vt:lpstr>
      <vt:lpstr>SumaJBV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2022-06-01T12:31:51Z</cp:lastPrinted>
  <dcterms:created xsi:type="dcterms:W3CDTF">2007-12-13T09:58:23Z</dcterms:created>
  <dcterms:modified xsi:type="dcterms:W3CDTF">2022-08-12T06:58:41Z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3fef6be8-a367-47ad-9ee3-b3ed4ee3ce1d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