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mrozycka\Documents\MOJE DOKUMENTY\Program 2021-2030 realizacja\SPRAWOZDANIE\ZA 2022\SPRAWOZDANIE MSWIA\"/>
    </mc:Choice>
  </mc:AlternateContent>
  <bookViews>
    <workbookView xWindow="0" yWindow="0" windowWidth="28800" windowHeight="12300" activeTab="3"/>
  </bookViews>
  <sheets>
    <sheet name="Subwencja" sheetId="4" r:id="rId1"/>
    <sheet name="SIO 2020" sheetId="5" r:id="rId2"/>
    <sheet name="SIO 2021" sheetId="6" r:id="rId3"/>
    <sheet name="SIO 2022" sheetId="7" r:id="rId4"/>
  </sheets>
  <definedNames>
    <definedName name="_xlnm._FilterDatabase" localSheetId="1" hidden="1">'SIO 2020'!$A$3:$N$55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" i="7" l="1"/>
  <c r="O61" i="7"/>
  <c r="F59" i="5" l="1"/>
  <c r="F60" i="5"/>
  <c r="F61" i="5"/>
  <c r="F62" i="5"/>
  <c r="F63" i="5"/>
  <c r="F64" i="5"/>
  <c r="F65" i="5"/>
  <c r="F58" i="5"/>
  <c r="F62" i="6"/>
  <c r="F63" i="6"/>
  <c r="F64" i="6"/>
  <c r="F65" i="6"/>
  <c r="F66" i="6"/>
  <c r="F67" i="6"/>
  <c r="F68" i="6"/>
  <c r="F61" i="6"/>
  <c r="I41" i="7" l="1"/>
  <c r="J62" i="7"/>
  <c r="F73" i="7" l="1"/>
  <c r="E71" i="7" l="1"/>
  <c r="F71" i="7" s="1"/>
  <c r="E70" i="7"/>
  <c r="E69" i="7"/>
  <c r="F69" i="7" s="1"/>
  <c r="E68" i="7"/>
  <c r="D72" i="7"/>
  <c r="F72" i="7" s="1"/>
  <c r="D70" i="7"/>
  <c r="D68" i="7"/>
  <c r="F68" i="7" s="1"/>
  <c r="D66" i="7"/>
  <c r="N61" i="7"/>
  <c r="E66" i="7" s="1"/>
  <c r="M61" i="7"/>
  <c r="K61" i="7"/>
  <c r="J61" i="7"/>
  <c r="L47" i="7"/>
  <c r="O47" i="7" s="1"/>
  <c r="P47" i="7" s="1"/>
  <c r="L38" i="7"/>
  <c r="O37" i="7" s="1"/>
  <c r="L11" i="7"/>
  <c r="O10" i="7" s="1"/>
  <c r="L18" i="7"/>
  <c r="O17" i="7" s="1"/>
  <c r="L23" i="7"/>
  <c r="O23" i="7" s="1"/>
  <c r="P23" i="7" s="1"/>
  <c r="L27" i="7"/>
  <c r="O26" i="7" s="1"/>
  <c r="P26" i="7" s="1"/>
  <c r="L29" i="7"/>
  <c r="O28" i="7" s="1"/>
  <c r="L34" i="7"/>
  <c r="O33" i="7" s="1"/>
  <c r="L42" i="7"/>
  <c r="O41" i="7" s="1"/>
  <c r="L46" i="7"/>
  <c r="O46" i="7" s="1"/>
  <c r="P46" i="7" s="1"/>
  <c r="L49" i="7"/>
  <c r="O48" i="7" s="1"/>
  <c r="L55" i="7"/>
  <c r="O54" i="7" s="1"/>
  <c r="L59" i="7"/>
  <c r="O58" i="7" s="1"/>
  <c r="P58" i="7" s="1"/>
  <c r="L60" i="7"/>
  <c r="O60" i="7" s="1"/>
  <c r="P60" i="7" s="1"/>
  <c r="L5" i="7"/>
  <c r="O4" i="7" s="1"/>
  <c r="F61" i="7"/>
  <c r="G61" i="7"/>
  <c r="D61" i="7"/>
  <c r="C61" i="7"/>
  <c r="E11" i="7"/>
  <c r="H10" i="7" s="1"/>
  <c r="E18" i="7"/>
  <c r="H17" i="7" s="1"/>
  <c r="E29" i="7"/>
  <c r="H28" i="7" s="1"/>
  <c r="E34" i="7"/>
  <c r="H33" i="7" s="1"/>
  <c r="E38" i="7"/>
  <c r="E42" i="7"/>
  <c r="H41" i="7" s="1"/>
  <c r="E49" i="7"/>
  <c r="H48" i="7" s="1"/>
  <c r="E55" i="7"/>
  <c r="H54" i="7" s="1"/>
  <c r="E5" i="7"/>
  <c r="H4" i="7" s="1"/>
  <c r="P37" i="7" l="1"/>
  <c r="I10" i="7"/>
  <c r="F70" i="7"/>
  <c r="F66" i="7"/>
  <c r="P54" i="7"/>
  <c r="P33" i="7"/>
  <c r="L61" i="7"/>
  <c r="E67" i="7" s="1"/>
  <c r="P48" i="7"/>
  <c r="P17" i="7"/>
  <c r="I17" i="7" s="1"/>
  <c r="P10" i="7"/>
  <c r="P4" i="7"/>
  <c r="I4" i="7" s="1"/>
  <c r="P41" i="7"/>
  <c r="E61" i="7"/>
  <c r="P28" i="7"/>
  <c r="C62" i="7" l="1"/>
  <c r="D67" i="7"/>
  <c r="E74" i="7"/>
  <c r="H50" i="6"/>
  <c r="H43" i="6"/>
  <c r="H38" i="6"/>
  <c r="H34" i="6"/>
  <c r="H31" i="6"/>
  <c r="H4" i="6"/>
  <c r="D74" i="7" l="1"/>
  <c r="F74" i="7" s="1"/>
  <c r="F67" i="7"/>
  <c r="H26" i="6"/>
  <c r="E76" i="7" l="1"/>
  <c r="D75" i="7" s="1"/>
  <c r="D66" i="5"/>
  <c r="I40" i="5"/>
  <c r="I39" i="5"/>
  <c r="I35" i="5"/>
  <c r="I31" i="5"/>
  <c r="I28" i="5"/>
  <c r="I23" i="5"/>
  <c r="P40" i="5"/>
  <c r="P31" i="5"/>
  <c r="P28" i="5"/>
  <c r="P23" i="5"/>
  <c r="I53" i="5" l="1"/>
  <c r="I51" i="5"/>
  <c r="I47" i="5"/>
  <c r="I46" i="5"/>
  <c r="I22" i="5"/>
  <c r="I20" i="5"/>
  <c r="I15" i="5"/>
  <c r="I10" i="5"/>
  <c r="I4" i="5"/>
  <c r="P35" i="5"/>
  <c r="P39" i="5"/>
  <c r="P46" i="5"/>
  <c r="P47" i="5"/>
  <c r="P51" i="5"/>
  <c r="P53" i="5"/>
  <c r="P22" i="5"/>
  <c r="P20" i="5"/>
  <c r="P15" i="5"/>
  <c r="P10" i="5"/>
  <c r="P4" i="5"/>
  <c r="E65" i="6" l="1"/>
  <c r="E64" i="6"/>
  <c r="E63" i="6"/>
  <c r="E61" i="6"/>
  <c r="C56" i="6"/>
  <c r="D66" i="6"/>
  <c r="D65" i="6"/>
  <c r="D64" i="6"/>
  <c r="D63" i="6"/>
  <c r="D61" i="6"/>
  <c r="L55" i="6"/>
  <c r="O55" i="6" s="1"/>
  <c r="L5" i="6"/>
  <c r="O4" i="6" s="1"/>
  <c r="L6" i="6"/>
  <c r="L7" i="6"/>
  <c r="L8" i="6"/>
  <c r="L9" i="6"/>
  <c r="L10" i="6"/>
  <c r="L11" i="6"/>
  <c r="O10" i="6" s="1"/>
  <c r="P10" i="6" s="1"/>
  <c r="I10" i="6" s="1"/>
  <c r="L12" i="6"/>
  <c r="L13" i="6"/>
  <c r="L14" i="6"/>
  <c r="L15" i="6"/>
  <c r="L16" i="6"/>
  <c r="O15" i="6" s="1"/>
  <c r="L17" i="6"/>
  <c r="L18" i="6"/>
  <c r="L19" i="6"/>
  <c r="L20" i="6"/>
  <c r="L21" i="6"/>
  <c r="L22" i="6"/>
  <c r="L23" i="6"/>
  <c r="E67" i="6" s="1"/>
  <c r="L24" i="6"/>
  <c r="L25" i="6"/>
  <c r="O24" i="6" s="1"/>
  <c r="P24" i="6" s="1"/>
  <c r="I24" i="6" s="1"/>
  <c r="L26" i="6"/>
  <c r="L27" i="6"/>
  <c r="O26" i="6" s="1"/>
  <c r="L28" i="6"/>
  <c r="L29" i="6"/>
  <c r="L30" i="6"/>
  <c r="L31" i="6"/>
  <c r="L32" i="6"/>
  <c r="O31" i="6" s="1"/>
  <c r="L33" i="6"/>
  <c r="L34" i="6"/>
  <c r="L35" i="6"/>
  <c r="O34" i="6" s="1"/>
  <c r="L36" i="6"/>
  <c r="L37" i="6"/>
  <c r="L38" i="6"/>
  <c r="L39" i="6"/>
  <c r="O38" i="6" s="1"/>
  <c r="L40" i="6"/>
  <c r="L41" i="6"/>
  <c r="L42" i="6"/>
  <c r="O42" i="6" s="1"/>
  <c r="P42" i="6" s="1"/>
  <c r="I42" i="6" s="1"/>
  <c r="L43" i="6"/>
  <c r="L44" i="6"/>
  <c r="O43" i="6" s="1"/>
  <c r="L45" i="6"/>
  <c r="L46" i="6"/>
  <c r="L47" i="6"/>
  <c r="L48" i="6"/>
  <c r="L49" i="6"/>
  <c r="O49" i="6" s="1"/>
  <c r="P49" i="6" s="1"/>
  <c r="I49" i="6" s="1"/>
  <c r="L50" i="6"/>
  <c r="L51" i="6"/>
  <c r="O50" i="6" s="1"/>
  <c r="L52" i="6"/>
  <c r="L53" i="6"/>
  <c r="L54" i="6"/>
  <c r="O54" i="6" s="1"/>
  <c r="P54" i="6" s="1"/>
  <c r="I54" i="6" s="1"/>
  <c r="L4" i="6"/>
  <c r="E5" i="6"/>
  <c r="E6" i="6"/>
  <c r="E7" i="6"/>
  <c r="E8" i="6"/>
  <c r="E9" i="6"/>
  <c r="E10" i="6"/>
  <c r="E11" i="6"/>
  <c r="E12" i="6"/>
  <c r="E13" i="6"/>
  <c r="E14" i="6"/>
  <c r="E15" i="6"/>
  <c r="E16" i="6"/>
  <c r="H15" i="6" s="1"/>
  <c r="E17" i="6"/>
  <c r="E18" i="6"/>
  <c r="E19" i="6"/>
  <c r="E20" i="6"/>
  <c r="E21" i="6"/>
  <c r="E22" i="6"/>
  <c r="E23" i="6"/>
  <c r="E24" i="6"/>
  <c r="E25" i="6"/>
  <c r="E26" i="6"/>
  <c r="E27" i="6"/>
  <c r="P26" i="6" s="1"/>
  <c r="I26" i="6" s="1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H55" i="6" s="1"/>
  <c r="E4" i="6"/>
  <c r="N56" i="6"/>
  <c r="M56" i="6"/>
  <c r="K56" i="6"/>
  <c r="J56" i="6"/>
  <c r="G56" i="6"/>
  <c r="F56" i="6"/>
  <c r="D56" i="6"/>
  <c r="E62" i="5"/>
  <c r="E61" i="5"/>
  <c r="E60" i="5"/>
  <c r="E58" i="5"/>
  <c r="L6" i="5"/>
  <c r="L7" i="5"/>
  <c r="L8" i="5"/>
  <c r="L9" i="5"/>
  <c r="L10" i="5"/>
  <c r="L11" i="5"/>
  <c r="O10" i="5" s="1"/>
  <c r="L12" i="5"/>
  <c r="L13" i="5"/>
  <c r="L14" i="5"/>
  <c r="L15" i="5"/>
  <c r="O15" i="5" s="1"/>
  <c r="L16" i="5"/>
  <c r="L17" i="5"/>
  <c r="L18" i="5"/>
  <c r="L19" i="5"/>
  <c r="L20" i="5"/>
  <c r="L21" i="5"/>
  <c r="O20" i="5" s="1"/>
  <c r="L22" i="5"/>
  <c r="O22" i="5" s="1"/>
  <c r="L23" i="5"/>
  <c r="L24" i="5"/>
  <c r="O23" i="5" s="1"/>
  <c r="L25" i="5"/>
  <c r="L26" i="5"/>
  <c r="L27" i="5"/>
  <c r="L28" i="5"/>
  <c r="L29" i="5"/>
  <c r="O28" i="5" s="1"/>
  <c r="L30" i="5"/>
  <c r="L31" i="5"/>
  <c r="L32" i="5"/>
  <c r="O31" i="5" s="1"/>
  <c r="L33" i="5"/>
  <c r="L34" i="5"/>
  <c r="L35" i="5"/>
  <c r="L36" i="5"/>
  <c r="O35" i="5" s="1"/>
  <c r="L37" i="5"/>
  <c r="L38" i="5"/>
  <c r="L39" i="5"/>
  <c r="O39" i="5" s="1"/>
  <c r="L40" i="5"/>
  <c r="L41" i="5"/>
  <c r="O40" i="5" s="1"/>
  <c r="L42" i="5"/>
  <c r="L43" i="5"/>
  <c r="L44" i="5"/>
  <c r="L45" i="5"/>
  <c r="L46" i="5"/>
  <c r="O46" i="5" s="1"/>
  <c r="L47" i="5"/>
  <c r="L48" i="5"/>
  <c r="O47" i="5" s="1"/>
  <c r="L49" i="5"/>
  <c r="L50" i="5"/>
  <c r="L51" i="5"/>
  <c r="L52" i="5"/>
  <c r="O51" i="5" s="1"/>
  <c r="L53" i="5"/>
  <c r="O53" i="5" s="1"/>
  <c r="L5" i="5"/>
  <c r="O4" i="5" s="1"/>
  <c r="L4" i="5"/>
  <c r="D63" i="5"/>
  <c r="D62" i="5"/>
  <c r="D61" i="5"/>
  <c r="D60" i="5"/>
  <c r="E5" i="5"/>
  <c r="H4" i="5" s="1"/>
  <c r="E6" i="5"/>
  <c r="E7" i="5"/>
  <c r="E8" i="5"/>
  <c r="E9" i="5"/>
  <c r="E10" i="5"/>
  <c r="E11" i="5"/>
  <c r="H10" i="5" s="1"/>
  <c r="E12" i="5"/>
  <c r="E13" i="5"/>
  <c r="E14" i="5"/>
  <c r="E15" i="5"/>
  <c r="H15" i="5" s="1"/>
  <c r="E16" i="5"/>
  <c r="E17" i="5"/>
  <c r="E18" i="5"/>
  <c r="E19" i="5"/>
  <c r="E20" i="5"/>
  <c r="E21" i="5"/>
  <c r="E22" i="5"/>
  <c r="E23" i="5"/>
  <c r="E24" i="5"/>
  <c r="H23" i="5" s="1"/>
  <c r="E25" i="5"/>
  <c r="E26" i="5"/>
  <c r="E27" i="5"/>
  <c r="E28" i="5"/>
  <c r="E29" i="5"/>
  <c r="H28" i="5" s="1"/>
  <c r="E30" i="5"/>
  <c r="E31" i="5"/>
  <c r="E32" i="5"/>
  <c r="H31" i="5" s="1"/>
  <c r="E33" i="5"/>
  <c r="E34" i="5"/>
  <c r="E35" i="5"/>
  <c r="E36" i="5"/>
  <c r="H35" i="5" s="1"/>
  <c r="E37" i="5"/>
  <c r="E38" i="5"/>
  <c r="E39" i="5"/>
  <c r="E40" i="5"/>
  <c r="E41" i="5"/>
  <c r="H40" i="5" s="1"/>
  <c r="E42" i="5"/>
  <c r="E43" i="5"/>
  <c r="E44" i="5"/>
  <c r="E45" i="5"/>
  <c r="E46" i="5"/>
  <c r="E47" i="5"/>
  <c r="E48" i="5"/>
  <c r="H47" i="5" s="1"/>
  <c r="E49" i="5"/>
  <c r="E50" i="5"/>
  <c r="E51" i="5"/>
  <c r="E52" i="5"/>
  <c r="E53" i="5"/>
  <c r="H53" i="5" s="1"/>
  <c r="E4" i="5"/>
  <c r="P4" i="6" l="1"/>
  <c r="I4" i="6" s="1"/>
  <c r="P43" i="6"/>
  <c r="I43" i="6" s="1"/>
  <c r="P31" i="6"/>
  <c r="I31" i="6" s="1"/>
  <c r="I15" i="6"/>
  <c r="P15" i="6"/>
  <c r="P55" i="6"/>
  <c r="I55" i="6" s="1"/>
  <c r="P50" i="6"/>
  <c r="I50" i="6" s="1"/>
  <c r="P38" i="6"/>
  <c r="I38" i="6" s="1"/>
  <c r="P34" i="6"/>
  <c r="I34" i="6" s="1"/>
  <c r="O21" i="6"/>
  <c r="D62" i="6"/>
  <c r="E56" i="6"/>
  <c r="C57" i="6" s="1"/>
  <c r="L56" i="6"/>
  <c r="J57" i="6" s="1"/>
  <c r="E62" i="6"/>
  <c r="E68" i="6" s="1"/>
  <c r="D68" i="6"/>
  <c r="L54" i="5"/>
  <c r="E59" i="5" s="1"/>
  <c r="E65" i="5" s="1"/>
  <c r="D59" i="5"/>
  <c r="D65" i="5" s="1"/>
  <c r="E54" i="5"/>
  <c r="E70" i="6" l="1"/>
  <c r="D69" i="6"/>
  <c r="O56" i="6"/>
  <c r="P21" i="6"/>
  <c r="I21" i="6" s="1"/>
  <c r="E67" i="5"/>
  <c r="E24" i="4"/>
  <c r="C54" i="5" l="1"/>
  <c r="D54" i="5"/>
  <c r="F54" i="5"/>
  <c r="G54" i="5"/>
  <c r="J54" i="5"/>
  <c r="K54" i="5"/>
  <c r="M54" i="5"/>
  <c r="N54" i="5"/>
  <c r="G24" i="4"/>
  <c r="F24" i="4"/>
  <c r="D24" i="4"/>
  <c r="J55" i="5" l="1"/>
  <c r="C55" i="5"/>
</calcChain>
</file>

<file path=xl/sharedStrings.xml><?xml version="1.0" encoding="utf-8"?>
<sst xmlns="http://schemas.openxmlformats.org/spreadsheetml/2006/main" count="346" uniqueCount="88">
  <si>
    <t>województwo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</si>
  <si>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</si>
  <si>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</si>
  <si>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</si>
  <si>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</si>
  <si>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</si>
  <si>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</si>
  <si>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</si>
  <si>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</si>
  <si>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POMORSKIE</t>
  </si>
  <si>
    <t>ŚLĄSKIE</t>
  </si>
  <si>
    <t>ŚWIĘTOKRZYSKIE</t>
  </si>
  <si>
    <t>WIELKOPOLSKIE</t>
  </si>
  <si>
    <t>ZACHODNIOPOMORSKIE</t>
  </si>
  <si>
    <t>wys. zwiekszonej subwencji oświatowej</t>
  </si>
  <si>
    <r>
      <t xml:space="preserve">liczba uczniów romskich wskaznych w SIO </t>
    </r>
    <r>
      <rPr>
        <sz val="11"/>
        <color rgb="FFFFFF00"/>
        <rFont val="Calibri"/>
        <family val="2"/>
        <charset val="238"/>
        <scheme val="minor"/>
      </rPr>
      <t>stan na 30/09/2020</t>
    </r>
  </si>
  <si>
    <r>
      <t xml:space="preserve">liczba uczniów romskich wskaznych w SIO </t>
    </r>
    <r>
      <rPr>
        <sz val="11"/>
        <color rgb="FFFFFF00"/>
        <rFont val="Calibri"/>
        <family val="2"/>
        <charset val="238"/>
        <scheme val="minor"/>
      </rPr>
      <t>stan na 30/09/21</t>
    </r>
  </si>
  <si>
    <t>l.p.</t>
  </si>
  <si>
    <t>1.</t>
  </si>
  <si>
    <t>2.</t>
  </si>
  <si>
    <t xml:space="preserve">3.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</si>
  <si>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</si>
  <si>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</si>
  <si>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</si>
  <si>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</si>
  <si>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</si>
  <si>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</si>
  <si>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</si>
  <si>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</si>
  <si>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</si>
  <si>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</si>
  <si>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</si>
  <si>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</si>
  <si>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</si>
  <si>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DOLNOŚLĄSKIE</t>
  </si>
  <si>
    <t>Przedszkole</t>
  </si>
  <si>
    <t>Szkoła podstawowa</t>
  </si>
  <si>
    <t>Liceum ogólnokształcące</t>
  </si>
  <si>
    <t>Technikum</t>
  </si>
  <si>
    <t>Szkoła specjalna przysposabiająca do pracy</t>
  </si>
  <si>
    <t>Branżowa szkoła I stopnia</t>
  </si>
  <si>
    <t>PODKARPACKIE</t>
  </si>
  <si>
    <t>WARMIŃSKO-MAZURSKIE</t>
  </si>
  <si>
    <t>Szkoła podstawowa - 1 Etap</t>
  </si>
  <si>
    <t>Szkoła podstawowa - 2 Etap</t>
  </si>
  <si>
    <t>Szkoła ponadpodstawowa</t>
  </si>
  <si>
    <t>Wychowanie przedszkolne</t>
  </si>
  <si>
    <t>Ogólnokształcąca szkoła muzyczna I stopnia</t>
  </si>
  <si>
    <t>Województwo</t>
  </si>
  <si>
    <t>Specyfika szkoły - specjalna</t>
  </si>
  <si>
    <t>Specyfika szkoły - brak specyfiki</t>
  </si>
  <si>
    <t>Dane na dzień 30.09.2020 wg stanu bazy SIO na dzień 31.03.2022</t>
  </si>
  <si>
    <t>Dane na dzień 30.09.2021 wg stanu bazy SIO na dzień 31.03.2022</t>
  </si>
  <si>
    <t>Rodzaj szkoły</t>
  </si>
  <si>
    <t>Dane o liczbie uczniów romskich, dla których naliczana jest subwencja oraz wysokość subwencji wg stanu SIO na dzień 31.03.2022 r.</t>
  </si>
  <si>
    <r>
      <rPr>
        <b/>
        <i/>
        <sz val="11"/>
        <color theme="0"/>
        <rFont val="Calibri"/>
        <family val="2"/>
        <charset val="238"/>
        <scheme val="minor"/>
      </rPr>
      <t xml:space="preserve">Program integracji 2021-2030 </t>
    </r>
    <r>
      <rPr>
        <b/>
        <sz val="11"/>
        <color theme="0"/>
        <rFont val="Calibri"/>
        <family val="2"/>
        <charset val="238"/>
        <scheme val="minor"/>
      </rPr>
      <t xml:space="preserve">- dane MEiN   </t>
    </r>
  </si>
  <si>
    <t>Liczba uczniów, dla których została naliczona subwencja różni się od całkowitej liczby uczniów romskich. Wynika to z założeń przyjętych do wyliczenia subwencji, m.in., nie liczy się uczniów w oddziałach przedszkolnych oraz cudzoziemców.</t>
  </si>
  <si>
    <t>żródło: MEiN</t>
  </si>
  <si>
    <t>przedszkola</t>
  </si>
  <si>
    <t>szkoły podstawowe</t>
  </si>
  <si>
    <t>Specjalne</t>
  </si>
  <si>
    <t>technikum</t>
  </si>
  <si>
    <t>Masowe</t>
  </si>
  <si>
    <t>Szkoła podstawowa -1 i 2 etap razem</t>
  </si>
  <si>
    <t>liceum ogólnokształcące</t>
  </si>
  <si>
    <t>ogólnokształcąca szkoła muzyczna I stopnia</t>
  </si>
  <si>
    <t>branżowa szk. I st.</t>
  </si>
  <si>
    <t>szkoła specjalna przyposabiająca do pracy</t>
  </si>
  <si>
    <t>Uczniowie romscy w podziale na typy szkół i województwa 2020 r.</t>
  </si>
  <si>
    <t>Uczniowie romscy w podziale na typy szkół i województwa 2021 r.</t>
  </si>
  <si>
    <t>razem w województwie</t>
  </si>
  <si>
    <t>% wszystkich zgłoszonych do SIO</t>
  </si>
  <si>
    <t>razem uczniów w województwie</t>
  </si>
  <si>
    <t>L. ucz. romskich 2021</t>
  </si>
  <si>
    <t>łącznie ucz.</t>
  </si>
  <si>
    <t xml:space="preserve">łącznie ucz. </t>
  </si>
  <si>
    <r>
      <t xml:space="preserve">Załącznik nr 1 do sprawozdania z </t>
    </r>
    <r>
      <rPr>
        <i/>
        <sz val="11"/>
        <color theme="1"/>
        <rFont val="Calibri"/>
        <family val="2"/>
        <charset val="238"/>
        <scheme val="minor"/>
      </rPr>
      <t xml:space="preserve">Programu integracji </t>
    </r>
    <r>
      <rPr>
        <sz val="11"/>
        <color theme="1"/>
        <rFont val="Calibri"/>
        <family val="2"/>
        <charset val="238"/>
        <scheme val="minor"/>
      </rPr>
      <t xml:space="preserve">za 2021 r. </t>
    </r>
  </si>
  <si>
    <t>razem uczniów  szk. spec. w województwie</t>
  </si>
  <si>
    <t>razem uczniów romskich w szk. spec. i masowych</t>
  </si>
  <si>
    <t>% wszytskich zgłoszonych do SIO</t>
  </si>
  <si>
    <t>%</t>
  </si>
  <si>
    <t>Uczniowie romscy w podziale na typy szkół i województwa 2022 r.</t>
  </si>
  <si>
    <t>Dane na dzień 30.09.2022 wg stanu bazy SIO na dzień 3.05.2023</t>
  </si>
  <si>
    <t>Branżowa szkoła II stopnia</t>
  </si>
  <si>
    <t>L. ucz. romskich 2022</t>
  </si>
  <si>
    <t>branżowa szk. II st.</t>
  </si>
  <si>
    <t>Razem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</si>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</sst>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b/>
      <i/>
      <sz val="11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5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0" fillId="0" borderId="0" xfId="0" applyAlignment="1">
      <alignment vertical="center"/>
    </xf>
    <xf numFmtId="0" fontId="0" fillId="0" borderId="3" xfId="0" applyBorder="1" applyAlignment="1">
      <alignment horizontal="center"/>
    </xf>
    <xf numFmtId="44" fontId="0" fillId="0" borderId="4" xfId="0" applyNumberForma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4" fontId="1" fillId="2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right" vertical="center"/>
    </xf>
    <xf numFmtId="0" fontId="1" fillId="2" borderId="15" xfId="0" applyFont="1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0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8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0" borderId="37" xfId="0" applyBorder="1" applyAlignment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36" xfId="0" applyFont="1" applyFill="1" applyBorder="1" applyAlignment="1">
      <alignment horizontal="center" vertical="center" wrapText="1"/>
    </xf>
    <xf numFmtId="0" fontId="0" fillId="3" borderId="25" xfId="0" applyFill="1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0" fontId="0" fillId="3" borderId="23" xfId="0" applyFill="1" applyBorder="1" applyAlignment="1">
      <alignment vertical="center" wrapText="1"/>
    </xf>
    <xf numFmtId="0" fontId="0" fillId="3" borderId="37" xfId="0" applyFill="1" applyBorder="1" applyAlignment="1">
      <alignment vertical="center"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/>
    </xf>
    <xf numFmtId="0" fontId="0" fillId="0" borderId="0" xfId="0" applyAlignment="1">
      <alignment vertical="center" wrapText="1"/>
    </xf>
    <xf numFmtId="0" fontId="11" fillId="2" borderId="30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29" xfId="0" applyFont="1" applyFill="1" applyBorder="1" applyAlignment="1">
      <alignment horizontal="center" vertical="center" wrapText="1"/>
    </xf>
    <xf numFmtId="0" fontId="0" fillId="0" borderId="0" xfId="0" applyFont="1"/>
    <xf numFmtId="0" fontId="9" fillId="4" borderId="3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3" borderId="0" xfId="0" applyFill="1"/>
    <xf numFmtId="0" fontId="9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45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0" fontId="0" fillId="6" borderId="46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0" fillId="4" borderId="47" xfId="0" applyFill="1" applyBorder="1" applyAlignment="1">
      <alignment horizontal="center" vertical="center"/>
    </xf>
    <xf numFmtId="0" fontId="0" fillId="6" borderId="47" xfId="0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/>
    </xf>
    <xf numFmtId="0" fontId="9" fillId="5" borderId="52" xfId="0" applyNumberFormat="1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2" fontId="9" fillId="5" borderId="52" xfId="0" applyNumberFormat="1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20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5" borderId="38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0" borderId="0" xfId="0" applyFont="1"/>
    <xf numFmtId="0" fontId="1" fillId="2" borderId="1" xfId="0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10" fillId="3" borderId="38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7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6" borderId="29" xfId="0" applyFill="1" applyBorder="1" applyAlignment="1">
      <alignment horizontal="center" vertical="center"/>
    </xf>
    <xf numFmtId="0" fontId="0" fillId="3" borderId="22" xfId="0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0" fillId="0" borderId="43" xfId="0" applyBorder="1"/>
    <xf numFmtId="0" fontId="6" fillId="2" borderId="52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22" xfId="0" applyFont="1" applyFill="1" applyBorder="1" applyAlignment="1">
      <alignment horizontal="center" vertical="center"/>
    </xf>
    <xf numFmtId="0" fontId="8" fillId="5" borderId="22" xfId="0" applyFont="1" applyFill="1" applyBorder="1" applyAlignment="1">
      <alignment horizontal="center" vertical="center"/>
    </xf>
    <xf numFmtId="0" fontId="8" fillId="5" borderId="51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4" xfId="0" applyFont="1" applyFill="1" applyBorder="1" applyAlignment="1">
      <alignment horizontal="center" vertical="center" wrapText="1"/>
    </xf>
    <xf numFmtId="0" fontId="9" fillId="4" borderId="39" xfId="0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" xfId="0" applyNumberFormat="1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right"/>
    </xf>
    <xf numFmtId="0" fontId="1" fillId="2" borderId="27" xfId="0" applyFont="1" applyFill="1" applyBorder="1" applyAlignment="1">
      <alignment horizontal="right"/>
    </xf>
    <xf numFmtId="0" fontId="8" fillId="5" borderId="7" xfId="0" applyFont="1" applyFill="1" applyBorder="1" applyAlignment="1">
      <alignment horizontal="center" vertical="center"/>
    </xf>
    <xf numFmtId="0" fontId="8" fillId="5" borderId="11" xfId="0" applyFont="1" applyFill="1" applyBorder="1" applyAlignment="1">
      <alignment horizontal="center" vertical="center"/>
    </xf>
    <xf numFmtId="0" fontId="8" fillId="4" borderId="17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2" fontId="9" fillId="5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/>
    </xf>
    <xf numFmtId="0" fontId="0" fillId="0" borderId="11" xfId="0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2" fontId="9" fillId="5" borderId="51" xfId="0" applyNumberFormat="1" applyFont="1" applyFill="1" applyBorder="1" applyAlignment="1">
      <alignment horizontal="center" vertical="center"/>
    </xf>
    <xf numFmtId="2" fontId="9" fillId="5" borderId="4" xfId="0" applyNumberFormat="1" applyFont="1" applyFill="1" applyBorder="1" applyAlignment="1">
      <alignment horizontal="center" vertical="center"/>
    </xf>
    <xf numFmtId="2" fontId="9" fillId="5" borderId="6" xfId="0" applyNumberFormat="1" applyFont="1" applyFill="1" applyBorder="1" applyAlignment="1">
      <alignment horizontal="center" vertical="center"/>
    </xf>
    <xf numFmtId="0" fontId="8" fillId="5" borderId="17" xfId="0" applyFont="1" applyFill="1" applyBorder="1" applyAlignment="1">
      <alignment horizontal="center"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9" fillId="5" borderId="51" xfId="0" applyNumberFormat="1" applyFont="1" applyFill="1" applyBorder="1" applyAlignment="1">
      <alignment horizontal="center" vertical="center"/>
    </xf>
    <xf numFmtId="0" fontId="9" fillId="5" borderId="4" xfId="0" applyNumberFormat="1" applyFont="1" applyFill="1" applyBorder="1" applyAlignment="1">
      <alignment horizontal="center" vertical="center"/>
    </xf>
    <xf numFmtId="0" fontId="9" fillId="5" borderId="6" xfId="0" applyNumberFormat="1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2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5" borderId="56" xfId="0" applyFont="1" applyFill="1" applyBorder="1" applyAlignment="1">
      <alignment horizontal="center" vertical="center"/>
    </xf>
    <xf numFmtId="0" fontId="9" fillId="5" borderId="54" xfId="0" applyFont="1" applyFill="1" applyBorder="1" applyAlignment="1">
      <alignment horizontal="center" vertical="center"/>
    </xf>
    <xf numFmtId="0" fontId="9" fillId="5" borderId="56" xfId="0" applyNumberFormat="1" applyFont="1" applyFill="1" applyBorder="1" applyAlignment="1">
      <alignment horizontal="center" vertical="center"/>
    </xf>
    <xf numFmtId="0" fontId="9" fillId="5" borderId="5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0" fontId="9" fillId="5" borderId="50" xfId="0" applyNumberFormat="1" applyFont="1" applyFill="1" applyBorder="1" applyAlignment="1">
      <alignment horizontal="center" vertical="center"/>
    </xf>
    <xf numFmtId="0" fontId="13" fillId="5" borderId="51" xfId="1" applyNumberFormat="1" applyFont="1" applyFill="1" applyBorder="1" applyAlignment="1">
      <alignment horizontal="center" vertical="center"/>
    </xf>
    <xf numFmtId="0" fontId="13" fillId="5" borderId="4" xfId="1" applyNumberFormat="1" applyFont="1" applyFill="1" applyBorder="1" applyAlignment="1">
      <alignment horizontal="center" vertical="center"/>
    </xf>
    <xf numFmtId="0" fontId="13" fillId="5" borderId="6" xfId="1" applyNumberFormat="1" applyFont="1" applyFill="1" applyBorder="1" applyAlignment="1">
      <alignment horizontal="center" vertical="center"/>
    </xf>
    <xf numFmtId="0" fontId="13" fillId="5" borderId="57" xfId="0" applyNumberFormat="1" applyFont="1" applyFill="1" applyBorder="1" applyAlignment="1">
      <alignment horizontal="center" vertical="center"/>
    </xf>
    <xf numFmtId="0" fontId="13" fillId="5" borderId="58" xfId="0" applyNumberFormat="1" applyFont="1" applyFill="1" applyBorder="1" applyAlignment="1">
      <alignment horizontal="center" vertical="center"/>
    </xf>
    <xf numFmtId="0" fontId="13" fillId="5" borderId="55" xfId="0" applyNumberFormat="1" applyFont="1" applyFill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/>
    </xf>
    <xf numFmtId="0" fontId="2" fillId="2" borderId="53" xfId="0" applyFont="1" applyFill="1" applyBorder="1" applyAlignment="1">
      <alignment horizontal="center" vertical="center"/>
    </xf>
    <xf numFmtId="0" fontId="2" fillId="2" borderId="59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0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1" xfId="0" applyBorder="1" applyAlignment="1">
      <alignment horizont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showGridLines="0" workbookViewId="0">
      <selection activeCell="D31" sqref="D31"/>
    </sheetView>
  </sheetViews>
  <sheetFormatPr defaultRowHeight="15" x14ac:dyDescent="0.25"/>
  <cols>
    <col min="1" max="1" width="5.28515625" customWidth="1"/>
    <col min="2" max="2" width="4.85546875" customWidth="1"/>
    <col min="3" max="3" width="27.5703125" customWidth="1"/>
    <col min="4" max="4" width="18.42578125" customWidth="1"/>
    <col min="5" max="5" width="18.140625" customWidth="1"/>
    <col min="6" max="6" width="18.28515625" customWidth="1"/>
    <col min="7" max="7" width="18.140625" customWidth="1"/>
  </cols>
  <sheetData>
    <row r="1" spans="2:7" x14ac:dyDescent="0.25">
      <c r="B1" s="156" t="s">
        <v>76</v>
      </c>
      <c r="C1" s="156"/>
      <c r="D1" s="156"/>
      <c r="E1" s="156"/>
      <c r="F1" s="156"/>
      <c r="G1" s="156"/>
    </row>
    <row r="2" spans="2:7" x14ac:dyDescent="0.25">
      <c r="B2" s="157" t="s">
        <v>54</v>
      </c>
      <c r="C2" s="157"/>
      <c r="D2" s="157"/>
      <c r="E2" s="157"/>
      <c r="F2" s="157"/>
      <c r="G2" s="157"/>
    </row>
    <row r="3" spans="2:7" x14ac:dyDescent="0.25">
      <c r="B3" s="157"/>
      <c r="C3" s="157"/>
      <c r="D3" s="157"/>
      <c r="E3" s="157"/>
      <c r="F3" s="157"/>
      <c r="G3" s="157"/>
    </row>
    <row r="5" spans="2:7" x14ac:dyDescent="0.25">
      <c r="B5" s="158" t="s">
        <v>55</v>
      </c>
      <c r="C5" s="158"/>
      <c r="D5" s="158"/>
      <c r="E5" s="158"/>
      <c r="F5" s="158"/>
      <c r="G5" s="158"/>
    </row>
    <row r="6" spans="2:7" x14ac:dyDescent="0.25">
      <c r="B6" s="154" t="s">
        <v>57</v>
      </c>
      <c r="C6" s="155"/>
      <c r="D6" s="159">
        <v>2021</v>
      </c>
      <c r="E6" s="160"/>
      <c r="F6" s="159">
        <v>2022</v>
      </c>
      <c r="G6" s="160"/>
    </row>
    <row r="7" spans="2:7" ht="60" x14ac:dyDescent="0.25">
      <c r="B7" s="1" t="s">
        <v>17</v>
      </c>
      <c r="C7" s="4" t="s">
        <v>0</v>
      </c>
      <c r="D7" s="2" t="s">
        <v>15</v>
      </c>
      <c r="E7" s="3" t="s">
        <v>14</v>
      </c>
      <c r="F7" s="2" t="s">
        <v>16</v>
      </c>
      <c r="G7" s="3" t="s">
        <v>14</v>
      </c>
    </row>
    <row r="8" spans="2:7" x14ac:dyDescent="0.25">
      <c r="B8" s="1" t="s">
        <v>18</v>
      </c>
      <c r="C8" s="5" t="s">
        <v>34</v>
      </c>
      <c r="D8" s="7">
        <v>325</v>
      </c>
      <c r="E8" s="8">
        <v>2521269.3980610967</v>
      </c>
      <c r="F8" s="7">
        <v>356</v>
      </c>
      <c r="G8" s="8">
        <v>2768115.1124198856</v>
      </c>
    </row>
    <row r="9" spans="2:7" x14ac:dyDescent="0.25">
      <c r="B9" s="1" t="s">
        <v>19</v>
      </c>
      <c r="C9" s="5" t="s">
        <v>1</v>
      </c>
      <c r="D9" s="7">
        <v>79</v>
      </c>
      <c r="E9" s="8">
        <v>635737.92965383257</v>
      </c>
      <c r="F9" s="7">
        <v>45</v>
      </c>
      <c r="G9" s="8">
        <v>360957.26933572278</v>
      </c>
    </row>
    <row r="10" spans="2:7" x14ac:dyDescent="0.25">
      <c r="B10" s="1" t="s">
        <v>20</v>
      </c>
      <c r="C10" s="5" t="s">
        <v>2</v>
      </c>
      <c r="D10" s="7">
        <v>128</v>
      </c>
      <c r="E10" s="8">
        <v>1019640.0463575174</v>
      </c>
      <c r="F10" s="7">
        <v>123</v>
      </c>
      <c r="G10" s="8">
        <v>983762.69219516939</v>
      </c>
    </row>
    <row r="11" spans="2:7" x14ac:dyDescent="0.25">
      <c r="B11" s="1" t="s">
        <v>21</v>
      </c>
      <c r="C11" s="5" t="s">
        <v>3</v>
      </c>
      <c r="D11" s="7">
        <v>3</v>
      </c>
      <c r="E11" s="8">
        <v>23961.172317480177</v>
      </c>
      <c r="F11" s="7">
        <v>27</v>
      </c>
      <c r="G11" s="8">
        <v>211994.4976035842</v>
      </c>
    </row>
    <row r="12" spans="2:7" x14ac:dyDescent="0.25">
      <c r="B12" s="1" t="s">
        <v>22</v>
      </c>
      <c r="C12" s="5" t="s">
        <v>4</v>
      </c>
      <c r="D12" s="7">
        <v>15</v>
      </c>
      <c r="E12" s="8">
        <v>122333.15298220393</v>
      </c>
      <c r="F12" s="7">
        <v>13</v>
      </c>
      <c r="G12" s="8">
        <v>104646.51023730139</v>
      </c>
    </row>
    <row r="13" spans="2:7" x14ac:dyDescent="0.25">
      <c r="B13" s="1" t="s">
        <v>23</v>
      </c>
      <c r="C13" s="5" t="s">
        <v>5</v>
      </c>
      <c r="D13" s="7">
        <v>376</v>
      </c>
      <c r="E13" s="8">
        <v>3114706.4644833338</v>
      </c>
      <c r="F13" s="7">
        <v>466</v>
      </c>
      <c r="G13" s="8">
        <v>3812970.9049695879</v>
      </c>
    </row>
    <row r="14" spans="2:7" x14ac:dyDescent="0.25">
      <c r="B14" s="1" t="s">
        <v>24</v>
      </c>
      <c r="C14" s="5" t="s">
        <v>6</v>
      </c>
      <c r="D14" s="7">
        <v>52</v>
      </c>
      <c r="E14" s="8">
        <v>402670.98596242443</v>
      </c>
      <c r="F14" s="7">
        <v>46</v>
      </c>
      <c r="G14" s="8">
        <v>358097.80158080917</v>
      </c>
    </row>
    <row r="15" spans="2:7" x14ac:dyDescent="0.25">
      <c r="B15" s="1" t="s">
        <v>25</v>
      </c>
      <c r="C15" s="5" t="s">
        <v>7</v>
      </c>
      <c r="D15" s="7">
        <v>155</v>
      </c>
      <c r="E15" s="8">
        <v>1272203.1388930604</v>
      </c>
      <c r="F15" s="7">
        <v>149</v>
      </c>
      <c r="G15" s="8">
        <v>1226524.8787188325</v>
      </c>
    </row>
    <row r="16" spans="2:7" x14ac:dyDescent="0.25">
      <c r="B16" s="1" t="s">
        <v>26</v>
      </c>
      <c r="C16" s="5" t="s">
        <v>41</v>
      </c>
      <c r="D16" s="7">
        <v>75</v>
      </c>
      <c r="E16" s="8">
        <v>624814.30322238873</v>
      </c>
      <c r="F16" s="7">
        <v>68</v>
      </c>
      <c r="G16" s="8">
        <v>563486.10312691214</v>
      </c>
    </row>
    <row r="17" spans="2:9" x14ac:dyDescent="0.25">
      <c r="B17" s="1" t="s">
        <v>27</v>
      </c>
      <c r="C17" s="5" t="s">
        <v>8</v>
      </c>
      <c r="D17" s="7">
        <v>24</v>
      </c>
      <c r="E17" s="8">
        <v>195801.66695634415</v>
      </c>
      <c r="F17" s="7">
        <v>18</v>
      </c>
      <c r="G17" s="8">
        <v>147313.390052106</v>
      </c>
    </row>
    <row r="18" spans="2:9" x14ac:dyDescent="0.25">
      <c r="B18" s="1" t="s">
        <v>28</v>
      </c>
      <c r="C18" s="5" t="s">
        <v>9</v>
      </c>
      <c r="D18" s="7">
        <v>0</v>
      </c>
      <c r="E18" s="8">
        <v>0</v>
      </c>
      <c r="F18" s="7">
        <v>0</v>
      </c>
      <c r="G18" s="8">
        <v>0</v>
      </c>
    </row>
    <row r="19" spans="2:9" x14ac:dyDescent="0.25">
      <c r="B19" s="1" t="s">
        <v>29</v>
      </c>
      <c r="C19" s="5" t="s">
        <v>10</v>
      </c>
      <c r="D19" s="7">
        <v>318</v>
      </c>
      <c r="E19" s="8">
        <v>2528491.6849901546</v>
      </c>
      <c r="F19" s="7">
        <v>318</v>
      </c>
      <c r="G19" s="8">
        <v>2530326.6921081282</v>
      </c>
    </row>
    <row r="20" spans="2:9" x14ac:dyDescent="0.25">
      <c r="B20" s="1" t="s">
        <v>30</v>
      </c>
      <c r="C20" s="5" t="s">
        <v>11</v>
      </c>
      <c r="D20" s="7">
        <v>6</v>
      </c>
      <c r="E20" s="8">
        <v>50204.765262165805</v>
      </c>
      <c r="F20" s="7">
        <v>3</v>
      </c>
      <c r="G20" s="8">
        <v>25006.752217487447</v>
      </c>
    </row>
    <row r="21" spans="2:9" x14ac:dyDescent="0.25">
      <c r="B21" s="1" t="s">
        <v>31</v>
      </c>
      <c r="C21" s="5" t="s">
        <v>42</v>
      </c>
      <c r="D21" s="7">
        <v>68</v>
      </c>
      <c r="E21" s="8">
        <v>532856.68053073296</v>
      </c>
      <c r="F21" s="7">
        <v>57</v>
      </c>
      <c r="G21" s="8">
        <v>448773.47515834792</v>
      </c>
    </row>
    <row r="22" spans="2:9" x14ac:dyDescent="0.25">
      <c r="B22" s="1" t="s">
        <v>32</v>
      </c>
      <c r="C22" s="5" t="s">
        <v>12</v>
      </c>
      <c r="D22" s="7">
        <v>41</v>
      </c>
      <c r="E22" s="8">
        <v>309242.41658621962</v>
      </c>
      <c r="F22" s="7">
        <v>43</v>
      </c>
      <c r="G22" s="8">
        <v>325361.40297415364</v>
      </c>
    </row>
    <row r="23" spans="2:9" x14ac:dyDescent="0.25">
      <c r="B23" s="1" t="s">
        <v>33</v>
      </c>
      <c r="C23" s="5" t="s">
        <v>13</v>
      </c>
      <c r="D23" s="7">
        <v>55</v>
      </c>
      <c r="E23" s="8">
        <v>431362.46709216211</v>
      </c>
      <c r="F23" s="7">
        <v>55</v>
      </c>
      <c r="G23" s="8">
        <v>430971.29274242983</v>
      </c>
    </row>
    <row r="24" spans="2:9" ht="15.75" thickBot="1" x14ac:dyDescent="0.3">
      <c r="D24" s="9">
        <f>SUM(D8:D23)</f>
        <v>1720</v>
      </c>
      <c r="E24" s="10">
        <f>SUM(E8:E23)</f>
        <v>13785296.273351116</v>
      </c>
      <c r="F24" s="9">
        <f>SUM(F8:F23)</f>
        <v>1787</v>
      </c>
      <c r="G24" s="10">
        <f>SUM(G8:G23)</f>
        <v>14298308.775440458</v>
      </c>
    </row>
    <row r="26" spans="2:9" x14ac:dyDescent="0.25">
      <c r="B26" s="161" t="s">
        <v>56</v>
      </c>
      <c r="C26" s="161"/>
      <c r="D26" s="161"/>
      <c r="E26" s="161"/>
      <c r="F26" s="161"/>
      <c r="G26" s="161"/>
    </row>
    <row r="27" spans="2:9" ht="30.75" customHeight="1" x14ac:dyDescent="0.25">
      <c r="B27" s="161"/>
      <c r="C27" s="161"/>
      <c r="D27" s="161"/>
      <c r="E27" s="161"/>
      <c r="F27" s="161"/>
      <c r="G27" s="161"/>
    </row>
    <row r="28" spans="2:9" x14ac:dyDescent="0.25">
      <c r="C28" s="153"/>
      <c r="D28" s="153"/>
      <c r="E28" s="153"/>
      <c r="F28" s="153"/>
      <c r="G28" s="153"/>
    </row>
    <row r="29" spans="2:9" x14ac:dyDescent="0.25">
      <c r="C29" s="153"/>
      <c r="D29" s="153"/>
      <c r="E29" s="153"/>
      <c r="F29" s="153"/>
      <c r="G29" s="153"/>
      <c r="H29" s="153"/>
      <c r="I29" s="153"/>
    </row>
  </sheetData>
  <mergeCells count="9">
    <mergeCell ref="C28:G28"/>
    <mergeCell ref="C29:I29"/>
    <mergeCell ref="B6:C6"/>
    <mergeCell ref="B1:G1"/>
    <mergeCell ref="B2:G3"/>
    <mergeCell ref="B5:G5"/>
    <mergeCell ref="D6:E6"/>
    <mergeCell ref="F6:G6"/>
    <mergeCell ref="B26:G2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7"/>
  <sheetViews>
    <sheetView topLeftCell="A31" workbookViewId="0">
      <selection activeCell="F65" sqref="F65"/>
    </sheetView>
  </sheetViews>
  <sheetFormatPr defaultRowHeight="15" x14ac:dyDescent="0.25"/>
  <cols>
    <col min="1" max="1" width="16.140625" style="64" customWidth="1"/>
    <col min="2" max="2" width="39.42578125" bestFit="1" customWidth="1"/>
    <col min="3" max="7" width="11.7109375" customWidth="1"/>
    <col min="8" max="8" width="9.7109375" style="80" customWidth="1"/>
    <col min="9" max="9" width="10.28515625" style="80" customWidth="1"/>
    <col min="10" max="14" width="13.7109375" customWidth="1"/>
    <col min="15" max="15" width="14.7109375" customWidth="1"/>
    <col min="16" max="16" width="9.140625" style="84" customWidth="1"/>
  </cols>
  <sheetData>
    <row r="1" spans="1:16" ht="19.5" thickBot="1" x14ac:dyDescent="0.3">
      <c r="A1" s="76"/>
      <c r="B1" s="6"/>
      <c r="C1" s="162" t="s">
        <v>68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6" ht="33.75" customHeight="1" x14ac:dyDescent="0.25">
      <c r="A2" s="178" t="s">
        <v>51</v>
      </c>
      <c r="B2" s="178"/>
      <c r="C2" s="172" t="s">
        <v>49</v>
      </c>
      <c r="D2" s="173"/>
      <c r="E2" s="173"/>
      <c r="F2" s="173"/>
      <c r="G2" s="173"/>
      <c r="H2" s="173"/>
      <c r="I2" s="173"/>
      <c r="J2" s="174" t="s">
        <v>50</v>
      </c>
      <c r="K2" s="175"/>
      <c r="L2" s="175"/>
      <c r="M2" s="175"/>
      <c r="N2" s="175"/>
      <c r="O2" s="175"/>
      <c r="P2" s="163" t="s">
        <v>78</v>
      </c>
    </row>
    <row r="3" spans="1:16" ht="60.75" thickBot="1" x14ac:dyDescent="0.3">
      <c r="A3" s="27" t="s">
        <v>48</v>
      </c>
      <c r="B3" s="55" t="s">
        <v>53</v>
      </c>
      <c r="C3" s="77" t="s">
        <v>43</v>
      </c>
      <c r="D3" s="78" t="s">
        <v>44</v>
      </c>
      <c r="E3" s="78" t="s">
        <v>63</v>
      </c>
      <c r="F3" s="78" t="s">
        <v>45</v>
      </c>
      <c r="G3" s="79" t="s">
        <v>46</v>
      </c>
      <c r="H3" s="78" t="s">
        <v>77</v>
      </c>
      <c r="I3" s="79" t="s">
        <v>79</v>
      </c>
      <c r="J3" s="77" t="s">
        <v>43</v>
      </c>
      <c r="K3" s="78" t="s">
        <v>44</v>
      </c>
      <c r="L3" s="78" t="s">
        <v>63</v>
      </c>
      <c r="M3" s="78" t="s">
        <v>45</v>
      </c>
      <c r="N3" s="79" t="s">
        <v>46</v>
      </c>
      <c r="O3" s="79" t="s">
        <v>72</v>
      </c>
      <c r="P3" s="164"/>
    </row>
    <row r="4" spans="1:16" x14ac:dyDescent="0.25">
      <c r="A4" s="179" t="s">
        <v>34</v>
      </c>
      <c r="B4" s="56" t="s">
        <v>35</v>
      </c>
      <c r="C4" s="30">
        <v>0</v>
      </c>
      <c r="D4" s="31">
        <v>0</v>
      </c>
      <c r="E4" s="31">
        <f>SUM(C4:D4)</f>
        <v>0</v>
      </c>
      <c r="F4" s="31">
        <v>0</v>
      </c>
      <c r="G4" s="32">
        <v>0</v>
      </c>
      <c r="H4" s="167">
        <f>E5+F8+G5</f>
        <v>40</v>
      </c>
      <c r="I4" s="176">
        <f>H4*100/P4</f>
        <v>11.142061281337048</v>
      </c>
      <c r="J4" s="91">
        <v>0</v>
      </c>
      <c r="K4" s="31">
        <v>0</v>
      </c>
      <c r="L4" s="31">
        <f>SUM(J4:K4)</f>
        <v>0</v>
      </c>
      <c r="M4" s="31">
        <v>0</v>
      </c>
      <c r="N4" s="46">
        <v>9</v>
      </c>
      <c r="O4" s="165">
        <f>L5+N4+N5+M6+M7+M9</f>
        <v>319</v>
      </c>
      <c r="P4" s="187">
        <f>H4+O4</f>
        <v>359</v>
      </c>
    </row>
    <row r="5" spans="1:16" x14ac:dyDescent="0.25">
      <c r="A5" s="180"/>
      <c r="B5" s="13" t="s">
        <v>36</v>
      </c>
      <c r="C5" s="14">
        <v>11</v>
      </c>
      <c r="D5" s="15">
        <v>26</v>
      </c>
      <c r="E5" s="15">
        <f t="shared" ref="E5:E53" si="0">SUM(C5:D5)</f>
        <v>37</v>
      </c>
      <c r="F5" s="25">
        <v>0</v>
      </c>
      <c r="G5" s="20">
        <v>1</v>
      </c>
      <c r="H5" s="167"/>
      <c r="I5" s="176"/>
      <c r="J5" s="92">
        <v>119</v>
      </c>
      <c r="K5" s="12">
        <v>170</v>
      </c>
      <c r="L5" s="12">
        <f>J5+K5</f>
        <v>289</v>
      </c>
      <c r="M5" s="25">
        <v>0</v>
      </c>
      <c r="N5" s="21">
        <v>17</v>
      </c>
      <c r="O5" s="169"/>
      <c r="P5" s="188"/>
    </row>
    <row r="6" spans="1:16" x14ac:dyDescent="0.25">
      <c r="A6" s="180"/>
      <c r="B6" s="13" t="s">
        <v>37</v>
      </c>
      <c r="C6" s="24">
        <v>0</v>
      </c>
      <c r="D6" s="25">
        <v>0</v>
      </c>
      <c r="E6" s="25">
        <f t="shared" si="0"/>
        <v>0</v>
      </c>
      <c r="F6" s="25">
        <v>0</v>
      </c>
      <c r="G6" s="26">
        <v>0</v>
      </c>
      <c r="H6" s="167"/>
      <c r="I6" s="176"/>
      <c r="J6" s="93">
        <v>0</v>
      </c>
      <c r="K6" s="25">
        <v>0</v>
      </c>
      <c r="L6" s="25">
        <f t="shared" ref="L6:L53" si="1">J6+K6</f>
        <v>0</v>
      </c>
      <c r="M6" s="12">
        <v>1</v>
      </c>
      <c r="N6" s="26">
        <v>0</v>
      </c>
      <c r="O6" s="169"/>
      <c r="P6" s="188"/>
    </row>
    <row r="7" spans="1:16" x14ac:dyDescent="0.25">
      <c r="A7" s="180"/>
      <c r="B7" s="13" t="s">
        <v>38</v>
      </c>
      <c r="C7" s="24">
        <v>0</v>
      </c>
      <c r="D7" s="25">
        <v>0</v>
      </c>
      <c r="E7" s="25">
        <f t="shared" si="0"/>
        <v>0</v>
      </c>
      <c r="F7" s="25">
        <v>0</v>
      </c>
      <c r="G7" s="26">
        <v>0</v>
      </c>
      <c r="H7" s="167"/>
      <c r="I7" s="176"/>
      <c r="J7" s="93">
        <v>0</v>
      </c>
      <c r="K7" s="25">
        <v>0</v>
      </c>
      <c r="L7" s="25">
        <f t="shared" si="1"/>
        <v>0</v>
      </c>
      <c r="M7" s="12">
        <v>1</v>
      </c>
      <c r="N7" s="26">
        <v>0</v>
      </c>
      <c r="O7" s="169"/>
      <c r="P7" s="188"/>
    </row>
    <row r="8" spans="1:16" x14ac:dyDescent="0.25">
      <c r="A8" s="180"/>
      <c r="B8" s="13" t="s">
        <v>39</v>
      </c>
      <c r="C8" s="24">
        <v>0</v>
      </c>
      <c r="D8" s="25">
        <v>0</v>
      </c>
      <c r="E8" s="25">
        <f t="shared" si="0"/>
        <v>0</v>
      </c>
      <c r="F8" s="15">
        <v>2</v>
      </c>
      <c r="G8" s="26">
        <v>0</v>
      </c>
      <c r="H8" s="167"/>
      <c r="I8" s="176"/>
      <c r="J8" s="93">
        <v>0</v>
      </c>
      <c r="K8" s="25">
        <v>0</v>
      </c>
      <c r="L8" s="25">
        <f t="shared" si="1"/>
        <v>0</v>
      </c>
      <c r="M8" s="25">
        <v>0</v>
      </c>
      <c r="N8" s="26">
        <v>0</v>
      </c>
      <c r="O8" s="169"/>
      <c r="P8" s="188"/>
    </row>
    <row r="9" spans="1:16" ht="15.75" thickBot="1" x14ac:dyDescent="0.3">
      <c r="A9" s="181"/>
      <c r="B9" s="57" t="s">
        <v>40</v>
      </c>
      <c r="C9" s="33">
        <v>0</v>
      </c>
      <c r="D9" s="34">
        <v>0</v>
      </c>
      <c r="E9" s="34">
        <f t="shared" si="0"/>
        <v>0</v>
      </c>
      <c r="F9" s="34">
        <v>0</v>
      </c>
      <c r="G9" s="35">
        <v>0</v>
      </c>
      <c r="H9" s="167"/>
      <c r="I9" s="176"/>
      <c r="J9" s="94">
        <v>0</v>
      </c>
      <c r="K9" s="34">
        <v>0</v>
      </c>
      <c r="L9" s="34">
        <f t="shared" si="1"/>
        <v>0</v>
      </c>
      <c r="M9" s="47">
        <v>2</v>
      </c>
      <c r="N9" s="35">
        <v>0</v>
      </c>
      <c r="O9" s="166"/>
      <c r="P9" s="189"/>
    </row>
    <row r="10" spans="1:16" x14ac:dyDescent="0.25">
      <c r="A10" s="179" t="s">
        <v>1</v>
      </c>
      <c r="B10" s="56" t="s">
        <v>35</v>
      </c>
      <c r="C10" s="30">
        <v>0</v>
      </c>
      <c r="D10" s="31">
        <v>0</v>
      </c>
      <c r="E10" s="31">
        <f t="shared" si="0"/>
        <v>0</v>
      </c>
      <c r="F10" s="31">
        <v>0</v>
      </c>
      <c r="G10" s="32">
        <v>0</v>
      </c>
      <c r="H10" s="167">
        <f>E11</f>
        <v>3</v>
      </c>
      <c r="I10" s="176">
        <f>H10*100/P10</f>
        <v>3.6144578313253013</v>
      </c>
      <c r="J10" s="91">
        <v>0</v>
      </c>
      <c r="K10" s="31">
        <v>0</v>
      </c>
      <c r="L10" s="31">
        <f t="shared" si="1"/>
        <v>0</v>
      </c>
      <c r="M10" s="31">
        <v>0</v>
      </c>
      <c r="N10" s="46">
        <v>3</v>
      </c>
      <c r="O10" s="165">
        <f>N10+N11+M12+M13+M14+L11</f>
        <v>80</v>
      </c>
      <c r="P10" s="187">
        <f>H10+O10</f>
        <v>83</v>
      </c>
    </row>
    <row r="11" spans="1:16" x14ac:dyDescent="0.25">
      <c r="A11" s="180"/>
      <c r="B11" s="13" t="s">
        <v>36</v>
      </c>
      <c r="C11" s="14">
        <v>1</v>
      </c>
      <c r="D11" s="15">
        <v>2</v>
      </c>
      <c r="E11" s="15">
        <f t="shared" si="0"/>
        <v>3</v>
      </c>
      <c r="F11" s="25">
        <v>0</v>
      </c>
      <c r="G11" s="26">
        <v>0</v>
      </c>
      <c r="H11" s="167"/>
      <c r="I11" s="176"/>
      <c r="J11" s="92">
        <v>32</v>
      </c>
      <c r="K11" s="12">
        <v>34</v>
      </c>
      <c r="L11" s="12">
        <f t="shared" si="1"/>
        <v>66</v>
      </c>
      <c r="M11" s="25">
        <v>0</v>
      </c>
      <c r="N11" s="21">
        <v>1</v>
      </c>
      <c r="O11" s="169"/>
      <c r="P11" s="188"/>
    </row>
    <row r="12" spans="1:16" x14ac:dyDescent="0.25">
      <c r="A12" s="180"/>
      <c r="B12" s="13" t="s">
        <v>37</v>
      </c>
      <c r="C12" s="24">
        <v>0</v>
      </c>
      <c r="D12" s="25">
        <v>0</v>
      </c>
      <c r="E12" s="25">
        <f t="shared" si="0"/>
        <v>0</v>
      </c>
      <c r="F12" s="25">
        <v>0</v>
      </c>
      <c r="G12" s="26">
        <v>0</v>
      </c>
      <c r="H12" s="167"/>
      <c r="I12" s="176"/>
      <c r="J12" s="93">
        <v>0</v>
      </c>
      <c r="K12" s="25">
        <v>0</v>
      </c>
      <c r="L12" s="25">
        <f t="shared" si="1"/>
        <v>0</v>
      </c>
      <c r="M12" s="12">
        <v>1</v>
      </c>
      <c r="N12" s="26">
        <v>0</v>
      </c>
      <c r="O12" s="169"/>
      <c r="P12" s="188"/>
    </row>
    <row r="13" spans="1:16" x14ac:dyDescent="0.25">
      <c r="A13" s="180"/>
      <c r="B13" s="13" t="s">
        <v>38</v>
      </c>
      <c r="C13" s="24">
        <v>0</v>
      </c>
      <c r="D13" s="25">
        <v>0</v>
      </c>
      <c r="E13" s="25">
        <f t="shared" si="0"/>
        <v>0</v>
      </c>
      <c r="F13" s="25">
        <v>0</v>
      </c>
      <c r="G13" s="26">
        <v>0</v>
      </c>
      <c r="H13" s="167"/>
      <c r="I13" s="176"/>
      <c r="J13" s="93">
        <v>0</v>
      </c>
      <c r="K13" s="25">
        <v>0</v>
      </c>
      <c r="L13" s="25">
        <f t="shared" si="1"/>
        <v>0</v>
      </c>
      <c r="M13" s="12">
        <v>6</v>
      </c>
      <c r="N13" s="26">
        <v>0</v>
      </c>
      <c r="O13" s="169"/>
      <c r="P13" s="188"/>
    </row>
    <row r="14" spans="1:16" ht="15.75" thickBot="1" x14ac:dyDescent="0.3">
      <c r="A14" s="181"/>
      <c r="B14" s="57" t="s">
        <v>40</v>
      </c>
      <c r="C14" s="33">
        <v>0</v>
      </c>
      <c r="D14" s="34">
        <v>0</v>
      </c>
      <c r="E14" s="34">
        <f t="shared" si="0"/>
        <v>0</v>
      </c>
      <c r="F14" s="34">
        <v>0</v>
      </c>
      <c r="G14" s="35">
        <v>0</v>
      </c>
      <c r="H14" s="167"/>
      <c r="I14" s="176"/>
      <c r="J14" s="94">
        <v>0</v>
      </c>
      <c r="K14" s="34">
        <v>0</v>
      </c>
      <c r="L14" s="34">
        <f t="shared" si="1"/>
        <v>0</v>
      </c>
      <c r="M14" s="47">
        <v>3</v>
      </c>
      <c r="N14" s="35">
        <v>0</v>
      </c>
      <c r="O14" s="166"/>
      <c r="P14" s="189"/>
    </row>
    <row r="15" spans="1:16" x14ac:dyDescent="0.25">
      <c r="A15" s="179" t="s">
        <v>2</v>
      </c>
      <c r="B15" s="56" t="s">
        <v>36</v>
      </c>
      <c r="C15" s="58">
        <v>3</v>
      </c>
      <c r="D15" s="59">
        <v>7</v>
      </c>
      <c r="E15" s="59">
        <f t="shared" si="0"/>
        <v>10</v>
      </c>
      <c r="F15" s="31">
        <v>0</v>
      </c>
      <c r="G15" s="32">
        <v>0</v>
      </c>
      <c r="H15" s="167">
        <f>E15+F18</f>
        <v>11</v>
      </c>
      <c r="I15" s="176">
        <f>H15*100/P15</f>
        <v>8.2706766917293226</v>
      </c>
      <c r="J15" s="95">
        <v>48</v>
      </c>
      <c r="K15" s="49">
        <v>63</v>
      </c>
      <c r="L15" s="49">
        <f t="shared" si="1"/>
        <v>111</v>
      </c>
      <c r="M15" s="31">
        <v>0</v>
      </c>
      <c r="N15" s="46">
        <v>4</v>
      </c>
      <c r="O15" s="165">
        <f>N15+M16+M17+M19+L15</f>
        <v>122</v>
      </c>
      <c r="P15" s="187">
        <f>H15+O15</f>
        <v>133</v>
      </c>
    </row>
    <row r="16" spans="1:16" x14ac:dyDescent="0.25">
      <c r="A16" s="180"/>
      <c r="B16" s="13" t="s">
        <v>37</v>
      </c>
      <c r="C16" s="24">
        <v>0</v>
      </c>
      <c r="D16" s="25">
        <v>0</v>
      </c>
      <c r="E16" s="25">
        <f t="shared" si="0"/>
        <v>0</v>
      </c>
      <c r="F16" s="25">
        <v>0</v>
      </c>
      <c r="G16" s="26">
        <v>0</v>
      </c>
      <c r="H16" s="167"/>
      <c r="I16" s="176"/>
      <c r="J16" s="93">
        <v>0</v>
      </c>
      <c r="K16" s="25">
        <v>0</v>
      </c>
      <c r="L16" s="25">
        <f t="shared" si="1"/>
        <v>0</v>
      </c>
      <c r="M16" s="12">
        <v>2</v>
      </c>
      <c r="N16" s="26">
        <v>0</v>
      </c>
      <c r="O16" s="169"/>
      <c r="P16" s="188"/>
    </row>
    <row r="17" spans="1:16" x14ac:dyDescent="0.25">
      <c r="A17" s="180"/>
      <c r="B17" s="13" t="s">
        <v>38</v>
      </c>
      <c r="C17" s="24">
        <v>0</v>
      </c>
      <c r="D17" s="25">
        <v>0</v>
      </c>
      <c r="E17" s="25">
        <f t="shared" si="0"/>
        <v>0</v>
      </c>
      <c r="F17" s="25">
        <v>0</v>
      </c>
      <c r="G17" s="26">
        <v>0</v>
      </c>
      <c r="H17" s="167"/>
      <c r="I17" s="176"/>
      <c r="J17" s="93">
        <v>0</v>
      </c>
      <c r="K17" s="25">
        <v>0</v>
      </c>
      <c r="L17" s="25">
        <f t="shared" si="1"/>
        <v>0</v>
      </c>
      <c r="M17" s="12">
        <v>3</v>
      </c>
      <c r="N17" s="26">
        <v>0</v>
      </c>
      <c r="O17" s="169"/>
      <c r="P17" s="188"/>
    </row>
    <row r="18" spans="1:16" x14ac:dyDescent="0.25">
      <c r="A18" s="180"/>
      <c r="B18" s="13" t="s">
        <v>39</v>
      </c>
      <c r="C18" s="24">
        <v>0</v>
      </c>
      <c r="D18" s="25">
        <v>0</v>
      </c>
      <c r="E18" s="25">
        <f t="shared" si="0"/>
        <v>0</v>
      </c>
      <c r="F18" s="15">
        <v>1</v>
      </c>
      <c r="G18" s="26">
        <v>0</v>
      </c>
      <c r="H18" s="167"/>
      <c r="I18" s="176"/>
      <c r="J18" s="93">
        <v>0</v>
      </c>
      <c r="K18" s="25">
        <v>0</v>
      </c>
      <c r="L18" s="25">
        <f t="shared" si="1"/>
        <v>0</v>
      </c>
      <c r="M18" s="25">
        <v>0</v>
      </c>
      <c r="N18" s="26">
        <v>0</v>
      </c>
      <c r="O18" s="169"/>
      <c r="P18" s="188"/>
    </row>
    <row r="19" spans="1:16" ht="15.75" thickBot="1" x14ac:dyDescent="0.3">
      <c r="A19" s="181"/>
      <c r="B19" s="57" t="s">
        <v>40</v>
      </c>
      <c r="C19" s="33">
        <v>0</v>
      </c>
      <c r="D19" s="34">
        <v>0</v>
      </c>
      <c r="E19" s="34">
        <f t="shared" si="0"/>
        <v>0</v>
      </c>
      <c r="F19" s="34">
        <v>0</v>
      </c>
      <c r="G19" s="35">
        <v>0</v>
      </c>
      <c r="H19" s="167"/>
      <c r="I19" s="176"/>
      <c r="J19" s="94">
        <v>0</v>
      </c>
      <c r="K19" s="34">
        <v>0</v>
      </c>
      <c r="L19" s="34">
        <f t="shared" si="1"/>
        <v>0</v>
      </c>
      <c r="M19" s="47">
        <v>2</v>
      </c>
      <c r="N19" s="35">
        <v>0</v>
      </c>
      <c r="O19" s="166"/>
      <c r="P19" s="189"/>
    </row>
    <row r="20" spans="1:16" x14ac:dyDescent="0.25">
      <c r="A20" s="179" t="s">
        <v>3</v>
      </c>
      <c r="B20" s="56" t="s">
        <v>35</v>
      </c>
      <c r="C20" s="30">
        <v>0</v>
      </c>
      <c r="D20" s="31">
        <v>0</v>
      </c>
      <c r="E20" s="31">
        <f t="shared" si="0"/>
        <v>0</v>
      </c>
      <c r="F20" s="31">
        <v>0</v>
      </c>
      <c r="G20" s="32">
        <v>0</v>
      </c>
      <c r="H20" s="167">
        <v>0</v>
      </c>
      <c r="I20" s="168">
        <f>H20*100/P20</f>
        <v>0</v>
      </c>
      <c r="J20" s="91">
        <v>0</v>
      </c>
      <c r="K20" s="31">
        <v>0</v>
      </c>
      <c r="L20" s="31">
        <f t="shared" si="1"/>
        <v>0</v>
      </c>
      <c r="M20" s="31">
        <v>0</v>
      </c>
      <c r="N20" s="46">
        <v>1</v>
      </c>
      <c r="O20" s="165">
        <f>N20+N21+L21</f>
        <v>21</v>
      </c>
      <c r="P20" s="187">
        <f>H20+O20</f>
        <v>21</v>
      </c>
    </row>
    <row r="21" spans="1:16" ht="15.75" thickBot="1" x14ac:dyDescent="0.3">
      <c r="A21" s="181"/>
      <c r="B21" s="57" t="s">
        <v>36</v>
      </c>
      <c r="C21" s="33">
        <v>0</v>
      </c>
      <c r="D21" s="34">
        <v>0</v>
      </c>
      <c r="E21" s="34">
        <f t="shared" si="0"/>
        <v>0</v>
      </c>
      <c r="F21" s="34">
        <v>0</v>
      </c>
      <c r="G21" s="35">
        <v>0</v>
      </c>
      <c r="H21" s="167"/>
      <c r="I21" s="168"/>
      <c r="J21" s="96">
        <v>10</v>
      </c>
      <c r="K21" s="47">
        <v>9</v>
      </c>
      <c r="L21" s="47">
        <f t="shared" si="1"/>
        <v>19</v>
      </c>
      <c r="M21" s="34">
        <v>0</v>
      </c>
      <c r="N21" s="51">
        <v>1</v>
      </c>
      <c r="O21" s="166"/>
      <c r="P21" s="189"/>
    </row>
    <row r="22" spans="1:16" ht="19.5" thickBot="1" x14ac:dyDescent="0.3">
      <c r="A22" s="65" t="s">
        <v>4</v>
      </c>
      <c r="B22" s="60" t="s">
        <v>36</v>
      </c>
      <c r="C22" s="38">
        <v>0</v>
      </c>
      <c r="D22" s="45">
        <v>1</v>
      </c>
      <c r="E22" s="45">
        <f t="shared" si="0"/>
        <v>1</v>
      </c>
      <c r="F22" s="39">
        <v>0</v>
      </c>
      <c r="G22" s="40">
        <v>0</v>
      </c>
      <c r="H22" s="87">
        <v>1</v>
      </c>
      <c r="I22" s="99">
        <f>H22*100/P22</f>
        <v>6.666666666666667</v>
      </c>
      <c r="J22" s="97">
        <v>4</v>
      </c>
      <c r="K22" s="53">
        <v>10</v>
      </c>
      <c r="L22" s="53">
        <f t="shared" si="1"/>
        <v>14</v>
      </c>
      <c r="M22" s="39">
        <v>0</v>
      </c>
      <c r="N22" s="40">
        <v>0</v>
      </c>
      <c r="O22" s="81">
        <f>L22</f>
        <v>14</v>
      </c>
      <c r="P22" s="85">
        <f>H22+O22</f>
        <v>15</v>
      </c>
    </row>
    <row r="23" spans="1:16" ht="15" customHeight="1" x14ac:dyDescent="0.25">
      <c r="A23" s="179" t="s">
        <v>5</v>
      </c>
      <c r="B23" s="56" t="s">
        <v>35</v>
      </c>
      <c r="C23" s="30">
        <v>0</v>
      </c>
      <c r="D23" s="31">
        <v>0</v>
      </c>
      <c r="E23" s="31">
        <f t="shared" si="0"/>
        <v>0</v>
      </c>
      <c r="F23" s="31">
        <v>0</v>
      </c>
      <c r="G23" s="32">
        <v>0</v>
      </c>
      <c r="H23" s="167">
        <f>E24+F27</f>
        <v>10</v>
      </c>
      <c r="I23" s="176">
        <f>H23*100/P23</f>
        <v>2.0576131687242798</v>
      </c>
      <c r="J23" s="91">
        <v>0</v>
      </c>
      <c r="K23" s="31">
        <v>0</v>
      </c>
      <c r="L23" s="31">
        <f t="shared" si="1"/>
        <v>0</v>
      </c>
      <c r="M23" s="31">
        <v>0</v>
      </c>
      <c r="N23" s="46">
        <v>27</v>
      </c>
      <c r="O23" s="165">
        <f>N23+N24+M25+M26+M27+L24</f>
        <v>476</v>
      </c>
      <c r="P23" s="187">
        <f>H23+O23</f>
        <v>486</v>
      </c>
    </row>
    <row r="24" spans="1:16" ht="15" customHeight="1" x14ac:dyDescent="0.25">
      <c r="A24" s="180"/>
      <c r="B24" s="13" t="s">
        <v>36</v>
      </c>
      <c r="C24" s="14">
        <v>2</v>
      </c>
      <c r="D24" s="15">
        <v>7</v>
      </c>
      <c r="E24" s="15">
        <f t="shared" si="0"/>
        <v>9</v>
      </c>
      <c r="F24" s="25">
        <v>0</v>
      </c>
      <c r="G24" s="26">
        <v>0</v>
      </c>
      <c r="H24" s="167"/>
      <c r="I24" s="176"/>
      <c r="J24" s="92">
        <v>141</v>
      </c>
      <c r="K24" s="12">
        <v>237</v>
      </c>
      <c r="L24" s="12">
        <f t="shared" si="1"/>
        <v>378</v>
      </c>
      <c r="M24" s="25">
        <v>0</v>
      </c>
      <c r="N24" s="21">
        <v>53</v>
      </c>
      <c r="O24" s="169"/>
      <c r="P24" s="188"/>
    </row>
    <row r="25" spans="1:16" ht="15" customHeight="1" x14ac:dyDescent="0.25">
      <c r="A25" s="180"/>
      <c r="B25" s="13" t="s">
        <v>37</v>
      </c>
      <c r="C25" s="24">
        <v>0</v>
      </c>
      <c r="D25" s="25">
        <v>0</v>
      </c>
      <c r="E25" s="25">
        <f t="shared" si="0"/>
        <v>0</v>
      </c>
      <c r="F25" s="25">
        <v>0</v>
      </c>
      <c r="G25" s="26">
        <v>0</v>
      </c>
      <c r="H25" s="167"/>
      <c r="I25" s="176"/>
      <c r="J25" s="93">
        <v>0</v>
      </c>
      <c r="K25" s="25">
        <v>0</v>
      </c>
      <c r="L25" s="25">
        <f t="shared" si="1"/>
        <v>0</v>
      </c>
      <c r="M25" s="12">
        <v>1</v>
      </c>
      <c r="N25" s="26">
        <v>0</v>
      </c>
      <c r="O25" s="169"/>
      <c r="P25" s="188"/>
    </row>
    <row r="26" spans="1:16" ht="15" customHeight="1" x14ac:dyDescent="0.25">
      <c r="A26" s="180"/>
      <c r="B26" s="13" t="s">
        <v>38</v>
      </c>
      <c r="C26" s="24">
        <v>0</v>
      </c>
      <c r="D26" s="25">
        <v>0</v>
      </c>
      <c r="E26" s="25">
        <f t="shared" si="0"/>
        <v>0</v>
      </c>
      <c r="F26" s="25">
        <v>0</v>
      </c>
      <c r="G26" s="26">
        <v>0</v>
      </c>
      <c r="H26" s="167"/>
      <c r="I26" s="176"/>
      <c r="J26" s="93">
        <v>0</v>
      </c>
      <c r="K26" s="25">
        <v>0</v>
      </c>
      <c r="L26" s="25">
        <f t="shared" si="1"/>
        <v>0</v>
      </c>
      <c r="M26" s="12">
        <v>3</v>
      </c>
      <c r="N26" s="26">
        <v>0</v>
      </c>
      <c r="O26" s="169"/>
      <c r="P26" s="188"/>
    </row>
    <row r="27" spans="1:16" ht="15.75" customHeight="1" thickBot="1" x14ac:dyDescent="0.3">
      <c r="A27" s="181"/>
      <c r="B27" s="57" t="s">
        <v>40</v>
      </c>
      <c r="C27" s="33">
        <v>0</v>
      </c>
      <c r="D27" s="34">
        <v>0</v>
      </c>
      <c r="E27" s="34">
        <f t="shared" si="0"/>
        <v>0</v>
      </c>
      <c r="F27" s="19">
        <v>1</v>
      </c>
      <c r="G27" s="35">
        <v>0</v>
      </c>
      <c r="H27" s="167"/>
      <c r="I27" s="176"/>
      <c r="J27" s="94">
        <v>0</v>
      </c>
      <c r="K27" s="34">
        <v>0</v>
      </c>
      <c r="L27" s="34">
        <f t="shared" si="1"/>
        <v>0</v>
      </c>
      <c r="M27" s="47">
        <v>14</v>
      </c>
      <c r="N27" s="35">
        <v>0</v>
      </c>
      <c r="O27" s="166"/>
      <c r="P27" s="189"/>
    </row>
    <row r="28" spans="1:16" x14ac:dyDescent="0.25">
      <c r="A28" s="179" t="s">
        <v>6</v>
      </c>
      <c r="B28" s="56" t="s">
        <v>35</v>
      </c>
      <c r="C28" s="30">
        <v>0</v>
      </c>
      <c r="D28" s="31">
        <v>0</v>
      </c>
      <c r="E28" s="31">
        <f t="shared" si="0"/>
        <v>0</v>
      </c>
      <c r="F28" s="31">
        <v>0</v>
      </c>
      <c r="G28" s="32">
        <v>0</v>
      </c>
      <c r="H28" s="167">
        <f>E29</f>
        <v>5</v>
      </c>
      <c r="I28" s="176">
        <f>H28*100/P28</f>
        <v>7.4626865671641793</v>
      </c>
      <c r="J28" s="91">
        <v>0</v>
      </c>
      <c r="K28" s="31">
        <v>0</v>
      </c>
      <c r="L28" s="31">
        <f t="shared" si="1"/>
        <v>0</v>
      </c>
      <c r="M28" s="31">
        <v>0</v>
      </c>
      <c r="N28" s="46">
        <v>5</v>
      </c>
      <c r="O28" s="165">
        <f>N28+N29+M30+L29</f>
        <v>62</v>
      </c>
      <c r="P28" s="187">
        <f>H28+O28</f>
        <v>67</v>
      </c>
    </row>
    <row r="29" spans="1:16" x14ac:dyDescent="0.25">
      <c r="A29" s="180"/>
      <c r="B29" s="13" t="s">
        <v>36</v>
      </c>
      <c r="C29" s="14">
        <v>1</v>
      </c>
      <c r="D29" s="15">
        <v>4</v>
      </c>
      <c r="E29" s="15">
        <f t="shared" si="0"/>
        <v>5</v>
      </c>
      <c r="F29" s="25">
        <v>0</v>
      </c>
      <c r="G29" s="26">
        <v>0</v>
      </c>
      <c r="H29" s="167"/>
      <c r="I29" s="176"/>
      <c r="J29" s="92">
        <v>24</v>
      </c>
      <c r="K29" s="12">
        <v>29</v>
      </c>
      <c r="L29" s="12">
        <f t="shared" si="1"/>
        <v>53</v>
      </c>
      <c r="M29" s="25">
        <v>0</v>
      </c>
      <c r="N29" s="21">
        <v>3</v>
      </c>
      <c r="O29" s="169"/>
      <c r="P29" s="188"/>
    </row>
    <row r="30" spans="1:16" ht="15.75" thickBot="1" x14ac:dyDescent="0.3">
      <c r="A30" s="181"/>
      <c r="B30" s="57" t="s">
        <v>37</v>
      </c>
      <c r="C30" s="33">
        <v>0</v>
      </c>
      <c r="D30" s="34">
        <v>0</v>
      </c>
      <c r="E30" s="34">
        <f t="shared" si="0"/>
        <v>0</v>
      </c>
      <c r="F30" s="34">
        <v>0</v>
      </c>
      <c r="G30" s="35">
        <v>0</v>
      </c>
      <c r="H30" s="167"/>
      <c r="I30" s="176"/>
      <c r="J30" s="94">
        <v>0</v>
      </c>
      <c r="K30" s="34">
        <v>0</v>
      </c>
      <c r="L30" s="34">
        <f t="shared" si="1"/>
        <v>0</v>
      </c>
      <c r="M30" s="47">
        <v>1</v>
      </c>
      <c r="N30" s="35">
        <v>0</v>
      </c>
      <c r="O30" s="166"/>
      <c r="P30" s="189"/>
    </row>
    <row r="31" spans="1:16" x14ac:dyDescent="0.25">
      <c r="A31" s="179" t="s">
        <v>7</v>
      </c>
      <c r="B31" s="56" t="s">
        <v>35</v>
      </c>
      <c r="C31" s="30">
        <v>0</v>
      </c>
      <c r="D31" s="31">
        <v>0</v>
      </c>
      <c r="E31" s="31">
        <f t="shared" si="0"/>
        <v>0</v>
      </c>
      <c r="F31" s="31">
        <v>0</v>
      </c>
      <c r="G31" s="36">
        <v>1</v>
      </c>
      <c r="H31" s="167">
        <f>E32+F33+F34+G31</f>
        <v>31</v>
      </c>
      <c r="I31" s="176">
        <f>H31*100/P31</f>
        <v>19.620253164556964</v>
      </c>
      <c r="J31" s="91">
        <v>0</v>
      </c>
      <c r="K31" s="31">
        <v>0</v>
      </c>
      <c r="L31" s="31">
        <f t="shared" si="1"/>
        <v>0</v>
      </c>
      <c r="M31" s="31">
        <v>0</v>
      </c>
      <c r="N31" s="46">
        <v>2</v>
      </c>
      <c r="O31" s="165">
        <f>N31+L32</f>
        <v>127</v>
      </c>
      <c r="P31" s="187">
        <f>H31+O31</f>
        <v>158</v>
      </c>
    </row>
    <row r="32" spans="1:16" x14ac:dyDescent="0.25">
      <c r="A32" s="180"/>
      <c r="B32" s="13" t="s">
        <v>36</v>
      </c>
      <c r="C32" s="14">
        <v>7</v>
      </c>
      <c r="D32" s="15">
        <v>13</v>
      </c>
      <c r="E32" s="15">
        <f t="shared" si="0"/>
        <v>20</v>
      </c>
      <c r="F32" s="25">
        <v>0</v>
      </c>
      <c r="G32" s="26">
        <v>0</v>
      </c>
      <c r="H32" s="167"/>
      <c r="I32" s="176"/>
      <c r="J32" s="92">
        <v>49</v>
      </c>
      <c r="K32" s="12">
        <v>76</v>
      </c>
      <c r="L32" s="12">
        <f t="shared" si="1"/>
        <v>125</v>
      </c>
      <c r="M32" s="25">
        <v>0</v>
      </c>
      <c r="N32" s="26">
        <v>0</v>
      </c>
      <c r="O32" s="169"/>
      <c r="P32" s="188"/>
    </row>
    <row r="33" spans="1:16" x14ac:dyDescent="0.25">
      <c r="A33" s="180"/>
      <c r="B33" s="13" t="s">
        <v>39</v>
      </c>
      <c r="C33" s="24">
        <v>0</v>
      </c>
      <c r="D33" s="25">
        <v>0</v>
      </c>
      <c r="E33" s="25">
        <f t="shared" si="0"/>
        <v>0</v>
      </c>
      <c r="F33" s="15">
        <v>8</v>
      </c>
      <c r="G33" s="26">
        <v>0</v>
      </c>
      <c r="H33" s="167"/>
      <c r="I33" s="176"/>
      <c r="J33" s="93">
        <v>0</v>
      </c>
      <c r="K33" s="25">
        <v>0</v>
      </c>
      <c r="L33" s="25">
        <f t="shared" si="1"/>
        <v>0</v>
      </c>
      <c r="M33" s="25">
        <v>0</v>
      </c>
      <c r="N33" s="26">
        <v>0</v>
      </c>
      <c r="O33" s="169"/>
      <c r="P33" s="188"/>
    </row>
    <row r="34" spans="1:16" ht="15.75" thickBot="1" x14ac:dyDescent="0.3">
      <c r="A34" s="181"/>
      <c r="B34" s="57" t="s">
        <v>40</v>
      </c>
      <c r="C34" s="33">
        <v>0</v>
      </c>
      <c r="D34" s="34">
        <v>0</v>
      </c>
      <c r="E34" s="34">
        <f t="shared" si="0"/>
        <v>0</v>
      </c>
      <c r="F34" s="19">
        <v>2</v>
      </c>
      <c r="G34" s="35">
        <v>0</v>
      </c>
      <c r="H34" s="167"/>
      <c r="I34" s="176"/>
      <c r="J34" s="94">
        <v>0</v>
      </c>
      <c r="K34" s="34">
        <v>0</v>
      </c>
      <c r="L34" s="34">
        <f t="shared" si="1"/>
        <v>0</v>
      </c>
      <c r="M34" s="34">
        <v>0</v>
      </c>
      <c r="N34" s="35">
        <v>0</v>
      </c>
      <c r="O34" s="166"/>
      <c r="P34" s="189"/>
    </row>
    <row r="35" spans="1:16" x14ac:dyDescent="0.25">
      <c r="A35" s="179" t="s">
        <v>41</v>
      </c>
      <c r="B35" s="56" t="s">
        <v>35</v>
      </c>
      <c r="C35" s="30">
        <v>0</v>
      </c>
      <c r="D35" s="31">
        <v>0</v>
      </c>
      <c r="E35" s="31">
        <f t="shared" si="0"/>
        <v>0</v>
      </c>
      <c r="F35" s="31">
        <v>0</v>
      </c>
      <c r="G35" s="32">
        <v>0</v>
      </c>
      <c r="H35" s="167">
        <f>E36+F38</f>
        <v>4</v>
      </c>
      <c r="I35" s="176">
        <f>H35*100/P35</f>
        <v>5.0632911392405067</v>
      </c>
      <c r="J35" s="91">
        <v>0</v>
      </c>
      <c r="K35" s="31">
        <v>0</v>
      </c>
      <c r="L35" s="31">
        <f t="shared" si="1"/>
        <v>0</v>
      </c>
      <c r="M35" s="31">
        <v>0</v>
      </c>
      <c r="N35" s="46">
        <v>3</v>
      </c>
      <c r="O35" s="165">
        <f>N35+M37+M38+L36</f>
        <v>75</v>
      </c>
      <c r="P35" s="187">
        <f>H35+O35</f>
        <v>79</v>
      </c>
    </row>
    <row r="36" spans="1:16" x14ac:dyDescent="0.25">
      <c r="A36" s="180"/>
      <c r="B36" s="13" t="s">
        <v>36</v>
      </c>
      <c r="C36" s="14">
        <v>1</v>
      </c>
      <c r="D36" s="15">
        <v>1</v>
      </c>
      <c r="E36" s="15">
        <f t="shared" si="0"/>
        <v>2</v>
      </c>
      <c r="F36" s="25">
        <v>0</v>
      </c>
      <c r="G36" s="26">
        <v>0</v>
      </c>
      <c r="H36" s="167"/>
      <c r="I36" s="176"/>
      <c r="J36" s="92">
        <v>22</v>
      </c>
      <c r="K36" s="12">
        <v>39</v>
      </c>
      <c r="L36" s="12">
        <f t="shared" si="1"/>
        <v>61</v>
      </c>
      <c r="M36" s="25">
        <v>0</v>
      </c>
      <c r="N36" s="26">
        <v>0</v>
      </c>
      <c r="O36" s="169"/>
      <c r="P36" s="188"/>
    </row>
    <row r="37" spans="1:16" x14ac:dyDescent="0.25">
      <c r="A37" s="180"/>
      <c r="B37" s="13" t="s">
        <v>38</v>
      </c>
      <c r="C37" s="24">
        <v>0</v>
      </c>
      <c r="D37" s="25">
        <v>0</v>
      </c>
      <c r="E37" s="25">
        <f t="shared" si="0"/>
        <v>0</v>
      </c>
      <c r="F37" s="25">
        <v>0</v>
      </c>
      <c r="G37" s="26">
        <v>0</v>
      </c>
      <c r="H37" s="167"/>
      <c r="I37" s="176"/>
      <c r="J37" s="93">
        <v>0</v>
      </c>
      <c r="K37" s="25">
        <v>0</v>
      </c>
      <c r="L37" s="25">
        <f t="shared" si="1"/>
        <v>0</v>
      </c>
      <c r="M37" s="12">
        <v>6</v>
      </c>
      <c r="N37" s="26">
        <v>0</v>
      </c>
      <c r="O37" s="169"/>
      <c r="P37" s="188"/>
    </row>
    <row r="38" spans="1:16" ht="15.75" thickBot="1" x14ac:dyDescent="0.3">
      <c r="A38" s="181"/>
      <c r="B38" s="57" t="s">
        <v>40</v>
      </c>
      <c r="C38" s="33">
        <v>0</v>
      </c>
      <c r="D38" s="34">
        <v>0</v>
      </c>
      <c r="E38" s="34">
        <f t="shared" si="0"/>
        <v>0</v>
      </c>
      <c r="F38" s="19">
        <v>2</v>
      </c>
      <c r="G38" s="35">
        <v>0</v>
      </c>
      <c r="H38" s="167"/>
      <c r="I38" s="176"/>
      <c r="J38" s="94">
        <v>0</v>
      </c>
      <c r="K38" s="34">
        <v>0</v>
      </c>
      <c r="L38" s="34">
        <f t="shared" si="1"/>
        <v>0</v>
      </c>
      <c r="M38" s="47">
        <v>5</v>
      </c>
      <c r="N38" s="35">
        <v>0</v>
      </c>
      <c r="O38" s="166"/>
      <c r="P38" s="189"/>
    </row>
    <row r="39" spans="1:16" ht="19.5" thickBot="1" x14ac:dyDescent="0.3">
      <c r="A39" s="65" t="s">
        <v>8</v>
      </c>
      <c r="B39" s="60" t="s">
        <v>36</v>
      </c>
      <c r="C39" s="38">
        <v>0</v>
      </c>
      <c r="D39" s="39">
        <v>0</v>
      </c>
      <c r="E39" s="39">
        <f t="shared" si="0"/>
        <v>0</v>
      </c>
      <c r="F39" s="39">
        <v>0</v>
      </c>
      <c r="G39" s="40">
        <v>0</v>
      </c>
      <c r="H39" s="87">
        <v>0</v>
      </c>
      <c r="I39" s="100">
        <f>H39*100/P39</f>
        <v>0</v>
      </c>
      <c r="J39" s="97">
        <v>8</v>
      </c>
      <c r="K39" s="53">
        <v>18</v>
      </c>
      <c r="L39" s="53">
        <f t="shared" si="1"/>
        <v>26</v>
      </c>
      <c r="M39" s="39">
        <v>0</v>
      </c>
      <c r="N39" s="40">
        <v>0</v>
      </c>
      <c r="O39" s="81">
        <f>L39</f>
        <v>26</v>
      </c>
      <c r="P39" s="85">
        <f>H39+O39</f>
        <v>26</v>
      </c>
    </row>
    <row r="40" spans="1:16" ht="15" customHeight="1" x14ac:dyDescent="0.25">
      <c r="A40" s="179" t="s">
        <v>10</v>
      </c>
      <c r="B40" s="56" t="s">
        <v>35</v>
      </c>
      <c r="C40" s="30">
        <v>0</v>
      </c>
      <c r="D40" s="31">
        <v>0</v>
      </c>
      <c r="E40" s="31">
        <f t="shared" si="0"/>
        <v>0</v>
      </c>
      <c r="F40" s="31">
        <v>0</v>
      </c>
      <c r="G40" s="36">
        <v>1</v>
      </c>
      <c r="H40" s="167">
        <f>E41+G40+F44+F45</f>
        <v>41</v>
      </c>
      <c r="I40" s="176">
        <f>H40*100/P40</f>
        <v>11.581920903954803</v>
      </c>
      <c r="J40" s="91">
        <v>0</v>
      </c>
      <c r="K40" s="31">
        <v>0</v>
      </c>
      <c r="L40" s="31">
        <f t="shared" si="1"/>
        <v>0</v>
      </c>
      <c r="M40" s="31">
        <v>0</v>
      </c>
      <c r="N40" s="46">
        <v>26</v>
      </c>
      <c r="O40" s="165">
        <f>N40+N41+M42+M43+M45+L41</f>
        <v>313</v>
      </c>
      <c r="P40" s="194">
        <f>H40+O40</f>
        <v>354</v>
      </c>
    </row>
    <row r="41" spans="1:16" ht="15" customHeight="1" x14ac:dyDescent="0.25">
      <c r="A41" s="180"/>
      <c r="B41" s="13" t="s">
        <v>36</v>
      </c>
      <c r="C41" s="14">
        <v>6</v>
      </c>
      <c r="D41" s="15">
        <v>30</v>
      </c>
      <c r="E41" s="15">
        <f t="shared" si="0"/>
        <v>36</v>
      </c>
      <c r="F41" s="25">
        <v>0</v>
      </c>
      <c r="G41" s="26">
        <v>0</v>
      </c>
      <c r="H41" s="167"/>
      <c r="I41" s="176"/>
      <c r="J41" s="92">
        <v>109</v>
      </c>
      <c r="K41" s="12">
        <v>156</v>
      </c>
      <c r="L41" s="12">
        <f t="shared" si="1"/>
        <v>265</v>
      </c>
      <c r="M41" s="25">
        <v>0</v>
      </c>
      <c r="N41" s="21">
        <v>10</v>
      </c>
      <c r="O41" s="169"/>
      <c r="P41" s="195"/>
    </row>
    <row r="42" spans="1:16" ht="15" customHeight="1" x14ac:dyDescent="0.25">
      <c r="A42" s="180"/>
      <c r="B42" s="13" t="s">
        <v>37</v>
      </c>
      <c r="C42" s="24">
        <v>0</v>
      </c>
      <c r="D42" s="25">
        <v>0</v>
      </c>
      <c r="E42" s="25">
        <f t="shared" si="0"/>
        <v>0</v>
      </c>
      <c r="F42" s="25">
        <v>0</v>
      </c>
      <c r="G42" s="26">
        <v>0</v>
      </c>
      <c r="H42" s="167"/>
      <c r="I42" s="176"/>
      <c r="J42" s="93">
        <v>0</v>
      </c>
      <c r="K42" s="25">
        <v>0</v>
      </c>
      <c r="L42" s="25">
        <f t="shared" si="1"/>
        <v>0</v>
      </c>
      <c r="M42" s="12">
        <v>3</v>
      </c>
      <c r="N42" s="26">
        <v>0</v>
      </c>
      <c r="O42" s="169"/>
      <c r="P42" s="195"/>
    </row>
    <row r="43" spans="1:16" ht="15" customHeight="1" x14ac:dyDescent="0.25">
      <c r="A43" s="180"/>
      <c r="B43" s="13" t="s">
        <v>38</v>
      </c>
      <c r="C43" s="24">
        <v>0</v>
      </c>
      <c r="D43" s="25">
        <v>0</v>
      </c>
      <c r="E43" s="25">
        <f t="shared" si="0"/>
        <v>0</v>
      </c>
      <c r="F43" s="25">
        <v>0</v>
      </c>
      <c r="G43" s="26">
        <v>0</v>
      </c>
      <c r="H43" s="167"/>
      <c r="I43" s="176"/>
      <c r="J43" s="93">
        <v>0</v>
      </c>
      <c r="K43" s="25">
        <v>0</v>
      </c>
      <c r="L43" s="25">
        <f t="shared" si="1"/>
        <v>0</v>
      </c>
      <c r="M43" s="12">
        <v>6</v>
      </c>
      <c r="N43" s="26">
        <v>0</v>
      </c>
      <c r="O43" s="169"/>
      <c r="P43" s="195"/>
    </row>
    <row r="44" spans="1:16" ht="15" customHeight="1" x14ac:dyDescent="0.25">
      <c r="A44" s="180"/>
      <c r="B44" s="13" t="s">
        <v>39</v>
      </c>
      <c r="C44" s="24">
        <v>0</v>
      </c>
      <c r="D44" s="25">
        <v>0</v>
      </c>
      <c r="E44" s="25">
        <f t="shared" si="0"/>
        <v>0</v>
      </c>
      <c r="F44" s="15">
        <v>2</v>
      </c>
      <c r="G44" s="26">
        <v>0</v>
      </c>
      <c r="H44" s="167"/>
      <c r="I44" s="176"/>
      <c r="J44" s="93">
        <v>0</v>
      </c>
      <c r="K44" s="25">
        <v>0</v>
      </c>
      <c r="L44" s="25">
        <f t="shared" si="1"/>
        <v>0</v>
      </c>
      <c r="M44" s="25">
        <v>0</v>
      </c>
      <c r="N44" s="26">
        <v>0</v>
      </c>
      <c r="O44" s="169"/>
      <c r="P44" s="195"/>
    </row>
    <row r="45" spans="1:16" ht="15.75" customHeight="1" thickBot="1" x14ac:dyDescent="0.3">
      <c r="A45" s="181"/>
      <c r="B45" s="57" t="s">
        <v>40</v>
      </c>
      <c r="C45" s="33">
        <v>0</v>
      </c>
      <c r="D45" s="34">
        <v>0</v>
      </c>
      <c r="E45" s="34">
        <f t="shared" si="0"/>
        <v>0</v>
      </c>
      <c r="F45" s="19">
        <v>2</v>
      </c>
      <c r="G45" s="35">
        <v>0</v>
      </c>
      <c r="H45" s="167"/>
      <c r="I45" s="176"/>
      <c r="J45" s="94">
        <v>0</v>
      </c>
      <c r="K45" s="34">
        <v>0</v>
      </c>
      <c r="L45" s="34">
        <f t="shared" si="1"/>
        <v>0</v>
      </c>
      <c r="M45" s="47">
        <v>3</v>
      </c>
      <c r="N45" s="35">
        <v>0</v>
      </c>
      <c r="O45" s="166"/>
      <c r="P45" s="196"/>
    </row>
    <row r="46" spans="1:16" ht="30.75" thickBot="1" x14ac:dyDescent="0.3">
      <c r="A46" s="65" t="s">
        <v>11</v>
      </c>
      <c r="B46" s="60" t="s">
        <v>36</v>
      </c>
      <c r="C46" s="38">
        <v>0</v>
      </c>
      <c r="D46" s="39">
        <v>0</v>
      </c>
      <c r="E46" s="39">
        <f t="shared" si="0"/>
        <v>0</v>
      </c>
      <c r="F46" s="39">
        <v>0</v>
      </c>
      <c r="G46" s="40">
        <v>0</v>
      </c>
      <c r="H46" s="87">
        <v>0</v>
      </c>
      <c r="I46" s="100">
        <f>H46*100/P46</f>
        <v>0</v>
      </c>
      <c r="J46" s="98">
        <v>0</v>
      </c>
      <c r="K46" s="53">
        <v>6</v>
      </c>
      <c r="L46" s="53">
        <f t="shared" si="1"/>
        <v>6</v>
      </c>
      <c r="M46" s="39">
        <v>0</v>
      </c>
      <c r="N46" s="40">
        <v>0</v>
      </c>
      <c r="O46" s="81">
        <f>L46</f>
        <v>6</v>
      </c>
      <c r="P46" s="85">
        <f>H46+O46</f>
        <v>6</v>
      </c>
    </row>
    <row r="47" spans="1:16" x14ac:dyDescent="0.25">
      <c r="A47" s="179" t="s">
        <v>42</v>
      </c>
      <c r="B47" s="56" t="s">
        <v>35</v>
      </c>
      <c r="C47" s="30">
        <v>0</v>
      </c>
      <c r="D47" s="31">
        <v>0</v>
      </c>
      <c r="E47" s="31">
        <f t="shared" si="0"/>
        <v>0</v>
      </c>
      <c r="F47" s="31">
        <v>0</v>
      </c>
      <c r="G47" s="32">
        <v>0</v>
      </c>
      <c r="H47" s="167">
        <f>E48</f>
        <v>3</v>
      </c>
      <c r="I47" s="176">
        <f>H47*100/P47</f>
        <v>4.3478260869565215</v>
      </c>
      <c r="J47" s="91">
        <v>0</v>
      </c>
      <c r="K47" s="31">
        <v>0</v>
      </c>
      <c r="L47" s="31">
        <f t="shared" si="1"/>
        <v>0</v>
      </c>
      <c r="M47" s="31">
        <v>0</v>
      </c>
      <c r="N47" s="46">
        <v>1</v>
      </c>
      <c r="O47" s="165">
        <f>+N47+M49+M50+L48</f>
        <v>66</v>
      </c>
      <c r="P47" s="187">
        <f>H47+O47</f>
        <v>69</v>
      </c>
    </row>
    <row r="48" spans="1:16" x14ac:dyDescent="0.25">
      <c r="A48" s="180"/>
      <c r="B48" s="13" t="s">
        <v>36</v>
      </c>
      <c r="C48" s="24">
        <v>0</v>
      </c>
      <c r="D48" s="15">
        <v>3</v>
      </c>
      <c r="E48" s="15">
        <f t="shared" si="0"/>
        <v>3</v>
      </c>
      <c r="F48" s="25">
        <v>0</v>
      </c>
      <c r="G48" s="26">
        <v>0</v>
      </c>
      <c r="H48" s="167"/>
      <c r="I48" s="176"/>
      <c r="J48" s="92">
        <v>26</v>
      </c>
      <c r="K48" s="12">
        <v>36</v>
      </c>
      <c r="L48" s="12">
        <f t="shared" si="1"/>
        <v>62</v>
      </c>
      <c r="M48" s="25">
        <v>0</v>
      </c>
      <c r="N48" s="26">
        <v>0</v>
      </c>
      <c r="O48" s="169"/>
      <c r="P48" s="188"/>
    </row>
    <row r="49" spans="1:16" x14ac:dyDescent="0.25">
      <c r="A49" s="180"/>
      <c r="B49" s="13" t="s">
        <v>38</v>
      </c>
      <c r="C49" s="24">
        <v>0</v>
      </c>
      <c r="D49" s="25">
        <v>0</v>
      </c>
      <c r="E49" s="25">
        <f t="shared" si="0"/>
        <v>0</v>
      </c>
      <c r="F49" s="25">
        <v>0</v>
      </c>
      <c r="G49" s="26">
        <v>0</v>
      </c>
      <c r="H49" s="167"/>
      <c r="I49" s="176"/>
      <c r="J49" s="93">
        <v>0</v>
      </c>
      <c r="K49" s="25">
        <v>0</v>
      </c>
      <c r="L49" s="25">
        <f t="shared" si="1"/>
        <v>0</v>
      </c>
      <c r="M49" s="12">
        <v>2</v>
      </c>
      <c r="N49" s="26">
        <v>0</v>
      </c>
      <c r="O49" s="169"/>
      <c r="P49" s="188"/>
    </row>
    <row r="50" spans="1:16" ht="15.75" thickBot="1" x14ac:dyDescent="0.3">
      <c r="A50" s="181"/>
      <c r="B50" s="57" t="s">
        <v>40</v>
      </c>
      <c r="C50" s="33">
        <v>0</v>
      </c>
      <c r="D50" s="34">
        <v>0</v>
      </c>
      <c r="E50" s="34">
        <f t="shared" si="0"/>
        <v>0</v>
      </c>
      <c r="F50" s="34">
        <v>0</v>
      </c>
      <c r="G50" s="35">
        <v>0</v>
      </c>
      <c r="H50" s="167"/>
      <c r="I50" s="176"/>
      <c r="J50" s="94">
        <v>0</v>
      </c>
      <c r="K50" s="34">
        <v>0</v>
      </c>
      <c r="L50" s="34">
        <f t="shared" si="1"/>
        <v>0</v>
      </c>
      <c r="M50" s="47">
        <v>1</v>
      </c>
      <c r="N50" s="35">
        <v>0</v>
      </c>
      <c r="O50" s="166"/>
      <c r="P50" s="189"/>
    </row>
    <row r="51" spans="1:16" x14ac:dyDescent="0.25">
      <c r="A51" s="179" t="s">
        <v>12</v>
      </c>
      <c r="B51" s="56" t="s">
        <v>35</v>
      </c>
      <c r="C51" s="30">
        <v>0</v>
      </c>
      <c r="D51" s="31">
        <v>0</v>
      </c>
      <c r="E51" s="31">
        <f t="shared" si="0"/>
        <v>0</v>
      </c>
      <c r="F51" s="31">
        <v>0</v>
      </c>
      <c r="G51" s="32">
        <v>0</v>
      </c>
      <c r="H51" s="167">
        <v>0</v>
      </c>
      <c r="I51" s="168">
        <f>H51*100/P51</f>
        <v>0</v>
      </c>
      <c r="J51" s="91">
        <v>0</v>
      </c>
      <c r="K51" s="31">
        <v>0</v>
      </c>
      <c r="L51" s="31">
        <f t="shared" si="1"/>
        <v>0</v>
      </c>
      <c r="M51" s="31">
        <v>0</v>
      </c>
      <c r="N51" s="46">
        <v>3</v>
      </c>
      <c r="O51" s="165">
        <f>N51+N52+L52</f>
        <v>46</v>
      </c>
      <c r="P51" s="187">
        <f>H51+O51</f>
        <v>46</v>
      </c>
    </row>
    <row r="52" spans="1:16" ht="15.75" thickBot="1" x14ac:dyDescent="0.3">
      <c r="A52" s="181"/>
      <c r="B52" s="57" t="s">
        <v>36</v>
      </c>
      <c r="C52" s="33">
        <v>0</v>
      </c>
      <c r="D52" s="34">
        <v>0</v>
      </c>
      <c r="E52" s="34">
        <f t="shared" si="0"/>
        <v>0</v>
      </c>
      <c r="F52" s="34">
        <v>0</v>
      </c>
      <c r="G52" s="35">
        <v>0</v>
      </c>
      <c r="H52" s="167"/>
      <c r="I52" s="168"/>
      <c r="J52" s="96">
        <v>25</v>
      </c>
      <c r="K52" s="47">
        <v>17</v>
      </c>
      <c r="L52" s="47">
        <f t="shared" si="1"/>
        <v>42</v>
      </c>
      <c r="M52" s="34">
        <v>0</v>
      </c>
      <c r="N52" s="51">
        <v>1</v>
      </c>
      <c r="O52" s="166"/>
      <c r="P52" s="189"/>
    </row>
    <row r="53" spans="1:16" ht="30.75" thickBot="1" x14ac:dyDescent="0.3">
      <c r="A53" s="65" t="s">
        <v>13</v>
      </c>
      <c r="B53" s="60" t="s">
        <v>36</v>
      </c>
      <c r="C53" s="44">
        <v>1</v>
      </c>
      <c r="D53" s="39">
        <v>0</v>
      </c>
      <c r="E53" s="45">
        <f t="shared" si="0"/>
        <v>1</v>
      </c>
      <c r="F53" s="39">
        <v>0</v>
      </c>
      <c r="G53" s="40">
        <v>0</v>
      </c>
      <c r="H53" s="87">
        <f>E53</f>
        <v>1</v>
      </c>
      <c r="I53" s="99">
        <f>H53*100/P53</f>
        <v>1.7241379310344827</v>
      </c>
      <c r="J53" s="97">
        <v>22</v>
      </c>
      <c r="K53" s="53">
        <v>32</v>
      </c>
      <c r="L53" s="53">
        <f t="shared" si="1"/>
        <v>54</v>
      </c>
      <c r="M53" s="39">
        <v>0</v>
      </c>
      <c r="N53" s="54">
        <v>3</v>
      </c>
      <c r="O53" s="81">
        <f>N53+L53</f>
        <v>57</v>
      </c>
      <c r="P53" s="85">
        <f>H53+O53</f>
        <v>58</v>
      </c>
    </row>
    <row r="54" spans="1:16" x14ac:dyDescent="0.25">
      <c r="C54" s="61">
        <f>SUM(C4:C53)</f>
        <v>33</v>
      </c>
      <c r="D54" s="41">
        <f>SUM(D4:D53)</f>
        <v>94</v>
      </c>
      <c r="E54" s="41">
        <f>SUM(E4:E53)</f>
        <v>127</v>
      </c>
      <c r="F54" s="41">
        <f>SUM(F4:F53)</f>
        <v>20</v>
      </c>
      <c r="G54" s="62">
        <f>SUM(G4:G53)</f>
        <v>3</v>
      </c>
      <c r="H54" s="190"/>
      <c r="I54" s="192"/>
      <c r="J54" s="42">
        <f>SUM(J4:J53)</f>
        <v>639</v>
      </c>
      <c r="K54" s="37">
        <f>SUM(K4:K53)</f>
        <v>932</v>
      </c>
      <c r="L54" s="37">
        <f>SUM(L4:L53)</f>
        <v>1571</v>
      </c>
      <c r="M54" s="37">
        <f>SUM(M4:M53)</f>
        <v>66</v>
      </c>
      <c r="N54" s="63">
        <f>SUM(N4:N53)</f>
        <v>173</v>
      </c>
      <c r="O54" s="82"/>
      <c r="P54" s="187"/>
    </row>
    <row r="55" spans="1:16" ht="15.75" thickBot="1" x14ac:dyDescent="0.3">
      <c r="C55" s="182">
        <f>C54+D54+F54+G54</f>
        <v>150</v>
      </c>
      <c r="D55" s="183"/>
      <c r="E55" s="183"/>
      <c r="F55" s="183"/>
      <c r="G55" s="184"/>
      <c r="H55" s="191"/>
      <c r="I55" s="193"/>
      <c r="J55" s="182">
        <f>J54+K54+M54+N54</f>
        <v>1810</v>
      </c>
      <c r="K55" s="183"/>
      <c r="L55" s="183"/>
      <c r="M55" s="183"/>
      <c r="N55" s="184"/>
      <c r="O55" s="83"/>
      <c r="P55" s="189"/>
    </row>
    <row r="57" spans="1:16" x14ac:dyDescent="0.25">
      <c r="C57" s="17"/>
      <c r="D57" s="18" t="s">
        <v>60</v>
      </c>
      <c r="E57" s="11" t="s">
        <v>62</v>
      </c>
      <c r="F57" s="1" t="s">
        <v>87</v>
      </c>
    </row>
    <row r="58" spans="1:16" x14ac:dyDescent="0.25">
      <c r="B58" s="177" t="s">
        <v>58</v>
      </c>
      <c r="C58" s="177"/>
      <c r="D58" s="15">
        <v>3</v>
      </c>
      <c r="E58" s="12">
        <f>N4+N5+N10+N11+N15+N20+N21+N23+N24+N28+N29+N31+N35+N40+N41+N47+N51+N52+N53</f>
        <v>173</v>
      </c>
      <c r="F58" s="1">
        <f>SUM(D58:E58)</f>
        <v>176</v>
      </c>
    </row>
    <row r="59" spans="1:16" x14ac:dyDescent="0.25">
      <c r="B59" s="177" t="s">
        <v>59</v>
      </c>
      <c r="C59" s="177"/>
      <c r="D59" s="15">
        <f>E5+E11+E15+E21+E22+E24+E29+E32+E36+E39+E41+E46+E48+E52+E53</f>
        <v>127</v>
      </c>
      <c r="E59" s="12">
        <f>L54</f>
        <v>1571</v>
      </c>
      <c r="F59" s="1">
        <f t="shared" ref="F59:F65" si="2">SUM(D59:E59)</f>
        <v>1698</v>
      </c>
    </row>
    <row r="60" spans="1:16" x14ac:dyDescent="0.25">
      <c r="B60" s="177" t="s">
        <v>64</v>
      </c>
      <c r="C60" s="177"/>
      <c r="D60" s="15">
        <f>F6+F12+F16+F25+F30+F42</f>
        <v>0</v>
      </c>
      <c r="E60" s="12">
        <f>M6+M12+M16+M25+M30+M42</f>
        <v>9</v>
      </c>
      <c r="F60" s="1">
        <f t="shared" si="2"/>
        <v>9</v>
      </c>
    </row>
    <row r="61" spans="1:16" x14ac:dyDescent="0.25">
      <c r="B61" s="185" t="s">
        <v>61</v>
      </c>
      <c r="C61" s="186"/>
      <c r="D61" s="15">
        <f>F7+F13+F17+F26+F37+F43+F49</f>
        <v>0</v>
      </c>
      <c r="E61" s="12">
        <f>M7+M13+M17+M26+M37+M43+M49</f>
        <v>27</v>
      </c>
      <c r="F61" s="1">
        <f t="shared" si="2"/>
        <v>27</v>
      </c>
    </row>
    <row r="62" spans="1:16" x14ac:dyDescent="0.25">
      <c r="B62" s="185" t="s">
        <v>66</v>
      </c>
      <c r="C62" s="186"/>
      <c r="D62" s="15">
        <f>F9+F14+F19+F27+F34+F38+F45+F50</f>
        <v>7</v>
      </c>
      <c r="E62" s="12">
        <f>M9+M14+M19+M27+M34+M38+M45+M50</f>
        <v>30</v>
      </c>
      <c r="F62" s="1">
        <f t="shared" si="2"/>
        <v>37</v>
      </c>
    </row>
    <row r="63" spans="1:16" x14ac:dyDescent="0.25">
      <c r="B63" s="177" t="s">
        <v>67</v>
      </c>
      <c r="C63" s="177"/>
      <c r="D63" s="15">
        <f>F8+F18+F33+F44</f>
        <v>13</v>
      </c>
      <c r="E63" s="12">
        <v>0</v>
      </c>
      <c r="F63" s="1">
        <f t="shared" si="2"/>
        <v>13</v>
      </c>
    </row>
    <row r="64" spans="1:16" x14ac:dyDescent="0.25">
      <c r="B64" s="170" t="s">
        <v>65</v>
      </c>
      <c r="C64" s="171"/>
      <c r="D64" s="15">
        <v>0</v>
      </c>
      <c r="E64" s="12">
        <v>0</v>
      </c>
      <c r="F64" s="1">
        <f t="shared" si="2"/>
        <v>0</v>
      </c>
    </row>
    <row r="65" spans="3:6" x14ac:dyDescent="0.25">
      <c r="D65" s="11">
        <f>SUM(D58:D63)</f>
        <v>150</v>
      </c>
      <c r="E65" s="71">
        <f>SUM(E58:E63)</f>
        <v>1810</v>
      </c>
      <c r="F65" s="151">
        <f t="shared" si="2"/>
        <v>1960</v>
      </c>
    </row>
    <row r="66" spans="3:6" x14ac:dyDescent="0.25">
      <c r="C66" s="75" t="s">
        <v>80</v>
      </c>
      <c r="D66" s="89">
        <f>D65*100/E67</f>
        <v>7.6530612244897958</v>
      </c>
      <c r="E66" s="73"/>
    </row>
    <row r="67" spans="3:6" x14ac:dyDescent="0.25">
      <c r="D67" s="70" t="s">
        <v>74</v>
      </c>
      <c r="E67" s="71">
        <f>D65+E65</f>
        <v>1960</v>
      </c>
    </row>
  </sheetData>
  <mergeCells count="72">
    <mergeCell ref="P51:P52"/>
    <mergeCell ref="P54:P55"/>
    <mergeCell ref="H54:H55"/>
    <mergeCell ref="I54:I55"/>
    <mergeCell ref="P28:P30"/>
    <mergeCell ref="P31:P34"/>
    <mergeCell ref="P35:P38"/>
    <mergeCell ref="P40:P45"/>
    <mergeCell ref="P47:P50"/>
    <mergeCell ref="J55:N55"/>
    <mergeCell ref="H28:H30"/>
    <mergeCell ref="I28:I30"/>
    <mergeCell ref="H31:H34"/>
    <mergeCell ref="I31:I34"/>
    <mergeCell ref="H35:H38"/>
    <mergeCell ref="I35:I38"/>
    <mergeCell ref="P4:P9"/>
    <mergeCell ref="P10:P14"/>
    <mergeCell ref="P15:P19"/>
    <mergeCell ref="P20:P21"/>
    <mergeCell ref="P23:P27"/>
    <mergeCell ref="I40:I45"/>
    <mergeCell ref="H47:H50"/>
    <mergeCell ref="I47:I50"/>
    <mergeCell ref="B63:C63"/>
    <mergeCell ref="B61:C61"/>
    <mergeCell ref="B62:C62"/>
    <mergeCell ref="A2:B2"/>
    <mergeCell ref="A4:A9"/>
    <mergeCell ref="A10:A14"/>
    <mergeCell ref="C55:G55"/>
    <mergeCell ref="A40:A45"/>
    <mergeCell ref="A47:A50"/>
    <mergeCell ref="A51:A52"/>
    <mergeCell ref="A15:A19"/>
    <mergeCell ref="A20:A21"/>
    <mergeCell ref="A23:A27"/>
    <mergeCell ref="A28:A30"/>
    <mergeCell ref="A31:A34"/>
    <mergeCell ref="A35:A38"/>
    <mergeCell ref="B64:C64"/>
    <mergeCell ref="C2:I2"/>
    <mergeCell ref="J2:O2"/>
    <mergeCell ref="H4:H9"/>
    <mergeCell ref="I4:I9"/>
    <mergeCell ref="H10:H14"/>
    <mergeCell ref="I10:I14"/>
    <mergeCell ref="H15:H19"/>
    <mergeCell ref="I15:I19"/>
    <mergeCell ref="H20:H21"/>
    <mergeCell ref="I20:I21"/>
    <mergeCell ref="H23:H27"/>
    <mergeCell ref="I23:I27"/>
    <mergeCell ref="B58:C58"/>
    <mergeCell ref="B59:C59"/>
    <mergeCell ref="B60:C60"/>
    <mergeCell ref="C1:P1"/>
    <mergeCell ref="P2:P3"/>
    <mergeCell ref="O51:O52"/>
    <mergeCell ref="H51:H52"/>
    <mergeCell ref="I51:I52"/>
    <mergeCell ref="O4:O9"/>
    <mergeCell ref="O10:O14"/>
    <mergeCell ref="O15:O19"/>
    <mergeCell ref="O20:O21"/>
    <mergeCell ref="O23:O27"/>
    <mergeCell ref="O28:O30"/>
    <mergeCell ref="O31:O34"/>
    <mergeCell ref="O35:O38"/>
    <mergeCell ref="O40:O45"/>
    <mergeCell ref="O47:O50"/>
    <mergeCell ref="H40:H45"/>
  </mergeCells>
  <pageMargins left="0.7" right="0.7" top="0.75" bottom="0.75" header="0.3" footer="0.3"/>
  <pageSetup paperSize="8" scale="85" fitToHeight="0" orientation="landscape" r:id="rId1"/>
  <ignoredErrors>
    <ignoredError sqref="L4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0"/>
  <sheetViews>
    <sheetView topLeftCell="A37" workbookViewId="0">
      <selection activeCell="G63" sqref="G63:G66"/>
    </sheetView>
  </sheetViews>
  <sheetFormatPr defaultRowHeight="15" x14ac:dyDescent="0.25"/>
  <cols>
    <col min="1" max="1" width="16" style="64" customWidth="1"/>
    <col min="2" max="2" width="32.85546875" style="64" customWidth="1"/>
    <col min="3" max="3" width="12.28515625" customWidth="1"/>
    <col min="4" max="4" width="12.140625" customWidth="1"/>
    <col min="5" max="5" width="10.42578125" style="115" customWidth="1"/>
    <col min="6" max="6" width="9.7109375" customWidth="1"/>
    <col min="7" max="7" width="10.42578125" customWidth="1"/>
    <col min="8" max="8" width="8.85546875" customWidth="1"/>
    <col min="9" max="9" width="12.42578125" customWidth="1"/>
    <col min="10" max="10" width="13.28515625" customWidth="1"/>
    <col min="11" max="11" width="11" customWidth="1"/>
    <col min="12" max="12" width="11.85546875" customWidth="1"/>
    <col min="13" max="13" width="10.42578125" customWidth="1"/>
    <col min="14" max="14" width="10" customWidth="1"/>
    <col min="15" max="15" width="10.28515625" customWidth="1"/>
    <col min="16" max="16" width="10.140625" style="88" customWidth="1"/>
  </cols>
  <sheetData>
    <row r="1" spans="1:16" ht="19.5" thickBot="1" x14ac:dyDescent="0.3">
      <c r="C1" s="162" t="s">
        <v>69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"/>
    </row>
    <row r="2" spans="1:16" ht="35.25" customHeight="1" x14ac:dyDescent="0.25">
      <c r="A2" s="217" t="s">
        <v>52</v>
      </c>
      <c r="B2" s="217"/>
      <c r="C2" s="200" t="s">
        <v>49</v>
      </c>
      <c r="D2" s="201"/>
      <c r="E2" s="201"/>
      <c r="F2" s="201"/>
      <c r="G2" s="201"/>
      <c r="H2" s="201"/>
      <c r="I2" s="202"/>
      <c r="J2" s="174" t="s">
        <v>50</v>
      </c>
      <c r="K2" s="175"/>
      <c r="L2" s="175"/>
      <c r="M2" s="175"/>
      <c r="N2" s="175"/>
      <c r="O2" s="175"/>
      <c r="P2" s="218" t="s">
        <v>78</v>
      </c>
    </row>
    <row r="3" spans="1:16" ht="75.75" thickBot="1" x14ac:dyDescent="0.3">
      <c r="A3" s="27" t="s">
        <v>48</v>
      </c>
      <c r="B3" s="29" t="s">
        <v>53</v>
      </c>
      <c r="C3" s="28" t="s">
        <v>43</v>
      </c>
      <c r="D3" s="27" t="s">
        <v>44</v>
      </c>
      <c r="E3" s="27" t="s">
        <v>63</v>
      </c>
      <c r="F3" s="27" t="s">
        <v>45</v>
      </c>
      <c r="G3" s="27" t="s">
        <v>46</v>
      </c>
      <c r="H3" s="27" t="s">
        <v>70</v>
      </c>
      <c r="I3" s="103" t="s">
        <v>71</v>
      </c>
      <c r="J3" s="28" t="s">
        <v>43</v>
      </c>
      <c r="K3" s="27" t="s">
        <v>44</v>
      </c>
      <c r="L3" s="27" t="s">
        <v>63</v>
      </c>
      <c r="M3" s="27" t="s">
        <v>45</v>
      </c>
      <c r="N3" s="29" t="s">
        <v>46</v>
      </c>
      <c r="O3" s="29" t="s">
        <v>70</v>
      </c>
      <c r="P3" s="219"/>
    </row>
    <row r="4" spans="1:16" ht="18.75" customHeight="1" x14ac:dyDescent="0.25">
      <c r="A4" s="179" t="s">
        <v>34</v>
      </c>
      <c r="B4" s="66" t="s">
        <v>35</v>
      </c>
      <c r="C4" s="30">
        <v>0</v>
      </c>
      <c r="D4" s="31">
        <v>0</v>
      </c>
      <c r="E4" s="108">
        <f>SUM(C4:D4)</f>
        <v>0</v>
      </c>
      <c r="F4" s="31">
        <v>0</v>
      </c>
      <c r="G4" s="31">
        <v>0</v>
      </c>
      <c r="H4" s="212">
        <f>E5+F8+F9</f>
        <v>44</v>
      </c>
      <c r="I4" s="197">
        <f>H4*100/P4</f>
        <v>11.640211640211641</v>
      </c>
      <c r="J4" s="30">
        <v>0</v>
      </c>
      <c r="K4" s="31">
        <v>0</v>
      </c>
      <c r="L4" s="31">
        <f>SUM(J4:K4)</f>
        <v>0</v>
      </c>
      <c r="M4" s="31">
        <v>0</v>
      </c>
      <c r="N4" s="46">
        <v>8</v>
      </c>
      <c r="O4" s="165">
        <f>L5+M6+M7+N4+N5</f>
        <v>334</v>
      </c>
      <c r="P4" s="187">
        <f>H4+O4</f>
        <v>378</v>
      </c>
    </row>
    <row r="5" spans="1:16" x14ac:dyDescent="0.25">
      <c r="A5" s="180"/>
      <c r="B5" s="67" t="s">
        <v>36</v>
      </c>
      <c r="C5" s="14">
        <v>12</v>
      </c>
      <c r="D5" s="15">
        <v>23</v>
      </c>
      <c r="E5" s="109">
        <f t="shared" ref="E5:E55" si="0">SUM(C5:D5)</f>
        <v>35</v>
      </c>
      <c r="F5" s="25">
        <v>0</v>
      </c>
      <c r="G5" s="25">
        <v>0</v>
      </c>
      <c r="H5" s="167"/>
      <c r="I5" s="198"/>
      <c r="J5" s="16">
        <v>131</v>
      </c>
      <c r="K5" s="12">
        <v>178</v>
      </c>
      <c r="L5" s="12">
        <f t="shared" ref="L5:L54" si="1">SUM(J5:K5)</f>
        <v>309</v>
      </c>
      <c r="M5" s="25">
        <v>0</v>
      </c>
      <c r="N5" s="21">
        <v>14</v>
      </c>
      <c r="O5" s="169"/>
      <c r="P5" s="188"/>
    </row>
    <row r="6" spans="1:16" x14ac:dyDescent="0.25">
      <c r="A6" s="180"/>
      <c r="B6" s="67" t="s">
        <v>37</v>
      </c>
      <c r="C6" s="24">
        <v>0</v>
      </c>
      <c r="D6" s="25">
        <v>0</v>
      </c>
      <c r="E6" s="110">
        <f t="shared" si="0"/>
        <v>0</v>
      </c>
      <c r="F6" s="25">
        <v>0</v>
      </c>
      <c r="G6" s="25">
        <v>0</v>
      </c>
      <c r="H6" s="167"/>
      <c r="I6" s="198"/>
      <c r="J6" s="24">
        <v>0</v>
      </c>
      <c r="K6" s="25">
        <v>0</v>
      </c>
      <c r="L6" s="25">
        <f t="shared" si="1"/>
        <v>0</v>
      </c>
      <c r="M6" s="12">
        <v>1</v>
      </c>
      <c r="N6" s="26">
        <v>0</v>
      </c>
      <c r="O6" s="169"/>
      <c r="P6" s="188"/>
    </row>
    <row r="7" spans="1:16" x14ac:dyDescent="0.25">
      <c r="A7" s="180"/>
      <c r="B7" s="67" t="s">
        <v>38</v>
      </c>
      <c r="C7" s="24">
        <v>0</v>
      </c>
      <c r="D7" s="25">
        <v>0</v>
      </c>
      <c r="E7" s="110">
        <f t="shared" si="0"/>
        <v>0</v>
      </c>
      <c r="F7" s="25">
        <v>0</v>
      </c>
      <c r="G7" s="25">
        <v>0</v>
      </c>
      <c r="H7" s="167"/>
      <c r="I7" s="198"/>
      <c r="J7" s="24">
        <v>0</v>
      </c>
      <c r="K7" s="25">
        <v>0</v>
      </c>
      <c r="L7" s="25">
        <f t="shared" si="1"/>
        <v>0</v>
      </c>
      <c r="M7" s="12">
        <v>2</v>
      </c>
      <c r="N7" s="26">
        <v>0</v>
      </c>
      <c r="O7" s="169"/>
      <c r="P7" s="188"/>
    </row>
    <row r="8" spans="1:16" ht="30" x14ac:dyDescent="0.25">
      <c r="A8" s="180"/>
      <c r="B8" s="67" t="s">
        <v>39</v>
      </c>
      <c r="C8" s="24">
        <v>0</v>
      </c>
      <c r="D8" s="25">
        <v>0</v>
      </c>
      <c r="E8" s="110">
        <f t="shared" si="0"/>
        <v>0</v>
      </c>
      <c r="F8" s="15">
        <v>4</v>
      </c>
      <c r="G8" s="25">
        <v>0</v>
      </c>
      <c r="H8" s="167"/>
      <c r="I8" s="198"/>
      <c r="J8" s="24">
        <v>0</v>
      </c>
      <c r="K8" s="25">
        <v>0</v>
      </c>
      <c r="L8" s="25">
        <f t="shared" si="1"/>
        <v>0</v>
      </c>
      <c r="M8" s="25">
        <v>0</v>
      </c>
      <c r="N8" s="26">
        <v>0</v>
      </c>
      <c r="O8" s="169"/>
      <c r="P8" s="188"/>
    </row>
    <row r="9" spans="1:16" ht="15.75" thickBot="1" x14ac:dyDescent="0.3">
      <c r="A9" s="181"/>
      <c r="B9" s="68" t="s">
        <v>40</v>
      </c>
      <c r="C9" s="33">
        <v>0</v>
      </c>
      <c r="D9" s="34">
        <v>0</v>
      </c>
      <c r="E9" s="111">
        <f t="shared" si="0"/>
        <v>0</v>
      </c>
      <c r="F9" s="19">
        <v>5</v>
      </c>
      <c r="G9" s="34">
        <v>0</v>
      </c>
      <c r="H9" s="213"/>
      <c r="I9" s="199"/>
      <c r="J9" s="33">
        <v>0</v>
      </c>
      <c r="K9" s="34">
        <v>0</v>
      </c>
      <c r="L9" s="34">
        <f t="shared" si="1"/>
        <v>0</v>
      </c>
      <c r="M9" s="34">
        <v>0</v>
      </c>
      <c r="N9" s="35">
        <v>0</v>
      </c>
      <c r="O9" s="166"/>
      <c r="P9" s="189"/>
    </row>
    <row r="10" spans="1:16" ht="18.75" customHeight="1" x14ac:dyDescent="0.25">
      <c r="A10" s="179" t="s">
        <v>1</v>
      </c>
      <c r="B10" s="66" t="s">
        <v>35</v>
      </c>
      <c r="C10" s="30">
        <v>0</v>
      </c>
      <c r="D10" s="31">
        <v>0</v>
      </c>
      <c r="E10" s="108">
        <f t="shared" si="0"/>
        <v>0</v>
      </c>
      <c r="F10" s="31">
        <v>0</v>
      </c>
      <c r="G10" s="31">
        <v>0</v>
      </c>
      <c r="H10" s="212">
        <v>0</v>
      </c>
      <c r="I10" s="207">
        <f>H10*100/P10</f>
        <v>0</v>
      </c>
      <c r="J10" s="30">
        <v>0</v>
      </c>
      <c r="K10" s="31">
        <v>0</v>
      </c>
      <c r="L10" s="31">
        <f t="shared" si="1"/>
        <v>0</v>
      </c>
      <c r="M10" s="31">
        <v>0</v>
      </c>
      <c r="N10" s="46">
        <v>2</v>
      </c>
      <c r="O10" s="165">
        <f>L11+M12+M13+M14+N10+N11</f>
        <v>48</v>
      </c>
      <c r="P10" s="187">
        <f>H10+O10</f>
        <v>48</v>
      </c>
    </row>
    <row r="11" spans="1:16" x14ac:dyDescent="0.25">
      <c r="A11" s="180"/>
      <c r="B11" s="67" t="s">
        <v>36</v>
      </c>
      <c r="C11" s="24">
        <v>0</v>
      </c>
      <c r="D11" s="25">
        <v>0</v>
      </c>
      <c r="E11" s="110">
        <f t="shared" si="0"/>
        <v>0</v>
      </c>
      <c r="F11" s="25">
        <v>0</v>
      </c>
      <c r="G11" s="25">
        <v>0</v>
      </c>
      <c r="H11" s="167"/>
      <c r="I11" s="208"/>
      <c r="J11" s="16">
        <v>11</v>
      </c>
      <c r="K11" s="12">
        <v>29</v>
      </c>
      <c r="L11" s="12">
        <f t="shared" si="1"/>
        <v>40</v>
      </c>
      <c r="M11" s="25">
        <v>0</v>
      </c>
      <c r="N11" s="21">
        <v>1</v>
      </c>
      <c r="O11" s="169"/>
      <c r="P11" s="188"/>
    </row>
    <row r="12" spans="1:16" x14ac:dyDescent="0.25">
      <c r="A12" s="180"/>
      <c r="B12" s="67" t="s">
        <v>37</v>
      </c>
      <c r="C12" s="24">
        <v>0</v>
      </c>
      <c r="D12" s="25">
        <v>0</v>
      </c>
      <c r="E12" s="110">
        <f t="shared" si="0"/>
        <v>0</v>
      </c>
      <c r="F12" s="25">
        <v>0</v>
      </c>
      <c r="G12" s="25">
        <v>0</v>
      </c>
      <c r="H12" s="167"/>
      <c r="I12" s="208"/>
      <c r="J12" s="24">
        <v>0</v>
      </c>
      <c r="K12" s="25">
        <v>0</v>
      </c>
      <c r="L12" s="25">
        <f t="shared" si="1"/>
        <v>0</v>
      </c>
      <c r="M12" s="12">
        <v>2</v>
      </c>
      <c r="N12" s="26">
        <v>0</v>
      </c>
      <c r="O12" s="169"/>
      <c r="P12" s="188"/>
    </row>
    <row r="13" spans="1:16" x14ac:dyDescent="0.25">
      <c r="A13" s="180"/>
      <c r="B13" s="67" t="s">
        <v>38</v>
      </c>
      <c r="C13" s="24">
        <v>0</v>
      </c>
      <c r="D13" s="25">
        <v>0</v>
      </c>
      <c r="E13" s="110">
        <f t="shared" si="0"/>
        <v>0</v>
      </c>
      <c r="F13" s="25">
        <v>0</v>
      </c>
      <c r="G13" s="25">
        <v>0</v>
      </c>
      <c r="H13" s="167"/>
      <c r="I13" s="208"/>
      <c r="J13" s="24">
        <v>0</v>
      </c>
      <c r="K13" s="25">
        <v>0</v>
      </c>
      <c r="L13" s="25">
        <f t="shared" si="1"/>
        <v>0</v>
      </c>
      <c r="M13" s="12">
        <v>1</v>
      </c>
      <c r="N13" s="26">
        <v>0</v>
      </c>
      <c r="O13" s="169"/>
      <c r="P13" s="188"/>
    </row>
    <row r="14" spans="1:16" ht="15.75" thickBot="1" x14ac:dyDescent="0.3">
      <c r="A14" s="181"/>
      <c r="B14" s="68" t="s">
        <v>40</v>
      </c>
      <c r="C14" s="33">
        <v>0</v>
      </c>
      <c r="D14" s="34">
        <v>0</v>
      </c>
      <c r="E14" s="111">
        <f t="shared" si="0"/>
        <v>0</v>
      </c>
      <c r="F14" s="34">
        <v>0</v>
      </c>
      <c r="G14" s="34">
        <v>0</v>
      </c>
      <c r="H14" s="213"/>
      <c r="I14" s="209"/>
      <c r="J14" s="33">
        <v>0</v>
      </c>
      <c r="K14" s="34">
        <v>0</v>
      </c>
      <c r="L14" s="34">
        <f t="shared" si="1"/>
        <v>0</v>
      </c>
      <c r="M14" s="47">
        <v>2</v>
      </c>
      <c r="N14" s="35">
        <v>0</v>
      </c>
      <c r="O14" s="166"/>
      <c r="P14" s="189"/>
    </row>
    <row r="15" spans="1:16" ht="18.75" customHeight="1" x14ac:dyDescent="0.25">
      <c r="A15" s="179" t="s">
        <v>2</v>
      </c>
      <c r="B15" s="66" t="s">
        <v>35</v>
      </c>
      <c r="C15" s="30">
        <v>0</v>
      </c>
      <c r="D15" s="31">
        <v>0</v>
      </c>
      <c r="E15" s="108">
        <f t="shared" si="0"/>
        <v>0</v>
      </c>
      <c r="F15" s="31">
        <v>0</v>
      </c>
      <c r="G15" s="31">
        <v>0</v>
      </c>
      <c r="H15" s="212">
        <f>E16+F19</f>
        <v>9</v>
      </c>
      <c r="I15" s="197">
        <f>H15*100/P15</f>
        <v>6.9767441860465116</v>
      </c>
      <c r="J15" s="30">
        <v>0</v>
      </c>
      <c r="K15" s="31">
        <v>0</v>
      </c>
      <c r="L15" s="31">
        <f t="shared" si="1"/>
        <v>0</v>
      </c>
      <c r="M15" s="31">
        <v>0</v>
      </c>
      <c r="N15" s="46">
        <v>1</v>
      </c>
      <c r="O15" s="165">
        <f>L16+M17+M18+M20+N15+N16</f>
        <v>120</v>
      </c>
      <c r="P15" s="187">
        <f>H15+O15</f>
        <v>129</v>
      </c>
    </row>
    <row r="16" spans="1:16" x14ac:dyDescent="0.25">
      <c r="A16" s="180"/>
      <c r="B16" s="67" t="s">
        <v>36</v>
      </c>
      <c r="C16" s="14">
        <v>1</v>
      </c>
      <c r="D16" s="15">
        <v>7</v>
      </c>
      <c r="E16" s="109">
        <f t="shared" si="0"/>
        <v>8</v>
      </c>
      <c r="F16" s="25">
        <v>0</v>
      </c>
      <c r="G16" s="25">
        <v>0</v>
      </c>
      <c r="H16" s="167"/>
      <c r="I16" s="198"/>
      <c r="J16" s="16">
        <v>45</v>
      </c>
      <c r="K16" s="12">
        <v>59</v>
      </c>
      <c r="L16" s="12">
        <f t="shared" si="1"/>
        <v>104</v>
      </c>
      <c r="M16" s="25">
        <v>0</v>
      </c>
      <c r="N16" s="21">
        <v>5</v>
      </c>
      <c r="O16" s="169"/>
      <c r="P16" s="188"/>
    </row>
    <row r="17" spans="1:20" x14ac:dyDescent="0.25">
      <c r="A17" s="180"/>
      <c r="B17" s="67" t="s">
        <v>37</v>
      </c>
      <c r="C17" s="24">
        <v>0</v>
      </c>
      <c r="D17" s="25">
        <v>0</v>
      </c>
      <c r="E17" s="110">
        <f t="shared" si="0"/>
        <v>0</v>
      </c>
      <c r="F17" s="25">
        <v>0</v>
      </c>
      <c r="G17" s="25">
        <v>0</v>
      </c>
      <c r="H17" s="167"/>
      <c r="I17" s="198"/>
      <c r="J17" s="24">
        <v>0</v>
      </c>
      <c r="K17" s="25">
        <v>0</v>
      </c>
      <c r="L17" s="25">
        <f t="shared" si="1"/>
        <v>0</v>
      </c>
      <c r="M17" s="12">
        <v>2</v>
      </c>
      <c r="N17" s="26">
        <v>0</v>
      </c>
      <c r="O17" s="169"/>
      <c r="P17" s="188"/>
    </row>
    <row r="18" spans="1:20" x14ac:dyDescent="0.25">
      <c r="A18" s="180"/>
      <c r="B18" s="67" t="s">
        <v>38</v>
      </c>
      <c r="C18" s="24">
        <v>0</v>
      </c>
      <c r="D18" s="25">
        <v>0</v>
      </c>
      <c r="E18" s="110">
        <f t="shared" si="0"/>
        <v>0</v>
      </c>
      <c r="F18" s="25">
        <v>0</v>
      </c>
      <c r="G18" s="25">
        <v>0</v>
      </c>
      <c r="H18" s="167"/>
      <c r="I18" s="198"/>
      <c r="J18" s="24">
        <v>0</v>
      </c>
      <c r="K18" s="25">
        <v>0</v>
      </c>
      <c r="L18" s="25">
        <f t="shared" si="1"/>
        <v>0</v>
      </c>
      <c r="M18" s="12">
        <v>4</v>
      </c>
      <c r="N18" s="26">
        <v>0</v>
      </c>
      <c r="O18" s="169"/>
      <c r="P18" s="188"/>
    </row>
    <row r="19" spans="1:20" ht="30" x14ac:dyDescent="0.25">
      <c r="A19" s="180"/>
      <c r="B19" s="67" t="s">
        <v>39</v>
      </c>
      <c r="C19" s="24">
        <v>0</v>
      </c>
      <c r="D19" s="25">
        <v>0</v>
      </c>
      <c r="E19" s="110">
        <f t="shared" si="0"/>
        <v>0</v>
      </c>
      <c r="F19" s="15">
        <v>1</v>
      </c>
      <c r="G19" s="25">
        <v>0</v>
      </c>
      <c r="H19" s="167"/>
      <c r="I19" s="198"/>
      <c r="J19" s="24">
        <v>0</v>
      </c>
      <c r="K19" s="25">
        <v>0</v>
      </c>
      <c r="L19" s="25">
        <f t="shared" si="1"/>
        <v>0</v>
      </c>
      <c r="M19" s="25">
        <v>0</v>
      </c>
      <c r="N19" s="26">
        <v>0</v>
      </c>
      <c r="O19" s="169"/>
      <c r="P19" s="188"/>
    </row>
    <row r="20" spans="1:20" ht="15.75" thickBot="1" x14ac:dyDescent="0.3">
      <c r="A20" s="181"/>
      <c r="B20" s="68" t="s">
        <v>40</v>
      </c>
      <c r="C20" s="33">
        <v>0</v>
      </c>
      <c r="D20" s="34">
        <v>0</v>
      </c>
      <c r="E20" s="111">
        <f t="shared" si="0"/>
        <v>0</v>
      </c>
      <c r="F20" s="34">
        <v>0</v>
      </c>
      <c r="G20" s="34">
        <v>0</v>
      </c>
      <c r="H20" s="213"/>
      <c r="I20" s="199"/>
      <c r="J20" s="33">
        <v>0</v>
      </c>
      <c r="K20" s="34">
        <v>0</v>
      </c>
      <c r="L20" s="34">
        <f t="shared" si="1"/>
        <v>0</v>
      </c>
      <c r="M20" s="47">
        <v>4</v>
      </c>
      <c r="N20" s="35">
        <v>0</v>
      </c>
      <c r="O20" s="166"/>
      <c r="P20" s="189"/>
      <c r="Q20" s="86"/>
      <c r="R20" s="86"/>
      <c r="S20" s="86"/>
      <c r="T20" s="86"/>
    </row>
    <row r="21" spans="1:20" ht="18.75" customHeight="1" x14ac:dyDescent="0.25">
      <c r="A21" s="179" t="s">
        <v>3</v>
      </c>
      <c r="B21" s="66" t="s">
        <v>36</v>
      </c>
      <c r="C21" s="30">
        <v>0</v>
      </c>
      <c r="D21" s="31">
        <v>0</v>
      </c>
      <c r="E21" s="108">
        <f t="shared" si="0"/>
        <v>0</v>
      </c>
      <c r="F21" s="31">
        <v>0</v>
      </c>
      <c r="G21" s="31">
        <v>0</v>
      </c>
      <c r="H21" s="212">
        <v>0</v>
      </c>
      <c r="I21" s="207">
        <f>H21*100/P21</f>
        <v>0</v>
      </c>
      <c r="J21" s="48">
        <v>8</v>
      </c>
      <c r="K21" s="49">
        <v>18</v>
      </c>
      <c r="L21" s="49">
        <f t="shared" si="1"/>
        <v>26</v>
      </c>
      <c r="M21" s="31">
        <v>0</v>
      </c>
      <c r="N21" s="46">
        <v>1</v>
      </c>
      <c r="O21" s="165">
        <f>L21+L23+M22+N21</f>
        <v>31</v>
      </c>
      <c r="P21" s="187">
        <f>H21+O21</f>
        <v>31</v>
      </c>
      <c r="Q21" s="86"/>
      <c r="R21" s="86"/>
      <c r="S21" s="86"/>
      <c r="T21" s="86"/>
    </row>
    <row r="22" spans="1:20" x14ac:dyDescent="0.25">
      <c r="A22" s="180"/>
      <c r="B22" s="67" t="s">
        <v>38</v>
      </c>
      <c r="C22" s="24">
        <v>0</v>
      </c>
      <c r="D22" s="25">
        <v>0</v>
      </c>
      <c r="E22" s="110">
        <f t="shared" si="0"/>
        <v>0</v>
      </c>
      <c r="F22" s="25">
        <v>0</v>
      </c>
      <c r="G22" s="25">
        <v>0</v>
      </c>
      <c r="H22" s="167"/>
      <c r="I22" s="208"/>
      <c r="J22" s="24">
        <v>0</v>
      </c>
      <c r="K22" s="25">
        <v>0</v>
      </c>
      <c r="L22" s="25">
        <f t="shared" si="1"/>
        <v>0</v>
      </c>
      <c r="M22" s="12">
        <v>1</v>
      </c>
      <c r="N22" s="26">
        <v>0</v>
      </c>
      <c r="O22" s="169"/>
      <c r="P22" s="188"/>
      <c r="Q22" s="86"/>
      <c r="R22" s="86"/>
      <c r="S22" s="86"/>
      <c r="T22" s="86"/>
    </row>
    <row r="23" spans="1:20" ht="30.75" thickBot="1" x14ac:dyDescent="0.3">
      <c r="A23" s="181"/>
      <c r="B23" s="68" t="s">
        <v>47</v>
      </c>
      <c r="C23" s="33">
        <v>0</v>
      </c>
      <c r="D23" s="34">
        <v>0</v>
      </c>
      <c r="E23" s="111">
        <f t="shared" si="0"/>
        <v>0</v>
      </c>
      <c r="F23" s="34">
        <v>0</v>
      </c>
      <c r="G23" s="34">
        <v>0</v>
      </c>
      <c r="H23" s="213"/>
      <c r="I23" s="209"/>
      <c r="J23" s="50">
        <v>3</v>
      </c>
      <c r="K23" s="34">
        <v>0</v>
      </c>
      <c r="L23" s="47">
        <f t="shared" si="1"/>
        <v>3</v>
      </c>
      <c r="M23" s="34">
        <v>0</v>
      </c>
      <c r="N23" s="35">
        <v>0</v>
      </c>
      <c r="O23" s="166"/>
      <c r="P23" s="189"/>
      <c r="Q23" s="86"/>
      <c r="R23" s="86"/>
      <c r="S23" s="86"/>
      <c r="T23" s="86"/>
    </row>
    <row r="24" spans="1:20" ht="18.75" customHeight="1" x14ac:dyDescent="0.25">
      <c r="A24" s="179" t="s">
        <v>4</v>
      </c>
      <c r="B24" s="66" t="s">
        <v>35</v>
      </c>
      <c r="C24" s="30">
        <v>0</v>
      </c>
      <c r="D24" s="31">
        <v>0</v>
      </c>
      <c r="E24" s="108">
        <f t="shared" si="0"/>
        <v>0</v>
      </c>
      <c r="F24" s="31">
        <v>0</v>
      </c>
      <c r="G24" s="31">
        <v>0</v>
      </c>
      <c r="H24" s="212">
        <v>0</v>
      </c>
      <c r="I24" s="207">
        <f>H24*100/P24</f>
        <v>0</v>
      </c>
      <c r="J24" s="30">
        <v>0</v>
      </c>
      <c r="K24" s="31">
        <v>0</v>
      </c>
      <c r="L24" s="31">
        <f t="shared" si="1"/>
        <v>0</v>
      </c>
      <c r="M24" s="31">
        <v>0</v>
      </c>
      <c r="N24" s="46">
        <v>1</v>
      </c>
      <c r="O24" s="165">
        <f>L25+N24+N25</f>
        <v>16</v>
      </c>
      <c r="P24" s="187">
        <f>H24+O24</f>
        <v>16</v>
      </c>
      <c r="Q24" s="86"/>
      <c r="R24" s="86"/>
      <c r="S24" s="86"/>
      <c r="T24" s="86"/>
    </row>
    <row r="25" spans="1:20" ht="15.75" thickBot="1" x14ac:dyDescent="0.3">
      <c r="A25" s="181"/>
      <c r="B25" s="68" t="s">
        <v>36</v>
      </c>
      <c r="C25" s="33">
        <v>0</v>
      </c>
      <c r="D25" s="34">
        <v>0</v>
      </c>
      <c r="E25" s="111">
        <f t="shared" si="0"/>
        <v>0</v>
      </c>
      <c r="F25" s="34">
        <v>0</v>
      </c>
      <c r="G25" s="34">
        <v>0</v>
      </c>
      <c r="H25" s="213"/>
      <c r="I25" s="209"/>
      <c r="J25" s="50">
        <v>5</v>
      </c>
      <c r="K25" s="47">
        <v>8</v>
      </c>
      <c r="L25" s="47">
        <f t="shared" si="1"/>
        <v>13</v>
      </c>
      <c r="M25" s="34">
        <v>0</v>
      </c>
      <c r="N25" s="51">
        <v>2</v>
      </c>
      <c r="O25" s="166"/>
      <c r="P25" s="189"/>
      <c r="Q25" s="86"/>
      <c r="R25" s="86"/>
      <c r="S25" s="86"/>
      <c r="T25" s="86"/>
    </row>
    <row r="26" spans="1:20" ht="18.75" customHeight="1" x14ac:dyDescent="0.25">
      <c r="A26" s="179" t="s">
        <v>5</v>
      </c>
      <c r="B26" s="66" t="s">
        <v>35</v>
      </c>
      <c r="C26" s="30">
        <v>0</v>
      </c>
      <c r="D26" s="31">
        <v>0</v>
      </c>
      <c r="E26" s="108">
        <f t="shared" si="0"/>
        <v>0</v>
      </c>
      <c r="F26" s="31">
        <v>0</v>
      </c>
      <c r="G26" s="31">
        <v>0</v>
      </c>
      <c r="H26" s="212">
        <f>E27+F30</f>
        <v>10</v>
      </c>
      <c r="I26" s="197">
        <f>H26*100/P26</f>
        <v>1.8181818181818181</v>
      </c>
      <c r="J26" s="30">
        <v>0</v>
      </c>
      <c r="K26" s="31">
        <v>0</v>
      </c>
      <c r="L26" s="31">
        <f t="shared" si="1"/>
        <v>0</v>
      </c>
      <c r="M26" s="31">
        <v>0</v>
      </c>
      <c r="N26" s="46">
        <v>26</v>
      </c>
      <c r="O26" s="165">
        <f>L27+M28+M29+M30+N26+N27</f>
        <v>540</v>
      </c>
      <c r="P26" s="187">
        <f>H26+O26</f>
        <v>550</v>
      </c>
      <c r="Q26" s="86"/>
      <c r="R26" s="86"/>
      <c r="S26" s="86"/>
      <c r="T26" s="86"/>
    </row>
    <row r="27" spans="1:20" x14ac:dyDescent="0.25">
      <c r="A27" s="180"/>
      <c r="B27" s="67" t="s">
        <v>36</v>
      </c>
      <c r="C27" s="14">
        <v>3</v>
      </c>
      <c r="D27" s="15">
        <v>5</v>
      </c>
      <c r="E27" s="109">
        <f t="shared" si="0"/>
        <v>8</v>
      </c>
      <c r="F27" s="25">
        <v>0</v>
      </c>
      <c r="G27" s="25">
        <v>0</v>
      </c>
      <c r="H27" s="167"/>
      <c r="I27" s="198"/>
      <c r="J27" s="16">
        <v>170</v>
      </c>
      <c r="K27" s="12">
        <v>269</v>
      </c>
      <c r="L27" s="12">
        <f t="shared" si="1"/>
        <v>439</v>
      </c>
      <c r="M27" s="25">
        <v>0</v>
      </c>
      <c r="N27" s="21">
        <v>58</v>
      </c>
      <c r="O27" s="169"/>
      <c r="P27" s="188"/>
      <c r="Q27" s="86"/>
      <c r="R27" s="86"/>
      <c r="S27" s="86"/>
      <c r="T27" s="86"/>
    </row>
    <row r="28" spans="1:20" x14ac:dyDescent="0.25">
      <c r="A28" s="180"/>
      <c r="B28" s="67" t="s">
        <v>37</v>
      </c>
      <c r="C28" s="24">
        <v>0</v>
      </c>
      <c r="D28" s="25">
        <v>0</v>
      </c>
      <c r="E28" s="110">
        <f t="shared" si="0"/>
        <v>0</v>
      </c>
      <c r="F28" s="25">
        <v>0</v>
      </c>
      <c r="G28" s="25">
        <v>0</v>
      </c>
      <c r="H28" s="167"/>
      <c r="I28" s="198"/>
      <c r="J28" s="24">
        <v>0</v>
      </c>
      <c r="K28" s="25">
        <v>0</v>
      </c>
      <c r="L28" s="25">
        <f t="shared" si="1"/>
        <v>0</v>
      </c>
      <c r="M28" s="12">
        <v>2</v>
      </c>
      <c r="N28" s="26">
        <v>0</v>
      </c>
      <c r="O28" s="169"/>
      <c r="P28" s="188"/>
      <c r="Q28" s="86"/>
      <c r="R28" s="86"/>
      <c r="S28" s="86"/>
      <c r="T28" s="86"/>
    </row>
    <row r="29" spans="1:20" x14ac:dyDescent="0.25">
      <c r="A29" s="180"/>
      <c r="B29" s="67" t="s">
        <v>38</v>
      </c>
      <c r="C29" s="24">
        <v>0</v>
      </c>
      <c r="D29" s="25">
        <v>0</v>
      </c>
      <c r="E29" s="110">
        <f t="shared" si="0"/>
        <v>0</v>
      </c>
      <c r="F29" s="25">
        <v>0</v>
      </c>
      <c r="G29" s="25">
        <v>0</v>
      </c>
      <c r="H29" s="167"/>
      <c r="I29" s="198"/>
      <c r="J29" s="24">
        <v>0</v>
      </c>
      <c r="K29" s="25">
        <v>0</v>
      </c>
      <c r="L29" s="25">
        <f t="shared" si="1"/>
        <v>0</v>
      </c>
      <c r="M29" s="12">
        <v>3</v>
      </c>
      <c r="N29" s="26">
        <v>0</v>
      </c>
      <c r="O29" s="169"/>
      <c r="P29" s="188"/>
      <c r="Q29" s="86"/>
      <c r="R29" s="86"/>
      <c r="S29" s="86"/>
      <c r="T29" s="86"/>
    </row>
    <row r="30" spans="1:20" ht="15.75" thickBot="1" x14ac:dyDescent="0.3">
      <c r="A30" s="181"/>
      <c r="B30" s="68" t="s">
        <v>40</v>
      </c>
      <c r="C30" s="33">
        <v>0</v>
      </c>
      <c r="D30" s="34">
        <v>0</v>
      </c>
      <c r="E30" s="111">
        <f t="shared" si="0"/>
        <v>0</v>
      </c>
      <c r="F30" s="19">
        <v>2</v>
      </c>
      <c r="G30" s="34">
        <v>0</v>
      </c>
      <c r="H30" s="213"/>
      <c r="I30" s="199"/>
      <c r="J30" s="33">
        <v>0</v>
      </c>
      <c r="K30" s="34">
        <v>0</v>
      </c>
      <c r="L30" s="34">
        <f t="shared" si="1"/>
        <v>0</v>
      </c>
      <c r="M30" s="47">
        <v>12</v>
      </c>
      <c r="N30" s="35">
        <v>0</v>
      </c>
      <c r="O30" s="166"/>
      <c r="P30" s="189"/>
      <c r="Q30" s="86"/>
      <c r="R30" s="86"/>
      <c r="S30" s="86"/>
      <c r="T30" s="86"/>
    </row>
    <row r="31" spans="1:20" ht="18.75" customHeight="1" x14ac:dyDescent="0.25">
      <c r="A31" s="179" t="s">
        <v>6</v>
      </c>
      <c r="B31" s="66" t="s">
        <v>35</v>
      </c>
      <c r="C31" s="30">
        <v>0</v>
      </c>
      <c r="D31" s="31">
        <v>0</v>
      </c>
      <c r="E31" s="108">
        <f t="shared" si="0"/>
        <v>0</v>
      </c>
      <c r="F31" s="31">
        <v>0</v>
      </c>
      <c r="G31" s="59">
        <v>1</v>
      </c>
      <c r="H31" s="212">
        <f>G31+E32</f>
        <v>4</v>
      </c>
      <c r="I31" s="197">
        <f>H31*100/P31</f>
        <v>8.3333333333333339</v>
      </c>
      <c r="J31" s="30">
        <v>0</v>
      </c>
      <c r="K31" s="31">
        <v>0</v>
      </c>
      <c r="L31" s="31">
        <f t="shared" si="1"/>
        <v>0</v>
      </c>
      <c r="M31" s="31">
        <v>0</v>
      </c>
      <c r="N31" s="46">
        <v>1</v>
      </c>
      <c r="O31" s="165">
        <f>L32+M33+N31</f>
        <v>44</v>
      </c>
      <c r="P31" s="187">
        <f>H31+O31</f>
        <v>48</v>
      </c>
      <c r="Q31" s="86"/>
      <c r="R31" s="86"/>
      <c r="S31" s="86"/>
      <c r="T31" s="86"/>
    </row>
    <row r="32" spans="1:20" x14ac:dyDescent="0.25">
      <c r="A32" s="180"/>
      <c r="B32" s="67" t="s">
        <v>36</v>
      </c>
      <c r="C32" s="14">
        <v>1</v>
      </c>
      <c r="D32" s="15">
        <v>2</v>
      </c>
      <c r="E32" s="109">
        <f t="shared" si="0"/>
        <v>3</v>
      </c>
      <c r="F32" s="25">
        <v>0</v>
      </c>
      <c r="G32" s="25">
        <v>0</v>
      </c>
      <c r="H32" s="167"/>
      <c r="I32" s="198"/>
      <c r="J32" s="16">
        <v>17</v>
      </c>
      <c r="K32" s="12">
        <v>25</v>
      </c>
      <c r="L32" s="12">
        <f t="shared" si="1"/>
        <v>42</v>
      </c>
      <c r="M32" s="25">
        <v>0</v>
      </c>
      <c r="N32" s="26">
        <v>0</v>
      </c>
      <c r="O32" s="169"/>
      <c r="P32" s="188"/>
      <c r="Q32" s="86"/>
      <c r="R32" s="86"/>
      <c r="S32" s="86"/>
      <c r="T32" s="86"/>
    </row>
    <row r="33" spans="1:20" ht="15.75" thickBot="1" x14ac:dyDescent="0.3">
      <c r="A33" s="181"/>
      <c r="B33" s="68" t="s">
        <v>37</v>
      </c>
      <c r="C33" s="33">
        <v>0</v>
      </c>
      <c r="D33" s="34">
        <v>0</v>
      </c>
      <c r="E33" s="111">
        <f t="shared" si="0"/>
        <v>0</v>
      </c>
      <c r="F33" s="34">
        <v>0</v>
      </c>
      <c r="G33" s="34">
        <v>0</v>
      </c>
      <c r="H33" s="213"/>
      <c r="I33" s="199"/>
      <c r="J33" s="33">
        <v>0</v>
      </c>
      <c r="K33" s="34">
        <v>0</v>
      </c>
      <c r="L33" s="34">
        <f t="shared" si="1"/>
        <v>0</v>
      </c>
      <c r="M33" s="47">
        <v>1</v>
      </c>
      <c r="N33" s="35">
        <v>0</v>
      </c>
      <c r="O33" s="166"/>
      <c r="P33" s="189"/>
      <c r="Q33" s="86"/>
      <c r="R33" s="86"/>
      <c r="S33" s="86"/>
      <c r="T33" s="86"/>
    </row>
    <row r="34" spans="1:20" ht="18.75" customHeight="1" x14ac:dyDescent="0.25">
      <c r="A34" s="179" t="s">
        <v>7</v>
      </c>
      <c r="B34" s="66" t="s">
        <v>35</v>
      </c>
      <c r="C34" s="30">
        <v>0</v>
      </c>
      <c r="D34" s="31">
        <v>0</v>
      </c>
      <c r="E34" s="108">
        <f t="shared" si="0"/>
        <v>0</v>
      </c>
      <c r="F34" s="31">
        <v>0</v>
      </c>
      <c r="G34" s="59">
        <v>1</v>
      </c>
      <c r="H34" s="212">
        <f>G34+E35+F36+F37</f>
        <v>36</v>
      </c>
      <c r="I34" s="197">
        <f>H34*100/P34</f>
        <v>23.841059602649008</v>
      </c>
      <c r="J34" s="30">
        <v>0</v>
      </c>
      <c r="K34" s="31">
        <v>0</v>
      </c>
      <c r="L34" s="31">
        <f t="shared" si="1"/>
        <v>0</v>
      </c>
      <c r="M34" s="31">
        <v>0</v>
      </c>
      <c r="N34" s="46">
        <v>1</v>
      </c>
      <c r="O34" s="165">
        <f>L35+N34</f>
        <v>115</v>
      </c>
      <c r="P34" s="187">
        <f>H34+O34</f>
        <v>151</v>
      </c>
      <c r="Q34" s="86"/>
      <c r="R34" s="86"/>
      <c r="S34" s="86"/>
      <c r="T34" s="86"/>
    </row>
    <row r="35" spans="1:20" x14ac:dyDescent="0.25">
      <c r="A35" s="180"/>
      <c r="B35" s="67" t="s">
        <v>36</v>
      </c>
      <c r="C35" s="14">
        <v>11</v>
      </c>
      <c r="D35" s="15">
        <v>17</v>
      </c>
      <c r="E35" s="109">
        <f t="shared" si="0"/>
        <v>28</v>
      </c>
      <c r="F35" s="25">
        <v>0</v>
      </c>
      <c r="G35" s="25">
        <v>0</v>
      </c>
      <c r="H35" s="167"/>
      <c r="I35" s="198"/>
      <c r="J35" s="16">
        <v>44</v>
      </c>
      <c r="K35" s="12">
        <v>70</v>
      </c>
      <c r="L35" s="12">
        <f t="shared" si="1"/>
        <v>114</v>
      </c>
      <c r="M35" s="25">
        <v>0</v>
      </c>
      <c r="N35" s="26">
        <v>0</v>
      </c>
      <c r="O35" s="169"/>
      <c r="P35" s="188"/>
      <c r="Q35" s="86"/>
      <c r="R35" s="86"/>
      <c r="S35" s="86"/>
      <c r="T35" s="86"/>
    </row>
    <row r="36" spans="1:20" ht="30" x14ac:dyDescent="0.25">
      <c r="A36" s="180"/>
      <c r="B36" s="67" t="s">
        <v>39</v>
      </c>
      <c r="C36" s="24">
        <v>0</v>
      </c>
      <c r="D36" s="25">
        <v>0</v>
      </c>
      <c r="E36" s="110">
        <f t="shared" si="0"/>
        <v>0</v>
      </c>
      <c r="F36" s="15">
        <v>5</v>
      </c>
      <c r="G36" s="25">
        <v>0</v>
      </c>
      <c r="H36" s="167"/>
      <c r="I36" s="198"/>
      <c r="J36" s="24">
        <v>0</v>
      </c>
      <c r="K36" s="25">
        <v>0</v>
      </c>
      <c r="L36" s="25">
        <f t="shared" si="1"/>
        <v>0</v>
      </c>
      <c r="M36" s="25">
        <v>0</v>
      </c>
      <c r="N36" s="26">
        <v>0</v>
      </c>
      <c r="O36" s="169"/>
      <c r="P36" s="188"/>
      <c r="Q36" s="86"/>
      <c r="R36" s="86"/>
      <c r="S36" s="86"/>
      <c r="T36" s="86"/>
    </row>
    <row r="37" spans="1:20" ht="15.75" thickBot="1" x14ac:dyDescent="0.3">
      <c r="A37" s="181"/>
      <c r="B37" s="68" t="s">
        <v>40</v>
      </c>
      <c r="C37" s="33">
        <v>0</v>
      </c>
      <c r="D37" s="34">
        <v>0</v>
      </c>
      <c r="E37" s="111">
        <f t="shared" si="0"/>
        <v>0</v>
      </c>
      <c r="F37" s="19">
        <v>2</v>
      </c>
      <c r="G37" s="34">
        <v>0</v>
      </c>
      <c r="H37" s="213"/>
      <c r="I37" s="199"/>
      <c r="J37" s="33">
        <v>0</v>
      </c>
      <c r="K37" s="34">
        <v>0</v>
      </c>
      <c r="L37" s="34">
        <f t="shared" si="1"/>
        <v>0</v>
      </c>
      <c r="M37" s="34">
        <v>0</v>
      </c>
      <c r="N37" s="35">
        <v>0</v>
      </c>
      <c r="O37" s="166"/>
      <c r="P37" s="189"/>
      <c r="Q37" s="86"/>
      <c r="R37" s="86"/>
      <c r="S37" s="86"/>
      <c r="T37" s="86"/>
    </row>
    <row r="38" spans="1:20" ht="18.75" customHeight="1" x14ac:dyDescent="0.25">
      <c r="A38" s="179" t="s">
        <v>41</v>
      </c>
      <c r="B38" s="66" t="s">
        <v>35</v>
      </c>
      <c r="C38" s="30">
        <v>0</v>
      </c>
      <c r="D38" s="31">
        <v>0</v>
      </c>
      <c r="E38" s="108">
        <f t="shared" si="0"/>
        <v>0</v>
      </c>
      <c r="F38" s="31">
        <v>0</v>
      </c>
      <c r="G38" s="31">
        <v>0</v>
      </c>
      <c r="H38" s="212">
        <f>E39</f>
        <v>1</v>
      </c>
      <c r="I38" s="197">
        <f>H38*100/P38</f>
        <v>1.4285714285714286</v>
      </c>
      <c r="J38" s="30">
        <v>0</v>
      </c>
      <c r="K38" s="31">
        <v>0</v>
      </c>
      <c r="L38" s="31">
        <f t="shared" si="1"/>
        <v>0</v>
      </c>
      <c r="M38" s="31">
        <v>0</v>
      </c>
      <c r="N38" s="46">
        <v>2</v>
      </c>
      <c r="O38" s="165">
        <f>L39+M40+M41+N38</f>
        <v>69</v>
      </c>
      <c r="P38" s="187">
        <f>H38+O38</f>
        <v>70</v>
      </c>
      <c r="Q38" s="86"/>
      <c r="R38" s="86"/>
      <c r="S38" s="86"/>
      <c r="T38" s="86"/>
    </row>
    <row r="39" spans="1:20" x14ac:dyDescent="0.25">
      <c r="A39" s="180"/>
      <c r="B39" s="67" t="s">
        <v>36</v>
      </c>
      <c r="C39" s="24">
        <v>0</v>
      </c>
      <c r="D39" s="15">
        <v>1</v>
      </c>
      <c r="E39" s="109">
        <f t="shared" si="0"/>
        <v>1</v>
      </c>
      <c r="F39" s="25">
        <v>0</v>
      </c>
      <c r="G39" s="25">
        <v>0</v>
      </c>
      <c r="H39" s="167"/>
      <c r="I39" s="198"/>
      <c r="J39" s="16">
        <v>23</v>
      </c>
      <c r="K39" s="12">
        <v>36</v>
      </c>
      <c r="L39" s="12">
        <f t="shared" si="1"/>
        <v>59</v>
      </c>
      <c r="M39" s="25">
        <v>0</v>
      </c>
      <c r="N39" s="26">
        <v>0</v>
      </c>
      <c r="O39" s="169"/>
      <c r="P39" s="188"/>
      <c r="Q39" s="86"/>
      <c r="R39" s="86"/>
      <c r="S39" s="86"/>
      <c r="T39" s="86"/>
    </row>
    <row r="40" spans="1:20" x14ac:dyDescent="0.25">
      <c r="A40" s="180"/>
      <c r="B40" s="67" t="s">
        <v>38</v>
      </c>
      <c r="C40" s="24">
        <v>0</v>
      </c>
      <c r="D40" s="25">
        <v>0</v>
      </c>
      <c r="E40" s="110">
        <f t="shared" si="0"/>
        <v>0</v>
      </c>
      <c r="F40" s="25">
        <v>0</v>
      </c>
      <c r="G40" s="25">
        <v>0</v>
      </c>
      <c r="H40" s="167"/>
      <c r="I40" s="198"/>
      <c r="J40" s="24">
        <v>0</v>
      </c>
      <c r="K40" s="25">
        <v>0</v>
      </c>
      <c r="L40" s="25">
        <f t="shared" si="1"/>
        <v>0</v>
      </c>
      <c r="M40" s="12">
        <v>4</v>
      </c>
      <c r="N40" s="26">
        <v>0</v>
      </c>
      <c r="O40" s="169"/>
      <c r="P40" s="188"/>
    </row>
    <row r="41" spans="1:20" ht="15.75" thickBot="1" x14ac:dyDescent="0.3">
      <c r="A41" s="181"/>
      <c r="B41" s="68" t="s">
        <v>40</v>
      </c>
      <c r="C41" s="33">
        <v>0</v>
      </c>
      <c r="D41" s="34">
        <v>0</v>
      </c>
      <c r="E41" s="111">
        <f t="shared" si="0"/>
        <v>0</v>
      </c>
      <c r="F41" s="34">
        <v>0</v>
      </c>
      <c r="G41" s="34">
        <v>0</v>
      </c>
      <c r="H41" s="213"/>
      <c r="I41" s="199"/>
      <c r="J41" s="33">
        <v>0</v>
      </c>
      <c r="K41" s="34">
        <v>0</v>
      </c>
      <c r="L41" s="34">
        <f t="shared" si="1"/>
        <v>0</v>
      </c>
      <c r="M41" s="47">
        <v>4</v>
      </c>
      <c r="N41" s="35">
        <v>0</v>
      </c>
      <c r="O41" s="166"/>
      <c r="P41" s="189"/>
    </row>
    <row r="42" spans="1:20" ht="19.5" thickBot="1" x14ac:dyDescent="0.3">
      <c r="A42" s="65" t="s">
        <v>8</v>
      </c>
      <c r="B42" s="69" t="s">
        <v>36</v>
      </c>
      <c r="C42" s="38">
        <v>0</v>
      </c>
      <c r="D42" s="39">
        <v>0</v>
      </c>
      <c r="E42" s="112">
        <f t="shared" si="0"/>
        <v>0</v>
      </c>
      <c r="F42" s="39">
        <v>0</v>
      </c>
      <c r="G42" s="39">
        <v>0</v>
      </c>
      <c r="H42" s="104">
        <v>0</v>
      </c>
      <c r="I42" s="105">
        <f>H42*100/P42</f>
        <v>0</v>
      </c>
      <c r="J42" s="52">
        <v>5</v>
      </c>
      <c r="K42" s="53">
        <v>13</v>
      </c>
      <c r="L42" s="53">
        <f t="shared" si="1"/>
        <v>18</v>
      </c>
      <c r="M42" s="39">
        <v>0</v>
      </c>
      <c r="N42" s="40">
        <v>0</v>
      </c>
      <c r="O42" s="81">
        <f>L42</f>
        <v>18</v>
      </c>
      <c r="P42" s="85">
        <f>H42+O42</f>
        <v>18</v>
      </c>
    </row>
    <row r="43" spans="1:20" ht="18.75" customHeight="1" x14ac:dyDescent="0.25">
      <c r="A43" s="179" t="s">
        <v>10</v>
      </c>
      <c r="B43" s="66" t="s">
        <v>35</v>
      </c>
      <c r="C43" s="30">
        <v>0</v>
      </c>
      <c r="D43" s="31">
        <v>0</v>
      </c>
      <c r="E43" s="108">
        <f t="shared" si="0"/>
        <v>0</v>
      </c>
      <c r="F43" s="31">
        <v>0</v>
      </c>
      <c r="G43" s="59">
        <v>2</v>
      </c>
      <c r="H43" s="212">
        <f>G43+E44+F45+F47+F48</f>
        <v>43</v>
      </c>
      <c r="I43" s="197">
        <f>H43*100/P43</f>
        <v>12.181303116147308</v>
      </c>
      <c r="J43" s="30">
        <v>0</v>
      </c>
      <c r="K43" s="31">
        <v>0</v>
      </c>
      <c r="L43" s="31">
        <f t="shared" si="1"/>
        <v>0</v>
      </c>
      <c r="M43" s="31">
        <v>0</v>
      </c>
      <c r="N43" s="46">
        <v>22</v>
      </c>
      <c r="O43" s="165">
        <f>L44+M45+M46+M48+N43+N44</f>
        <v>310</v>
      </c>
      <c r="P43" s="187">
        <f>H43+O43</f>
        <v>353</v>
      </c>
    </row>
    <row r="44" spans="1:20" x14ac:dyDescent="0.25">
      <c r="A44" s="180"/>
      <c r="B44" s="67" t="s">
        <v>36</v>
      </c>
      <c r="C44" s="14">
        <v>10</v>
      </c>
      <c r="D44" s="15">
        <v>27</v>
      </c>
      <c r="E44" s="109">
        <f t="shared" si="0"/>
        <v>37</v>
      </c>
      <c r="F44" s="25">
        <v>0</v>
      </c>
      <c r="G44" s="25">
        <v>0</v>
      </c>
      <c r="H44" s="167"/>
      <c r="I44" s="198"/>
      <c r="J44" s="16">
        <v>111</v>
      </c>
      <c r="K44" s="12">
        <v>151</v>
      </c>
      <c r="L44" s="12">
        <f t="shared" si="1"/>
        <v>262</v>
      </c>
      <c r="M44" s="25">
        <v>0</v>
      </c>
      <c r="N44" s="21">
        <v>11</v>
      </c>
      <c r="O44" s="169"/>
      <c r="P44" s="188"/>
    </row>
    <row r="45" spans="1:20" x14ac:dyDescent="0.25">
      <c r="A45" s="180"/>
      <c r="B45" s="67" t="s">
        <v>37</v>
      </c>
      <c r="C45" s="24">
        <v>0</v>
      </c>
      <c r="D45" s="25">
        <v>0</v>
      </c>
      <c r="E45" s="110">
        <f t="shared" si="0"/>
        <v>0</v>
      </c>
      <c r="F45" s="15">
        <v>1</v>
      </c>
      <c r="G45" s="25">
        <v>0</v>
      </c>
      <c r="H45" s="167"/>
      <c r="I45" s="198"/>
      <c r="J45" s="24">
        <v>0</v>
      </c>
      <c r="K45" s="25">
        <v>0</v>
      </c>
      <c r="L45" s="25">
        <f t="shared" si="1"/>
        <v>0</v>
      </c>
      <c r="M45" s="12">
        <v>3</v>
      </c>
      <c r="N45" s="26">
        <v>0</v>
      </c>
      <c r="O45" s="169"/>
      <c r="P45" s="188"/>
    </row>
    <row r="46" spans="1:20" x14ac:dyDescent="0.25">
      <c r="A46" s="180"/>
      <c r="B46" s="67" t="s">
        <v>38</v>
      </c>
      <c r="C46" s="24">
        <v>0</v>
      </c>
      <c r="D46" s="25">
        <v>0</v>
      </c>
      <c r="E46" s="110">
        <f t="shared" si="0"/>
        <v>0</v>
      </c>
      <c r="F46" s="25">
        <v>0</v>
      </c>
      <c r="G46" s="25">
        <v>0</v>
      </c>
      <c r="H46" s="167"/>
      <c r="I46" s="198"/>
      <c r="J46" s="24">
        <v>0</v>
      </c>
      <c r="K46" s="25">
        <v>0</v>
      </c>
      <c r="L46" s="25">
        <f t="shared" si="1"/>
        <v>0</v>
      </c>
      <c r="M46" s="12">
        <v>7</v>
      </c>
      <c r="N46" s="26">
        <v>0</v>
      </c>
      <c r="O46" s="169"/>
      <c r="P46" s="188"/>
    </row>
    <row r="47" spans="1:20" ht="30" x14ac:dyDescent="0.25">
      <c r="A47" s="180"/>
      <c r="B47" s="67" t="s">
        <v>39</v>
      </c>
      <c r="C47" s="24">
        <v>0</v>
      </c>
      <c r="D47" s="25">
        <v>0</v>
      </c>
      <c r="E47" s="110">
        <f t="shared" si="0"/>
        <v>0</v>
      </c>
      <c r="F47" s="15">
        <v>2</v>
      </c>
      <c r="G47" s="25">
        <v>0</v>
      </c>
      <c r="H47" s="167"/>
      <c r="I47" s="198"/>
      <c r="J47" s="24">
        <v>0</v>
      </c>
      <c r="K47" s="25">
        <v>0</v>
      </c>
      <c r="L47" s="25">
        <f t="shared" si="1"/>
        <v>0</v>
      </c>
      <c r="M47" s="25">
        <v>0</v>
      </c>
      <c r="N47" s="26">
        <v>0</v>
      </c>
      <c r="O47" s="169"/>
      <c r="P47" s="188"/>
    </row>
    <row r="48" spans="1:20" ht="15.75" thickBot="1" x14ac:dyDescent="0.3">
      <c r="A48" s="181"/>
      <c r="B48" s="68" t="s">
        <v>40</v>
      </c>
      <c r="C48" s="33">
        <v>0</v>
      </c>
      <c r="D48" s="34">
        <v>0</v>
      </c>
      <c r="E48" s="111">
        <f t="shared" si="0"/>
        <v>0</v>
      </c>
      <c r="F48" s="19">
        <v>1</v>
      </c>
      <c r="G48" s="34">
        <v>0</v>
      </c>
      <c r="H48" s="213"/>
      <c r="I48" s="199"/>
      <c r="J48" s="33">
        <v>0</v>
      </c>
      <c r="K48" s="34">
        <v>0</v>
      </c>
      <c r="L48" s="34">
        <f t="shared" si="1"/>
        <v>0</v>
      </c>
      <c r="M48" s="47">
        <v>5</v>
      </c>
      <c r="N48" s="35">
        <v>0</v>
      </c>
      <c r="O48" s="166"/>
      <c r="P48" s="189"/>
    </row>
    <row r="49" spans="1:16" ht="30.75" thickBot="1" x14ac:dyDescent="0.3">
      <c r="A49" s="65" t="s">
        <v>11</v>
      </c>
      <c r="B49" s="69" t="s">
        <v>36</v>
      </c>
      <c r="C49" s="38">
        <v>0</v>
      </c>
      <c r="D49" s="39">
        <v>0</v>
      </c>
      <c r="E49" s="112">
        <f t="shared" si="0"/>
        <v>0</v>
      </c>
      <c r="F49" s="39">
        <v>0</v>
      </c>
      <c r="G49" s="39">
        <v>0</v>
      </c>
      <c r="H49" s="104">
        <v>0</v>
      </c>
      <c r="I49" s="105">
        <f>H49*100/P49</f>
        <v>0</v>
      </c>
      <c r="J49" s="38">
        <v>0</v>
      </c>
      <c r="K49" s="53">
        <v>3</v>
      </c>
      <c r="L49" s="53">
        <f t="shared" si="1"/>
        <v>3</v>
      </c>
      <c r="M49" s="39">
        <v>0</v>
      </c>
      <c r="N49" s="40">
        <v>0</v>
      </c>
      <c r="O49" s="81">
        <f>L49</f>
        <v>3</v>
      </c>
      <c r="P49" s="85">
        <f>H49+O49</f>
        <v>3</v>
      </c>
    </row>
    <row r="50" spans="1:16" ht="18.75" customHeight="1" x14ac:dyDescent="0.25">
      <c r="A50" s="179" t="s">
        <v>42</v>
      </c>
      <c r="B50" s="66" t="s">
        <v>35</v>
      </c>
      <c r="C50" s="30">
        <v>0</v>
      </c>
      <c r="D50" s="31">
        <v>0</v>
      </c>
      <c r="E50" s="108">
        <f t="shared" si="0"/>
        <v>0</v>
      </c>
      <c r="F50" s="31">
        <v>0</v>
      </c>
      <c r="G50" s="59">
        <v>1</v>
      </c>
      <c r="H50" s="212">
        <f>G50+E51</f>
        <v>4</v>
      </c>
      <c r="I50" s="197">
        <f>H50*100/P50</f>
        <v>6.666666666666667</v>
      </c>
      <c r="J50" s="30">
        <v>0</v>
      </c>
      <c r="K50" s="31">
        <v>0</v>
      </c>
      <c r="L50" s="31">
        <f t="shared" si="1"/>
        <v>0</v>
      </c>
      <c r="M50" s="31">
        <v>0</v>
      </c>
      <c r="N50" s="46">
        <v>1</v>
      </c>
      <c r="O50" s="165">
        <f>L51+M52+M53+N50+N51</f>
        <v>56</v>
      </c>
      <c r="P50" s="187">
        <f>H50+O50</f>
        <v>60</v>
      </c>
    </row>
    <row r="51" spans="1:16" x14ac:dyDescent="0.25">
      <c r="A51" s="180"/>
      <c r="B51" s="67" t="s">
        <v>36</v>
      </c>
      <c r="C51" s="24">
        <v>0</v>
      </c>
      <c r="D51" s="15">
        <v>3</v>
      </c>
      <c r="E51" s="109">
        <f t="shared" si="0"/>
        <v>3</v>
      </c>
      <c r="F51" s="25">
        <v>0</v>
      </c>
      <c r="G51" s="25">
        <v>0</v>
      </c>
      <c r="H51" s="167"/>
      <c r="I51" s="198"/>
      <c r="J51" s="16">
        <v>23</v>
      </c>
      <c r="K51" s="12">
        <v>28</v>
      </c>
      <c r="L51" s="12">
        <f t="shared" si="1"/>
        <v>51</v>
      </c>
      <c r="M51" s="25">
        <v>0</v>
      </c>
      <c r="N51" s="21">
        <v>1</v>
      </c>
      <c r="O51" s="169"/>
      <c r="P51" s="188"/>
    </row>
    <row r="52" spans="1:16" x14ac:dyDescent="0.25">
      <c r="A52" s="180"/>
      <c r="B52" s="67" t="s">
        <v>38</v>
      </c>
      <c r="C52" s="24">
        <v>0</v>
      </c>
      <c r="D52" s="25">
        <v>0</v>
      </c>
      <c r="E52" s="110">
        <f t="shared" si="0"/>
        <v>0</v>
      </c>
      <c r="F52" s="25">
        <v>0</v>
      </c>
      <c r="G52" s="25">
        <v>0</v>
      </c>
      <c r="H52" s="167"/>
      <c r="I52" s="198"/>
      <c r="J52" s="24">
        <v>0</v>
      </c>
      <c r="K52" s="25">
        <v>0</v>
      </c>
      <c r="L52" s="25">
        <f t="shared" si="1"/>
        <v>0</v>
      </c>
      <c r="M52" s="12">
        <v>2</v>
      </c>
      <c r="N52" s="26">
        <v>0</v>
      </c>
      <c r="O52" s="169"/>
      <c r="P52" s="188"/>
    </row>
    <row r="53" spans="1:16" ht="15.75" thickBot="1" x14ac:dyDescent="0.3">
      <c r="A53" s="181"/>
      <c r="B53" s="68" t="s">
        <v>40</v>
      </c>
      <c r="C53" s="33">
        <v>0</v>
      </c>
      <c r="D53" s="34">
        <v>0</v>
      </c>
      <c r="E53" s="111">
        <f t="shared" si="0"/>
        <v>0</v>
      </c>
      <c r="F53" s="34">
        <v>0</v>
      </c>
      <c r="G53" s="34">
        <v>0</v>
      </c>
      <c r="H53" s="213"/>
      <c r="I53" s="199"/>
      <c r="J53" s="33">
        <v>0</v>
      </c>
      <c r="K53" s="34">
        <v>0</v>
      </c>
      <c r="L53" s="34">
        <f t="shared" si="1"/>
        <v>0</v>
      </c>
      <c r="M53" s="47">
        <v>1</v>
      </c>
      <c r="N53" s="35">
        <v>0</v>
      </c>
      <c r="O53" s="166"/>
      <c r="P53" s="189"/>
    </row>
    <row r="54" spans="1:16" ht="19.5" thickBot="1" x14ac:dyDescent="0.3">
      <c r="A54" s="65" t="s">
        <v>12</v>
      </c>
      <c r="B54" s="69" t="s">
        <v>36</v>
      </c>
      <c r="C54" s="38">
        <v>0</v>
      </c>
      <c r="D54" s="39">
        <v>0</v>
      </c>
      <c r="E54" s="112">
        <f t="shared" si="0"/>
        <v>0</v>
      </c>
      <c r="F54" s="39">
        <v>0</v>
      </c>
      <c r="G54" s="39">
        <v>0</v>
      </c>
      <c r="H54" s="104">
        <v>0</v>
      </c>
      <c r="I54" s="105">
        <f>H54*100/P54</f>
        <v>0</v>
      </c>
      <c r="J54" s="52">
        <v>23</v>
      </c>
      <c r="K54" s="53">
        <v>20</v>
      </c>
      <c r="L54" s="53">
        <f t="shared" si="1"/>
        <v>43</v>
      </c>
      <c r="M54" s="39">
        <v>0</v>
      </c>
      <c r="N54" s="54">
        <v>2</v>
      </c>
      <c r="O54" s="81">
        <f>L54+N54</f>
        <v>45</v>
      </c>
      <c r="P54" s="85">
        <f>H54+O54</f>
        <v>45</v>
      </c>
    </row>
    <row r="55" spans="1:16" ht="30.75" thickBot="1" x14ac:dyDescent="0.3">
      <c r="A55" s="65" t="s">
        <v>13</v>
      </c>
      <c r="B55" s="69" t="s">
        <v>36</v>
      </c>
      <c r="C55" s="44">
        <v>1</v>
      </c>
      <c r="D55" s="39">
        <v>0</v>
      </c>
      <c r="E55" s="113">
        <f t="shared" si="0"/>
        <v>1</v>
      </c>
      <c r="F55" s="39">
        <v>0</v>
      </c>
      <c r="G55" s="39">
        <v>0</v>
      </c>
      <c r="H55" s="104">
        <f>E55</f>
        <v>1</v>
      </c>
      <c r="I55" s="107">
        <f>H55*100/P55</f>
        <v>1.7241379310344827</v>
      </c>
      <c r="J55" s="52">
        <v>21</v>
      </c>
      <c r="K55" s="53">
        <v>33</v>
      </c>
      <c r="L55" s="53">
        <f>SUM(J55:K55)</f>
        <v>54</v>
      </c>
      <c r="M55" s="39">
        <v>0</v>
      </c>
      <c r="N55" s="54">
        <v>3</v>
      </c>
      <c r="O55" s="81">
        <f>L55+N55</f>
        <v>57</v>
      </c>
      <c r="P55" s="85">
        <f>H55+O55</f>
        <v>58</v>
      </c>
    </row>
    <row r="56" spans="1:16" x14ac:dyDescent="0.25">
      <c r="C56" s="42">
        <f>SUM(C4:C55)</f>
        <v>39</v>
      </c>
      <c r="D56" s="37">
        <f>SUM(D4:D55)</f>
        <v>85</v>
      </c>
      <c r="E56" s="37">
        <f>SUM(E4:E55)</f>
        <v>124</v>
      </c>
      <c r="F56" s="37">
        <f>SUM(F4:F55)</f>
        <v>23</v>
      </c>
      <c r="G56" s="37">
        <f>SUM(G4:G55)</f>
        <v>5</v>
      </c>
      <c r="H56" s="203"/>
      <c r="I56" s="204"/>
      <c r="J56" s="42">
        <f t="shared" ref="J56:O56" si="2">SUM(J4:J55)</f>
        <v>640</v>
      </c>
      <c r="K56" s="37">
        <f t="shared" si="2"/>
        <v>940</v>
      </c>
      <c r="L56" s="37">
        <f t="shared" si="2"/>
        <v>1580</v>
      </c>
      <c r="M56" s="37">
        <f t="shared" si="2"/>
        <v>63</v>
      </c>
      <c r="N56" s="43">
        <f t="shared" si="2"/>
        <v>163</v>
      </c>
      <c r="O56" s="43">
        <f t="shared" si="2"/>
        <v>1806</v>
      </c>
      <c r="P56" s="220"/>
    </row>
    <row r="57" spans="1:16" ht="15.75" thickBot="1" x14ac:dyDescent="0.3">
      <c r="C57" s="215">
        <f>E56+F56+G56</f>
        <v>152</v>
      </c>
      <c r="D57" s="216"/>
      <c r="E57" s="216"/>
      <c r="F57" s="216"/>
      <c r="G57" s="216"/>
      <c r="H57" s="205"/>
      <c r="I57" s="206"/>
      <c r="J57" s="210">
        <f>L56+M56+N56</f>
        <v>1806</v>
      </c>
      <c r="K57" s="211"/>
      <c r="L57" s="211"/>
      <c r="M57" s="211"/>
      <c r="N57" s="211"/>
      <c r="O57" s="211"/>
      <c r="P57" s="221"/>
    </row>
    <row r="58" spans="1:16" x14ac:dyDescent="0.25"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</row>
    <row r="59" spans="1:16" ht="30" customHeight="1" x14ac:dyDescent="0.25">
      <c r="D59" s="214" t="s">
        <v>73</v>
      </c>
      <c r="E59" s="214"/>
      <c r="F59" s="214"/>
    </row>
    <row r="60" spans="1:16" x14ac:dyDescent="0.25">
      <c r="C60" s="17"/>
      <c r="D60" s="18" t="s">
        <v>60</v>
      </c>
      <c r="E60" s="37" t="s">
        <v>62</v>
      </c>
      <c r="F60" s="152" t="s">
        <v>87</v>
      </c>
    </row>
    <row r="61" spans="1:16" x14ac:dyDescent="0.25">
      <c r="B61" s="177" t="s">
        <v>58</v>
      </c>
      <c r="C61" s="177"/>
      <c r="D61" s="15">
        <f>G31+G34+G43+G50</f>
        <v>5</v>
      </c>
      <c r="E61" s="114">
        <f>N4+N5+N10+N11+N15+N16+N21+N24+N25+N26+N27+N31+N34+N38+N43+N44+N50+N51+N54+N55</f>
        <v>163</v>
      </c>
      <c r="F61" s="1">
        <f>SUM(D61:E61)</f>
        <v>168</v>
      </c>
    </row>
    <row r="62" spans="1:16" x14ac:dyDescent="0.25">
      <c r="B62" s="177" t="s">
        <v>59</v>
      </c>
      <c r="C62" s="177"/>
      <c r="D62" s="15">
        <f>E5+E16+E27+E32+E35+E39+E44+E51+E55</f>
        <v>124</v>
      </c>
      <c r="E62" s="114">
        <f>L5+L11+L16+L21+L25+L27+L32+L35+L39+L42+L44+L49+L51+L54+L55</f>
        <v>1577</v>
      </c>
      <c r="F62" s="1">
        <f t="shared" ref="F62:F68" si="3">SUM(D62:E62)</f>
        <v>1701</v>
      </c>
    </row>
    <row r="63" spans="1:16" x14ac:dyDescent="0.25">
      <c r="B63" s="177" t="s">
        <v>64</v>
      </c>
      <c r="C63" s="177"/>
      <c r="D63" s="15">
        <f>F45</f>
        <v>1</v>
      </c>
      <c r="E63" s="114">
        <f>M6+M12+M16+M17+M28+M33+M45</f>
        <v>11</v>
      </c>
      <c r="F63" s="1">
        <f t="shared" si="3"/>
        <v>12</v>
      </c>
    </row>
    <row r="64" spans="1:16" x14ac:dyDescent="0.25">
      <c r="B64" s="185" t="s">
        <v>61</v>
      </c>
      <c r="C64" s="186"/>
      <c r="D64" s="15">
        <f>F7+F13+F18+F22+F29+F40+F46+F52</f>
        <v>0</v>
      </c>
      <c r="E64" s="114">
        <f>M7+M13+M18+M22+M29+M40+M46+M52</f>
        <v>24</v>
      </c>
      <c r="F64" s="1">
        <f t="shared" si="3"/>
        <v>24</v>
      </c>
    </row>
    <row r="65" spans="2:6" x14ac:dyDescent="0.25">
      <c r="B65" s="185" t="s">
        <v>66</v>
      </c>
      <c r="C65" s="186"/>
      <c r="D65" s="15">
        <f>F9+F14+F20+F30+F37+F41+F48+F53</f>
        <v>10</v>
      </c>
      <c r="E65" s="114">
        <f>M14+M20+M30+M41+M48+M53</f>
        <v>28</v>
      </c>
      <c r="F65" s="1">
        <f t="shared" si="3"/>
        <v>38</v>
      </c>
    </row>
    <row r="66" spans="2:6" x14ac:dyDescent="0.25">
      <c r="B66" s="177" t="s">
        <v>67</v>
      </c>
      <c r="C66" s="177"/>
      <c r="D66" s="15">
        <f>F8+F19+F36+F47</f>
        <v>12</v>
      </c>
      <c r="E66" s="114">
        <v>0</v>
      </c>
      <c r="F66" s="1">
        <f t="shared" si="3"/>
        <v>12</v>
      </c>
    </row>
    <row r="67" spans="2:6" x14ac:dyDescent="0.25">
      <c r="B67" s="170" t="s">
        <v>65</v>
      </c>
      <c r="C67" s="170"/>
      <c r="D67" s="23">
        <v>0</v>
      </c>
      <c r="E67" s="114">
        <f>L23</f>
        <v>3</v>
      </c>
      <c r="F67" s="1">
        <f t="shared" si="3"/>
        <v>3</v>
      </c>
    </row>
    <row r="68" spans="2:6" x14ac:dyDescent="0.25">
      <c r="D68" s="11">
        <f>SUM(D61:D66)</f>
        <v>152</v>
      </c>
      <c r="E68" s="90">
        <f>SUM(E61:E67)</f>
        <v>1806</v>
      </c>
      <c r="F68" s="151">
        <f t="shared" si="3"/>
        <v>1958</v>
      </c>
    </row>
    <row r="69" spans="2:6" x14ac:dyDescent="0.25">
      <c r="C69" s="75" t="s">
        <v>80</v>
      </c>
      <c r="D69" s="89">
        <f>D68*100/E70</f>
        <v>7.7630234933605724</v>
      </c>
    </row>
    <row r="70" spans="2:6" x14ac:dyDescent="0.25">
      <c r="D70" s="74" t="s">
        <v>75</v>
      </c>
      <c r="E70" s="72">
        <f>D68+E68</f>
        <v>1958</v>
      </c>
    </row>
  </sheetData>
  <mergeCells count="72">
    <mergeCell ref="P43:P48"/>
    <mergeCell ref="P50:P53"/>
    <mergeCell ref="P56:P57"/>
    <mergeCell ref="P24:P25"/>
    <mergeCell ref="P26:P30"/>
    <mergeCell ref="P31:P33"/>
    <mergeCell ref="P34:P37"/>
    <mergeCell ref="P38:P41"/>
    <mergeCell ref="P2:P3"/>
    <mergeCell ref="P4:P9"/>
    <mergeCell ref="P10:P14"/>
    <mergeCell ref="P15:P20"/>
    <mergeCell ref="P21:P23"/>
    <mergeCell ref="A2:B2"/>
    <mergeCell ref="A4:A9"/>
    <mergeCell ref="A10:A14"/>
    <mergeCell ref="A15:A20"/>
    <mergeCell ref="J2:O2"/>
    <mergeCell ref="I4:I9"/>
    <mergeCell ref="I10:I14"/>
    <mergeCell ref="I15:I20"/>
    <mergeCell ref="A43:A48"/>
    <mergeCell ref="A50:A53"/>
    <mergeCell ref="C57:G57"/>
    <mergeCell ref="B66:C66"/>
    <mergeCell ref="A21:A23"/>
    <mergeCell ref="A24:A25"/>
    <mergeCell ref="A26:A30"/>
    <mergeCell ref="A31:A33"/>
    <mergeCell ref="A34:A37"/>
    <mergeCell ref="A38:A41"/>
    <mergeCell ref="B61:C61"/>
    <mergeCell ref="B62:C62"/>
    <mergeCell ref="B63:C63"/>
    <mergeCell ref="B64:C64"/>
    <mergeCell ref="B65:C65"/>
    <mergeCell ref="B67:C67"/>
    <mergeCell ref="H4:H9"/>
    <mergeCell ref="H10:H14"/>
    <mergeCell ref="H15:H20"/>
    <mergeCell ref="H21:H23"/>
    <mergeCell ref="H24:H25"/>
    <mergeCell ref="H26:H30"/>
    <mergeCell ref="H31:H33"/>
    <mergeCell ref="H34:H37"/>
    <mergeCell ref="H38:H41"/>
    <mergeCell ref="H43:H48"/>
    <mergeCell ref="H50:H53"/>
    <mergeCell ref="D59:F59"/>
    <mergeCell ref="J57:O57"/>
    <mergeCell ref="O4:O9"/>
    <mergeCell ref="O10:O14"/>
    <mergeCell ref="O15:O20"/>
    <mergeCell ref="O21:O23"/>
    <mergeCell ref="O24:O25"/>
    <mergeCell ref="O50:O53"/>
    <mergeCell ref="O43:O48"/>
    <mergeCell ref="C1:O1"/>
    <mergeCell ref="O26:O30"/>
    <mergeCell ref="O31:O33"/>
    <mergeCell ref="O34:O37"/>
    <mergeCell ref="O38:O41"/>
    <mergeCell ref="I43:I48"/>
    <mergeCell ref="I50:I53"/>
    <mergeCell ref="C2:I2"/>
    <mergeCell ref="H56:I57"/>
    <mergeCell ref="I21:I23"/>
    <mergeCell ref="I24:I25"/>
    <mergeCell ref="I26:I30"/>
    <mergeCell ref="I31:I33"/>
    <mergeCell ref="I34:I37"/>
    <mergeCell ref="I38:I41"/>
  </mergeCells>
  <pageMargins left="0.7" right="0.7" top="0.75" bottom="0.75" header="0.3" footer="0.3"/>
  <pageSetup paperSize="9" scale="55" fitToHeight="0" orientation="landscape" r:id="rId1"/>
  <ignoredErrors>
    <ignoredError sqref="L4 L5:L29 L30:L48 L49:L5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tabSelected="1" workbookViewId="0">
      <selection activeCell="P61" sqref="P61:P62"/>
    </sheetView>
  </sheetViews>
  <sheetFormatPr defaultRowHeight="15" x14ac:dyDescent="0.25"/>
  <cols>
    <col min="1" max="1" width="16.42578125" customWidth="1"/>
    <col min="2" max="2" width="26.5703125" customWidth="1"/>
    <col min="3" max="3" width="13" customWidth="1"/>
    <col min="4" max="4" width="11.28515625" customWidth="1"/>
    <col min="5" max="5" width="12.140625" customWidth="1"/>
    <col min="6" max="6" width="10.140625" customWidth="1"/>
    <col min="7" max="7" width="9.5703125" customWidth="1"/>
    <col min="9" max="9" width="10.7109375" customWidth="1"/>
    <col min="10" max="10" width="12" customWidth="1"/>
    <col min="11" max="11" width="12.28515625" customWidth="1"/>
    <col min="12" max="12" width="12.42578125" style="115" customWidth="1"/>
    <col min="13" max="13" width="10.28515625" customWidth="1"/>
    <col min="14" max="14" width="10" customWidth="1"/>
    <col min="16" max="16" width="12.140625" customWidth="1"/>
  </cols>
  <sheetData>
    <row r="1" spans="1:16" ht="19.5" customHeight="1" thickBot="1" x14ac:dyDescent="0.3">
      <c r="A1" s="247" t="s">
        <v>82</v>
      </c>
      <c r="B1" s="247"/>
      <c r="C1" s="162" t="s">
        <v>81</v>
      </c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245"/>
    </row>
    <row r="2" spans="1:16" ht="15" customHeight="1" x14ac:dyDescent="0.25">
      <c r="A2" s="248"/>
      <c r="B2" s="248"/>
      <c r="C2" s="200" t="s">
        <v>49</v>
      </c>
      <c r="D2" s="201"/>
      <c r="E2" s="201"/>
      <c r="F2" s="201"/>
      <c r="G2" s="201"/>
      <c r="H2" s="201"/>
      <c r="I2" s="202"/>
      <c r="J2" s="174" t="s">
        <v>50</v>
      </c>
      <c r="K2" s="175"/>
      <c r="L2" s="175"/>
      <c r="M2" s="175"/>
      <c r="N2" s="175"/>
      <c r="O2" s="175"/>
      <c r="P2" s="218" t="s">
        <v>78</v>
      </c>
    </row>
    <row r="3" spans="1:16" ht="60.75" thickBot="1" x14ac:dyDescent="0.3">
      <c r="A3" s="27" t="s">
        <v>48</v>
      </c>
      <c r="B3" s="29" t="s">
        <v>53</v>
      </c>
      <c r="C3" s="28" t="s">
        <v>43</v>
      </c>
      <c r="D3" s="27" t="s">
        <v>44</v>
      </c>
      <c r="E3" s="27" t="s">
        <v>63</v>
      </c>
      <c r="F3" s="27" t="s">
        <v>45</v>
      </c>
      <c r="G3" s="27" t="s">
        <v>46</v>
      </c>
      <c r="H3" s="27" t="s">
        <v>70</v>
      </c>
      <c r="I3" s="103" t="s">
        <v>71</v>
      </c>
      <c r="J3" s="28" t="s">
        <v>43</v>
      </c>
      <c r="K3" s="27" t="s">
        <v>44</v>
      </c>
      <c r="L3" s="27" t="s">
        <v>63</v>
      </c>
      <c r="M3" s="27" t="s">
        <v>45</v>
      </c>
      <c r="N3" s="29" t="s">
        <v>46</v>
      </c>
      <c r="O3" s="29" t="s">
        <v>70</v>
      </c>
      <c r="P3" s="246"/>
    </row>
    <row r="4" spans="1:16" x14ac:dyDescent="0.25">
      <c r="A4" s="179" t="s">
        <v>34</v>
      </c>
      <c r="B4" s="66" t="s">
        <v>35</v>
      </c>
      <c r="C4" s="30"/>
      <c r="D4" s="31"/>
      <c r="E4" s="108"/>
      <c r="F4" s="31"/>
      <c r="G4" s="31"/>
      <c r="H4" s="212">
        <f>E5+F8+F9</f>
        <v>43</v>
      </c>
      <c r="I4" s="197">
        <f>H4*100/P4</f>
        <v>9.9307159353348737</v>
      </c>
      <c r="J4" s="30"/>
      <c r="K4" s="31"/>
      <c r="L4" s="108"/>
      <c r="M4" s="31"/>
      <c r="N4" s="129">
        <v>14</v>
      </c>
      <c r="O4" s="165">
        <f>N4+N5+M6+M7+M9+L5</f>
        <v>390</v>
      </c>
      <c r="P4" s="229">
        <f>H4+O4</f>
        <v>433</v>
      </c>
    </row>
    <row r="5" spans="1:16" x14ac:dyDescent="0.25">
      <c r="A5" s="180"/>
      <c r="B5" s="67" t="s">
        <v>36</v>
      </c>
      <c r="C5" s="120">
        <v>11</v>
      </c>
      <c r="D5" s="121">
        <v>21</v>
      </c>
      <c r="E5" s="122">
        <f>C5+D5</f>
        <v>32</v>
      </c>
      <c r="F5" s="25"/>
      <c r="G5" s="25"/>
      <c r="H5" s="167"/>
      <c r="I5" s="198"/>
      <c r="J5" s="120">
        <v>161</v>
      </c>
      <c r="K5" s="121">
        <v>198</v>
      </c>
      <c r="L5" s="122">
        <f>J5+K5</f>
        <v>359</v>
      </c>
      <c r="M5" s="25"/>
      <c r="N5" s="130">
        <v>7</v>
      </c>
      <c r="O5" s="169"/>
      <c r="P5" s="230"/>
    </row>
    <row r="6" spans="1:16" x14ac:dyDescent="0.25">
      <c r="A6" s="180"/>
      <c r="B6" s="67" t="s">
        <v>37</v>
      </c>
      <c r="C6" s="24"/>
      <c r="D6" s="25"/>
      <c r="E6" s="110"/>
      <c r="F6" s="25"/>
      <c r="G6" s="25"/>
      <c r="H6" s="167"/>
      <c r="I6" s="198"/>
      <c r="J6" s="24"/>
      <c r="K6" s="25"/>
      <c r="L6" s="110"/>
      <c r="M6" s="121">
        <v>1</v>
      </c>
      <c r="N6" s="26"/>
      <c r="O6" s="169"/>
      <c r="P6" s="230"/>
    </row>
    <row r="7" spans="1:16" x14ac:dyDescent="0.25">
      <c r="A7" s="180"/>
      <c r="B7" s="67" t="s">
        <v>38</v>
      </c>
      <c r="C7" s="24"/>
      <c r="D7" s="25"/>
      <c r="E7" s="110"/>
      <c r="F7" s="25"/>
      <c r="G7" s="25"/>
      <c r="H7" s="167"/>
      <c r="I7" s="198"/>
      <c r="J7" s="24"/>
      <c r="K7" s="25"/>
      <c r="L7" s="110"/>
      <c r="M7" s="121">
        <v>1</v>
      </c>
      <c r="N7" s="26"/>
      <c r="O7" s="169"/>
      <c r="P7" s="230"/>
    </row>
    <row r="8" spans="1:16" ht="30" x14ac:dyDescent="0.25">
      <c r="A8" s="180"/>
      <c r="B8" s="67" t="s">
        <v>39</v>
      </c>
      <c r="C8" s="24"/>
      <c r="D8" s="25"/>
      <c r="E8" s="25"/>
      <c r="F8" s="121">
        <v>3</v>
      </c>
      <c r="G8" s="25"/>
      <c r="H8" s="167"/>
      <c r="I8" s="198"/>
      <c r="J8" s="24"/>
      <c r="K8" s="25"/>
      <c r="L8" s="110"/>
      <c r="M8" s="25"/>
      <c r="N8" s="26"/>
      <c r="O8" s="169"/>
      <c r="P8" s="230"/>
    </row>
    <row r="9" spans="1:16" ht="15.75" thickBot="1" x14ac:dyDescent="0.3">
      <c r="A9" s="181"/>
      <c r="B9" s="68" t="s">
        <v>40</v>
      </c>
      <c r="C9" s="33"/>
      <c r="D9" s="34"/>
      <c r="E9" s="34"/>
      <c r="F9" s="124">
        <v>8</v>
      </c>
      <c r="G9" s="34"/>
      <c r="H9" s="213"/>
      <c r="I9" s="199"/>
      <c r="J9" s="33"/>
      <c r="K9" s="34"/>
      <c r="L9" s="111"/>
      <c r="M9" s="124">
        <v>8</v>
      </c>
      <c r="N9" s="35"/>
      <c r="O9" s="166"/>
      <c r="P9" s="231"/>
    </row>
    <row r="10" spans="1:16" x14ac:dyDescent="0.25">
      <c r="A10" s="179" t="s">
        <v>1</v>
      </c>
      <c r="B10" s="66" t="s">
        <v>35</v>
      </c>
      <c r="C10" s="30"/>
      <c r="D10" s="31"/>
      <c r="E10" s="108"/>
      <c r="F10" s="31"/>
      <c r="G10" s="31"/>
      <c r="H10" s="212">
        <f>E11+F14+F15</f>
        <v>8</v>
      </c>
      <c r="I10" s="207">
        <f>H10*100/P10</f>
        <v>11.940298507462687</v>
      </c>
      <c r="J10" s="30"/>
      <c r="K10" s="31"/>
      <c r="L10" s="108"/>
      <c r="M10" s="31"/>
      <c r="N10" s="32"/>
      <c r="O10" s="165">
        <f>L11+M12+M13+M15+M16</f>
        <v>59</v>
      </c>
      <c r="P10" s="229">
        <f>H10+O10</f>
        <v>67</v>
      </c>
    </row>
    <row r="11" spans="1:16" x14ac:dyDescent="0.25">
      <c r="A11" s="180"/>
      <c r="B11" s="67" t="s">
        <v>36</v>
      </c>
      <c r="C11" s="120">
        <v>4</v>
      </c>
      <c r="D11" s="121">
        <v>1</v>
      </c>
      <c r="E11" s="122">
        <f t="shared" ref="E11:E55" si="0">C11+D11</f>
        <v>5</v>
      </c>
      <c r="F11" s="25"/>
      <c r="G11" s="25"/>
      <c r="H11" s="167"/>
      <c r="I11" s="208"/>
      <c r="J11" s="120">
        <v>19</v>
      </c>
      <c r="K11" s="121">
        <v>34</v>
      </c>
      <c r="L11" s="122">
        <f t="shared" ref="L11:L60" si="1">J11+K11</f>
        <v>53</v>
      </c>
      <c r="M11" s="25"/>
      <c r="N11" s="26"/>
      <c r="O11" s="169"/>
      <c r="P11" s="230"/>
    </row>
    <row r="12" spans="1:16" x14ac:dyDescent="0.25">
      <c r="A12" s="180"/>
      <c r="B12" s="67" t="s">
        <v>37</v>
      </c>
      <c r="C12" s="24"/>
      <c r="D12" s="25"/>
      <c r="E12" s="110"/>
      <c r="F12" s="25"/>
      <c r="G12" s="25"/>
      <c r="H12" s="167"/>
      <c r="I12" s="208"/>
      <c r="J12" s="24"/>
      <c r="K12" s="25"/>
      <c r="L12" s="110"/>
      <c r="M12" s="121">
        <v>2</v>
      </c>
      <c r="N12" s="26"/>
      <c r="O12" s="169"/>
      <c r="P12" s="230"/>
    </row>
    <row r="13" spans="1:16" x14ac:dyDescent="0.25">
      <c r="A13" s="180"/>
      <c r="B13" s="67" t="s">
        <v>38</v>
      </c>
      <c r="C13" s="24"/>
      <c r="D13" s="25"/>
      <c r="E13" s="110"/>
      <c r="F13" s="25"/>
      <c r="G13" s="25"/>
      <c r="H13" s="167"/>
      <c r="I13" s="208"/>
      <c r="J13" s="24"/>
      <c r="K13" s="25"/>
      <c r="L13" s="110"/>
      <c r="M13" s="121">
        <v>2</v>
      </c>
      <c r="N13" s="26"/>
      <c r="O13" s="169"/>
      <c r="P13" s="230"/>
    </row>
    <row r="14" spans="1:16" ht="30" x14ac:dyDescent="0.25">
      <c r="A14" s="180"/>
      <c r="B14" s="67" t="s">
        <v>39</v>
      </c>
      <c r="C14" s="132"/>
      <c r="D14" s="133"/>
      <c r="E14" s="110"/>
      <c r="F14" s="134">
        <v>1</v>
      </c>
      <c r="G14" s="133"/>
      <c r="H14" s="232"/>
      <c r="I14" s="233"/>
      <c r="J14" s="132"/>
      <c r="K14" s="133"/>
      <c r="L14" s="110"/>
      <c r="M14" s="133"/>
      <c r="N14" s="135"/>
      <c r="O14" s="169"/>
      <c r="P14" s="230"/>
    </row>
    <row r="15" spans="1:16" ht="15.75" thickBot="1" x14ac:dyDescent="0.3">
      <c r="A15" s="180"/>
      <c r="B15" s="68" t="s">
        <v>40</v>
      </c>
      <c r="C15" s="132"/>
      <c r="D15" s="133"/>
      <c r="E15" s="110"/>
      <c r="F15" s="134">
        <v>2</v>
      </c>
      <c r="G15" s="133"/>
      <c r="H15" s="232"/>
      <c r="I15" s="233"/>
      <c r="J15" s="132"/>
      <c r="K15" s="133"/>
      <c r="L15" s="110"/>
      <c r="M15" s="134">
        <v>1</v>
      </c>
      <c r="N15" s="135"/>
      <c r="O15" s="169"/>
      <c r="P15" s="230"/>
    </row>
    <row r="16" spans="1:16" ht="15.75" thickBot="1" x14ac:dyDescent="0.3">
      <c r="A16" s="181"/>
      <c r="B16" s="138" t="s">
        <v>83</v>
      </c>
      <c r="C16" s="33"/>
      <c r="D16" s="34"/>
      <c r="E16" s="111"/>
      <c r="F16" s="34"/>
      <c r="G16" s="34"/>
      <c r="H16" s="213"/>
      <c r="I16" s="209"/>
      <c r="J16" s="33"/>
      <c r="K16" s="34"/>
      <c r="L16" s="111"/>
      <c r="M16" s="124">
        <v>1</v>
      </c>
      <c r="N16" s="35"/>
      <c r="O16" s="166"/>
      <c r="P16" s="231"/>
    </row>
    <row r="17" spans="1:16" x14ac:dyDescent="0.25">
      <c r="A17" s="179" t="s">
        <v>2</v>
      </c>
      <c r="B17" s="66" t="s">
        <v>35</v>
      </c>
      <c r="C17" s="30"/>
      <c r="D17" s="31"/>
      <c r="E17" s="108"/>
      <c r="F17" s="31"/>
      <c r="G17" s="31"/>
      <c r="H17" s="212">
        <f>E18+F21</f>
        <v>14</v>
      </c>
      <c r="I17" s="197">
        <f>H17*100/P17</f>
        <v>10.144927536231885</v>
      </c>
      <c r="J17" s="30"/>
      <c r="K17" s="31"/>
      <c r="L17" s="108"/>
      <c r="M17" s="31"/>
      <c r="N17" s="32"/>
      <c r="O17" s="165">
        <f>L18+M19+M20+M22</f>
        <v>124</v>
      </c>
      <c r="P17" s="229">
        <f>H17+O17</f>
        <v>138</v>
      </c>
    </row>
    <row r="18" spans="1:16" x14ac:dyDescent="0.25">
      <c r="A18" s="180"/>
      <c r="B18" s="67" t="s">
        <v>36</v>
      </c>
      <c r="C18" s="120">
        <v>4</v>
      </c>
      <c r="D18" s="121">
        <v>9</v>
      </c>
      <c r="E18" s="122">
        <f t="shared" si="0"/>
        <v>13</v>
      </c>
      <c r="F18" s="25"/>
      <c r="G18" s="25"/>
      <c r="H18" s="167"/>
      <c r="I18" s="198"/>
      <c r="J18" s="120">
        <v>54</v>
      </c>
      <c r="K18" s="121">
        <v>60</v>
      </c>
      <c r="L18" s="122">
        <f t="shared" si="1"/>
        <v>114</v>
      </c>
      <c r="M18" s="25"/>
      <c r="N18" s="26"/>
      <c r="O18" s="169"/>
      <c r="P18" s="230"/>
    </row>
    <row r="19" spans="1:16" x14ac:dyDescent="0.25">
      <c r="A19" s="180"/>
      <c r="B19" s="67" t="s">
        <v>37</v>
      </c>
      <c r="C19" s="24"/>
      <c r="D19" s="25"/>
      <c r="E19" s="110"/>
      <c r="F19" s="25"/>
      <c r="G19" s="25"/>
      <c r="H19" s="167"/>
      <c r="I19" s="198"/>
      <c r="J19" s="24"/>
      <c r="K19" s="25"/>
      <c r="L19" s="110"/>
      <c r="M19" s="121">
        <v>5</v>
      </c>
      <c r="N19" s="26"/>
      <c r="O19" s="169"/>
      <c r="P19" s="230"/>
    </row>
    <row r="20" spans="1:16" x14ac:dyDescent="0.25">
      <c r="A20" s="180"/>
      <c r="B20" s="67" t="s">
        <v>38</v>
      </c>
      <c r="C20" s="24"/>
      <c r="D20" s="25"/>
      <c r="E20" s="110"/>
      <c r="F20" s="25"/>
      <c r="G20" s="25"/>
      <c r="H20" s="167"/>
      <c r="I20" s="198"/>
      <c r="J20" s="24"/>
      <c r="K20" s="25"/>
      <c r="L20" s="110"/>
      <c r="M20" s="121">
        <v>3</v>
      </c>
      <c r="N20" s="26"/>
      <c r="O20" s="169"/>
      <c r="P20" s="230"/>
    </row>
    <row r="21" spans="1:16" ht="30" x14ac:dyDescent="0.25">
      <c r="A21" s="180"/>
      <c r="B21" s="67" t="s">
        <v>39</v>
      </c>
      <c r="C21" s="24"/>
      <c r="D21" s="25"/>
      <c r="E21" s="110"/>
      <c r="F21" s="121">
        <v>1</v>
      </c>
      <c r="G21" s="25"/>
      <c r="H21" s="167"/>
      <c r="I21" s="198"/>
      <c r="J21" s="24"/>
      <c r="K21" s="25"/>
      <c r="L21" s="110"/>
      <c r="M21" s="25"/>
      <c r="N21" s="26"/>
      <c r="O21" s="169"/>
      <c r="P21" s="230"/>
    </row>
    <row r="22" spans="1:16" ht="15.75" thickBot="1" x14ac:dyDescent="0.3">
      <c r="A22" s="181"/>
      <c r="B22" s="68" t="s">
        <v>40</v>
      </c>
      <c r="C22" s="33"/>
      <c r="D22" s="34"/>
      <c r="E22" s="111"/>
      <c r="F22" s="34"/>
      <c r="G22" s="34"/>
      <c r="H22" s="213"/>
      <c r="I22" s="199"/>
      <c r="J22" s="33"/>
      <c r="K22" s="34"/>
      <c r="L22" s="111"/>
      <c r="M22" s="124">
        <v>2</v>
      </c>
      <c r="N22" s="35"/>
      <c r="O22" s="166"/>
      <c r="P22" s="231"/>
    </row>
    <row r="23" spans="1:16" x14ac:dyDescent="0.25">
      <c r="A23" s="179" t="s">
        <v>3</v>
      </c>
      <c r="B23" s="66" t="s">
        <v>36</v>
      </c>
      <c r="C23" s="30"/>
      <c r="D23" s="31"/>
      <c r="E23" s="108"/>
      <c r="F23" s="31"/>
      <c r="G23" s="31"/>
      <c r="H23" s="212">
        <v>0</v>
      </c>
      <c r="I23" s="207">
        <v>0</v>
      </c>
      <c r="J23" s="117">
        <v>7</v>
      </c>
      <c r="K23" s="118">
        <v>11</v>
      </c>
      <c r="L23" s="119">
        <f t="shared" si="1"/>
        <v>18</v>
      </c>
      <c r="M23" s="31"/>
      <c r="N23" s="129">
        <v>1</v>
      </c>
      <c r="O23" s="165">
        <f>N23+M24+L23</f>
        <v>20</v>
      </c>
      <c r="P23" s="229">
        <f>H23+O23</f>
        <v>20</v>
      </c>
    </row>
    <row r="24" spans="1:16" x14ac:dyDescent="0.25">
      <c r="A24" s="180"/>
      <c r="B24" s="67" t="s">
        <v>38</v>
      </c>
      <c r="C24" s="24"/>
      <c r="D24" s="25"/>
      <c r="E24" s="110"/>
      <c r="F24" s="25"/>
      <c r="G24" s="25"/>
      <c r="H24" s="167"/>
      <c r="I24" s="208"/>
      <c r="J24" s="24"/>
      <c r="K24" s="25"/>
      <c r="L24" s="110"/>
      <c r="M24" s="121">
        <v>1</v>
      </c>
      <c r="N24" s="26"/>
      <c r="O24" s="169"/>
      <c r="P24" s="230"/>
    </row>
    <row r="25" spans="1:16" ht="30.75" thickBot="1" x14ac:dyDescent="0.3">
      <c r="A25" s="181"/>
      <c r="B25" s="68" t="s">
        <v>47</v>
      </c>
      <c r="C25" s="33"/>
      <c r="D25" s="34"/>
      <c r="E25" s="111"/>
      <c r="F25" s="34"/>
      <c r="G25" s="34"/>
      <c r="H25" s="213"/>
      <c r="I25" s="209"/>
      <c r="J25" s="33"/>
      <c r="K25" s="34"/>
      <c r="L25" s="111"/>
      <c r="M25" s="34"/>
      <c r="N25" s="35"/>
      <c r="O25" s="166"/>
      <c r="P25" s="231"/>
    </row>
    <row r="26" spans="1:16" x14ac:dyDescent="0.25">
      <c r="A26" s="179" t="s">
        <v>4</v>
      </c>
      <c r="B26" s="66" t="s">
        <v>35</v>
      </c>
      <c r="C26" s="30"/>
      <c r="D26" s="31"/>
      <c r="E26" s="108"/>
      <c r="F26" s="31"/>
      <c r="G26" s="31"/>
      <c r="H26" s="212">
        <v>0</v>
      </c>
      <c r="I26" s="207">
        <v>0</v>
      </c>
      <c r="J26" s="30"/>
      <c r="K26" s="31"/>
      <c r="L26" s="108"/>
      <c r="M26" s="31"/>
      <c r="N26" s="32"/>
      <c r="O26" s="165">
        <f>L27</f>
        <v>6</v>
      </c>
      <c r="P26" s="229">
        <f>H26+O26</f>
        <v>6</v>
      </c>
    </row>
    <row r="27" spans="1:16" ht="15.75" thickBot="1" x14ac:dyDescent="0.3">
      <c r="A27" s="181"/>
      <c r="B27" s="68" t="s">
        <v>36</v>
      </c>
      <c r="C27" s="33"/>
      <c r="D27" s="34"/>
      <c r="E27" s="111"/>
      <c r="F27" s="34"/>
      <c r="G27" s="34"/>
      <c r="H27" s="213"/>
      <c r="I27" s="209"/>
      <c r="J27" s="123">
        <v>3</v>
      </c>
      <c r="K27" s="124">
        <v>3</v>
      </c>
      <c r="L27" s="125">
        <f t="shared" si="1"/>
        <v>6</v>
      </c>
      <c r="M27" s="34"/>
      <c r="N27" s="35"/>
      <c r="O27" s="166"/>
      <c r="P27" s="231"/>
    </row>
    <row r="28" spans="1:16" x14ac:dyDescent="0.25">
      <c r="A28" s="179" t="s">
        <v>5</v>
      </c>
      <c r="B28" s="66" t="s">
        <v>35</v>
      </c>
      <c r="C28" s="30"/>
      <c r="D28" s="31"/>
      <c r="E28" s="108"/>
      <c r="F28" s="31"/>
      <c r="G28" s="31"/>
      <c r="H28" s="212">
        <f>E29+F32</f>
        <v>8</v>
      </c>
      <c r="I28" s="234">
        <v>1.64</v>
      </c>
      <c r="J28" s="30"/>
      <c r="K28" s="31"/>
      <c r="L28" s="108"/>
      <c r="M28" s="31"/>
      <c r="N28" s="129">
        <v>25</v>
      </c>
      <c r="O28" s="165">
        <f>N28+N29+M30+M31+M32+L29</f>
        <v>485</v>
      </c>
      <c r="P28" s="229">
        <f>H28+O28</f>
        <v>493</v>
      </c>
    </row>
    <row r="29" spans="1:16" x14ac:dyDescent="0.25">
      <c r="A29" s="180"/>
      <c r="B29" s="67" t="s">
        <v>36</v>
      </c>
      <c r="C29" s="120">
        <v>2</v>
      </c>
      <c r="D29" s="121">
        <v>4</v>
      </c>
      <c r="E29" s="122">
        <f t="shared" si="0"/>
        <v>6</v>
      </c>
      <c r="F29" s="25"/>
      <c r="G29" s="25"/>
      <c r="H29" s="167"/>
      <c r="I29" s="235"/>
      <c r="J29" s="120">
        <v>158</v>
      </c>
      <c r="K29" s="121">
        <v>245</v>
      </c>
      <c r="L29" s="122">
        <f t="shared" si="1"/>
        <v>403</v>
      </c>
      <c r="M29" s="25"/>
      <c r="N29" s="130">
        <v>51</v>
      </c>
      <c r="O29" s="169"/>
      <c r="P29" s="230"/>
    </row>
    <row r="30" spans="1:16" x14ac:dyDescent="0.25">
      <c r="A30" s="180"/>
      <c r="B30" s="67" t="s">
        <v>37</v>
      </c>
      <c r="C30" s="24"/>
      <c r="D30" s="25"/>
      <c r="E30" s="110"/>
      <c r="F30" s="25"/>
      <c r="G30" s="25"/>
      <c r="H30" s="167"/>
      <c r="I30" s="235"/>
      <c r="J30" s="24"/>
      <c r="K30" s="25"/>
      <c r="L30" s="110"/>
      <c r="M30" s="121">
        <v>2</v>
      </c>
      <c r="N30" s="26"/>
      <c r="O30" s="169"/>
      <c r="P30" s="230"/>
    </row>
    <row r="31" spans="1:16" x14ac:dyDescent="0.25">
      <c r="A31" s="180"/>
      <c r="B31" s="67" t="s">
        <v>38</v>
      </c>
      <c r="C31" s="24"/>
      <c r="D31" s="25"/>
      <c r="E31" s="110"/>
      <c r="F31" s="25"/>
      <c r="G31" s="25"/>
      <c r="H31" s="167"/>
      <c r="I31" s="235"/>
      <c r="J31" s="24"/>
      <c r="K31" s="25"/>
      <c r="L31" s="110"/>
      <c r="M31" s="121">
        <v>1</v>
      </c>
      <c r="N31" s="26"/>
      <c r="O31" s="169"/>
      <c r="P31" s="230"/>
    </row>
    <row r="32" spans="1:16" ht="15.75" thickBot="1" x14ac:dyDescent="0.3">
      <c r="A32" s="181"/>
      <c r="B32" s="68" t="s">
        <v>40</v>
      </c>
      <c r="C32" s="33"/>
      <c r="D32" s="34"/>
      <c r="E32" s="111"/>
      <c r="F32" s="124">
        <v>2</v>
      </c>
      <c r="G32" s="34"/>
      <c r="H32" s="213"/>
      <c r="I32" s="236"/>
      <c r="J32" s="33"/>
      <c r="K32" s="34"/>
      <c r="L32" s="111"/>
      <c r="M32" s="124">
        <v>3</v>
      </c>
      <c r="N32" s="35"/>
      <c r="O32" s="166"/>
      <c r="P32" s="231"/>
    </row>
    <row r="33" spans="1:16" x14ac:dyDescent="0.25">
      <c r="A33" s="179" t="s">
        <v>6</v>
      </c>
      <c r="B33" s="66" t="s">
        <v>35</v>
      </c>
      <c r="C33" s="30"/>
      <c r="D33" s="31"/>
      <c r="E33" s="108"/>
      <c r="F33" s="31"/>
      <c r="G33" s="31"/>
      <c r="H33" s="212">
        <f>E34+F36</f>
        <v>4</v>
      </c>
      <c r="I33" s="207">
        <v>8.69</v>
      </c>
      <c r="J33" s="30"/>
      <c r="K33" s="31"/>
      <c r="L33" s="108"/>
      <c r="M33" s="31"/>
      <c r="N33" s="129">
        <v>1</v>
      </c>
      <c r="O33" s="165">
        <f>N33+N34+M35+L34</f>
        <v>42</v>
      </c>
      <c r="P33" s="229">
        <f>H33+O33</f>
        <v>46</v>
      </c>
    </row>
    <row r="34" spans="1:16" x14ac:dyDescent="0.25">
      <c r="A34" s="180"/>
      <c r="B34" s="67" t="s">
        <v>36</v>
      </c>
      <c r="C34" s="120">
        <v>1</v>
      </c>
      <c r="D34" s="121">
        <v>2</v>
      </c>
      <c r="E34" s="122">
        <f t="shared" si="0"/>
        <v>3</v>
      </c>
      <c r="F34" s="25"/>
      <c r="G34" s="25"/>
      <c r="H34" s="167"/>
      <c r="I34" s="208"/>
      <c r="J34" s="120">
        <v>16</v>
      </c>
      <c r="K34" s="121">
        <v>21</v>
      </c>
      <c r="L34" s="122">
        <f t="shared" si="1"/>
        <v>37</v>
      </c>
      <c r="M34" s="25"/>
      <c r="N34" s="130">
        <v>3</v>
      </c>
      <c r="O34" s="169"/>
      <c r="P34" s="230"/>
    </row>
    <row r="35" spans="1:16" ht="15.75" thickBot="1" x14ac:dyDescent="0.3">
      <c r="A35" s="180"/>
      <c r="B35" s="68" t="s">
        <v>37</v>
      </c>
      <c r="C35" s="132"/>
      <c r="D35" s="133"/>
      <c r="E35" s="110"/>
      <c r="F35" s="133"/>
      <c r="G35" s="133"/>
      <c r="H35" s="232"/>
      <c r="I35" s="233"/>
      <c r="J35" s="132"/>
      <c r="K35" s="133"/>
      <c r="L35" s="110"/>
      <c r="M35" s="134">
        <v>1</v>
      </c>
      <c r="N35" s="135"/>
      <c r="O35" s="169"/>
      <c r="P35" s="230"/>
    </row>
    <row r="36" spans="1:16" ht="30.75" thickBot="1" x14ac:dyDescent="0.3">
      <c r="A36" s="181"/>
      <c r="B36" s="68" t="s">
        <v>39</v>
      </c>
      <c r="C36" s="33"/>
      <c r="D36" s="34"/>
      <c r="E36" s="111"/>
      <c r="F36" s="124">
        <v>1</v>
      </c>
      <c r="G36" s="34"/>
      <c r="H36" s="213"/>
      <c r="I36" s="209"/>
      <c r="J36" s="33"/>
      <c r="K36" s="34"/>
      <c r="L36" s="111"/>
      <c r="M36" s="34"/>
      <c r="N36" s="35"/>
      <c r="O36" s="166"/>
      <c r="P36" s="231"/>
    </row>
    <row r="37" spans="1:16" ht="15" customHeight="1" x14ac:dyDescent="0.25">
      <c r="A37" s="179" t="s">
        <v>7</v>
      </c>
      <c r="B37" s="66" t="s">
        <v>35</v>
      </c>
      <c r="C37" s="30"/>
      <c r="D37" s="31"/>
      <c r="E37" s="108"/>
      <c r="F37" s="31"/>
      <c r="G37" s="118">
        <v>1</v>
      </c>
      <c r="H37" s="212">
        <f>E38+F39+G37</f>
        <v>33</v>
      </c>
      <c r="I37" s="237">
        <v>25</v>
      </c>
      <c r="J37" s="30"/>
      <c r="K37" s="31"/>
      <c r="L37" s="108"/>
      <c r="M37" s="31"/>
      <c r="N37" s="32"/>
      <c r="O37" s="165">
        <f>L38</f>
        <v>96</v>
      </c>
      <c r="P37" s="229">
        <f>H37+O37</f>
        <v>129</v>
      </c>
    </row>
    <row r="38" spans="1:16" ht="15" customHeight="1" x14ac:dyDescent="0.25">
      <c r="A38" s="180"/>
      <c r="B38" s="67" t="s">
        <v>36</v>
      </c>
      <c r="C38" s="120">
        <v>9</v>
      </c>
      <c r="D38" s="121">
        <v>18</v>
      </c>
      <c r="E38" s="122">
        <f t="shared" si="0"/>
        <v>27</v>
      </c>
      <c r="F38" s="25"/>
      <c r="G38" s="25"/>
      <c r="H38" s="167"/>
      <c r="I38" s="238"/>
      <c r="J38" s="120">
        <v>41</v>
      </c>
      <c r="K38" s="121">
        <v>55</v>
      </c>
      <c r="L38" s="122">
        <f>J38+K38</f>
        <v>96</v>
      </c>
      <c r="M38" s="25"/>
      <c r="N38" s="26"/>
      <c r="O38" s="169"/>
      <c r="P38" s="230"/>
    </row>
    <row r="39" spans="1:16" ht="30" x14ac:dyDescent="0.25">
      <c r="A39" s="180"/>
      <c r="B39" s="67" t="s">
        <v>39</v>
      </c>
      <c r="C39" s="24"/>
      <c r="D39" s="25"/>
      <c r="E39" s="110"/>
      <c r="F39" s="121">
        <v>5</v>
      </c>
      <c r="G39" s="25"/>
      <c r="H39" s="167"/>
      <c r="I39" s="238"/>
      <c r="J39" s="24"/>
      <c r="K39" s="25"/>
      <c r="L39" s="110"/>
      <c r="M39" s="25"/>
      <c r="N39" s="26"/>
      <c r="O39" s="169"/>
      <c r="P39" s="230"/>
    </row>
    <row r="40" spans="1:16" ht="15.75" customHeight="1" thickBot="1" x14ac:dyDescent="0.3">
      <c r="A40" s="181"/>
      <c r="B40" s="68" t="s">
        <v>40</v>
      </c>
      <c r="C40" s="33"/>
      <c r="D40" s="34"/>
      <c r="E40" s="111"/>
      <c r="F40" s="34"/>
      <c r="G40" s="34"/>
      <c r="H40" s="213"/>
      <c r="I40" s="239"/>
      <c r="J40" s="33"/>
      <c r="K40" s="34"/>
      <c r="L40" s="111"/>
      <c r="M40" s="34"/>
      <c r="N40" s="35"/>
      <c r="O40" s="166"/>
      <c r="P40" s="231"/>
    </row>
    <row r="41" spans="1:16" x14ac:dyDescent="0.25">
      <c r="A41" s="179" t="s">
        <v>41</v>
      </c>
      <c r="B41" s="66" t="s">
        <v>35</v>
      </c>
      <c r="C41" s="30"/>
      <c r="D41" s="31"/>
      <c r="E41" s="108"/>
      <c r="F41" s="31"/>
      <c r="G41" s="31"/>
      <c r="H41" s="212">
        <f>E42</f>
        <v>1</v>
      </c>
      <c r="I41" s="207">
        <f>H41*100/P41</f>
        <v>1.3157894736842106</v>
      </c>
      <c r="J41" s="30"/>
      <c r="K41" s="31"/>
      <c r="L41" s="108"/>
      <c r="M41" s="31"/>
      <c r="N41" s="129">
        <v>8</v>
      </c>
      <c r="O41" s="165">
        <f>N41+M43+M44+M45+L42</f>
        <v>75</v>
      </c>
      <c r="P41" s="229">
        <f>H41+O41</f>
        <v>76</v>
      </c>
    </row>
    <row r="42" spans="1:16" x14ac:dyDescent="0.25">
      <c r="A42" s="180"/>
      <c r="B42" s="67" t="s">
        <v>36</v>
      </c>
      <c r="C42" s="24"/>
      <c r="D42" s="121">
        <v>1</v>
      </c>
      <c r="E42" s="122">
        <f t="shared" si="0"/>
        <v>1</v>
      </c>
      <c r="F42" s="25"/>
      <c r="G42" s="25"/>
      <c r="H42" s="167"/>
      <c r="I42" s="208"/>
      <c r="J42" s="120">
        <v>21</v>
      </c>
      <c r="K42" s="121">
        <v>39</v>
      </c>
      <c r="L42" s="122">
        <f t="shared" si="1"/>
        <v>60</v>
      </c>
      <c r="M42" s="25"/>
      <c r="N42" s="26"/>
      <c r="O42" s="169"/>
      <c r="P42" s="230"/>
    </row>
    <row r="43" spans="1:16" x14ac:dyDescent="0.25">
      <c r="A43" s="180"/>
      <c r="B43" s="67" t="s">
        <v>37</v>
      </c>
      <c r="C43" s="24"/>
      <c r="D43" s="25"/>
      <c r="E43" s="110"/>
      <c r="F43" s="25"/>
      <c r="G43" s="25"/>
      <c r="H43" s="167"/>
      <c r="I43" s="208"/>
      <c r="J43" s="24"/>
      <c r="K43" s="25"/>
      <c r="L43" s="110"/>
      <c r="M43" s="121">
        <v>1</v>
      </c>
      <c r="N43" s="26"/>
      <c r="O43" s="169"/>
      <c r="P43" s="230"/>
    </row>
    <row r="44" spans="1:16" x14ac:dyDescent="0.25">
      <c r="A44" s="180"/>
      <c r="B44" s="67" t="s">
        <v>38</v>
      </c>
      <c r="C44" s="24"/>
      <c r="D44" s="25"/>
      <c r="E44" s="110"/>
      <c r="F44" s="25"/>
      <c r="G44" s="25"/>
      <c r="H44" s="167"/>
      <c r="I44" s="208"/>
      <c r="J44" s="24"/>
      <c r="K44" s="25"/>
      <c r="L44" s="110"/>
      <c r="M44" s="121">
        <v>3</v>
      </c>
      <c r="N44" s="26"/>
      <c r="O44" s="169"/>
      <c r="P44" s="230"/>
    </row>
    <row r="45" spans="1:16" ht="15.75" thickBot="1" x14ac:dyDescent="0.3">
      <c r="A45" s="181"/>
      <c r="B45" s="68" t="s">
        <v>40</v>
      </c>
      <c r="C45" s="33"/>
      <c r="D45" s="34"/>
      <c r="E45" s="111"/>
      <c r="F45" s="34"/>
      <c r="G45" s="34"/>
      <c r="H45" s="213"/>
      <c r="I45" s="209"/>
      <c r="J45" s="33"/>
      <c r="K45" s="34"/>
      <c r="L45" s="111"/>
      <c r="M45" s="124">
        <v>3</v>
      </c>
      <c r="N45" s="35"/>
      <c r="O45" s="166"/>
      <c r="P45" s="231"/>
    </row>
    <row r="46" spans="1:16" ht="19.5" thickBot="1" x14ac:dyDescent="0.3">
      <c r="A46" s="65" t="s">
        <v>8</v>
      </c>
      <c r="B46" s="69" t="s">
        <v>36</v>
      </c>
      <c r="C46" s="38"/>
      <c r="D46" s="39"/>
      <c r="E46" s="112"/>
      <c r="F46" s="39"/>
      <c r="G46" s="39"/>
      <c r="H46" s="104">
        <v>0</v>
      </c>
      <c r="I46" s="105">
        <v>0</v>
      </c>
      <c r="J46" s="126">
        <v>10</v>
      </c>
      <c r="K46" s="127">
        <v>12</v>
      </c>
      <c r="L46" s="128">
        <f t="shared" si="1"/>
        <v>22</v>
      </c>
      <c r="M46" s="39"/>
      <c r="N46" s="40"/>
      <c r="O46" s="81">
        <f>L46</f>
        <v>22</v>
      </c>
      <c r="P46" s="139">
        <f>H46+O46</f>
        <v>22</v>
      </c>
    </row>
    <row r="47" spans="1:16" ht="19.5" thickBot="1" x14ac:dyDescent="0.3">
      <c r="A47" s="65" t="s">
        <v>9</v>
      </c>
      <c r="B47" s="69" t="s">
        <v>36</v>
      </c>
      <c r="C47" s="38"/>
      <c r="D47" s="39"/>
      <c r="E47" s="112"/>
      <c r="F47" s="39"/>
      <c r="G47" s="39"/>
      <c r="H47" s="104">
        <v>0</v>
      </c>
      <c r="I47" s="105">
        <v>0</v>
      </c>
      <c r="J47" s="126">
        <v>2</v>
      </c>
      <c r="K47" s="127">
        <v>2</v>
      </c>
      <c r="L47" s="128">
        <f t="shared" si="1"/>
        <v>4</v>
      </c>
      <c r="M47" s="127"/>
      <c r="N47" s="131"/>
      <c r="O47" s="81">
        <f>L47</f>
        <v>4</v>
      </c>
      <c r="P47" s="139">
        <f>H47+O47</f>
        <v>4</v>
      </c>
    </row>
    <row r="48" spans="1:16" x14ac:dyDescent="0.25">
      <c r="A48" s="179" t="s">
        <v>10</v>
      </c>
      <c r="B48" s="66" t="s">
        <v>35</v>
      </c>
      <c r="C48" s="30"/>
      <c r="D48" s="31"/>
      <c r="E48" s="108"/>
      <c r="F48" s="31"/>
      <c r="G48" s="118">
        <v>1</v>
      </c>
      <c r="H48" s="212">
        <f>E49+G48+F50+F52+F53</f>
        <v>45</v>
      </c>
      <c r="I48" s="207"/>
      <c r="J48" s="30"/>
      <c r="K48" s="31"/>
      <c r="L48" s="108"/>
      <c r="M48" s="31"/>
      <c r="N48" s="129">
        <v>28</v>
      </c>
      <c r="O48" s="165">
        <f>N48+N49+M50+M51+M53+L49</f>
        <v>337</v>
      </c>
      <c r="P48" s="229">
        <f>H48+O48</f>
        <v>382</v>
      </c>
    </row>
    <row r="49" spans="1:16" x14ac:dyDescent="0.25">
      <c r="A49" s="180"/>
      <c r="B49" s="67" t="s">
        <v>36</v>
      </c>
      <c r="C49" s="120">
        <v>18</v>
      </c>
      <c r="D49" s="121">
        <v>23</v>
      </c>
      <c r="E49" s="122">
        <f t="shared" si="0"/>
        <v>41</v>
      </c>
      <c r="F49" s="25"/>
      <c r="G49" s="25"/>
      <c r="H49" s="167"/>
      <c r="I49" s="208"/>
      <c r="J49" s="120">
        <v>131</v>
      </c>
      <c r="K49" s="121">
        <v>149</v>
      </c>
      <c r="L49" s="122">
        <f t="shared" si="1"/>
        <v>280</v>
      </c>
      <c r="M49" s="25"/>
      <c r="N49" s="130">
        <v>9</v>
      </c>
      <c r="O49" s="169"/>
      <c r="P49" s="230"/>
    </row>
    <row r="50" spans="1:16" x14ac:dyDescent="0.25">
      <c r="A50" s="180"/>
      <c r="B50" s="67" t="s">
        <v>37</v>
      </c>
      <c r="C50" s="24"/>
      <c r="D50" s="25"/>
      <c r="E50" s="110"/>
      <c r="F50" s="121">
        <v>1</v>
      </c>
      <c r="G50" s="25"/>
      <c r="H50" s="167"/>
      <c r="I50" s="208"/>
      <c r="J50" s="24"/>
      <c r="K50" s="25"/>
      <c r="L50" s="110"/>
      <c r="M50" s="121">
        <v>3</v>
      </c>
      <c r="N50" s="26"/>
      <c r="O50" s="169"/>
      <c r="P50" s="230"/>
    </row>
    <row r="51" spans="1:16" x14ac:dyDescent="0.25">
      <c r="A51" s="180"/>
      <c r="B51" s="67" t="s">
        <v>38</v>
      </c>
      <c r="C51" s="24"/>
      <c r="D51" s="25"/>
      <c r="E51" s="110"/>
      <c r="F51" s="25"/>
      <c r="G51" s="25"/>
      <c r="H51" s="167"/>
      <c r="I51" s="208"/>
      <c r="J51" s="24"/>
      <c r="K51" s="25"/>
      <c r="L51" s="110"/>
      <c r="M51" s="121">
        <v>7</v>
      </c>
      <c r="N51" s="26"/>
      <c r="O51" s="169"/>
      <c r="P51" s="230"/>
    </row>
    <row r="52" spans="1:16" ht="30" x14ac:dyDescent="0.25">
      <c r="A52" s="180"/>
      <c r="B52" s="67" t="s">
        <v>39</v>
      </c>
      <c r="C52" s="24"/>
      <c r="D52" s="25"/>
      <c r="E52" s="110"/>
      <c r="F52" s="121">
        <v>1</v>
      </c>
      <c r="G52" s="25"/>
      <c r="H52" s="167"/>
      <c r="I52" s="208"/>
      <c r="J52" s="24"/>
      <c r="K52" s="25"/>
      <c r="L52" s="110"/>
      <c r="M52" s="25"/>
      <c r="N52" s="26"/>
      <c r="O52" s="169"/>
      <c r="P52" s="230"/>
    </row>
    <row r="53" spans="1:16" ht="15.75" thickBot="1" x14ac:dyDescent="0.3">
      <c r="A53" s="181"/>
      <c r="B53" s="68" t="s">
        <v>40</v>
      </c>
      <c r="C53" s="33"/>
      <c r="D53" s="34"/>
      <c r="E53" s="111"/>
      <c r="F53" s="124">
        <v>1</v>
      </c>
      <c r="G53" s="34"/>
      <c r="H53" s="213"/>
      <c r="I53" s="209"/>
      <c r="J53" s="33"/>
      <c r="K53" s="34"/>
      <c r="L53" s="111"/>
      <c r="M53" s="124">
        <v>10</v>
      </c>
      <c r="N53" s="35"/>
      <c r="O53" s="166"/>
      <c r="P53" s="231"/>
    </row>
    <row r="54" spans="1:16" x14ac:dyDescent="0.25">
      <c r="A54" s="179" t="s">
        <v>42</v>
      </c>
      <c r="B54" s="66" t="s">
        <v>35</v>
      </c>
      <c r="C54" s="30"/>
      <c r="D54" s="31"/>
      <c r="E54" s="108"/>
      <c r="F54" s="31"/>
      <c r="G54" s="31"/>
      <c r="H54" s="212">
        <f>E55</f>
        <v>1</v>
      </c>
      <c r="I54" s="207">
        <v>1.92</v>
      </c>
      <c r="J54" s="30"/>
      <c r="K54" s="31"/>
      <c r="L54" s="108"/>
      <c r="M54" s="31"/>
      <c r="N54" s="129">
        <v>2</v>
      </c>
      <c r="O54" s="165">
        <f>N54+M56+M57+L55</f>
        <v>51</v>
      </c>
      <c r="P54" s="229">
        <f>H54+O54</f>
        <v>52</v>
      </c>
    </row>
    <row r="55" spans="1:16" x14ac:dyDescent="0.25">
      <c r="A55" s="180"/>
      <c r="B55" s="67" t="s">
        <v>36</v>
      </c>
      <c r="C55" s="24"/>
      <c r="D55" s="121">
        <v>1</v>
      </c>
      <c r="E55" s="122">
        <f t="shared" si="0"/>
        <v>1</v>
      </c>
      <c r="F55" s="25"/>
      <c r="G55" s="25"/>
      <c r="H55" s="167"/>
      <c r="I55" s="208"/>
      <c r="J55" s="120">
        <v>26</v>
      </c>
      <c r="K55" s="121">
        <v>20</v>
      </c>
      <c r="L55" s="122">
        <f t="shared" si="1"/>
        <v>46</v>
      </c>
      <c r="M55" s="25"/>
      <c r="N55" s="26"/>
      <c r="O55" s="169"/>
      <c r="P55" s="230"/>
    </row>
    <row r="56" spans="1:16" x14ac:dyDescent="0.25">
      <c r="A56" s="180"/>
      <c r="B56" s="67" t="s">
        <v>38</v>
      </c>
      <c r="C56" s="24"/>
      <c r="D56" s="25"/>
      <c r="E56" s="110"/>
      <c r="F56" s="25"/>
      <c r="G56" s="25"/>
      <c r="H56" s="167"/>
      <c r="I56" s="208"/>
      <c r="J56" s="24"/>
      <c r="K56" s="25"/>
      <c r="L56" s="110"/>
      <c r="M56" s="121">
        <v>2</v>
      </c>
      <c r="N56" s="26"/>
      <c r="O56" s="169"/>
      <c r="P56" s="230"/>
    </row>
    <row r="57" spans="1:16" ht="15.75" thickBot="1" x14ac:dyDescent="0.3">
      <c r="A57" s="181"/>
      <c r="B57" s="68" t="s">
        <v>83</v>
      </c>
      <c r="C57" s="33"/>
      <c r="D57" s="34"/>
      <c r="E57" s="111"/>
      <c r="F57" s="34"/>
      <c r="G57" s="34"/>
      <c r="H57" s="213"/>
      <c r="I57" s="209"/>
      <c r="J57" s="33"/>
      <c r="K57" s="34"/>
      <c r="L57" s="111"/>
      <c r="M57" s="124">
        <v>1</v>
      </c>
      <c r="N57" s="35"/>
      <c r="O57" s="166"/>
      <c r="P57" s="231"/>
    </row>
    <row r="58" spans="1:16" ht="18.75" customHeight="1" x14ac:dyDescent="0.25">
      <c r="A58" s="249" t="s">
        <v>12</v>
      </c>
      <c r="B58" s="136" t="s">
        <v>35</v>
      </c>
      <c r="C58" s="31"/>
      <c r="D58" s="31"/>
      <c r="E58" s="108"/>
      <c r="F58" s="31"/>
      <c r="G58" s="31"/>
      <c r="H58" s="224">
        <v>0</v>
      </c>
      <c r="I58" s="226">
        <v>0</v>
      </c>
      <c r="J58" s="31"/>
      <c r="K58" s="31"/>
      <c r="L58" s="108"/>
      <c r="M58" s="31"/>
      <c r="N58" s="118">
        <v>1</v>
      </c>
      <c r="O58" s="251">
        <f>N58+N59+L59</f>
        <v>62</v>
      </c>
      <c r="P58" s="222">
        <f>H58+O58</f>
        <v>62</v>
      </c>
    </row>
    <row r="59" spans="1:16" ht="15.75" thickBot="1" x14ac:dyDescent="0.3">
      <c r="A59" s="250"/>
      <c r="B59" s="137" t="s">
        <v>36</v>
      </c>
      <c r="C59" s="34"/>
      <c r="D59" s="34"/>
      <c r="E59" s="111"/>
      <c r="F59" s="34"/>
      <c r="G59" s="34"/>
      <c r="H59" s="225"/>
      <c r="I59" s="227"/>
      <c r="J59" s="124">
        <v>28</v>
      </c>
      <c r="K59" s="124">
        <v>32</v>
      </c>
      <c r="L59" s="125">
        <f t="shared" si="1"/>
        <v>60</v>
      </c>
      <c r="M59" s="34"/>
      <c r="N59" s="124">
        <v>1</v>
      </c>
      <c r="O59" s="252"/>
      <c r="P59" s="223"/>
    </row>
    <row r="60" spans="1:16" ht="30.75" thickBot="1" x14ac:dyDescent="0.3">
      <c r="A60" s="65" t="s">
        <v>13</v>
      </c>
      <c r="B60" s="69" t="s">
        <v>36</v>
      </c>
      <c r="C60" s="38"/>
      <c r="D60" s="39"/>
      <c r="E60" s="112"/>
      <c r="F60" s="39"/>
      <c r="G60" s="39"/>
      <c r="H60" s="104">
        <v>0</v>
      </c>
      <c r="I60" s="105">
        <v>0</v>
      </c>
      <c r="J60" s="126">
        <v>18</v>
      </c>
      <c r="K60" s="127">
        <v>34</v>
      </c>
      <c r="L60" s="128">
        <f t="shared" si="1"/>
        <v>52</v>
      </c>
      <c r="M60" s="39"/>
      <c r="N60" s="131">
        <v>2</v>
      </c>
      <c r="O60" s="81">
        <f>N60+L60</f>
        <v>54</v>
      </c>
      <c r="P60" s="139">
        <f>H60+O60</f>
        <v>54</v>
      </c>
    </row>
    <row r="61" spans="1:16" x14ac:dyDescent="0.25">
      <c r="A61" s="64"/>
      <c r="B61" s="64"/>
      <c r="C61" s="140">
        <f>SUM(C4:C60)</f>
        <v>49</v>
      </c>
      <c r="D61" s="141">
        <f>SUM(D4:D60)</f>
        <v>80</v>
      </c>
      <c r="E61" s="142">
        <f>SUM(E4:E60)</f>
        <v>129</v>
      </c>
      <c r="F61" s="142">
        <f>SUM(F4:F60)</f>
        <v>26</v>
      </c>
      <c r="G61" s="143">
        <f>SUM(G4:G60)</f>
        <v>2</v>
      </c>
      <c r="H61" s="228"/>
      <c r="I61" s="204"/>
      <c r="J61" s="144">
        <f t="shared" ref="J61:O61" si="2">SUM(J4:J60)</f>
        <v>695</v>
      </c>
      <c r="K61" s="145">
        <f t="shared" si="2"/>
        <v>915</v>
      </c>
      <c r="L61" s="146">
        <f t="shared" si="2"/>
        <v>1610</v>
      </c>
      <c r="M61" s="146">
        <f t="shared" si="2"/>
        <v>64</v>
      </c>
      <c r="N61" s="147">
        <f t="shared" si="2"/>
        <v>153</v>
      </c>
      <c r="O61" s="148">
        <f t="shared" si="2"/>
        <v>1827</v>
      </c>
      <c r="P61" s="241"/>
    </row>
    <row r="62" spans="1:16" ht="15.75" thickBot="1" x14ac:dyDescent="0.3">
      <c r="A62" s="64"/>
      <c r="B62" s="64"/>
      <c r="C62" s="215">
        <f>E61+F61+G61</f>
        <v>157</v>
      </c>
      <c r="D62" s="216"/>
      <c r="E62" s="216"/>
      <c r="F62" s="216"/>
      <c r="G62" s="243"/>
      <c r="H62" s="240"/>
      <c r="I62" s="206"/>
      <c r="J62" s="210">
        <f>L61+M61+N61</f>
        <v>1827</v>
      </c>
      <c r="K62" s="211"/>
      <c r="L62" s="211"/>
      <c r="M62" s="211"/>
      <c r="N62" s="211"/>
      <c r="O62" s="244"/>
      <c r="P62" s="242"/>
    </row>
    <row r="63" spans="1:16" x14ac:dyDescent="0.25">
      <c r="A63" s="64"/>
      <c r="B63" s="64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88"/>
    </row>
    <row r="64" spans="1:16" x14ac:dyDescent="0.25">
      <c r="A64" s="64"/>
      <c r="B64" s="64"/>
      <c r="D64" s="203" t="s">
        <v>84</v>
      </c>
      <c r="E64" s="228"/>
      <c r="F64" s="228"/>
      <c r="P64" s="88"/>
    </row>
    <row r="65" spans="1:16" x14ac:dyDescent="0.25">
      <c r="A65" s="64"/>
      <c r="B65" s="64"/>
      <c r="C65" s="17"/>
      <c r="D65" s="106" t="s">
        <v>60</v>
      </c>
      <c r="E65" s="37" t="s">
        <v>62</v>
      </c>
      <c r="F65" s="150" t="s">
        <v>86</v>
      </c>
      <c r="P65" s="88"/>
    </row>
    <row r="66" spans="1:16" x14ac:dyDescent="0.25">
      <c r="A66" s="64"/>
      <c r="B66" s="177" t="s">
        <v>58</v>
      </c>
      <c r="C66" s="177"/>
      <c r="D66" s="15">
        <f>G61</f>
        <v>2</v>
      </c>
      <c r="E66" s="114">
        <f>N61</f>
        <v>153</v>
      </c>
      <c r="F66" s="149">
        <f t="shared" ref="F66:F73" si="3">SUM(D66:E66)</f>
        <v>155</v>
      </c>
      <c r="P66" s="88"/>
    </row>
    <row r="67" spans="1:16" x14ac:dyDescent="0.25">
      <c r="A67" s="64"/>
      <c r="B67" s="177" t="s">
        <v>59</v>
      </c>
      <c r="C67" s="177"/>
      <c r="D67" s="15">
        <f>E61</f>
        <v>129</v>
      </c>
      <c r="E67" s="114">
        <f>L61</f>
        <v>1610</v>
      </c>
      <c r="F67" s="149">
        <f t="shared" si="3"/>
        <v>1739</v>
      </c>
      <c r="P67" s="88"/>
    </row>
    <row r="68" spans="1:16" x14ac:dyDescent="0.25">
      <c r="A68" s="64"/>
      <c r="B68" s="177" t="s">
        <v>64</v>
      </c>
      <c r="C68" s="177"/>
      <c r="D68" s="15">
        <f>F50</f>
        <v>1</v>
      </c>
      <c r="E68" s="114">
        <f>M6+M12+M19+M30+M35+M43+M50</f>
        <v>15</v>
      </c>
      <c r="F68" s="149">
        <f t="shared" si="3"/>
        <v>16</v>
      </c>
      <c r="P68" s="88"/>
    </row>
    <row r="69" spans="1:16" x14ac:dyDescent="0.25">
      <c r="A69" s="64"/>
      <c r="B69" s="185" t="s">
        <v>61</v>
      </c>
      <c r="C69" s="186"/>
      <c r="D69" s="15">
        <v>0</v>
      </c>
      <c r="E69" s="114">
        <f>M7+M13+M20+M24++M31+M44+M51+M56</f>
        <v>20</v>
      </c>
      <c r="F69" s="149">
        <f t="shared" si="3"/>
        <v>20</v>
      </c>
      <c r="P69" s="88"/>
    </row>
    <row r="70" spans="1:16" x14ac:dyDescent="0.25">
      <c r="A70" s="64"/>
      <c r="B70" s="185" t="s">
        <v>66</v>
      </c>
      <c r="C70" s="186"/>
      <c r="D70" s="15">
        <f>F9+F15+F32+F53</f>
        <v>13</v>
      </c>
      <c r="E70" s="114">
        <f>M9+M15+M22+M32+M45+M53</f>
        <v>27</v>
      </c>
      <c r="F70" s="149">
        <f t="shared" si="3"/>
        <v>40</v>
      </c>
      <c r="P70" s="88"/>
    </row>
    <row r="71" spans="1:16" x14ac:dyDescent="0.25">
      <c r="A71" s="64"/>
      <c r="B71" s="185" t="s">
        <v>85</v>
      </c>
      <c r="C71" s="186"/>
      <c r="D71" s="15">
        <v>0</v>
      </c>
      <c r="E71" s="114">
        <f>M16+M57</f>
        <v>2</v>
      </c>
      <c r="F71" s="149">
        <f t="shared" si="3"/>
        <v>2</v>
      </c>
      <c r="P71" s="88"/>
    </row>
    <row r="72" spans="1:16" x14ac:dyDescent="0.25">
      <c r="A72" s="64"/>
      <c r="B72" s="177" t="s">
        <v>67</v>
      </c>
      <c r="C72" s="177"/>
      <c r="D72" s="15">
        <f>F8+F14+F21+F36+F39+F52</f>
        <v>12</v>
      </c>
      <c r="E72" s="114">
        <v>0</v>
      </c>
      <c r="F72" s="149">
        <f t="shared" si="3"/>
        <v>12</v>
      </c>
      <c r="P72" s="88"/>
    </row>
    <row r="73" spans="1:16" x14ac:dyDescent="0.25">
      <c r="A73" s="64"/>
      <c r="B73" s="170" t="s">
        <v>65</v>
      </c>
      <c r="C73" s="170"/>
      <c r="D73" s="23">
        <v>0</v>
      </c>
      <c r="E73" s="114">
        <v>0</v>
      </c>
      <c r="F73" s="149">
        <f t="shared" si="3"/>
        <v>0</v>
      </c>
      <c r="P73" s="88"/>
    </row>
    <row r="74" spans="1:16" x14ac:dyDescent="0.25">
      <c r="A74" s="64"/>
      <c r="B74" s="64"/>
      <c r="D74" s="116">
        <f>SUM(D66:D72)</f>
        <v>157</v>
      </c>
      <c r="E74" s="102">
        <f>SUM(E66:E73)</f>
        <v>1827</v>
      </c>
      <c r="F74" s="149">
        <f>D74+E74</f>
        <v>1984</v>
      </c>
      <c r="P74" s="88"/>
    </row>
    <row r="75" spans="1:16" x14ac:dyDescent="0.25">
      <c r="A75" s="64"/>
      <c r="B75" s="64"/>
      <c r="C75" s="101" t="s">
        <v>80</v>
      </c>
      <c r="D75" s="89">
        <f>D74*100/E76</f>
        <v>7.913306451612903</v>
      </c>
      <c r="E75" s="115"/>
      <c r="P75" s="88"/>
    </row>
    <row r="76" spans="1:16" x14ac:dyDescent="0.25">
      <c r="A76" s="64"/>
      <c r="B76" s="64"/>
      <c r="D76" s="74" t="s">
        <v>75</v>
      </c>
      <c r="E76" s="72">
        <f>D74+E74</f>
        <v>1984</v>
      </c>
      <c r="P76" s="88"/>
    </row>
  </sheetData>
  <mergeCells count="78">
    <mergeCell ref="A4:A9"/>
    <mergeCell ref="H4:H9"/>
    <mergeCell ref="I4:I9"/>
    <mergeCell ref="O4:O9"/>
    <mergeCell ref="P4:P9"/>
    <mergeCell ref="C1:P1"/>
    <mergeCell ref="B67:C67"/>
    <mergeCell ref="B68:C68"/>
    <mergeCell ref="B69:C69"/>
    <mergeCell ref="B70:C70"/>
    <mergeCell ref="C2:I2"/>
    <mergeCell ref="J2:O2"/>
    <mergeCell ref="P2:P3"/>
    <mergeCell ref="A1:B2"/>
    <mergeCell ref="A58:A59"/>
    <mergeCell ref="A48:A53"/>
    <mergeCell ref="H48:H53"/>
    <mergeCell ref="I48:I53"/>
    <mergeCell ref="O48:O53"/>
    <mergeCell ref="P48:P53"/>
    <mergeCell ref="A54:A57"/>
    <mergeCell ref="B72:C72"/>
    <mergeCell ref="B73:C73"/>
    <mergeCell ref="H61:I62"/>
    <mergeCell ref="P61:P62"/>
    <mergeCell ref="C62:G62"/>
    <mergeCell ref="J62:O62"/>
    <mergeCell ref="B66:C66"/>
    <mergeCell ref="H54:H57"/>
    <mergeCell ref="I54:I57"/>
    <mergeCell ref="O54:O57"/>
    <mergeCell ref="P54:P57"/>
    <mergeCell ref="A37:A40"/>
    <mergeCell ref="H37:H40"/>
    <mergeCell ref="I37:I40"/>
    <mergeCell ref="O37:O40"/>
    <mergeCell ref="P37:P40"/>
    <mergeCell ref="A41:A45"/>
    <mergeCell ref="H41:H45"/>
    <mergeCell ref="I41:I45"/>
    <mergeCell ref="O41:O45"/>
    <mergeCell ref="P41:P45"/>
    <mergeCell ref="A28:A32"/>
    <mergeCell ref="H28:H32"/>
    <mergeCell ref="I28:I32"/>
    <mergeCell ref="O28:O32"/>
    <mergeCell ref="P28:P32"/>
    <mergeCell ref="A33:A36"/>
    <mergeCell ref="H33:H36"/>
    <mergeCell ref="I33:I36"/>
    <mergeCell ref="O33:O36"/>
    <mergeCell ref="P33:P36"/>
    <mergeCell ref="A23:A25"/>
    <mergeCell ref="H23:H25"/>
    <mergeCell ref="I23:I25"/>
    <mergeCell ref="O23:O25"/>
    <mergeCell ref="P23:P25"/>
    <mergeCell ref="A26:A27"/>
    <mergeCell ref="H26:H27"/>
    <mergeCell ref="I26:I27"/>
    <mergeCell ref="O26:O27"/>
    <mergeCell ref="P26:P27"/>
    <mergeCell ref="A10:A16"/>
    <mergeCell ref="H10:H16"/>
    <mergeCell ref="I10:I16"/>
    <mergeCell ref="O10:O16"/>
    <mergeCell ref="P10:P16"/>
    <mergeCell ref="A17:A22"/>
    <mergeCell ref="H17:H22"/>
    <mergeCell ref="I17:I22"/>
    <mergeCell ref="O17:O22"/>
    <mergeCell ref="P17:P22"/>
    <mergeCell ref="O58:O59"/>
    <mergeCell ref="P58:P59"/>
    <mergeCell ref="H58:H59"/>
    <mergeCell ref="I58:I59"/>
    <mergeCell ref="B71:C71"/>
    <mergeCell ref="D64:F64"/>
  </mergeCells>
  <pageMargins left="0.7" right="0.7" top="0.75" bottom="0.75" header="0.3" footer="0.3"/>
  <pageSetup paperSize="8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Subwencja</vt:lpstr>
      <vt:lpstr>SIO 2020</vt:lpstr>
      <vt:lpstr>SIO 2021</vt:lpstr>
      <vt:lpstr>SIO 2022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Milewska Małgorzata</dc:creator>
  <cp:lastModifiedBy>Milewska Małgorzata</cp:lastModifiedBy>
  <cp:lastPrinted>2023-06-15T13:11:02Z</cp:lastPrinted>
  <dcterms:created xsi:type="dcterms:W3CDTF">2022-03-25T08:37:04Z</dcterms:created>
  <dcterms:modified xsi:type="dcterms:W3CDTF">2023-06-15T13:44:00Z</dcterms:modified>
</cp:coreProperties>
</file>