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ml.chartshapes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6.xml" ContentType="application/vnd.openxmlformats-officedocument.drawing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Biuletyny\"/>
    </mc:Choice>
  </mc:AlternateContent>
  <bookViews>
    <workbookView xWindow="0" yWindow="0" windowWidth="28800" windowHeight="12135" tabRatio="774"/>
  </bookViews>
  <sheets>
    <sheet name="WIZY" sheetId="2" r:id="rId1"/>
    <sheet name="WIZY NAJLICZNIEJSZE" sheetId="3" r:id="rId2"/>
    <sheet name="WIZY WOJEWODA" sheetId="5" r:id="rId3"/>
    <sheet name="ZAPROSZ" sheetId="88" r:id="rId4"/>
    <sheet name="ZAPROSZ NAJLICZ." sheetId="89" r:id="rId5"/>
    <sheet name="ZAPROSZ NAJLICZ. WYKR" sheetId="90" r:id="rId6"/>
    <sheet name="WN. OSIED i POB. ST." sheetId="7" r:id="rId7"/>
    <sheet name="WN OSIED I POB.ST NAJLICZ. WYK." sheetId="9" r:id="rId8"/>
    <sheet name="WNIOSKI OSIED i POB.ST WOJ." sheetId="6" r:id="rId9"/>
    <sheet name="DEC OSIED i POB. ST. DEC." sheetId="8" r:id="rId10"/>
    <sheet name="DEC. POB.ST. i OSIED NAJLICZN" sheetId="12" r:id="rId11"/>
    <sheet name="DEC_POBST_OSIED_NAJLICZ_WYKR" sheetId="13" r:id="rId12"/>
    <sheet name="DEC_OSIED_POBST_WOJ" sheetId="14" r:id="rId13"/>
    <sheet name="DEC OSIED_POBST_WYKRES" sheetId="15" r:id="rId14"/>
    <sheet name="rezydent_wn" sheetId="47" r:id="rId15"/>
    <sheet name="rezydent_wn_woj" sheetId="49" r:id="rId16"/>
    <sheet name="rezydent_wn_najl." sheetId="50" r:id="rId17"/>
    <sheet name="rezydent_dec" sheetId="52" r:id="rId18"/>
    <sheet name="rez_dec_najl." sheetId="53" r:id="rId19"/>
    <sheet name="rez_dec_naj._wykres" sheetId="55" r:id="rId20"/>
    <sheet name="rezydent_dec_woj" sheetId="56" r:id="rId21"/>
    <sheet name="rezydent_dec_wykres" sheetId="57" r:id="rId22"/>
    <sheet name="WNIOSKI ZAMIE I POBCZ" sheetId="17" r:id="rId23"/>
    <sheet name="WN. ZAMIE I POBCZ NAJLICZ" sheetId="19" r:id="rId24"/>
    <sheet name="WN. ZAMIE I POBCZ WOJ." sheetId="20" r:id="rId25"/>
    <sheet name="DEC. ZAMIE I POBCZ" sheetId="21" r:id="rId26"/>
    <sheet name="ZAMIE.POB.CZ.-DEC-NAJLICZ." sheetId="24" r:id="rId27"/>
    <sheet name="ZAMIE.POB.CZ.DEC.NAJLICZ.WYKRES" sheetId="25" r:id="rId28"/>
    <sheet name="ZAMIE.POB.CZ.-DEC.WOJEWODOWIE" sheetId="26" r:id="rId29"/>
    <sheet name="ZAMIE.POB.CZ.-DEC.WYKRES" sheetId="27" r:id="rId30"/>
    <sheet name="UE-ZAREJ.POB." sheetId="28" r:id="rId31"/>
    <sheet name="UE_rej_pob_najliczniejsze_wykre" sheetId="29" r:id="rId32"/>
    <sheet name="UE_rej_pob_woj" sheetId="30" r:id="rId33"/>
    <sheet name="UE_rej_pob_dec" sheetId="31" r:id="rId34"/>
    <sheet name="UE_rej_pob_dec_neg_i_umorz" sheetId="32" r:id="rId35"/>
    <sheet name="UE_prawo_stał._pob. _wn" sheetId="33" r:id="rId36"/>
    <sheet name="UE_prawo_stał._pob._najl._wykre" sheetId="34" r:id="rId37"/>
    <sheet name="UE_psp_woj" sheetId="35" r:id="rId38"/>
    <sheet name="UE_psp_dec" sheetId="36" r:id="rId39"/>
    <sheet name="UE_psp_dez_neg_i_umorz" sheetId="78" r:id="rId40"/>
    <sheet name="rodz UE_prawopobytu_wn" sheetId="37" r:id="rId41"/>
    <sheet name="rodz UE_prawopobytu_najl._wykre" sheetId="38" r:id="rId42"/>
    <sheet name="rodz UE_prawopobytu_woj" sheetId="41" r:id="rId43"/>
    <sheet name="rodz UE_prawopobytu_dec" sheetId="42" r:id="rId44"/>
    <sheet name="rodz UE_prawopobytu_dec N i U" sheetId="79" r:id="rId45"/>
    <sheet name="rodz UE_psp_wn" sheetId="44" r:id="rId46"/>
    <sheet name="rodz UE psp wn woj" sheetId="86" r:id="rId47"/>
    <sheet name="rodz. UE_psp_dec" sheetId="46" r:id="rId48"/>
    <sheet name="rodz. UE_psp_dec N i U" sheetId="80" r:id="rId49"/>
    <sheet name="nsuch_wn" sheetId="58" r:id="rId50"/>
    <sheet name="nsuch_najliczniejsze" sheetId="60" r:id="rId51"/>
    <sheet name="nsuch_dec" sheetId="61" r:id="rId52"/>
    <sheet name="nsuch_dec_najliczniejsze" sheetId="62" r:id="rId53"/>
    <sheet name="nsuch_dec_najliczniejsze_wykres" sheetId="64" r:id="rId54"/>
    <sheet name="nsuch_odwol_RdU" sheetId="65" r:id="rId55"/>
    <sheet name="nsuch_decyzje_RdU" sheetId="81" r:id="rId56"/>
    <sheet name="AZYL" sheetId="82" r:id="rId57"/>
    <sheet name="wydal_ob" sheetId="68" r:id="rId58"/>
    <sheet name="wydal_woj" sheetId="69" r:id="rId59"/>
    <sheet name="zobowiązania_do_powrotu" sheetId="83" r:id="rId60"/>
    <sheet name="odmowa_wjazdu" sheetId="84" r:id="rId61"/>
    <sheet name="pobto_wn" sheetId="74" r:id="rId62"/>
    <sheet name="pobto_dec" sheetId="85" r:id="rId63"/>
    <sheet name="pobyt_hum" sheetId="87" r:id="rId64"/>
    <sheet name="DOKUMENTY" sheetId="76" r:id="rId65"/>
    <sheet name="ważne dok. wykres" sheetId="77" r:id="rId66"/>
  </sheets>
  <externalReferences>
    <externalReference r:id="rId67"/>
    <externalReference r:id="rId68"/>
  </externalReferences>
  <definedNames>
    <definedName name="_xlnm._FilterDatabase" localSheetId="25" hidden="1">'DEC. ZAMIE I POBCZ'!$AL$7:$AN$160</definedName>
    <definedName name="_xlnm._FilterDatabase" localSheetId="51" hidden="1">nsuch_dec!$A$92:$A$100</definedName>
    <definedName name="_xlnm._FilterDatabase" localSheetId="55" hidden="1">nsuch_decyzje_RdU!#REF!</definedName>
    <definedName name="_xlnm._FilterDatabase" localSheetId="54" hidden="1">nsuch_odwol_RdU!$A$66:$A$92</definedName>
    <definedName name="_xlnm._FilterDatabase" localSheetId="49" hidden="1">nsuch_wn!#REF!</definedName>
    <definedName name="_xlnm._FilterDatabase" localSheetId="60" hidden="1">odmowa_wjazdu!#REF!</definedName>
    <definedName name="_xlnm._FilterDatabase" localSheetId="14" hidden="1">rezydent_wn!#REF!</definedName>
    <definedName name="_xlnm._FilterDatabase" localSheetId="43" hidden="1">'rodz UE_prawopobytu_dec'!#REF!</definedName>
    <definedName name="_xlnm._FilterDatabase" localSheetId="40" hidden="1">'rodz UE_prawopobytu_wn'!$A$81:$A$103</definedName>
    <definedName name="_xlnm._FilterDatabase" localSheetId="35" hidden="1">'UE_prawo_stał._pob. _wn'!$A$5:$Q$37</definedName>
    <definedName name="_xlnm._FilterDatabase" localSheetId="39" hidden="1">UE_psp_dez_neg_i_umorz!#REF!</definedName>
    <definedName name="_xlnm._FilterDatabase" localSheetId="33" hidden="1">UE_rej_pob_dec!#REF!</definedName>
    <definedName name="_xlnm._FilterDatabase" localSheetId="34" hidden="1">UE_rej_pob_dec_neg_i_umorz!#REF!</definedName>
    <definedName name="_xlnm._FilterDatabase" localSheetId="30" hidden="1">'UE-ZAREJ.POB.'!#REF!</definedName>
    <definedName name="_xlnm._FilterDatabase" localSheetId="0" hidden="1">WIZY!#REF!</definedName>
    <definedName name="_xlnm._FilterDatabase" localSheetId="57" hidden="1">wydal_ob!$A$6:$M$57</definedName>
    <definedName name="_xlnm.Print_Titles" localSheetId="9">'DEC OSIED i POB. ST. DEC.'!$A:$A,'DEC OSIED i POB. ST. DEC.'!$4:$7</definedName>
    <definedName name="_xlnm.Print_Titles" localSheetId="25">'DEC. ZAMIE I POBCZ'!$A:$A,'DEC. ZAMIE I POBCZ'!$4:$7</definedName>
    <definedName name="_xlnm.Print_Titles" localSheetId="64">DOKUMENTY!$4:$4</definedName>
    <definedName name="_xlnm.Print_Titles" localSheetId="51">nsuch_dec!$A:$A,nsuch_dec!$3:$5</definedName>
    <definedName name="_xlnm.Print_Titles" localSheetId="55">nsuch_decyzje_RdU!$4:$5</definedName>
    <definedName name="_xlnm.Print_Titles" localSheetId="54">nsuch_odwol_RdU!$4:$5</definedName>
    <definedName name="_xlnm.Print_Titles" localSheetId="49">nsuch_wn!$3:$4</definedName>
    <definedName name="_xlnm.Print_Titles" localSheetId="60">odmowa_wjazdu!$4:$5</definedName>
    <definedName name="_xlnm.Print_Titles" localSheetId="62">pobto_dec!$5:$6</definedName>
    <definedName name="_xlnm.Print_Titles" localSheetId="63">pobyt_hum!$5:$6</definedName>
    <definedName name="_xlnm.Print_Titles" localSheetId="17">rezydent_dec!$4:$6</definedName>
    <definedName name="_xlnm.Print_Titles" localSheetId="14">rezydent_wn!$3:$4</definedName>
    <definedName name="_xlnm.Print_Titles" localSheetId="43">'rodz UE_prawopobytu_dec'!$4:$5</definedName>
    <definedName name="_xlnm.Print_Titles" localSheetId="40">'rodz UE_prawopobytu_wn'!$4:$5</definedName>
    <definedName name="_xlnm.Print_Titles" localSheetId="0">WIZY!$3:$4</definedName>
    <definedName name="_xlnm.Print_Titles" localSheetId="6">'WN. OSIED i POB. ST.'!$3:$5</definedName>
    <definedName name="_xlnm.Print_Titles" localSheetId="22">'WNIOSKI ZAMIE I POBCZ'!$3:$5</definedName>
    <definedName name="_xlnm.Print_Titles" localSheetId="57">wydal_ob!$5:$6</definedName>
    <definedName name="_xlnm.Print_Titles" localSheetId="3">ZAPROSZ!$3:$4</definedName>
    <definedName name="_xlnm.Print_Titles" localSheetId="59">zobowiązania_do_powrotu!$4:$5</definedName>
  </definedNames>
  <calcPr calcId="152511"/>
</workbook>
</file>

<file path=xl/calcChain.xml><?xml version="1.0" encoding="utf-8"?>
<calcChain xmlns="http://schemas.openxmlformats.org/spreadsheetml/2006/main">
  <c r="D25" i="61" l="1"/>
  <c r="P25" i="61"/>
  <c r="M25" i="61"/>
  <c r="J25" i="61"/>
  <c r="Z9" i="8" l="1"/>
  <c r="AA9" i="8"/>
  <c r="AB9" i="8"/>
  <c r="Z10" i="8"/>
  <c r="AA10" i="8"/>
  <c r="AB10" i="8"/>
  <c r="Z11" i="8"/>
  <c r="AA11" i="8"/>
  <c r="AB11" i="8"/>
  <c r="Z12" i="8"/>
  <c r="AA12" i="8"/>
  <c r="AB12" i="8"/>
  <c r="Z13" i="8"/>
  <c r="AA13" i="8"/>
  <c r="AB13" i="8"/>
  <c r="Z14" i="8"/>
  <c r="AA14" i="8"/>
  <c r="AB14" i="8"/>
  <c r="Z15" i="8"/>
  <c r="AA15" i="8"/>
  <c r="AB15" i="8"/>
  <c r="Z16" i="8"/>
  <c r="AA16" i="8"/>
  <c r="AB16" i="8"/>
  <c r="Z17" i="8"/>
  <c r="AA17" i="8"/>
  <c r="AB17" i="8"/>
  <c r="Z18" i="8"/>
  <c r="AA18" i="8"/>
  <c r="AB18" i="8"/>
  <c r="Z19" i="8"/>
  <c r="AA19" i="8"/>
  <c r="AB19" i="8"/>
  <c r="Z20" i="8"/>
  <c r="AA20" i="8"/>
  <c r="AB20" i="8"/>
  <c r="Z21" i="8"/>
  <c r="AA21" i="8"/>
  <c r="AB21" i="8"/>
  <c r="Z22" i="8"/>
  <c r="AA22" i="8"/>
  <c r="AB22" i="8"/>
  <c r="Z23" i="8"/>
  <c r="AA23" i="8"/>
  <c r="AB23" i="8"/>
  <c r="Z24" i="8"/>
  <c r="AA24" i="8"/>
  <c r="AB24" i="8"/>
  <c r="Z25" i="8"/>
  <c r="AA25" i="8"/>
  <c r="AB25" i="8"/>
  <c r="Z26" i="8"/>
  <c r="AA26" i="8"/>
  <c r="AB26" i="8"/>
  <c r="Z27" i="8"/>
  <c r="AA27" i="8"/>
  <c r="AB27" i="8"/>
  <c r="Z28" i="8"/>
  <c r="AA28" i="8"/>
  <c r="AB28" i="8"/>
  <c r="Z29" i="8"/>
  <c r="AA29" i="8"/>
  <c r="AB29" i="8"/>
  <c r="Z30" i="8"/>
  <c r="AA30" i="8"/>
  <c r="AB30" i="8"/>
  <c r="Z31" i="8"/>
  <c r="AA31" i="8"/>
  <c r="AB31" i="8"/>
  <c r="Z32" i="8"/>
  <c r="AA32" i="8"/>
  <c r="AB32" i="8"/>
  <c r="Z33" i="8"/>
  <c r="AA33" i="8"/>
  <c r="AB33" i="8"/>
  <c r="Z34" i="8"/>
  <c r="AA34" i="8"/>
  <c r="AB34" i="8"/>
  <c r="Z35" i="8"/>
  <c r="AA35" i="8"/>
  <c r="AB35" i="8"/>
  <c r="Z36" i="8"/>
  <c r="AA36" i="8"/>
  <c r="AB36" i="8"/>
  <c r="Z37" i="8"/>
  <c r="AA37" i="8"/>
  <c r="AB37" i="8"/>
  <c r="Z38" i="8"/>
  <c r="AA38" i="8"/>
  <c r="AB38" i="8"/>
  <c r="Z39" i="8"/>
  <c r="AA39" i="8"/>
  <c r="AB39" i="8"/>
  <c r="Z40" i="8"/>
  <c r="AA40" i="8"/>
  <c r="AB40" i="8"/>
  <c r="Z41" i="8"/>
  <c r="AA41" i="8"/>
  <c r="AB41" i="8"/>
  <c r="Z42" i="8"/>
  <c r="AA42" i="8"/>
  <c r="AB42" i="8"/>
  <c r="Z43" i="8"/>
  <c r="AA43" i="8"/>
  <c r="AB43" i="8"/>
  <c r="Z44" i="8"/>
  <c r="AA44" i="8"/>
  <c r="AB44" i="8"/>
  <c r="Z45" i="8"/>
  <c r="AA45" i="8"/>
  <c r="AB45" i="8"/>
  <c r="Z46" i="8"/>
  <c r="AA46" i="8"/>
  <c r="AB46" i="8"/>
  <c r="Z47" i="8"/>
  <c r="AA47" i="8"/>
  <c r="AB47" i="8"/>
  <c r="Z48" i="8"/>
  <c r="AA48" i="8"/>
  <c r="AB48" i="8"/>
  <c r="Z49" i="8"/>
  <c r="AA49" i="8"/>
  <c r="AB49" i="8"/>
  <c r="Z50" i="8"/>
  <c r="AA50" i="8"/>
  <c r="AB50" i="8"/>
  <c r="Z51" i="8"/>
  <c r="AA51" i="8"/>
  <c r="AB51" i="8"/>
  <c r="Z52" i="8"/>
  <c r="AA52" i="8"/>
  <c r="AB52" i="8"/>
  <c r="Z53" i="8"/>
  <c r="AA53" i="8"/>
  <c r="AB53" i="8"/>
  <c r="Z54" i="8"/>
  <c r="AA54" i="8"/>
  <c r="AB54" i="8"/>
  <c r="Z55" i="8"/>
  <c r="AA55" i="8"/>
  <c r="AB55" i="8"/>
  <c r="Z56" i="8"/>
  <c r="AA56" i="8"/>
  <c r="AB56" i="8"/>
  <c r="Z57" i="8"/>
  <c r="AA57" i="8"/>
  <c r="AB57" i="8"/>
  <c r="Z58" i="8"/>
  <c r="AA58" i="8"/>
  <c r="AB58" i="8"/>
  <c r="Z59" i="8"/>
  <c r="AA59" i="8"/>
  <c r="AB59" i="8"/>
  <c r="Z60" i="8"/>
  <c r="AA60" i="8"/>
  <c r="AB60" i="8"/>
  <c r="Z61" i="8"/>
  <c r="AA61" i="8"/>
  <c r="AB61" i="8"/>
  <c r="Z62" i="8"/>
  <c r="AA62" i="8"/>
  <c r="AB62" i="8"/>
  <c r="Z63" i="8"/>
  <c r="AA63" i="8"/>
  <c r="AB63" i="8"/>
  <c r="Z64" i="8"/>
  <c r="AA64" i="8"/>
  <c r="AB64" i="8"/>
  <c r="Z65" i="8"/>
  <c r="AA65" i="8"/>
  <c r="AB65" i="8"/>
  <c r="Z66" i="8"/>
  <c r="AA66" i="8"/>
  <c r="AB66" i="8"/>
  <c r="Z67" i="8"/>
  <c r="AA67" i="8"/>
  <c r="AB67" i="8"/>
  <c r="Z68" i="8"/>
  <c r="AA68" i="8"/>
  <c r="AB68" i="8"/>
  <c r="Z69" i="8"/>
  <c r="AA69" i="8"/>
  <c r="AB69" i="8"/>
  <c r="Z70" i="8"/>
  <c r="AA70" i="8"/>
  <c r="AB70" i="8"/>
  <c r="Z71" i="8"/>
  <c r="AA71" i="8"/>
  <c r="AB71" i="8"/>
  <c r="Z72" i="8"/>
  <c r="AA72" i="8"/>
  <c r="AB72" i="8"/>
  <c r="Z73" i="8"/>
  <c r="AA73" i="8"/>
  <c r="AB73" i="8"/>
  <c r="Z74" i="8"/>
  <c r="AA74" i="8"/>
  <c r="AB74" i="8"/>
  <c r="Z75" i="8"/>
  <c r="AA75" i="8"/>
  <c r="AB75" i="8"/>
  <c r="Z76" i="8"/>
  <c r="AA76" i="8"/>
  <c r="AB76" i="8"/>
  <c r="Z77" i="8"/>
  <c r="AA77" i="8"/>
  <c r="AB77" i="8"/>
  <c r="Z78" i="8"/>
  <c r="AA78" i="8"/>
  <c r="AB78" i="8"/>
  <c r="Z79" i="8"/>
  <c r="AA79" i="8"/>
  <c r="AB79" i="8"/>
  <c r="Z80" i="8"/>
  <c r="AA80" i="8"/>
  <c r="AB80" i="8"/>
  <c r="Z81" i="8"/>
  <c r="AA81" i="8"/>
  <c r="AB81" i="8"/>
  <c r="Z82" i="8"/>
  <c r="AA82" i="8"/>
  <c r="AB82" i="8"/>
  <c r="Z83" i="8"/>
  <c r="AA83" i="8"/>
  <c r="AB83" i="8"/>
  <c r="Z84" i="8"/>
  <c r="AA84" i="8"/>
  <c r="AB84" i="8"/>
  <c r="Z85" i="8"/>
  <c r="AA85" i="8"/>
  <c r="AB85" i="8"/>
  <c r="Z86" i="8"/>
  <c r="AA86" i="8"/>
  <c r="AB86" i="8"/>
  <c r="Z87" i="8"/>
  <c r="AA87" i="8"/>
  <c r="AB87" i="8"/>
  <c r="Z88" i="8"/>
  <c r="AA88" i="8"/>
  <c r="AB88" i="8"/>
  <c r="Z89" i="8"/>
  <c r="AA89" i="8"/>
  <c r="AB89" i="8"/>
  <c r="Z90" i="8"/>
  <c r="AA90" i="8"/>
  <c r="AB90" i="8"/>
  <c r="Z91" i="8"/>
  <c r="AA91" i="8"/>
  <c r="AB91" i="8"/>
  <c r="Z92" i="8"/>
  <c r="AA92" i="8"/>
  <c r="AB92" i="8"/>
  <c r="Z93" i="8"/>
  <c r="AA93" i="8"/>
  <c r="AB93" i="8"/>
  <c r="Z94" i="8"/>
  <c r="AA94" i="8"/>
  <c r="AB94" i="8"/>
  <c r="Z95" i="8"/>
  <c r="AA95" i="8"/>
  <c r="AB95" i="8"/>
  <c r="Z96" i="8"/>
  <c r="AA96" i="8"/>
  <c r="AB96" i="8"/>
  <c r="Z97" i="8"/>
  <c r="AA97" i="8"/>
  <c r="AB97" i="8"/>
  <c r="Z98" i="8"/>
  <c r="AA98" i="8"/>
  <c r="AB98" i="8"/>
  <c r="Z99" i="8"/>
  <c r="AA99" i="8"/>
  <c r="AB99" i="8"/>
  <c r="Z100" i="8"/>
  <c r="AA100" i="8"/>
  <c r="AB100" i="8"/>
  <c r="Z101" i="8"/>
  <c r="AA101" i="8"/>
  <c r="AB101" i="8"/>
  <c r="Z102" i="8"/>
  <c r="AA102" i="8"/>
  <c r="AB102" i="8"/>
  <c r="Z103" i="8"/>
  <c r="AA103" i="8"/>
  <c r="AB103" i="8"/>
  <c r="Z104" i="8"/>
  <c r="AA104" i="8"/>
  <c r="AB104" i="8"/>
  <c r="Z105" i="8"/>
  <c r="AA105" i="8"/>
  <c r="AB105" i="8"/>
  <c r="Z106" i="8"/>
  <c r="AA106" i="8"/>
  <c r="AB106" i="8"/>
  <c r="Z107" i="8"/>
  <c r="AA107" i="8"/>
  <c r="AB107" i="8"/>
  <c r="Z108" i="8"/>
  <c r="AA108" i="8"/>
  <c r="AB108" i="8"/>
  <c r="Z109" i="8"/>
  <c r="AA109" i="8"/>
  <c r="AB109" i="8"/>
  <c r="Z110" i="8"/>
  <c r="AA110" i="8"/>
  <c r="AB110" i="8"/>
  <c r="Z111" i="8"/>
  <c r="AA111" i="8"/>
  <c r="AB111" i="8"/>
  <c r="Z112" i="8"/>
  <c r="AA112" i="8"/>
  <c r="AB112" i="8"/>
  <c r="Z113" i="8"/>
  <c r="AA113" i="8"/>
  <c r="AB113" i="8"/>
  <c r="Z114" i="8"/>
  <c r="AA114" i="8"/>
  <c r="AB114" i="8"/>
  <c r="Z115" i="8"/>
  <c r="AA115" i="8"/>
  <c r="AB115" i="8"/>
  <c r="Z116" i="8"/>
  <c r="AA116" i="8"/>
  <c r="AB116" i="8"/>
  <c r="Z117" i="8"/>
  <c r="AA117" i="8"/>
  <c r="AB117" i="8"/>
  <c r="Z118" i="8"/>
  <c r="AA118" i="8"/>
  <c r="AB118" i="8"/>
  <c r="Z119" i="8"/>
  <c r="AA119" i="8"/>
  <c r="AB119" i="8"/>
  <c r="Z120" i="8"/>
  <c r="AA120" i="8"/>
  <c r="AB120" i="8"/>
  <c r="Z121" i="8"/>
  <c r="AA121" i="8"/>
  <c r="AB121" i="8"/>
  <c r="Z122" i="8"/>
  <c r="AA122" i="8"/>
  <c r="AB122" i="8"/>
  <c r="Z123" i="8"/>
  <c r="AA123" i="8"/>
  <c r="AB123" i="8"/>
  <c r="Z124" i="8"/>
  <c r="AA124" i="8"/>
  <c r="AB124" i="8"/>
  <c r="Z125" i="8"/>
  <c r="AA125" i="8"/>
  <c r="AB125" i="8"/>
  <c r="Z126" i="8"/>
  <c r="AA126" i="8"/>
  <c r="AB126" i="8"/>
  <c r="Z127" i="8"/>
  <c r="AA127" i="8"/>
  <c r="AB127" i="8"/>
  <c r="Z128" i="8"/>
  <c r="AA128" i="8"/>
  <c r="AB128" i="8"/>
  <c r="Z8" i="8"/>
  <c r="AA8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AB8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K94" i="8"/>
  <c r="AK95" i="8"/>
  <c r="AK96" i="8"/>
  <c r="AK97" i="8"/>
  <c r="AK98" i="8"/>
  <c r="AK99" i="8"/>
  <c r="AK100" i="8"/>
  <c r="AK101" i="8"/>
  <c r="AK102" i="8"/>
  <c r="AK103" i="8"/>
  <c r="AK104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Q129" i="8"/>
  <c r="R129" i="8"/>
  <c r="S129" i="8"/>
  <c r="N129" i="8"/>
  <c r="O129" i="8"/>
  <c r="P129" i="8"/>
  <c r="K129" i="8"/>
  <c r="E129" i="8"/>
  <c r="F129" i="8"/>
  <c r="G129" i="8"/>
  <c r="AH36" i="8"/>
  <c r="AE36" i="8"/>
  <c r="Y36" i="8"/>
  <c r="Y41" i="8"/>
  <c r="V41" i="8"/>
  <c r="V36" i="8"/>
  <c r="P36" i="8"/>
  <c r="M36" i="8"/>
  <c r="G36" i="8"/>
  <c r="D36" i="8"/>
  <c r="J129" i="8"/>
  <c r="D129" i="8"/>
  <c r="B129" i="8"/>
  <c r="C129" i="8"/>
  <c r="J68" i="84"/>
  <c r="H26" i="89"/>
  <c r="H21" i="89"/>
  <c r="H22" i="89"/>
  <c r="H23" i="89"/>
  <c r="H24" i="89"/>
  <c r="H25" i="89"/>
  <c r="H20" i="89"/>
  <c r="H129" i="8"/>
  <c r="I129" i="8"/>
  <c r="B141" i="88"/>
  <c r="C141" i="88"/>
  <c r="D141" i="88"/>
  <c r="E141" i="88"/>
  <c r="F141" i="88"/>
  <c r="G141" i="88"/>
  <c r="H141" i="88"/>
  <c r="I141" i="88"/>
  <c r="J141" i="88"/>
  <c r="K141" i="88"/>
  <c r="L141" i="88"/>
  <c r="N141" i="88"/>
  <c r="O141" i="88"/>
  <c r="P141" i="88"/>
  <c r="G35" i="89" l="1"/>
  <c r="G36" i="89"/>
  <c r="G37" i="89"/>
  <c r="G38" i="89"/>
  <c r="G40" i="89"/>
  <c r="G34" i="89"/>
  <c r="E35" i="89"/>
  <c r="E36" i="89"/>
  <c r="E37" i="89"/>
  <c r="E38" i="89"/>
  <c r="E40" i="89"/>
  <c r="E34" i="89"/>
  <c r="C35" i="89"/>
  <c r="C36" i="89"/>
  <c r="C37" i="89"/>
  <c r="C38" i="89"/>
  <c r="C40" i="89"/>
  <c r="C34" i="89"/>
  <c r="D39" i="89"/>
  <c r="E39" i="89" s="1"/>
  <c r="F39" i="89"/>
  <c r="G39" i="89" s="1"/>
  <c r="B39" i="89"/>
  <c r="C39" i="89" s="1"/>
  <c r="F25" i="89"/>
  <c r="G25" i="89" s="1"/>
  <c r="D25" i="89"/>
  <c r="B25" i="89"/>
  <c r="C25" i="89" s="1"/>
  <c r="H40" i="89"/>
  <c r="I40" i="89" s="1"/>
  <c r="H34" i="89"/>
  <c r="I34" i="89" s="1"/>
  <c r="H38" i="89"/>
  <c r="H37" i="89"/>
  <c r="I37" i="89" s="1"/>
  <c r="H35" i="89"/>
  <c r="I35" i="89" s="1"/>
  <c r="H36" i="89"/>
  <c r="I36" i="89" s="1"/>
  <c r="G21" i="89"/>
  <c r="G22" i="89"/>
  <c r="G23" i="89"/>
  <c r="G24" i="89"/>
  <c r="G26" i="89"/>
  <c r="G20" i="89"/>
  <c r="E21" i="89"/>
  <c r="E22" i="89"/>
  <c r="E23" i="89"/>
  <c r="E24" i="89"/>
  <c r="E25" i="89"/>
  <c r="E26" i="89"/>
  <c r="E20" i="89"/>
  <c r="C21" i="89"/>
  <c r="C22" i="89"/>
  <c r="C23" i="89"/>
  <c r="C24" i="89"/>
  <c r="C26" i="89"/>
  <c r="C20" i="89"/>
  <c r="E6" i="89"/>
  <c r="E7" i="89"/>
  <c r="E8" i="89"/>
  <c r="E9" i="89"/>
  <c r="E10" i="89"/>
  <c r="D11" i="89"/>
  <c r="E11" i="89" s="1"/>
  <c r="F11" i="89"/>
  <c r="G11" i="89" s="1"/>
  <c r="E12" i="89"/>
  <c r="G7" i="89"/>
  <c r="G8" i="89"/>
  <c r="G9" i="89"/>
  <c r="G10" i="89"/>
  <c r="G12" i="89"/>
  <c r="G6" i="89"/>
  <c r="C7" i="89"/>
  <c r="C8" i="89"/>
  <c r="C9" i="89"/>
  <c r="C10" i="89"/>
  <c r="C12" i="89"/>
  <c r="C6" i="89"/>
  <c r="B11" i="89"/>
  <c r="C11" i="89" s="1"/>
  <c r="H12" i="89"/>
  <c r="I12" i="89" s="1"/>
  <c r="H6" i="89"/>
  <c r="H8" i="89"/>
  <c r="H9" i="89"/>
  <c r="H7" i="89"/>
  <c r="I7" i="89" s="1"/>
  <c r="H10" i="89"/>
  <c r="Q6" i="88"/>
  <c r="R6" i="88"/>
  <c r="S6" i="88"/>
  <c r="T6" i="88"/>
  <c r="U6" i="88"/>
  <c r="Q7" i="88"/>
  <c r="R7" i="88"/>
  <c r="S7" i="88"/>
  <c r="T7" i="88"/>
  <c r="U7" i="88"/>
  <c r="Q8" i="88"/>
  <c r="R8" i="88"/>
  <c r="S8" i="88"/>
  <c r="T8" i="88"/>
  <c r="U8" i="88"/>
  <c r="Q9" i="88"/>
  <c r="R9" i="88"/>
  <c r="S9" i="88"/>
  <c r="T9" i="88"/>
  <c r="U9" i="88"/>
  <c r="Q10" i="88"/>
  <c r="R10" i="88"/>
  <c r="S10" i="88"/>
  <c r="T10" i="88"/>
  <c r="U10" i="88"/>
  <c r="Q11" i="88"/>
  <c r="R11" i="88"/>
  <c r="S11" i="88"/>
  <c r="T11" i="88"/>
  <c r="U11" i="88"/>
  <c r="Q12" i="88"/>
  <c r="R12" i="88"/>
  <c r="S12" i="88"/>
  <c r="T12" i="88"/>
  <c r="U12" i="88"/>
  <c r="Q13" i="88"/>
  <c r="R13" i="88"/>
  <c r="S13" i="88"/>
  <c r="T13" i="88"/>
  <c r="U13" i="88"/>
  <c r="Q14" i="88"/>
  <c r="R14" i="88"/>
  <c r="S14" i="88"/>
  <c r="T14" i="88"/>
  <c r="U14" i="88"/>
  <c r="Q15" i="88"/>
  <c r="R15" i="88"/>
  <c r="S15" i="88"/>
  <c r="T15" i="88"/>
  <c r="U15" i="88"/>
  <c r="Q16" i="88"/>
  <c r="R16" i="88"/>
  <c r="S16" i="88"/>
  <c r="T16" i="88"/>
  <c r="U16" i="88"/>
  <c r="Q17" i="88"/>
  <c r="R17" i="88"/>
  <c r="S17" i="88"/>
  <c r="T17" i="88"/>
  <c r="U17" i="88"/>
  <c r="Q18" i="88"/>
  <c r="R18" i="88"/>
  <c r="S18" i="88"/>
  <c r="T18" i="88"/>
  <c r="U18" i="88"/>
  <c r="Q19" i="88"/>
  <c r="R19" i="88"/>
  <c r="S19" i="88"/>
  <c r="T19" i="88"/>
  <c r="U19" i="88"/>
  <c r="Q20" i="88"/>
  <c r="R20" i="88"/>
  <c r="S20" i="88"/>
  <c r="T20" i="88"/>
  <c r="U20" i="88"/>
  <c r="Q21" i="88"/>
  <c r="R21" i="88"/>
  <c r="S21" i="88"/>
  <c r="T21" i="88"/>
  <c r="U21" i="88"/>
  <c r="Q22" i="88"/>
  <c r="R22" i="88"/>
  <c r="S22" i="88"/>
  <c r="T22" i="88"/>
  <c r="U22" i="88"/>
  <c r="Q23" i="88"/>
  <c r="R23" i="88"/>
  <c r="S23" i="88"/>
  <c r="T23" i="88"/>
  <c r="U23" i="88"/>
  <c r="Q24" i="88"/>
  <c r="R24" i="88"/>
  <c r="S24" i="88"/>
  <c r="T24" i="88"/>
  <c r="U24" i="88"/>
  <c r="Q25" i="88"/>
  <c r="R25" i="88"/>
  <c r="S25" i="88"/>
  <c r="T25" i="88"/>
  <c r="U25" i="88"/>
  <c r="Q26" i="88"/>
  <c r="R26" i="88"/>
  <c r="S26" i="88"/>
  <c r="T26" i="88"/>
  <c r="U26" i="88"/>
  <c r="Q27" i="88"/>
  <c r="R27" i="88"/>
  <c r="S27" i="88"/>
  <c r="T27" i="88"/>
  <c r="U27" i="88"/>
  <c r="Q28" i="88"/>
  <c r="R28" i="88"/>
  <c r="S28" i="88"/>
  <c r="T28" i="88"/>
  <c r="U28" i="88"/>
  <c r="Q29" i="88"/>
  <c r="R29" i="88"/>
  <c r="S29" i="88"/>
  <c r="T29" i="88"/>
  <c r="U29" i="88"/>
  <c r="Q30" i="88"/>
  <c r="R30" i="88"/>
  <c r="S30" i="88"/>
  <c r="T30" i="88"/>
  <c r="U30" i="88"/>
  <c r="Q31" i="88"/>
  <c r="R31" i="88"/>
  <c r="S31" i="88"/>
  <c r="T31" i="88"/>
  <c r="U31" i="88"/>
  <c r="Q32" i="88"/>
  <c r="R32" i="88"/>
  <c r="S32" i="88"/>
  <c r="T32" i="88"/>
  <c r="U32" i="88"/>
  <c r="Q33" i="88"/>
  <c r="R33" i="88"/>
  <c r="S33" i="88"/>
  <c r="T33" i="88"/>
  <c r="U33" i="88"/>
  <c r="Q34" i="88"/>
  <c r="R34" i="88"/>
  <c r="S34" i="88"/>
  <c r="T34" i="88"/>
  <c r="U34" i="88"/>
  <c r="Q35" i="88"/>
  <c r="R35" i="88"/>
  <c r="S35" i="88"/>
  <c r="T35" i="88"/>
  <c r="U35" i="88"/>
  <c r="Q36" i="88"/>
  <c r="R36" i="88"/>
  <c r="S36" i="88"/>
  <c r="T36" i="88"/>
  <c r="U36" i="88"/>
  <c r="Q37" i="88"/>
  <c r="R37" i="88"/>
  <c r="S37" i="88"/>
  <c r="T37" i="88"/>
  <c r="U37" i="88"/>
  <c r="Q38" i="88"/>
  <c r="R38" i="88"/>
  <c r="S38" i="88"/>
  <c r="T38" i="88"/>
  <c r="U38" i="88"/>
  <c r="Q39" i="88"/>
  <c r="R39" i="88"/>
  <c r="S39" i="88"/>
  <c r="T39" i="88"/>
  <c r="U39" i="88"/>
  <c r="Q40" i="88"/>
  <c r="R40" i="88"/>
  <c r="S40" i="88"/>
  <c r="T40" i="88"/>
  <c r="U40" i="88"/>
  <c r="Q41" i="88"/>
  <c r="R41" i="88"/>
  <c r="S41" i="88"/>
  <c r="T41" i="88"/>
  <c r="U41" i="88"/>
  <c r="Q42" i="88"/>
  <c r="R42" i="88"/>
  <c r="S42" i="88"/>
  <c r="T42" i="88"/>
  <c r="U42" i="88"/>
  <c r="Q43" i="88"/>
  <c r="R43" i="88"/>
  <c r="S43" i="88"/>
  <c r="T43" i="88"/>
  <c r="U43" i="88"/>
  <c r="Q44" i="88"/>
  <c r="R44" i="88"/>
  <c r="S44" i="88"/>
  <c r="T44" i="88"/>
  <c r="U44" i="88"/>
  <c r="Q45" i="88"/>
  <c r="R45" i="88"/>
  <c r="S45" i="88"/>
  <c r="T45" i="88"/>
  <c r="U45" i="88"/>
  <c r="Q46" i="88"/>
  <c r="R46" i="88"/>
  <c r="S46" i="88"/>
  <c r="T46" i="88"/>
  <c r="U46" i="88"/>
  <c r="Q47" i="88"/>
  <c r="R47" i="88"/>
  <c r="S47" i="88"/>
  <c r="T47" i="88"/>
  <c r="U47" i="88"/>
  <c r="Q48" i="88"/>
  <c r="R48" i="88"/>
  <c r="S48" i="88"/>
  <c r="T48" i="88"/>
  <c r="U48" i="88"/>
  <c r="Q49" i="88"/>
  <c r="R49" i="88"/>
  <c r="S49" i="88"/>
  <c r="T49" i="88"/>
  <c r="U49" i="88"/>
  <c r="Q50" i="88"/>
  <c r="R50" i="88"/>
  <c r="S50" i="88"/>
  <c r="T50" i="88"/>
  <c r="U50" i="88"/>
  <c r="Q51" i="88"/>
  <c r="R51" i="88"/>
  <c r="S51" i="88"/>
  <c r="T51" i="88"/>
  <c r="U51" i="88"/>
  <c r="Q52" i="88"/>
  <c r="R52" i="88"/>
  <c r="S52" i="88"/>
  <c r="T52" i="88"/>
  <c r="U52" i="88"/>
  <c r="Q53" i="88"/>
  <c r="R53" i="88"/>
  <c r="S53" i="88"/>
  <c r="T53" i="88"/>
  <c r="U53" i="88"/>
  <c r="Q54" i="88"/>
  <c r="R54" i="88"/>
  <c r="S54" i="88"/>
  <c r="T54" i="88"/>
  <c r="U54" i="88"/>
  <c r="Q55" i="88"/>
  <c r="R55" i="88"/>
  <c r="S55" i="88"/>
  <c r="T55" i="88"/>
  <c r="U55" i="88"/>
  <c r="Q56" i="88"/>
  <c r="R56" i="88"/>
  <c r="S56" i="88"/>
  <c r="T56" i="88"/>
  <c r="U56" i="88"/>
  <c r="Q57" i="88"/>
  <c r="R57" i="88"/>
  <c r="S57" i="88"/>
  <c r="T57" i="88"/>
  <c r="U57" i="88"/>
  <c r="Q58" i="88"/>
  <c r="R58" i="88"/>
  <c r="S58" i="88"/>
  <c r="T58" i="88"/>
  <c r="U58" i="88"/>
  <c r="Q59" i="88"/>
  <c r="R59" i="88"/>
  <c r="S59" i="88"/>
  <c r="T59" i="88"/>
  <c r="U59" i="88"/>
  <c r="Q60" i="88"/>
  <c r="R60" i="88"/>
  <c r="S60" i="88"/>
  <c r="T60" i="88"/>
  <c r="U60" i="88"/>
  <c r="Q61" i="88"/>
  <c r="R61" i="88"/>
  <c r="S61" i="88"/>
  <c r="T61" i="88"/>
  <c r="U61" i="88"/>
  <c r="Q62" i="88"/>
  <c r="R62" i="88"/>
  <c r="S62" i="88"/>
  <c r="T62" i="88"/>
  <c r="U62" i="88"/>
  <c r="Q63" i="88"/>
  <c r="R63" i="88"/>
  <c r="S63" i="88"/>
  <c r="T63" i="88"/>
  <c r="U63" i="88"/>
  <c r="Q64" i="88"/>
  <c r="R64" i="88"/>
  <c r="S64" i="88"/>
  <c r="T64" i="88"/>
  <c r="U64" i="88"/>
  <c r="Q65" i="88"/>
  <c r="R65" i="88"/>
  <c r="S65" i="88"/>
  <c r="T65" i="88"/>
  <c r="U65" i="88"/>
  <c r="Q66" i="88"/>
  <c r="R66" i="88"/>
  <c r="S66" i="88"/>
  <c r="T66" i="88"/>
  <c r="U66" i="88"/>
  <c r="Q67" i="88"/>
  <c r="R67" i="88"/>
  <c r="S67" i="88"/>
  <c r="T67" i="88"/>
  <c r="U67" i="88"/>
  <c r="Q68" i="88"/>
  <c r="R68" i="88"/>
  <c r="S68" i="88"/>
  <c r="T68" i="88"/>
  <c r="U68" i="88"/>
  <c r="Q69" i="88"/>
  <c r="R69" i="88"/>
  <c r="S69" i="88"/>
  <c r="T69" i="88"/>
  <c r="U69" i="88"/>
  <c r="Q70" i="88"/>
  <c r="R70" i="88"/>
  <c r="S70" i="88"/>
  <c r="T70" i="88"/>
  <c r="U70" i="88"/>
  <c r="Q71" i="88"/>
  <c r="R71" i="88"/>
  <c r="S71" i="88"/>
  <c r="T71" i="88"/>
  <c r="U71" i="88"/>
  <c r="Q72" i="88"/>
  <c r="R72" i="88"/>
  <c r="S72" i="88"/>
  <c r="T72" i="88"/>
  <c r="U72" i="88"/>
  <c r="Q73" i="88"/>
  <c r="R73" i="88"/>
  <c r="S73" i="88"/>
  <c r="T73" i="88"/>
  <c r="U73" i="88"/>
  <c r="Q74" i="88"/>
  <c r="R74" i="88"/>
  <c r="S74" i="88"/>
  <c r="T74" i="88"/>
  <c r="U74" i="88"/>
  <c r="Q75" i="88"/>
  <c r="R75" i="88"/>
  <c r="S75" i="88"/>
  <c r="T75" i="88"/>
  <c r="U75" i="88"/>
  <c r="Q76" i="88"/>
  <c r="R76" i="88"/>
  <c r="S76" i="88"/>
  <c r="T76" i="88"/>
  <c r="U76" i="88"/>
  <c r="Q77" i="88"/>
  <c r="R77" i="88"/>
  <c r="S77" i="88"/>
  <c r="T77" i="88"/>
  <c r="U77" i="88"/>
  <c r="Q78" i="88"/>
  <c r="R78" i="88"/>
  <c r="S78" i="88"/>
  <c r="T78" i="88"/>
  <c r="U78" i="88"/>
  <c r="Q79" i="88"/>
  <c r="R79" i="88"/>
  <c r="S79" i="88"/>
  <c r="T79" i="88"/>
  <c r="U79" i="88"/>
  <c r="Q80" i="88"/>
  <c r="R80" i="88"/>
  <c r="S80" i="88"/>
  <c r="T80" i="88"/>
  <c r="U80" i="88"/>
  <c r="Q81" i="88"/>
  <c r="R81" i="88"/>
  <c r="S81" i="88"/>
  <c r="T81" i="88"/>
  <c r="U81" i="88"/>
  <c r="Q82" i="88"/>
  <c r="R82" i="88"/>
  <c r="S82" i="88"/>
  <c r="T82" i="88"/>
  <c r="U82" i="88"/>
  <c r="Q83" i="88"/>
  <c r="R83" i="88"/>
  <c r="S83" i="88"/>
  <c r="T83" i="88"/>
  <c r="U83" i="88"/>
  <c r="Q84" i="88"/>
  <c r="R84" i="88"/>
  <c r="S84" i="88"/>
  <c r="T84" i="88"/>
  <c r="U84" i="88"/>
  <c r="Q85" i="88"/>
  <c r="R85" i="88"/>
  <c r="S85" i="88"/>
  <c r="T85" i="88"/>
  <c r="U85" i="88"/>
  <c r="Q86" i="88"/>
  <c r="R86" i="88"/>
  <c r="S86" i="88"/>
  <c r="T86" i="88"/>
  <c r="U86" i="88"/>
  <c r="Q87" i="88"/>
  <c r="R87" i="88"/>
  <c r="S87" i="88"/>
  <c r="T87" i="88"/>
  <c r="U87" i="88"/>
  <c r="Q88" i="88"/>
  <c r="R88" i="88"/>
  <c r="S88" i="88"/>
  <c r="T88" i="88"/>
  <c r="U88" i="88"/>
  <c r="Q89" i="88"/>
  <c r="R89" i="88"/>
  <c r="S89" i="88"/>
  <c r="T89" i="88"/>
  <c r="U89" i="88"/>
  <c r="Q90" i="88"/>
  <c r="R90" i="88"/>
  <c r="S90" i="88"/>
  <c r="T90" i="88"/>
  <c r="U90" i="88"/>
  <c r="Q91" i="88"/>
  <c r="R91" i="88"/>
  <c r="S91" i="88"/>
  <c r="T91" i="88"/>
  <c r="U91" i="88"/>
  <c r="Q92" i="88"/>
  <c r="R92" i="88"/>
  <c r="S92" i="88"/>
  <c r="T92" i="88"/>
  <c r="U92" i="88"/>
  <c r="Q93" i="88"/>
  <c r="R93" i="88"/>
  <c r="S93" i="88"/>
  <c r="T93" i="88"/>
  <c r="U93" i="88"/>
  <c r="Q94" i="88"/>
  <c r="R94" i="88"/>
  <c r="S94" i="88"/>
  <c r="T94" i="88"/>
  <c r="U94" i="88"/>
  <c r="Q95" i="88"/>
  <c r="R95" i="88"/>
  <c r="S95" i="88"/>
  <c r="T95" i="88"/>
  <c r="U95" i="88"/>
  <c r="Q96" i="88"/>
  <c r="R96" i="88"/>
  <c r="S96" i="88"/>
  <c r="T96" i="88"/>
  <c r="U96" i="88"/>
  <c r="Q97" i="88"/>
  <c r="R97" i="88"/>
  <c r="S97" i="88"/>
  <c r="T97" i="88"/>
  <c r="U97" i="88"/>
  <c r="Q98" i="88"/>
  <c r="R98" i="88"/>
  <c r="S98" i="88"/>
  <c r="T98" i="88"/>
  <c r="U98" i="88"/>
  <c r="Q99" i="88"/>
  <c r="R99" i="88"/>
  <c r="S99" i="88"/>
  <c r="T99" i="88"/>
  <c r="U99" i="88"/>
  <c r="Q100" i="88"/>
  <c r="R100" i="88"/>
  <c r="S100" i="88"/>
  <c r="T100" i="88"/>
  <c r="U100" i="88"/>
  <c r="Q101" i="88"/>
  <c r="R101" i="88"/>
  <c r="S101" i="88"/>
  <c r="T101" i="88"/>
  <c r="U101" i="88"/>
  <c r="Q102" i="88"/>
  <c r="R102" i="88"/>
  <c r="S102" i="88"/>
  <c r="T102" i="88"/>
  <c r="U102" i="88"/>
  <c r="Q103" i="88"/>
  <c r="R103" i="88"/>
  <c r="S103" i="88"/>
  <c r="T103" i="88"/>
  <c r="U103" i="88"/>
  <c r="Q104" i="88"/>
  <c r="R104" i="88"/>
  <c r="S104" i="88"/>
  <c r="T104" i="88"/>
  <c r="U104" i="88"/>
  <c r="Q105" i="88"/>
  <c r="R105" i="88"/>
  <c r="S105" i="88"/>
  <c r="T105" i="88"/>
  <c r="U105" i="88"/>
  <c r="Q106" i="88"/>
  <c r="R106" i="88"/>
  <c r="S106" i="88"/>
  <c r="T106" i="88"/>
  <c r="U106" i="88"/>
  <c r="Q107" i="88"/>
  <c r="R107" i="88"/>
  <c r="S107" i="88"/>
  <c r="T107" i="88"/>
  <c r="U107" i="88"/>
  <c r="Q108" i="88"/>
  <c r="R108" i="88"/>
  <c r="S108" i="88"/>
  <c r="T108" i="88"/>
  <c r="U108" i="88"/>
  <c r="Q109" i="88"/>
  <c r="R109" i="88"/>
  <c r="S109" i="88"/>
  <c r="T109" i="88"/>
  <c r="U109" i="88"/>
  <c r="Q110" i="88"/>
  <c r="R110" i="88"/>
  <c r="S110" i="88"/>
  <c r="T110" i="88"/>
  <c r="U110" i="88"/>
  <c r="Q111" i="88"/>
  <c r="R111" i="88"/>
  <c r="S111" i="88"/>
  <c r="T111" i="88"/>
  <c r="U111" i="88"/>
  <c r="Q112" i="88"/>
  <c r="R112" i="88"/>
  <c r="S112" i="88"/>
  <c r="T112" i="88"/>
  <c r="U112" i="88"/>
  <c r="Q113" i="88"/>
  <c r="R113" i="88"/>
  <c r="S113" i="88"/>
  <c r="T113" i="88"/>
  <c r="U113" i="88"/>
  <c r="Q114" i="88"/>
  <c r="R114" i="88"/>
  <c r="S114" i="88"/>
  <c r="T114" i="88"/>
  <c r="U114" i="88"/>
  <c r="Q115" i="88"/>
  <c r="R115" i="88"/>
  <c r="S115" i="88"/>
  <c r="T115" i="88"/>
  <c r="U115" i="88"/>
  <c r="Q116" i="88"/>
  <c r="R116" i="88"/>
  <c r="S116" i="88"/>
  <c r="T116" i="88"/>
  <c r="U116" i="88"/>
  <c r="Q117" i="88"/>
  <c r="R117" i="88"/>
  <c r="S117" i="88"/>
  <c r="T117" i="88"/>
  <c r="U117" i="88"/>
  <c r="Q118" i="88"/>
  <c r="R118" i="88"/>
  <c r="S118" i="88"/>
  <c r="T118" i="88"/>
  <c r="U118" i="88"/>
  <c r="Q119" i="88"/>
  <c r="R119" i="88"/>
  <c r="S119" i="88"/>
  <c r="T119" i="88"/>
  <c r="U119" i="88"/>
  <c r="Q120" i="88"/>
  <c r="R120" i="88"/>
  <c r="S120" i="88"/>
  <c r="T120" i="88"/>
  <c r="U120" i="88"/>
  <c r="Q121" i="88"/>
  <c r="R121" i="88"/>
  <c r="S121" i="88"/>
  <c r="T121" i="88"/>
  <c r="U121" i="88"/>
  <c r="Q122" i="88"/>
  <c r="R122" i="88"/>
  <c r="S122" i="88"/>
  <c r="T122" i="88"/>
  <c r="U122" i="88"/>
  <c r="Q123" i="88"/>
  <c r="R123" i="88"/>
  <c r="S123" i="88"/>
  <c r="T123" i="88"/>
  <c r="U123" i="88"/>
  <c r="Q124" i="88"/>
  <c r="R124" i="88"/>
  <c r="S124" i="88"/>
  <c r="T124" i="88"/>
  <c r="U124" i="88"/>
  <c r="Q125" i="88"/>
  <c r="R125" i="88"/>
  <c r="S125" i="88"/>
  <c r="T125" i="88"/>
  <c r="U125" i="88"/>
  <c r="Q126" i="88"/>
  <c r="R126" i="88"/>
  <c r="S126" i="88"/>
  <c r="T126" i="88"/>
  <c r="U126" i="88"/>
  <c r="Q127" i="88"/>
  <c r="R127" i="88"/>
  <c r="S127" i="88"/>
  <c r="T127" i="88"/>
  <c r="U127" i="88"/>
  <c r="Q128" i="88"/>
  <c r="R128" i="88"/>
  <c r="S128" i="88"/>
  <c r="T128" i="88"/>
  <c r="U128" i="88"/>
  <c r="Q129" i="88"/>
  <c r="R129" i="88"/>
  <c r="S129" i="88"/>
  <c r="T129" i="88"/>
  <c r="U129" i="88"/>
  <c r="Q130" i="88"/>
  <c r="R130" i="88"/>
  <c r="S130" i="88"/>
  <c r="T130" i="88"/>
  <c r="U130" i="88"/>
  <c r="Q131" i="88"/>
  <c r="R131" i="88"/>
  <c r="S131" i="88"/>
  <c r="T131" i="88"/>
  <c r="U131" i="88"/>
  <c r="Q132" i="88"/>
  <c r="R132" i="88"/>
  <c r="S132" i="88"/>
  <c r="T132" i="88"/>
  <c r="U132" i="88"/>
  <c r="Q133" i="88"/>
  <c r="R133" i="88"/>
  <c r="S133" i="88"/>
  <c r="T133" i="88"/>
  <c r="U133" i="88"/>
  <c r="Q134" i="88"/>
  <c r="R134" i="88"/>
  <c r="S134" i="88"/>
  <c r="T134" i="88"/>
  <c r="U134" i="88"/>
  <c r="Q135" i="88"/>
  <c r="R135" i="88"/>
  <c r="S135" i="88"/>
  <c r="T135" i="88"/>
  <c r="U135" i="88"/>
  <c r="Q136" i="88"/>
  <c r="R136" i="88"/>
  <c r="S136" i="88"/>
  <c r="T136" i="88"/>
  <c r="U136" i="88"/>
  <c r="Q137" i="88"/>
  <c r="R137" i="88"/>
  <c r="S137" i="88"/>
  <c r="T137" i="88"/>
  <c r="U137" i="88"/>
  <c r="Q138" i="88"/>
  <c r="R138" i="88"/>
  <c r="S138" i="88"/>
  <c r="T138" i="88"/>
  <c r="U138" i="88"/>
  <c r="Q139" i="88"/>
  <c r="R139" i="88"/>
  <c r="S139" i="88"/>
  <c r="T139" i="88"/>
  <c r="U139" i="88"/>
  <c r="Q140" i="88"/>
  <c r="R140" i="88"/>
  <c r="S140" i="88"/>
  <c r="T140" i="88"/>
  <c r="U140" i="88"/>
  <c r="Q141" i="88"/>
  <c r="R141" i="88"/>
  <c r="S141" i="88"/>
  <c r="T141" i="88"/>
  <c r="U141" i="88"/>
  <c r="R5" i="88"/>
  <c r="S5" i="88"/>
  <c r="T5" i="88"/>
  <c r="U5" i="88"/>
  <c r="Q5" i="88"/>
  <c r="I38" i="89" l="1"/>
  <c r="H39" i="89"/>
  <c r="I39" i="89" s="1"/>
  <c r="I9" i="89"/>
  <c r="I8" i="89"/>
  <c r="I10" i="89"/>
  <c r="I6" i="89"/>
  <c r="H11" i="89"/>
  <c r="I11" i="89" s="1"/>
  <c r="G12" i="46" l="1"/>
  <c r="E12" i="46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6" i="86"/>
  <c r="C7" i="86"/>
  <c r="C8" i="86"/>
  <c r="C9" i="86"/>
  <c r="C10" i="86"/>
  <c r="C11" i="86"/>
  <c r="C12" i="86"/>
  <c r="C13" i="86"/>
  <c r="C14" i="86"/>
  <c r="C15" i="86"/>
  <c r="C16" i="86"/>
  <c r="C17" i="86"/>
  <c r="C18" i="86"/>
  <c r="C19" i="86"/>
  <c r="C20" i="86"/>
  <c r="C21" i="86"/>
  <c r="C6" i="86"/>
  <c r="H38" i="31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8" i="3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6" i="20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9" i="6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6" i="7"/>
  <c r="I6" i="3"/>
  <c r="I7" i="3"/>
  <c r="I8" i="3"/>
  <c r="I9" i="3"/>
  <c r="I10" i="3"/>
  <c r="I11" i="3"/>
  <c r="I12" i="3"/>
  <c r="I13" i="3"/>
  <c r="I14" i="3"/>
  <c r="I15" i="3"/>
  <c r="I16" i="3"/>
  <c r="I5" i="3"/>
  <c r="G6" i="3"/>
  <c r="G7" i="3"/>
  <c r="G8" i="3"/>
  <c r="G9" i="3"/>
  <c r="G10" i="3"/>
  <c r="G11" i="3"/>
  <c r="G12" i="3"/>
  <c r="G13" i="3"/>
  <c r="G14" i="3"/>
  <c r="G15" i="3"/>
  <c r="G16" i="3"/>
  <c r="G5" i="3"/>
  <c r="E6" i="3"/>
  <c r="E7" i="3"/>
  <c r="E8" i="3"/>
  <c r="E9" i="3"/>
  <c r="E10" i="3"/>
  <c r="E11" i="3"/>
  <c r="E12" i="3"/>
  <c r="E13" i="3"/>
  <c r="E14" i="3"/>
  <c r="E15" i="3"/>
  <c r="E16" i="3"/>
  <c r="E5" i="3"/>
  <c r="C6" i="3"/>
  <c r="C7" i="3"/>
  <c r="C8" i="3"/>
  <c r="C9" i="3"/>
  <c r="C10" i="3"/>
  <c r="C11" i="3"/>
  <c r="C12" i="3"/>
  <c r="C13" i="3"/>
  <c r="C14" i="3"/>
  <c r="C15" i="3"/>
  <c r="C16" i="3"/>
  <c r="C5" i="3"/>
  <c r="J23" i="83" l="1"/>
  <c r="J37" i="83"/>
  <c r="C112" i="84"/>
  <c r="B112" i="84"/>
  <c r="C110" i="83"/>
  <c r="B110" i="83"/>
  <c r="G57" i="81"/>
  <c r="H57" i="81"/>
  <c r="I57" i="81"/>
  <c r="J57" i="81"/>
  <c r="K57" i="81"/>
  <c r="L57" i="81"/>
  <c r="M57" i="81"/>
  <c r="N57" i="81"/>
  <c r="O57" i="81"/>
  <c r="P57" i="81"/>
  <c r="Q57" i="81"/>
  <c r="R57" i="81"/>
  <c r="S57" i="81"/>
  <c r="T57" i="81"/>
  <c r="U57" i="81"/>
  <c r="C57" i="81"/>
  <c r="D57" i="81"/>
  <c r="E57" i="81"/>
  <c r="F57" i="81"/>
  <c r="B57" i="81"/>
  <c r="Q40" i="81"/>
  <c r="R40" i="81"/>
  <c r="S40" i="81"/>
  <c r="T40" i="81"/>
  <c r="U40" i="81"/>
  <c r="Q37" i="81"/>
  <c r="R37" i="81"/>
  <c r="S37" i="81"/>
  <c r="T37" i="81"/>
  <c r="U37" i="81"/>
  <c r="Q46" i="81"/>
  <c r="R46" i="81"/>
  <c r="S46" i="81"/>
  <c r="T46" i="81"/>
  <c r="U46" i="81"/>
  <c r="R21" i="81"/>
  <c r="S21" i="81"/>
  <c r="T21" i="81"/>
  <c r="U21" i="81"/>
  <c r="Q21" i="81"/>
  <c r="S49" i="81"/>
  <c r="T49" i="81"/>
  <c r="U49" i="81"/>
  <c r="Q49" i="81"/>
  <c r="R49" i="81"/>
  <c r="H43" i="81"/>
  <c r="F21" i="86" l="1"/>
  <c r="D21" i="86"/>
  <c r="B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  <c r="D4" i="86"/>
  <c r="F4" i="86" s="1"/>
  <c r="N18" i="44"/>
  <c r="O18" i="44"/>
  <c r="H18" i="44"/>
  <c r="D18" i="44"/>
  <c r="H15" i="79"/>
  <c r="I15" i="79"/>
  <c r="I6" i="79"/>
  <c r="H6" i="79"/>
  <c r="C18" i="79"/>
  <c r="D18" i="79"/>
  <c r="E18" i="79"/>
  <c r="F18" i="79"/>
  <c r="G18" i="79"/>
  <c r="B18" i="79"/>
  <c r="F8" i="42"/>
  <c r="F7" i="42"/>
  <c r="C25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9" i="41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9" i="41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0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6" i="37"/>
  <c r="M7" i="37"/>
  <c r="M8" i="37"/>
  <c r="M9" i="37"/>
  <c r="M10" i="37"/>
  <c r="M11" i="37"/>
  <c r="M12" i="37"/>
  <c r="M13" i="37"/>
  <c r="M14" i="37"/>
  <c r="M15" i="37"/>
  <c r="M16" i="37"/>
  <c r="M17" i="37"/>
  <c r="M18" i="37"/>
  <c r="M19" i="37"/>
  <c r="M20" i="37"/>
  <c r="M21" i="37"/>
  <c r="M22" i="37"/>
  <c r="M23" i="37"/>
  <c r="M24" i="37"/>
  <c r="M25" i="37"/>
  <c r="M26" i="37"/>
  <c r="M27" i="37"/>
  <c r="M28" i="37"/>
  <c r="M29" i="37"/>
  <c r="M30" i="37"/>
  <c r="M31" i="37"/>
  <c r="M32" i="37"/>
  <c r="M33" i="37"/>
  <c r="M34" i="37"/>
  <c r="M35" i="37"/>
  <c r="M36" i="37"/>
  <c r="M37" i="37"/>
  <c r="M38" i="37"/>
  <c r="M39" i="37"/>
  <c r="M40" i="37"/>
  <c r="M41" i="37"/>
  <c r="M42" i="37"/>
  <c r="M43" i="37"/>
  <c r="M44" i="37"/>
  <c r="M45" i="37"/>
  <c r="M46" i="37"/>
  <c r="M47" i="37"/>
  <c r="M48" i="37"/>
  <c r="M49" i="37"/>
  <c r="M50" i="37"/>
  <c r="M51" i="37"/>
  <c r="M52" i="37"/>
  <c r="M53" i="37"/>
  <c r="M54" i="37"/>
  <c r="M55" i="37"/>
  <c r="M56" i="37"/>
  <c r="M57" i="37"/>
  <c r="M58" i="37"/>
  <c r="M59" i="37"/>
  <c r="M60" i="37"/>
  <c r="M61" i="37"/>
  <c r="M62" i="37"/>
  <c r="M63" i="37"/>
  <c r="M64" i="37"/>
  <c r="M65" i="37"/>
  <c r="M66" i="37"/>
  <c r="M67" i="37"/>
  <c r="M68" i="37"/>
  <c r="M69" i="37"/>
  <c r="M70" i="37"/>
  <c r="M71" i="37"/>
  <c r="M72" i="37"/>
  <c r="M73" i="37"/>
  <c r="M74" i="37"/>
  <c r="M6" i="37"/>
  <c r="I3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6" i="36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9" i="35"/>
  <c r="C16" i="38"/>
  <c r="B16" i="38"/>
  <c r="L10" i="33"/>
  <c r="H10" i="33"/>
  <c r="N10" i="33"/>
  <c r="O10" i="33"/>
  <c r="P10" i="33" s="1"/>
  <c r="D10" i="33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8" i="31"/>
  <c r="E10" i="29"/>
  <c r="E11" i="29"/>
  <c r="E12" i="29"/>
  <c r="E13" i="29"/>
  <c r="E14" i="29"/>
  <c r="E15" i="29"/>
  <c r="D6" i="29"/>
  <c r="BC9" i="21"/>
  <c r="BC10" i="21"/>
  <c r="BC11" i="21"/>
  <c r="BC12" i="21"/>
  <c r="BC13" i="21"/>
  <c r="BC14" i="21"/>
  <c r="BC15" i="21"/>
  <c r="BC16" i="21"/>
  <c r="BC17" i="21"/>
  <c r="BC18" i="21"/>
  <c r="BC19" i="21"/>
  <c r="BC20" i="21"/>
  <c r="BC21" i="21"/>
  <c r="BC22" i="21"/>
  <c r="BC23" i="21"/>
  <c r="BC24" i="21"/>
  <c r="BC25" i="21"/>
  <c r="BC26" i="21"/>
  <c r="BC27" i="21"/>
  <c r="BC28" i="21"/>
  <c r="BC29" i="21"/>
  <c r="BC30" i="21"/>
  <c r="BC31" i="21"/>
  <c r="BC32" i="21"/>
  <c r="BC33" i="21"/>
  <c r="BC34" i="21"/>
  <c r="BC35" i="21"/>
  <c r="BC36" i="21"/>
  <c r="BC37" i="21"/>
  <c r="BC38" i="21"/>
  <c r="BC39" i="21"/>
  <c r="BC40" i="21"/>
  <c r="BC41" i="21"/>
  <c r="BC42" i="21"/>
  <c r="BC43" i="21"/>
  <c r="BC44" i="21"/>
  <c r="BC45" i="21"/>
  <c r="BC46" i="21"/>
  <c r="BC47" i="21"/>
  <c r="BC48" i="21"/>
  <c r="BC49" i="21"/>
  <c r="BC50" i="21"/>
  <c r="BC51" i="21"/>
  <c r="BC52" i="21"/>
  <c r="BC53" i="21"/>
  <c r="BC54" i="21"/>
  <c r="BC55" i="21"/>
  <c r="BC56" i="21"/>
  <c r="BC57" i="21"/>
  <c r="BC58" i="21"/>
  <c r="BC59" i="21"/>
  <c r="BC60" i="21"/>
  <c r="BC61" i="21"/>
  <c r="BC62" i="21"/>
  <c r="BC63" i="21"/>
  <c r="BC64" i="21"/>
  <c r="BC65" i="21"/>
  <c r="BC66" i="21"/>
  <c r="BC67" i="21"/>
  <c r="BC68" i="21"/>
  <c r="BC69" i="21"/>
  <c r="BC70" i="21"/>
  <c r="BC71" i="21"/>
  <c r="BC72" i="21"/>
  <c r="BC73" i="21"/>
  <c r="BC74" i="21"/>
  <c r="BC75" i="21"/>
  <c r="BC76" i="21"/>
  <c r="BC77" i="21"/>
  <c r="BC78" i="21"/>
  <c r="BC79" i="21"/>
  <c r="BC80" i="21"/>
  <c r="BC81" i="21"/>
  <c r="BC82" i="21"/>
  <c r="BC83" i="21"/>
  <c r="BC84" i="21"/>
  <c r="BC85" i="21"/>
  <c r="BC86" i="21"/>
  <c r="BC87" i="21"/>
  <c r="BC88" i="21"/>
  <c r="BC89" i="21"/>
  <c r="BC90" i="21"/>
  <c r="BC91" i="21"/>
  <c r="BC92" i="21"/>
  <c r="BC93" i="21"/>
  <c r="BC94" i="21"/>
  <c r="BC95" i="21"/>
  <c r="BC96" i="21"/>
  <c r="BC97" i="21"/>
  <c r="BC98" i="21"/>
  <c r="BC99" i="21"/>
  <c r="BC100" i="21"/>
  <c r="BC101" i="21"/>
  <c r="BC102" i="21"/>
  <c r="BC103" i="21"/>
  <c r="BC104" i="21"/>
  <c r="BC105" i="21"/>
  <c r="BC106" i="21"/>
  <c r="BC107" i="21"/>
  <c r="BC108" i="21"/>
  <c r="BC109" i="21"/>
  <c r="BC110" i="21"/>
  <c r="BC111" i="21"/>
  <c r="BC112" i="21"/>
  <c r="BC113" i="21"/>
  <c r="BC114" i="21"/>
  <c r="BC115" i="21"/>
  <c r="BC116" i="21"/>
  <c r="BC117" i="21"/>
  <c r="BC118" i="21"/>
  <c r="BC119" i="21"/>
  <c r="BC120" i="21"/>
  <c r="BC121" i="21"/>
  <c r="BC122" i="21"/>
  <c r="BC123" i="21"/>
  <c r="BC124" i="21"/>
  <c r="BC125" i="21"/>
  <c r="BC126" i="21"/>
  <c r="BC127" i="21"/>
  <c r="BC128" i="21"/>
  <c r="BC129" i="21"/>
  <c r="BC130" i="21"/>
  <c r="BC131" i="21"/>
  <c r="BC132" i="21"/>
  <c r="BC133" i="21"/>
  <c r="BC134" i="21"/>
  <c r="BC135" i="21"/>
  <c r="BC136" i="21"/>
  <c r="BC137" i="21"/>
  <c r="BC138" i="21"/>
  <c r="BC139" i="21"/>
  <c r="BC140" i="21"/>
  <c r="BC141" i="21"/>
  <c r="BC142" i="21"/>
  <c r="BC143" i="21"/>
  <c r="BC144" i="21"/>
  <c r="BC145" i="21"/>
  <c r="BC146" i="21"/>
  <c r="BC147" i="21"/>
  <c r="BC148" i="21"/>
  <c r="BC149" i="21"/>
  <c r="BC150" i="21"/>
  <c r="BC151" i="21"/>
  <c r="BC152" i="21"/>
  <c r="BC153" i="21"/>
  <c r="BC154" i="21"/>
  <c r="BC155" i="21"/>
  <c r="BC156" i="21"/>
  <c r="BC157" i="21"/>
  <c r="BC158" i="21"/>
  <c r="BC159" i="21"/>
  <c r="BC8" i="21"/>
  <c r="BB9" i="21"/>
  <c r="BB10" i="21"/>
  <c r="BB11" i="21"/>
  <c r="BB12" i="21"/>
  <c r="BB13" i="21"/>
  <c r="BB14" i="21"/>
  <c r="BB15" i="21"/>
  <c r="BB16" i="21"/>
  <c r="BB17" i="21"/>
  <c r="BB18" i="21"/>
  <c r="BB19" i="21"/>
  <c r="BB20" i="21"/>
  <c r="BB21" i="21"/>
  <c r="BB22" i="21"/>
  <c r="BB23" i="21"/>
  <c r="BB24" i="21"/>
  <c r="BB25" i="21"/>
  <c r="BB26" i="21"/>
  <c r="BB27" i="21"/>
  <c r="BB28" i="21"/>
  <c r="BB29" i="21"/>
  <c r="BB30" i="21"/>
  <c r="BB31" i="21"/>
  <c r="BB32" i="21"/>
  <c r="BB33" i="21"/>
  <c r="BB34" i="21"/>
  <c r="BB35" i="21"/>
  <c r="BB36" i="21"/>
  <c r="BB37" i="21"/>
  <c r="BB38" i="21"/>
  <c r="BB39" i="21"/>
  <c r="BB40" i="21"/>
  <c r="BB41" i="21"/>
  <c r="BB42" i="21"/>
  <c r="BB43" i="21"/>
  <c r="BB44" i="21"/>
  <c r="BB45" i="21"/>
  <c r="BB46" i="21"/>
  <c r="BB47" i="21"/>
  <c r="BB48" i="21"/>
  <c r="BB49" i="21"/>
  <c r="BB50" i="21"/>
  <c r="BB51" i="21"/>
  <c r="BB52" i="21"/>
  <c r="BB53" i="21"/>
  <c r="BB54" i="21"/>
  <c r="BB55" i="21"/>
  <c r="BB56" i="21"/>
  <c r="BB57" i="21"/>
  <c r="BB58" i="21"/>
  <c r="BB59" i="21"/>
  <c r="BB60" i="21"/>
  <c r="BB61" i="21"/>
  <c r="BB62" i="21"/>
  <c r="BB63" i="21"/>
  <c r="BB64" i="21"/>
  <c r="BB65" i="21"/>
  <c r="BB66" i="21"/>
  <c r="BB67" i="21"/>
  <c r="BB68" i="21"/>
  <c r="BB69" i="21"/>
  <c r="BB70" i="21"/>
  <c r="BB71" i="21"/>
  <c r="BB72" i="21"/>
  <c r="BB73" i="21"/>
  <c r="BB74" i="21"/>
  <c r="BB75" i="21"/>
  <c r="BB76" i="21"/>
  <c r="BB77" i="21"/>
  <c r="BB78" i="21"/>
  <c r="BB79" i="21"/>
  <c r="BB80" i="21"/>
  <c r="BB81" i="21"/>
  <c r="BB82" i="21"/>
  <c r="BB83" i="21"/>
  <c r="BB84" i="21"/>
  <c r="BB85" i="21"/>
  <c r="BB86" i="21"/>
  <c r="BB87" i="21"/>
  <c r="BB88" i="21"/>
  <c r="BB89" i="21"/>
  <c r="BB90" i="21"/>
  <c r="BB91" i="21"/>
  <c r="BB92" i="21"/>
  <c r="BB93" i="21"/>
  <c r="BB94" i="21"/>
  <c r="BB95" i="21"/>
  <c r="BB96" i="21"/>
  <c r="BB97" i="21"/>
  <c r="BB98" i="21"/>
  <c r="BB99" i="21"/>
  <c r="BB100" i="21"/>
  <c r="BB101" i="21"/>
  <c r="BB102" i="21"/>
  <c r="BB103" i="21"/>
  <c r="BB104" i="21"/>
  <c r="BB105" i="21"/>
  <c r="BB106" i="21"/>
  <c r="BB107" i="21"/>
  <c r="BB108" i="21"/>
  <c r="BB109" i="21"/>
  <c r="BB110" i="21"/>
  <c r="BB111" i="21"/>
  <c r="BB112" i="21"/>
  <c r="BB113" i="21"/>
  <c r="BB114" i="21"/>
  <c r="BB115" i="21"/>
  <c r="BB116" i="21"/>
  <c r="BB117" i="21"/>
  <c r="BB118" i="21"/>
  <c r="BB119" i="21"/>
  <c r="BB120" i="21"/>
  <c r="BB121" i="21"/>
  <c r="BB122" i="21"/>
  <c r="BB123" i="21"/>
  <c r="BB124" i="21"/>
  <c r="BB125" i="21"/>
  <c r="BB126" i="21"/>
  <c r="BB127" i="21"/>
  <c r="BB128" i="21"/>
  <c r="BB129" i="21"/>
  <c r="BB130" i="21"/>
  <c r="BB131" i="21"/>
  <c r="BB132" i="21"/>
  <c r="BB133" i="21"/>
  <c r="BB134" i="21"/>
  <c r="BB135" i="21"/>
  <c r="BB136" i="21"/>
  <c r="BB137" i="21"/>
  <c r="BB138" i="21"/>
  <c r="BB139" i="21"/>
  <c r="BB140" i="21"/>
  <c r="BB141" i="21"/>
  <c r="BB142" i="21"/>
  <c r="BB143" i="21"/>
  <c r="BB144" i="21"/>
  <c r="BB145" i="21"/>
  <c r="BB146" i="21"/>
  <c r="BB147" i="21"/>
  <c r="BB148" i="21"/>
  <c r="BB149" i="21"/>
  <c r="BB150" i="21"/>
  <c r="BB151" i="21"/>
  <c r="BB152" i="21"/>
  <c r="BB153" i="21"/>
  <c r="BB154" i="21"/>
  <c r="BB155" i="21"/>
  <c r="BB156" i="21"/>
  <c r="BB157" i="21"/>
  <c r="BB158" i="21"/>
  <c r="BB159" i="21"/>
  <c r="BB8" i="21"/>
  <c r="BA9" i="21"/>
  <c r="BA10" i="21"/>
  <c r="BA11" i="21"/>
  <c r="BA12" i="21"/>
  <c r="BA13" i="21"/>
  <c r="BA14" i="21"/>
  <c r="BA15" i="21"/>
  <c r="BA16" i="21"/>
  <c r="BA17" i="21"/>
  <c r="BA18" i="21"/>
  <c r="BA19" i="21"/>
  <c r="BA20" i="21"/>
  <c r="BA21" i="21"/>
  <c r="BA22" i="21"/>
  <c r="BA23" i="21"/>
  <c r="BA24" i="21"/>
  <c r="BA25" i="21"/>
  <c r="BA26" i="21"/>
  <c r="BA27" i="21"/>
  <c r="BA28" i="21"/>
  <c r="BA29" i="21"/>
  <c r="BA30" i="21"/>
  <c r="BA31" i="21"/>
  <c r="BA32" i="21"/>
  <c r="BA33" i="21"/>
  <c r="BA34" i="21"/>
  <c r="BA35" i="21"/>
  <c r="BA36" i="21"/>
  <c r="BA37" i="21"/>
  <c r="BA38" i="21"/>
  <c r="BA39" i="21"/>
  <c r="BA40" i="21"/>
  <c r="BA41" i="21"/>
  <c r="BA42" i="21"/>
  <c r="BA43" i="21"/>
  <c r="BA44" i="21"/>
  <c r="BA45" i="21"/>
  <c r="BA46" i="21"/>
  <c r="BA47" i="21"/>
  <c r="BA48" i="21"/>
  <c r="BA49" i="21"/>
  <c r="BA50" i="21"/>
  <c r="BA51" i="21"/>
  <c r="BA52" i="21"/>
  <c r="BA53" i="21"/>
  <c r="BA54" i="21"/>
  <c r="BA55" i="21"/>
  <c r="BA56" i="21"/>
  <c r="BA57" i="21"/>
  <c r="BA58" i="21"/>
  <c r="BA59" i="21"/>
  <c r="BA60" i="21"/>
  <c r="BA61" i="21"/>
  <c r="BA62" i="21"/>
  <c r="BA63" i="21"/>
  <c r="BA64" i="21"/>
  <c r="BA65" i="21"/>
  <c r="BA66" i="21"/>
  <c r="BA67" i="21"/>
  <c r="BA68" i="21"/>
  <c r="BA69" i="21"/>
  <c r="BA70" i="21"/>
  <c r="BA71" i="21"/>
  <c r="BA72" i="21"/>
  <c r="BA73" i="21"/>
  <c r="BA74" i="21"/>
  <c r="BA75" i="21"/>
  <c r="BA76" i="21"/>
  <c r="BA77" i="21"/>
  <c r="BA78" i="21"/>
  <c r="BA79" i="21"/>
  <c r="BA80" i="21"/>
  <c r="BA81" i="21"/>
  <c r="BA82" i="21"/>
  <c r="BA83" i="21"/>
  <c r="BA84" i="21"/>
  <c r="BA85" i="21"/>
  <c r="BA86" i="21"/>
  <c r="BA87" i="21"/>
  <c r="BA88" i="21"/>
  <c r="BA89" i="21"/>
  <c r="BA90" i="21"/>
  <c r="BA91" i="21"/>
  <c r="BA92" i="21"/>
  <c r="BA93" i="21"/>
  <c r="BA94" i="21"/>
  <c r="BA95" i="21"/>
  <c r="BA96" i="21"/>
  <c r="BA97" i="21"/>
  <c r="BA98" i="21"/>
  <c r="BA99" i="21"/>
  <c r="BA100" i="21"/>
  <c r="BA101" i="21"/>
  <c r="BA102" i="21"/>
  <c r="BA103" i="21"/>
  <c r="BA104" i="21"/>
  <c r="BA105" i="21"/>
  <c r="BA106" i="21"/>
  <c r="BA107" i="21"/>
  <c r="BA108" i="21"/>
  <c r="BA109" i="21"/>
  <c r="BA110" i="21"/>
  <c r="BA111" i="21"/>
  <c r="BA112" i="21"/>
  <c r="BA113" i="21"/>
  <c r="BA114" i="21"/>
  <c r="BA115" i="21"/>
  <c r="BA116" i="21"/>
  <c r="BA117" i="21"/>
  <c r="BA118" i="21"/>
  <c r="BA119" i="21"/>
  <c r="BA120" i="21"/>
  <c r="BA121" i="21"/>
  <c r="BA122" i="21"/>
  <c r="BA123" i="21"/>
  <c r="BA124" i="21"/>
  <c r="BA125" i="21"/>
  <c r="BA126" i="21"/>
  <c r="BA127" i="21"/>
  <c r="BA128" i="21"/>
  <c r="BA129" i="21"/>
  <c r="BA130" i="21"/>
  <c r="BA131" i="21"/>
  <c r="BA132" i="21"/>
  <c r="BA133" i="21"/>
  <c r="BA134" i="21"/>
  <c r="BA135" i="21"/>
  <c r="BA136" i="21"/>
  <c r="BA137" i="21"/>
  <c r="BA138" i="21"/>
  <c r="BA139" i="21"/>
  <c r="BA140" i="21"/>
  <c r="BA141" i="21"/>
  <c r="BA142" i="21"/>
  <c r="BA143" i="21"/>
  <c r="BA144" i="21"/>
  <c r="BA145" i="21"/>
  <c r="BA146" i="21"/>
  <c r="BA147" i="21"/>
  <c r="BA148" i="21"/>
  <c r="BA149" i="21"/>
  <c r="BA150" i="21"/>
  <c r="BA151" i="21"/>
  <c r="BA152" i="21"/>
  <c r="BA153" i="21"/>
  <c r="BA154" i="21"/>
  <c r="BA155" i="21"/>
  <c r="BA156" i="21"/>
  <c r="BA157" i="21"/>
  <c r="BA158" i="21"/>
  <c r="BA159" i="21"/>
  <c r="BA8" i="21"/>
  <c r="G7" i="86" l="1"/>
  <c r="G11" i="86"/>
  <c r="G15" i="86"/>
  <c r="G19" i="86"/>
  <c r="G8" i="86"/>
  <c r="G12" i="86"/>
  <c r="G16" i="86"/>
  <c r="G20" i="86"/>
  <c r="G9" i="86"/>
  <c r="G13" i="86"/>
  <c r="G17" i="86"/>
  <c r="G21" i="86"/>
  <c r="G10" i="86"/>
  <c r="G14" i="86"/>
  <c r="G18" i="86"/>
  <c r="G6" i="86"/>
  <c r="H21" i="86"/>
  <c r="I14" i="86" s="1"/>
  <c r="P18" i="44"/>
  <c r="I15" i="86" l="1"/>
  <c r="I9" i="86"/>
  <c r="I19" i="86"/>
  <c r="I20" i="86"/>
  <c r="I7" i="86"/>
  <c r="I8" i="86"/>
  <c r="I13" i="86"/>
  <c r="I17" i="86"/>
  <c r="I16" i="86"/>
  <c r="I6" i="86"/>
  <c r="I18" i="86"/>
  <c r="I10" i="86"/>
  <c r="I11" i="86"/>
  <c r="I12" i="86"/>
  <c r="P25" i="21"/>
  <c r="I21" i="86" l="1"/>
  <c r="W37" i="17"/>
  <c r="W157" i="17"/>
  <c r="W62" i="17"/>
  <c r="W121" i="17"/>
  <c r="W27" i="17"/>
  <c r="W149" i="17"/>
  <c r="W14" i="17"/>
  <c r="W135" i="17"/>
  <c r="W81" i="17"/>
  <c r="W112" i="17"/>
  <c r="W100" i="17"/>
  <c r="W154" i="17"/>
  <c r="W12" i="17"/>
  <c r="W53" i="17"/>
  <c r="W43" i="17"/>
  <c r="W64" i="17"/>
  <c r="W68" i="17"/>
  <c r="W75" i="17"/>
  <c r="W105" i="17"/>
  <c r="W17" i="17"/>
  <c r="W90" i="17"/>
  <c r="W108" i="17"/>
  <c r="W21" i="17"/>
  <c r="W148" i="17"/>
  <c r="W129" i="17"/>
  <c r="W82" i="17"/>
  <c r="W31" i="17"/>
  <c r="W139" i="17"/>
  <c r="W142" i="17"/>
  <c r="W8" i="17"/>
  <c r="W73" i="17"/>
  <c r="W101" i="17"/>
  <c r="W65" i="17"/>
  <c r="W141" i="17"/>
  <c r="W96" i="17"/>
  <c r="W48" i="17"/>
  <c r="W99" i="17"/>
  <c r="W140" i="17"/>
  <c r="W94" i="17"/>
  <c r="W66" i="17"/>
  <c r="W88" i="17"/>
  <c r="W16" i="17"/>
  <c r="W77" i="17"/>
  <c r="W7" i="17"/>
  <c r="W63" i="17"/>
  <c r="W70" i="17"/>
  <c r="W10" i="17"/>
  <c r="W72" i="17"/>
  <c r="W78" i="17"/>
  <c r="W6" i="17"/>
  <c r="W69" i="17"/>
  <c r="W76" i="17"/>
  <c r="W18" i="17"/>
  <c r="W13" i="17"/>
  <c r="W113" i="17"/>
  <c r="W118" i="17"/>
  <c r="W80" i="17"/>
  <c r="W85" i="17"/>
  <c r="W156" i="17"/>
  <c r="W25" i="17"/>
  <c r="W134" i="17"/>
  <c r="W29" i="17"/>
  <c r="W117" i="17"/>
  <c r="W36" i="17"/>
  <c r="W51" i="17"/>
  <c r="W150" i="17"/>
  <c r="W39" i="17"/>
  <c r="W83" i="17"/>
  <c r="W160" i="17"/>
  <c r="W111" i="17"/>
  <c r="W128" i="17"/>
  <c r="W110" i="17"/>
  <c r="W137" i="17"/>
  <c r="W132" i="17"/>
  <c r="W143" i="17"/>
  <c r="W46" i="17"/>
  <c r="W98" i="17"/>
  <c r="W84" i="17"/>
  <c r="W56" i="17"/>
  <c r="W122" i="17"/>
  <c r="W86" i="17"/>
  <c r="W133" i="17"/>
  <c r="W44" i="17"/>
  <c r="W158" i="17"/>
  <c r="W28" i="17"/>
  <c r="W42" i="17"/>
  <c r="W50" i="17"/>
  <c r="W151" i="17"/>
  <c r="W55" i="17"/>
  <c r="W67" i="17"/>
  <c r="W40" i="17"/>
  <c r="W126" i="17"/>
  <c r="W71" i="17"/>
  <c r="W95" i="17"/>
  <c r="W153" i="17"/>
  <c r="W159" i="17"/>
  <c r="W61" i="17"/>
  <c r="W59" i="17"/>
  <c r="W60" i="17"/>
  <c r="W116" i="17"/>
  <c r="W145" i="17"/>
  <c r="W114" i="17"/>
  <c r="W104" i="17"/>
  <c r="W20" i="17"/>
  <c r="W91" i="17"/>
  <c r="W109" i="17"/>
  <c r="W147" i="17"/>
  <c r="W24" i="17"/>
  <c r="W120" i="17"/>
  <c r="W34" i="17"/>
  <c r="W74" i="17"/>
  <c r="W103" i="17"/>
  <c r="W106" i="17"/>
  <c r="W138" i="17"/>
  <c r="W58" i="17"/>
  <c r="W123" i="17"/>
  <c r="W45" i="17"/>
  <c r="W131" i="17"/>
  <c r="W79" i="17"/>
  <c r="W54" i="17"/>
  <c r="W93" i="17"/>
  <c r="W130" i="17"/>
  <c r="W161" i="17"/>
  <c r="W35" i="17"/>
  <c r="W49" i="17"/>
  <c r="W57" i="17"/>
  <c r="W89" i="17"/>
  <c r="W127" i="17"/>
  <c r="W41" i="17"/>
  <c r="W87" i="17"/>
  <c r="W115" i="17"/>
  <c r="W119" i="17"/>
  <c r="W23" i="17"/>
  <c r="W33" i="17"/>
  <c r="W38" i="17"/>
  <c r="W47" i="17"/>
  <c r="W97" i="17"/>
  <c r="W102" i="17"/>
  <c r="W11" i="17"/>
  <c r="W26" i="17"/>
  <c r="W92" i="17"/>
  <c r="W107" i="17"/>
  <c r="W124" i="17"/>
  <c r="W125" i="17"/>
  <c r="W9" i="17"/>
  <c r="W15" i="17"/>
  <c r="W19" i="17"/>
  <c r="W22" i="17"/>
  <c r="W30" i="17"/>
  <c r="W32" i="17"/>
  <c r="W52" i="17"/>
  <c r="W136" i="17"/>
  <c r="W144" i="17"/>
  <c r="W146" i="17"/>
  <c r="W155" i="17"/>
  <c r="W152" i="17"/>
  <c r="V37" i="17"/>
  <c r="X37" i="17" s="1"/>
  <c r="V157" i="17"/>
  <c r="X157" i="17" s="1"/>
  <c r="V62" i="17"/>
  <c r="V121" i="17"/>
  <c r="V27" i="17"/>
  <c r="X27" i="17" s="1"/>
  <c r="V149" i="17"/>
  <c r="X149" i="17" s="1"/>
  <c r="V14" i="17"/>
  <c r="V135" i="17"/>
  <c r="V81" i="17"/>
  <c r="X81" i="17" s="1"/>
  <c r="V112" i="17"/>
  <c r="X112" i="17" s="1"/>
  <c r="V100" i="17"/>
  <c r="V154" i="17"/>
  <c r="V12" i="17"/>
  <c r="X12" i="17" s="1"/>
  <c r="V53" i="17"/>
  <c r="X53" i="17" s="1"/>
  <c r="V43" i="17"/>
  <c r="V64" i="17"/>
  <c r="V68" i="17"/>
  <c r="X68" i="17" s="1"/>
  <c r="V75" i="17"/>
  <c r="X75" i="17" s="1"/>
  <c r="V105" i="17"/>
  <c r="V17" i="17"/>
  <c r="V90" i="17"/>
  <c r="X90" i="17" s="1"/>
  <c r="V108" i="17"/>
  <c r="X108" i="17" s="1"/>
  <c r="V21" i="17"/>
  <c r="V148" i="17"/>
  <c r="V129" i="17"/>
  <c r="X129" i="17" s="1"/>
  <c r="V82" i="17"/>
  <c r="X82" i="17" s="1"/>
  <c r="V31" i="17"/>
  <c r="V139" i="17"/>
  <c r="V142" i="17"/>
  <c r="X142" i="17" s="1"/>
  <c r="V8" i="17"/>
  <c r="X8" i="17" s="1"/>
  <c r="V73" i="17"/>
  <c r="V101" i="17"/>
  <c r="V65" i="17"/>
  <c r="X65" i="17" s="1"/>
  <c r="V141" i="17"/>
  <c r="X141" i="17" s="1"/>
  <c r="V96" i="17"/>
  <c r="V48" i="17"/>
  <c r="V99" i="17"/>
  <c r="X99" i="17" s="1"/>
  <c r="V140" i="17"/>
  <c r="X140" i="17" s="1"/>
  <c r="V94" i="17"/>
  <c r="V66" i="17"/>
  <c r="V88" i="17"/>
  <c r="X88" i="17" s="1"/>
  <c r="V16" i="17"/>
  <c r="X16" i="17" s="1"/>
  <c r="V77" i="17"/>
  <c r="V7" i="17"/>
  <c r="V63" i="17"/>
  <c r="X63" i="17" s="1"/>
  <c r="V70" i="17"/>
  <c r="X70" i="17" s="1"/>
  <c r="V10" i="17"/>
  <c r="V72" i="17"/>
  <c r="V78" i="17"/>
  <c r="X78" i="17" s="1"/>
  <c r="V6" i="17"/>
  <c r="X6" i="17" s="1"/>
  <c r="V69" i="17"/>
  <c r="V76" i="17"/>
  <c r="V18" i="17"/>
  <c r="X18" i="17" s="1"/>
  <c r="V13" i="17"/>
  <c r="X13" i="17" s="1"/>
  <c r="V113" i="17"/>
  <c r="V118" i="17"/>
  <c r="V80" i="17"/>
  <c r="X80" i="17" s="1"/>
  <c r="V85" i="17"/>
  <c r="X85" i="17" s="1"/>
  <c r="V156" i="17"/>
  <c r="V25" i="17"/>
  <c r="V134" i="17"/>
  <c r="X134" i="17" s="1"/>
  <c r="V29" i="17"/>
  <c r="X29" i="17" s="1"/>
  <c r="V117" i="17"/>
  <c r="V36" i="17"/>
  <c r="V51" i="17"/>
  <c r="X51" i="17" s="1"/>
  <c r="V150" i="17"/>
  <c r="X150" i="17" s="1"/>
  <c r="V39" i="17"/>
  <c r="V83" i="17"/>
  <c r="V160" i="17"/>
  <c r="X160" i="17" s="1"/>
  <c r="V111" i="17"/>
  <c r="X111" i="17" s="1"/>
  <c r="V128" i="17"/>
  <c r="V110" i="17"/>
  <c r="V137" i="17"/>
  <c r="X137" i="17" s="1"/>
  <c r="V132" i="17"/>
  <c r="X132" i="17" s="1"/>
  <c r="V143" i="17"/>
  <c r="V46" i="17"/>
  <c r="V98" i="17"/>
  <c r="X98" i="17" s="1"/>
  <c r="V84" i="17"/>
  <c r="X84" i="17" s="1"/>
  <c r="V56" i="17"/>
  <c r="V122" i="17"/>
  <c r="V86" i="17"/>
  <c r="X86" i="17" s="1"/>
  <c r="V133" i="17"/>
  <c r="X133" i="17" s="1"/>
  <c r="V44" i="17"/>
  <c r="V158" i="17"/>
  <c r="V28" i="17"/>
  <c r="X28" i="17" s="1"/>
  <c r="V42" i="17"/>
  <c r="X42" i="17" s="1"/>
  <c r="V50" i="17"/>
  <c r="V151" i="17"/>
  <c r="V55" i="17"/>
  <c r="X55" i="17" s="1"/>
  <c r="V67" i="17"/>
  <c r="X67" i="17" s="1"/>
  <c r="V40" i="17"/>
  <c r="V126" i="17"/>
  <c r="V71" i="17"/>
  <c r="X71" i="17" s="1"/>
  <c r="V95" i="17"/>
  <c r="X95" i="17" s="1"/>
  <c r="V153" i="17"/>
  <c r="V159" i="17"/>
  <c r="V61" i="17"/>
  <c r="X61" i="17" s="1"/>
  <c r="V59" i="17"/>
  <c r="X59" i="17" s="1"/>
  <c r="V60" i="17"/>
  <c r="V116" i="17"/>
  <c r="V145" i="17"/>
  <c r="X145" i="17" s="1"/>
  <c r="V114" i="17"/>
  <c r="X114" i="17" s="1"/>
  <c r="V104" i="17"/>
  <c r="V20" i="17"/>
  <c r="V91" i="17"/>
  <c r="X91" i="17" s="1"/>
  <c r="V109" i="17"/>
  <c r="X109" i="17" s="1"/>
  <c r="V147" i="17"/>
  <c r="V24" i="17"/>
  <c r="V120" i="17"/>
  <c r="X120" i="17" s="1"/>
  <c r="V34" i="17"/>
  <c r="X34" i="17" s="1"/>
  <c r="V74" i="17"/>
  <c r="V103" i="17"/>
  <c r="V106" i="17"/>
  <c r="X106" i="17" s="1"/>
  <c r="V138" i="17"/>
  <c r="X138" i="17" s="1"/>
  <c r="V58" i="17"/>
  <c r="V123" i="17"/>
  <c r="V45" i="17"/>
  <c r="X45" i="17" s="1"/>
  <c r="V131" i="17"/>
  <c r="X131" i="17" s="1"/>
  <c r="V79" i="17"/>
  <c r="V54" i="17"/>
  <c r="V93" i="17"/>
  <c r="X93" i="17" s="1"/>
  <c r="V130" i="17"/>
  <c r="X130" i="17" s="1"/>
  <c r="V161" i="17"/>
  <c r="V35" i="17"/>
  <c r="V49" i="17"/>
  <c r="X49" i="17" s="1"/>
  <c r="V57" i="17"/>
  <c r="X57" i="17" s="1"/>
  <c r="V89" i="17"/>
  <c r="V127" i="17"/>
  <c r="V41" i="17"/>
  <c r="X41" i="17" s="1"/>
  <c r="V87" i="17"/>
  <c r="X87" i="17" s="1"/>
  <c r="V115" i="17"/>
  <c r="V119" i="17"/>
  <c r="V23" i="17"/>
  <c r="X23" i="17" s="1"/>
  <c r="V33" i="17"/>
  <c r="X33" i="17" s="1"/>
  <c r="V38" i="17"/>
  <c r="V47" i="17"/>
  <c r="V97" i="17"/>
  <c r="X97" i="17" s="1"/>
  <c r="V102" i="17"/>
  <c r="X102" i="17" s="1"/>
  <c r="V11" i="17"/>
  <c r="V26" i="17"/>
  <c r="V92" i="17"/>
  <c r="X92" i="17" s="1"/>
  <c r="V107" i="17"/>
  <c r="X107" i="17" s="1"/>
  <c r="V124" i="17"/>
  <c r="V125" i="17"/>
  <c r="V9" i="17"/>
  <c r="X9" i="17" s="1"/>
  <c r="V15" i="17"/>
  <c r="X15" i="17" s="1"/>
  <c r="V19" i="17"/>
  <c r="V22" i="17"/>
  <c r="V30" i="17"/>
  <c r="X30" i="17" s="1"/>
  <c r="V32" i="17"/>
  <c r="X32" i="17" s="1"/>
  <c r="V52" i="17"/>
  <c r="V136" i="17"/>
  <c r="V144" i="17"/>
  <c r="X144" i="17" s="1"/>
  <c r="V146" i="17"/>
  <c r="X146" i="17" s="1"/>
  <c r="V155" i="17"/>
  <c r="V152" i="17"/>
  <c r="E7" i="19"/>
  <c r="E8" i="19"/>
  <c r="E9" i="19"/>
  <c r="E10" i="19"/>
  <c r="E6" i="19"/>
  <c r="D25" i="19"/>
  <c r="D11" i="19"/>
  <c r="X155" i="17" l="1"/>
  <c r="X52" i="17"/>
  <c r="X19" i="17"/>
  <c r="X124" i="17"/>
  <c r="X11" i="17"/>
  <c r="X38" i="17"/>
  <c r="X115" i="17"/>
  <c r="X89" i="17"/>
  <c r="X161" i="17"/>
  <c r="X79" i="17"/>
  <c r="X58" i="17"/>
  <c r="X74" i="17"/>
  <c r="X147" i="17"/>
  <c r="X104" i="17"/>
  <c r="X60" i="17"/>
  <c r="X153" i="17"/>
  <c r="X40" i="17"/>
  <c r="X50" i="17"/>
  <c r="X44" i="17"/>
  <c r="X56" i="17"/>
  <c r="X143" i="17"/>
  <c r="X128" i="17"/>
  <c r="X39" i="17"/>
  <c r="X117" i="17"/>
  <c r="X156" i="17"/>
  <c r="X113" i="17"/>
  <c r="X69" i="17"/>
  <c r="X10" i="17"/>
  <c r="X77" i="17"/>
  <c r="X94" i="17"/>
  <c r="X96" i="17"/>
  <c r="X73" i="17"/>
  <c r="X31" i="17"/>
  <c r="X21" i="17"/>
  <c r="X105" i="17"/>
  <c r="X43" i="17"/>
  <c r="X100" i="17"/>
  <c r="X14" i="17"/>
  <c r="X62" i="17"/>
  <c r="X136" i="17"/>
  <c r="X22" i="17"/>
  <c r="X125" i="17"/>
  <c r="X26" i="17"/>
  <c r="X47" i="17"/>
  <c r="X119" i="17"/>
  <c r="X127" i="17"/>
  <c r="X35" i="17"/>
  <c r="X54" i="17"/>
  <c r="X123" i="17"/>
  <c r="X103" i="17"/>
  <c r="X24" i="17"/>
  <c r="X20" i="17"/>
  <c r="X116" i="17"/>
  <c r="X159" i="17"/>
  <c r="X126" i="17"/>
  <c r="X151" i="17"/>
  <c r="X158" i="17"/>
  <c r="X122" i="17"/>
  <c r="X46" i="17"/>
  <c r="X110" i="17"/>
  <c r="X83" i="17"/>
  <c r="X36" i="17"/>
  <c r="X25" i="17"/>
  <c r="X118" i="17"/>
  <c r="X76" i="17"/>
  <c r="X72" i="17"/>
  <c r="X7" i="17"/>
  <c r="X66" i="17"/>
  <c r="X48" i="17"/>
  <c r="X101" i="17"/>
  <c r="X139" i="17"/>
  <c r="X148" i="17"/>
  <c r="X17" i="17"/>
  <c r="X64" i="17"/>
  <c r="X154" i="17"/>
  <c r="X135" i="17"/>
  <c r="X121" i="17"/>
  <c r="X152" i="17"/>
  <c r="C49" i="53" l="1"/>
  <c r="C50" i="53"/>
  <c r="B51" i="53"/>
  <c r="G31" i="53"/>
  <c r="F32" i="53"/>
  <c r="E27" i="50"/>
  <c r="E29" i="50"/>
  <c r="E30" i="50"/>
  <c r="E31" i="50"/>
  <c r="E32" i="50"/>
  <c r="E12" i="50"/>
  <c r="E13" i="50"/>
  <c r="E14" i="50"/>
  <c r="E15" i="50"/>
  <c r="E11" i="50"/>
  <c r="D16" i="50"/>
  <c r="E5" i="15" l="1"/>
  <c r="E4" i="15"/>
  <c r="E3" i="15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10" i="14"/>
  <c r="B30" i="12"/>
  <c r="C29" i="12"/>
  <c r="AU126" i="8" l="1"/>
  <c r="AV126" i="8"/>
  <c r="L129" i="8"/>
  <c r="E14" i="9"/>
  <c r="H15" i="6"/>
  <c r="B25" i="3" l="1"/>
  <c r="B24" i="3"/>
  <c r="B23" i="3"/>
  <c r="B22" i="3"/>
  <c r="B21" i="3"/>
  <c r="B20" i="3"/>
  <c r="F15" i="3"/>
  <c r="D15" i="3"/>
  <c r="B15" i="3"/>
  <c r="G41" i="2"/>
  <c r="K41" i="2" s="1"/>
  <c r="D41" i="2"/>
  <c r="J41" i="2"/>
  <c r="J52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49" i="2"/>
  <c r="J50" i="2"/>
  <c r="J51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5" i="2"/>
  <c r="J96" i="2" l="1"/>
  <c r="B13" i="9" l="1"/>
  <c r="D25" i="9"/>
  <c r="D26" i="9"/>
  <c r="D27" i="9"/>
  <c r="D28" i="9"/>
  <c r="D24" i="9"/>
  <c r="C25" i="9"/>
  <c r="C26" i="9"/>
  <c r="C27" i="9"/>
  <c r="C28" i="9"/>
  <c r="C24" i="9"/>
  <c r="B25" i="9"/>
  <c r="B26" i="9"/>
  <c r="B27" i="9"/>
  <c r="B28" i="9"/>
  <c r="B24" i="9"/>
  <c r="D13" i="9"/>
  <c r="D29" i="9" s="1"/>
  <c r="E9" i="9"/>
  <c r="E10" i="9"/>
  <c r="E11" i="9"/>
  <c r="E12" i="9"/>
  <c r="E8" i="9"/>
  <c r="E13" i="9" s="1"/>
  <c r="A21" i="3"/>
  <c r="A22" i="3"/>
  <c r="A23" i="3"/>
  <c r="A24" i="3"/>
  <c r="A20" i="3"/>
  <c r="M178" i="76"/>
  <c r="L178" i="76"/>
  <c r="K178" i="76"/>
  <c r="J178" i="76"/>
  <c r="I178" i="76"/>
  <c r="H178" i="76"/>
  <c r="G178" i="76"/>
  <c r="F178" i="76"/>
  <c r="E178" i="76"/>
  <c r="D178" i="76"/>
  <c r="C178" i="76"/>
  <c r="B178" i="76"/>
  <c r="N177" i="76"/>
  <c r="N174" i="76"/>
  <c r="N149" i="76"/>
  <c r="N132" i="76"/>
  <c r="N118" i="76"/>
  <c r="N51" i="76"/>
  <c r="N47" i="76"/>
  <c r="N40" i="76"/>
  <c r="N22" i="76"/>
  <c r="N141" i="76"/>
  <c r="N137" i="76"/>
  <c r="N133" i="76"/>
  <c r="N101" i="76"/>
  <c r="N100" i="76"/>
  <c r="N35" i="76"/>
  <c r="N26" i="76"/>
  <c r="N19" i="76"/>
  <c r="N84" i="76"/>
  <c r="N60" i="76"/>
  <c r="N59" i="76"/>
  <c r="N56" i="76"/>
  <c r="N127" i="76"/>
  <c r="N111" i="76"/>
  <c r="N106" i="76"/>
  <c r="N29" i="76"/>
  <c r="N151" i="76"/>
  <c r="N94" i="76"/>
  <c r="N30" i="76"/>
  <c r="N20" i="76"/>
  <c r="N113" i="76"/>
  <c r="N128" i="76"/>
  <c r="N126" i="76"/>
  <c r="N16" i="76"/>
  <c r="N112" i="76"/>
  <c r="N44" i="76"/>
  <c r="N160" i="76"/>
  <c r="N120" i="76"/>
  <c r="N79" i="76"/>
  <c r="N61" i="76"/>
  <c r="N63" i="76"/>
  <c r="N142" i="76"/>
  <c r="N103" i="76"/>
  <c r="N76" i="76"/>
  <c r="N175" i="76"/>
  <c r="N92" i="76"/>
  <c r="N72" i="76"/>
  <c r="N91" i="76"/>
  <c r="N173" i="76"/>
  <c r="N166" i="76"/>
  <c r="N99" i="76"/>
  <c r="N164" i="76"/>
  <c r="N138" i="76"/>
  <c r="N57" i="76"/>
  <c r="N159" i="76"/>
  <c r="N39" i="76"/>
  <c r="N136" i="76"/>
  <c r="N52" i="76"/>
  <c r="N97" i="76"/>
  <c r="N58" i="76"/>
  <c r="N24" i="76"/>
  <c r="N64" i="76"/>
  <c r="N89" i="76"/>
  <c r="N41" i="76"/>
  <c r="N104" i="76"/>
  <c r="N143" i="76"/>
  <c r="N70" i="76"/>
  <c r="N123" i="76"/>
  <c r="N43" i="76"/>
  <c r="N107" i="76"/>
  <c r="N146" i="76"/>
  <c r="N46" i="76"/>
  <c r="N150" i="76"/>
  <c r="N176" i="76"/>
  <c r="N117" i="76"/>
  <c r="N158" i="76"/>
  <c r="N122" i="76"/>
  <c r="N139" i="76"/>
  <c r="N53" i="76"/>
  <c r="N36" i="76"/>
  <c r="N88" i="76"/>
  <c r="N34" i="76"/>
  <c r="N168" i="76"/>
  <c r="N85" i="76"/>
  <c r="N81" i="76"/>
  <c r="N31" i="76"/>
  <c r="N125" i="76"/>
  <c r="N74" i="76"/>
  <c r="N8" i="76"/>
  <c r="N163" i="76"/>
  <c r="N147" i="76"/>
  <c r="N129" i="76"/>
  <c r="N102" i="76"/>
  <c r="N90" i="76"/>
  <c r="N25" i="76"/>
  <c r="N10" i="76"/>
  <c r="N83" i="76"/>
  <c r="N155" i="76"/>
  <c r="N45" i="76"/>
  <c r="N131" i="76"/>
  <c r="N15" i="76"/>
  <c r="N5" i="76"/>
  <c r="N77" i="76"/>
  <c r="N66" i="76"/>
  <c r="N82" i="76"/>
  <c r="N6" i="76"/>
  <c r="N75" i="76"/>
  <c r="N93" i="76"/>
  <c r="N12" i="76"/>
  <c r="N145" i="76"/>
  <c r="N68" i="76"/>
  <c r="N71" i="76"/>
  <c r="N95" i="76"/>
  <c r="N108" i="76"/>
  <c r="N157" i="76"/>
  <c r="N87" i="76"/>
  <c r="N48" i="76"/>
  <c r="N153" i="76"/>
  <c r="N156" i="76"/>
  <c r="N78" i="76"/>
  <c r="N105" i="76"/>
  <c r="N21" i="76"/>
  <c r="N17" i="76"/>
  <c r="N27" i="76"/>
  <c r="N7" i="76"/>
  <c r="N33" i="76"/>
  <c r="N14" i="76"/>
  <c r="N110" i="76"/>
  <c r="N119" i="76"/>
  <c r="N98" i="76"/>
  <c r="N114" i="76"/>
  <c r="N140" i="76"/>
  <c r="N67" i="76"/>
  <c r="N69" i="76"/>
  <c r="N9" i="76"/>
  <c r="N161" i="76"/>
  <c r="N109" i="76"/>
  <c r="N152" i="76"/>
  <c r="N73" i="76"/>
  <c r="N49" i="76"/>
  <c r="N124" i="76"/>
  <c r="N38" i="76"/>
  <c r="N42" i="76"/>
  <c r="N121" i="76"/>
  <c r="N55" i="76"/>
  <c r="N54" i="76"/>
  <c r="N80" i="76"/>
  <c r="N167" i="76"/>
  <c r="N18" i="76"/>
  <c r="N13" i="76"/>
  <c r="N130" i="76"/>
  <c r="N169" i="76"/>
  <c r="N86" i="76"/>
  <c r="N144" i="76"/>
  <c r="N37" i="76"/>
  <c r="N96" i="76"/>
  <c r="N148" i="76"/>
  <c r="N154" i="76"/>
  <c r="N115" i="76"/>
  <c r="N135" i="76"/>
  <c r="N162" i="76"/>
  <c r="N11" i="76"/>
  <c r="N65" i="76"/>
  <c r="N62" i="76"/>
  <c r="N28" i="76"/>
  <c r="N170" i="76"/>
  <c r="N50" i="76"/>
  <c r="N32" i="76"/>
  <c r="N172" i="76"/>
  <c r="N171" i="76"/>
  <c r="N134" i="76"/>
  <c r="N23" i="76"/>
  <c r="N116" i="76"/>
  <c r="N165" i="76"/>
  <c r="I9" i="87"/>
  <c r="I19" i="87"/>
  <c r="I24" i="87"/>
  <c r="I30" i="87"/>
  <c r="I35" i="87"/>
  <c r="I36" i="87"/>
  <c r="I37" i="87"/>
  <c r="I38" i="87"/>
  <c r="I39" i="87"/>
  <c r="I40" i="87"/>
  <c r="I41" i="87"/>
  <c r="I42" i="87"/>
  <c r="I43" i="87"/>
  <c r="I44" i="87"/>
  <c r="I45" i="87"/>
  <c r="I46" i="87"/>
  <c r="I47" i="87"/>
  <c r="G48" i="87"/>
  <c r="H45" i="87" s="1"/>
  <c r="E48" i="87"/>
  <c r="F43" i="87" s="1"/>
  <c r="C8" i="87"/>
  <c r="I8" i="87" s="1"/>
  <c r="C12" i="87"/>
  <c r="C16" i="87"/>
  <c r="I16" i="87" s="1"/>
  <c r="C18" i="87"/>
  <c r="I18" i="87" s="1"/>
  <c r="E12" i="87"/>
  <c r="E16" i="87"/>
  <c r="E18" i="87"/>
  <c r="E20" i="87"/>
  <c r="C20" i="87"/>
  <c r="C21" i="87"/>
  <c r="I21" i="87" s="1"/>
  <c r="E25" i="87"/>
  <c r="E27" i="87"/>
  <c r="C25" i="87"/>
  <c r="C27" i="87"/>
  <c r="C29" i="87"/>
  <c r="I29" i="87" s="1"/>
  <c r="I32" i="87"/>
  <c r="C11" i="87"/>
  <c r="C13" i="87"/>
  <c r="C14" i="87"/>
  <c r="C15" i="87"/>
  <c r="C23" i="87"/>
  <c r="C26" i="87"/>
  <c r="C28" i="87"/>
  <c r="E17" i="87"/>
  <c r="C31" i="87"/>
  <c r="E22" i="87"/>
  <c r="E10" i="87"/>
  <c r="G11" i="87"/>
  <c r="G13" i="87"/>
  <c r="I13" i="87" s="1"/>
  <c r="G14" i="87"/>
  <c r="G15" i="87"/>
  <c r="G23" i="87"/>
  <c r="G26" i="87"/>
  <c r="I26" i="87" s="1"/>
  <c r="G28" i="87"/>
  <c r="G17" i="87"/>
  <c r="G31" i="87"/>
  <c r="G22" i="87"/>
  <c r="I22" i="87" s="1"/>
  <c r="G10" i="87"/>
  <c r="I10" i="87" s="1"/>
  <c r="G50" i="87"/>
  <c r="H49" i="87" s="1"/>
  <c r="F50" i="87"/>
  <c r="E50" i="87"/>
  <c r="C50" i="87"/>
  <c r="I49" i="87"/>
  <c r="C48" i="87"/>
  <c r="I34" i="87"/>
  <c r="I7" i="87"/>
  <c r="I31" i="87" l="1"/>
  <c r="I11" i="87"/>
  <c r="I17" i="87"/>
  <c r="I25" i="87"/>
  <c r="I23" i="87"/>
  <c r="I27" i="87"/>
  <c r="I12" i="87"/>
  <c r="F45" i="87"/>
  <c r="I15" i="87"/>
  <c r="C33" i="87"/>
  <c r="I28" i="87"/>
  <c r="I14" i="87"/>
  <c r="I20" i="87"/>
  <c r="D12" i="87"/>
  <c r="C51" i="87"/>
  <c r="N178" i="76"/>
  <c r="F46" i="87"/>
  <c r="F35" i="87"/>
  <c r="E33" i="87"/>
  <c r="F29" i="87" s="1"/>
  <c r="F48" i="87"/>
  <c r="D44" i="87"/>
  <c r="G33" i="87"/>
  <c r="H28" i="87" s="1"/>
  <c r="F42" i="87"/>
  <c r="D45" i="87"/>
  <c r="D38" i="87"/>
  <c r="D43" i="87"/>
  <c r="F47" i="87"/>
  <c r="F41" i="87"/>
  <c r="F36" i="87"/>
  <c r="D39" i="87"/>
  <c r="D46" i="87"/>
  <c r="D36" i="87"/>
  <c r="F40" i="87"/>
  <c r="F37" i="87"/>
  <c r="D47" i="87"/>
  <c r="D37" i="87"/>
  <c r="D35" i="87"/>
  <c r="H37" i="87"/>
  <c r="H36" i="87"/>
  <c r="H39" i="87"/>
  <c r="H38" i="87"/>
  <c r="H44" i="87"/>
  <c r="H35" i="87"/>
  <c r="H47" i="87"/>
  <c r="H46" i="87"/>
  <c r="H43" i="87"/>
  <c r="D40" i="87"/>
  <c r="D41" i="87"/>
  <c r="D42" i="87"/>
  <c r="F39" i="87"/>
  <c r="F38" i="87"/>
  <c r="F44" i="87"/>
  <c r="H40" i="87"/>
  <c r="H41" i="87"/>
  <c r="H42" i="87"/>
  <c r="D28" i="87"/>
  <c r="D30" i="87"/>
  <c r="D18" i="87"/>
  <c r="D26" i="87"/>
  <c r="D29" i="87"/>
  <c r="D16" i="87"/>
  <c r="D17" i="87"/>
  <c r="D15" i="87"/>
  <c r="D32" i="87"/>
  <c r="D25" i="87"/>
  <c r="D19" i="87"/>
  <c r="D9" i="87"/>
  <c r="H25" i="87"/>
  <c r="D10" i="87"/>
  <c r="D14" i="87"/>
  <c r="D24" i="87"/>
  <c r="D8" i="87"/>
  <c r="D22" i="87"/>
  <c r="D13" i="87"/>
  <c r="D21" i="87"/>
  <c r="D31" i="87"/>
  <c r="D23" i="87"/>
  <c r="D11" i="87"/>
  <c r="D27" i="87"/>
  <c r="D20" i="87"/>
  <c r="D48" i="87"/>
  <c r="F34" i="87"/>
  <c r="D50" i="87"/>
  <c r="D7" i="87"/>
  <c r="D33" i="87"/>
  <c r="H34" i="87"/>
  <c r="I48" i="87"/>
  <c r="J45" i="87" s="1"/>
  <c r="I50" i="87"/>
  <c r="D34" i="87"/>
  <c r="H22" i="87" l="1"/>
  <c r="H29" i="87"/>
  <c r="H33" i="87"/>
  <c r="H23" i="87"/>
  <c r="H8" i="87"/>
  <c r="G51" i="87"/>
  <c r="F19" i="87"/>
  <c r="F14" i="87"/>
  <c r="F8" i="87"/>
  <c r="E51" i="87"/>
  <c r="F28" i="87"/>
  <c r="F17" i="87"/>
  <c r="F22" i="87"/>
  <c r="F32" i="87"/>
  <c r="H32" i="87"/>
  <c r="F27" i="87"/>
  <c r="H10" i="87"/>
  <c r="F18" i="87"/>
  <c r="F9" i="87"/>
  <c r="F21" i="87"/>
  <c r="F31" i="87"/>
  <c r="H26" i="87"/>
  <c r="F12" i="87"/>
  <c r="F7" i="87"/>
  <c r="H7" i="87"/>
  <c r="F24" i="87"/>
  <c r="F10" i="87"/>
  <c r="F25" i="87"/>
  <c r="F13" i="87"/>
  <c r="F11" i="87"/>
  <c r="I33" i="87"/>
  <c r="J25" i="87" s="1"/>
  <c r="H18" i="87"/>
  <c r="F33" i="87"/>
  <c r="H11" i="87"/>
  <c r="F30" i="87"/>
  <c r="F15" i="87"/>
  <c r="F16" i="87"/>
  <c r="F26" i="87"/>
  <c r="F23" i="87"/>
  <c r="F20" i="87"/>
  <c r="H30" i="87"/>
  <c r="H48" i="87"/>
  <c r="H20" i="87"/>
  <c r="H31" i="87"/>
  <c r="H9" i="87"/>
  <c r="H15" i="87"/>
  <c r="H21" i="87"/>
  <c r="H24" i="87"/>
  <c r="H16" i="87"/>
  <c r="H12" i="87"/>
  <c r="J46" i="87"/>
  <c r="H27" i="87"/>
  <c r="H19" i="87"/>
  <c r="H17" i="87"/>
  <c r="H13" i="87"/>
  <c r="H14" i="87"/>
  <c r="J43" i="87"/>
  <c r="J47" i="87"/>
  <c r="J35" i="87"/>
  <c r="J44" i="87"/>
  <c r="J38" i="87"/>
  <c r="J39" i="87"/>
  <c r="J36" i="87"/>
  <c r="J37" i="87"/>
  <c r="J42" i="87"/>
  <c r="J41" i="87"/>
  <c r="J40" i="87"/>
  <c r="J34" i="87"/>
  <c r="H50" i="87"/>
  <c r="I51" i="87"/>
  <c r="J49" i="87"/>
  <c r="F73" i="85"/>
  <c r="I75" i="85"/>
  <c r="I76" i="85"/>
  <c r="I77" i="85"/>
  <c r="I74" i="85"/>
  <c r="I46" i="85"/>
  <c r="I47" i="85"/>
  <c r="I48" i="85"/>
  <c r="I49" i="85"/>
  <c r="I50" i="85"/>
  <c r="I51" i="85"/>
  <c r="I52" i="85"/>
  <c r="I53" i="85"/>
  <c r="I54" i="85"/>
  <c r="I55" i="85"/>
  <c r="I56" i="85"/>
  <c r="I57" i="85"/>
  <c r="I58" i="85"/>
  <c r="I59" i="85"/>
  <c r="I60" i="85"/>
  <c r="I61" i="85"/>
  <c r="I62" i="85"/>
  <c r="I63" i="85"/>
  <c r="I64" i="85"/>
  <c r="I65" i="85"/>
  <c r="I66" i="85"/>
  <c r="I67" i="85"/>
  <c r="I68" i="85"/>
  <c r="I69" i="85"/>
  <c r="I70" i="85"/>
  <c r="I71" i="85"/>
  <c r="I72" i="85"/>
  <c r="I45" i="85"/>
  <c r="I37" i="85"/>
  <c r="I38" i="85"/>
  <c r="I39" i="85"/>
  <c r="I40" i="85"/>
  <c r="I41" i="85"/>
  <c r="I42" i="85"/>
  <c r="I43" i="85"/>
  <c r="I36" i="85"/>
  <c r="H78" i="85"/>
  <c r="G78" i="85"/>
  <c r="E73" i="85"/>
  <c r="G73" i="85"/>
  <c r="G44" i="85"/>
  <c r="H39" i="85" s="1"/>
  <c r="J28" i="87" l="1"/>
  <c r="J27" i="87"/>
  <c r="J31" i="87"/>
  <c r="J12" i="87"/>
  <c r="J21" i="87"/>
  <c r="J11" i="87"/>
  <c r="J16" i="87"/>
  <c r="J8" i="87"/>
  <c r="J9" i="87"/>
  <c r="J18" i="87"/>
  <c r="J19" i="87"/>
  <c r="J24" i="87"/>
  <c r="J7" i="87"/>
  <c r="J15" i="87"/>
  <c r="J13" i="87"/>
  <c r="J20" i="87"/>
  <c r="J22" i="87"/>
  <c r="J10" i="87"/>
  <c r="J26" i="87"/>
  <c r="J32" i="87"/>
  <c r="J29" i="87"/>
  <c r="J14" i="87"/>
  <c r="J17" i="87"/>
  <c r="J23" i="87"/>
  <c r="J30" i="87"/>
  <c r="J48" i="87"/>
  <c r="J50" i="87"/>
  <c r="I44" i="85"/>
  <c r="J36" i="85" s="1"/>
  <c r="H68" i="85"/>
  <c r="H64" i="85"/>
  <c r="H56" i="85"/>
  <c r="H52" i="85"/>
  <c r="H48" i="85"/>
  <c r="H71" i="85"/>
  <c r="H67" i="85"/>
  <c r="H63" i="85"/>
  <c r="H59" i="85"/>
  <c r="H55" i="85"/>
  <c r="H47" i="85"/>
  <c r="H45" i="85"/>
  <c r="H70" i="85"/>
  <c r="H66" i="85"/>
  <c r="H62" i="85"/>
  <c r="H58" i="85"/>
  <c r="H54" i="85"/>
  <c r="H50" i="85"/>
  <c r="H46" i="85"/>
  <c r="H69" i="85"/>
  <c r="H65" i="85"/>
  <c r="H61" i="85"/>
  <c r="H57" i="85"/>
  <c r="H53" i="85"/>
  <c r="H49" i="85"/>
  <c r="H72" i="85"/>
  <c r="H60" i="85"/>
  <c r="H51" i="85"/>
  <c r="I73" i="85"/>
  <c r="H42" i="85"/>
  <c r="H41" i="85"/>
  <c r="H38" i="85"/>
  <c r="H36" i="85"/>
  <c r="H40" i="85"/>
  <c r="H37" i="85"/>
  <c r="H43" i="85"/>
  <c r="J33" i="87" l="1"/>
  <c r="H73" i="85"/>
  <c r="H44" i="85"/>
  <c r="I34" i="85" l="1"/>
  <c r="I33" i="85"/>
  <c r="I32" i="85"/>
  <c r="I31" i="85"/>
  <c r="I30" i="85"/>
  <c r="I29" i="85"/>
  <c r="I28" i="85"/>
  <c r="I27" i="85"/>
  <c r="I26" i="85"/>
  <c r="I25" i="85"/>
  <c r="I24" i="85"/>
  <c r="I23" i="85"/>
  <c r="I22" i="85"/>
  <c r="I21" i="85"/>
  <c r="I20" i="85"/>
  <c r="I19" i="85"/>
  <c r="I18" i="85"/>
  <c r="I17" i="85"/>
  <c r="I16" i="85"/>
  <c r="I15" i="85"/>
  <c r="I14" i="85"/>
  <c r="I13" i="85"/>
  <c r="I12" i="85"/>
  <c r="I11" i="85"/>
  <c r="I10" i="85"/>
  <c r="I9" i="85"/>
  <c r="I8" i="85"/>
  <c r="I7" i="85"/>
  <c r="G35" i="85"/>
  <c r="O6" i="74"/>
  <c r="N6" i="74"/>
  <c r="N7" i="74"/>
  <c r="O7" i="74"/>
  <c r="N8" i="74"/>
  <c r="O8" i="74"/>
  <c r="N9" i="74"/>
  <c r="O9" i="74"/>
  <c r="N10" i="74"/>
  <c r="O10" i="74"/>
  <c r="N11" i="74"/>
  <c r="O11" i="74"/>
  <c r="N12" i="74"/>
  <c r="O12" i="74"/>
  <c r="N13" i="74"/>
  <c r="O13" i="74"/>
  <c r="N14" i="74"/>
  <c r="O14" i="74"/>
  <c r="N15" i="74"/>
  <c r="O15" i="74"/>
  <c r="N16" i="74"/>
  <c r="O16" i="74"/>
  <c r="N17" i="74"/>
  <c r="O17" i="74"/>
  <c r="N18" i="74"/>
  <c r="O18" i="74"/>
  <c r="N19" i="74"/>
  <c r="O19" i="74"/>
  <c r="N20" i="74"/>
  <c r="O20" i="74"/>
  <c r="N21" i="74"/>
  <c r="O21" i="74"/>
  <c r="K22" i="74"/>
  <c r="J22" i="74"/>
  <c r="L21" i="74"/>
  <c r="L20" i="74"/>
  <c r="L19" i="74"/>
  <c r="L18" i="74"/>
  <c r="L17" i="74"/>
  <c r="L16" i="74"/>
  <c r="L15" i="74"/>
  <c r="L14" i="74"/>
  <c r="L13" i="74"/>
  <c r="L12" i="74"/>
  <c r="L11" i="74"/>
  <c r="L10" i="74"/>
  <c r="L9" i="74"/>
  <c r="L8" i="74"/>
  <c r="L7" i="74"/>
  <c r="L6" i="74"/>
  <c r="K7" i="84"/>
  <c r="L7" i="84"/>
  <c r="K8" i="84"/>
  <c r="L8" i="84"/>
  <c r="K9" i="84"/>
  <c r="L9" i="84"/>
  <c r="M9" i="84" s="1"/>
  <c r="K10" i="84"/>
  <c r="L10" i="84"/>
  <c r="K11" i="84"/>
  <c r="L11" i="84"/>
  <c r="K12" i="84"/>
  <c r="L12" i="84"/>
  <c r="K13" i="84"/>
  <c r="L13" i="84"/>
  <c r="M13" i="84" s="1"/>
  <c r="K14" i="84"/>
  <c r="L14" i="84"/>
  <c r="K15" i="84"/>
  <c r="L15" i="84"/>
  <c r="K16" i="84"/>
  <c r="L16" i="84"/>
  <c r="K17" i="84"/>
  <c r="L17" i="84"/>
  <c r="M17" i="84" s="1"/>
  <c r="K18" i="84"/>
  <c r="L18" i="84"/>
  <c r="K19" i="84"/>
  <c r="L19" i="84"/>
  <c r="K20" i="84"/>
  <c r="L20" i="84"/>
  <c r="K21" i="84"/>
  <c r="L21" i="84"/>
  <c r="M21" i="84" s="1"/>
  <c r="K22" i="84"/>
  <c r="L22" i="84"/>
  <c r="K23" i="84"/>
  <c r="L23" i="84"/>
  <c r="K24" i="84"/>
  <c r="L24" i="84"/>
  <c r="K25" i="84"/>
  <c r="L25" i="84"/>
  <c r="K26" i="84"/>
  <c r="L26" i="84"/>
  <c r="K27" i="84"/>
  <c r="L27" i="84"/>
  <c r="K28" i="84"/>
  <c r="L28" i="84"/>
  <c r="K29" i="84"/>
  <c r="L29" i="84"/>
  <c r="M29" i="84" s="1"/>
  <c r="K30" i="84"/>
  <c r="L30" i="84"/>
  <c r="K31" i="84"/>
  <c r="L31" i="84"/>
  <c r="K32" i="84"/>
  <c r="L32" i="84"/>
  <c r="K33" i="84"/>
  <c r="L33" i="84"/>
  <c r="M33" i="84" s="1"/>
  <c r="K34" i="84"/>
  <c r="L34" i="84"/>
  <c r="K35" i="84"/>
  <c r="L35" i="84"/>
  <c r="K36" i="84"/>
  <c r="L36" i="84"/>
  <c r="K37" i="84"/>
  <c r="L37" i="84"/>
  <c r="M37" i="84" s="1"/>
  <c r="K38" i="84"/>
  <c r="L38" i="84"/>
  <c r="K39" i="84"/>
  <c r="L39" i="84"/>
  <c r="M39" i="84" s="1"/>
  <c r="K40" i="84"/>
  <c r="L40" i="84"/>
  <c r="K41" i="84"/>
  <c r="L41" i="84"/>
  <c r="M41" i="84" s="1"/>
  <c r="K42" i="84"/>
  <c r="L42" i="84"/>
  <c r="K43" i="84"/>
  <c r="L43" i="84"/>
  <c r="K44" i="84"/>
  <c r="L44" i="84"/>
  <c r="K45" i="84"/>
  <c r="L45" i="84"/>
  <c r="M45" i="84" s="1"/>
  <c r="K46" i="84"/>
  <c r="L46" i="84"/>
  <c r="K47" i="84"/>
  <c r="L47" i="84"/>
  <c r="M47" i="84" s="1"/>
  <c r="K48" i="84"/>
  <c r="L48" i="84"/>
  <c r="K49" i="84"/>
  <c r="L49" i="84"/>
  <c r="M49" i="84" s="1"/>
  <c r="K50" i="84"/>
  <c r="L50" i="84"/>
  <c r="K51" i="84"/>
  <c r="L51" i="84"/>
  <c r="K52" i="84"/>
  <c r="L52" i="84"/>
  <c r="K53" i="84"/>
  <c r="L53" i="84"/>
  <c r="M53" i="84" s="1"/>
  <c r="K54" i="84"/>
  <c r="L54" i="84"/>
  <c r="K55" i="84"/>
  <c r="L55" i="84"/>
  <c r="M55" i="84" s="1"/>
  <c r="K56" i="84"/>
  <c r="L56" i="84"/>
  <c r="K57" i="84"/>
  <c r="L57" i="84"/>
  <c r="M57" i="84" s="1"/>
  <c r="K58" i="84"/>
  <c r="L58" i="84"/>
  <c r="K59" i="84"/>
  <c r="L59" i="84"/>
  <c r="K60" i="84"/>
  <c r="L60" i="84"/>
  <c r="K61" i="84"/>
  <c r="L61" i="84"/>
  <c r="M61" i="84" s="1"/>
  <c r="K62" i="84"/>
  <c r="L62" i="84"/>
  <c r="K63" i="84"/>
  <c r="L63" i="84"/>
  <c r="M63" i="84" s="1"/>
  <c r="K64" i="84"/>
  <c r="L64" i="84"/>
  <c r="K65" i="84"/>
  <c r="L65" i="84"/>
  <c r="M65" i="84" s="1"/>
  <c r="K66" i="84"/>
  <c r="L66" i="84"/>
  <c r="K67" i="84"/>
  <c r="L67" i="84"/>
  <c r="K68" i="84"/>
  <c r="L68" i="84"/>
  <c r="K69" i="84"/>
  <c r="L69" i="84"/>
  <c r="K70" i="84"/>
  <c r="L70" i="84"/>
  <c r="K71" i="84"/>
  <c r="L71" i="84"/>
  <c r="K72" i="84"/>
  <c r="L72" i="84"/>
  <c r="K73" i="84"/>
  <c r="L73" i="84"/>
  <c r="K74" i="84"/>
  <c r="M74" i="84" s="1"/>
  <c r="L74" i="84"/>
  <c r="K75" i="84"/>
  <c r="L75" i="84"/>
  <c r="K76" i="84"/>
  <c r="L76" i="84"/>
  <c r="K77" i="84"/>
  <c r="L77" i="84"/>
  <c r="K78" i="84"/>
  <c r="L78" i="84"/>
  <c r="K79" i="84"/>
  <c r="L79" i="84"/>
  <c r="K80" i="84"/>
  <c r="L80" i="84"/>
  <c r="K81" i="84"/>
  <c r="L81" i="84"/>
  <c r="K82" i="84"/>
  <c r="L82" i="84"/>
  <c r="K83" i="84"/>
  <c r="L83" i="84"/>
  <c r="K84" i="84"/>
  <c r="L84" i="84"/>
  <c r="K85" i="84"/>
  <c r="L85" i="84"/>
  <c r="K86" i="84"/>
  <c r="L86" i="84"/>
  <c r="K87" i="84"/>
  <c r="L87" i="84"/>
  <c r="K88" i="84"/>
  <c r="L88" i="84"/>
  <c r="K89" i="84"/>
  <c r="L89" i="84"/>
  <c r="K90" i="84"/>
  <c r="L90" i="84"/>
  <c r="K91" i="84"/>
  <c r="L91" i="84"/>
  <c r="K92" i="84"/>
  <c r="L92" i="84"/>
  <c r="K93" i="84"/>
  <c r="L93" i="84"/>
  <c r="K94" i="84"/>
  <c r="L94" i="84"/>
  <c r="K95" i="84"/>
  <c r="L95" i="84"/>
  <c r="K96" i="84"/>
  <c r="L96" i="84"/>
  <c r="K97" i="84"/>
  <c r="M97" i="84" s="1"/>
  <c r="L97" i="84"/>
  <c r="K98" i="84"/>
  <c r="L98" i="84"/>
  <c r="K99" i="84"/>
  <c r="L99" i="84"/>
  <c r="K100" i="84"/>
  <c r="L100" i="84"/>
  <c r="K101" i="84"/>
  <c r="L101" i="84"/>
  <c r="K102" i="84"/>
  <c r="L102" i="84"/>
  <c r="K103" i="84"/>
  <c r="L103" i="84"/>
  <c r="K104" i="84"/>
  <c r="L104" i="84"/>
  <c r="K105" i="84"/>
  <c r="M105" i="84" s="1"/>
  <c r="L105" i="84"/>
  <c r="K106" i="84"/>
  <c r="L106" i="84"/>
  <c r="K107" i="84"/>
  <c r="L107" i="84"/>
  <c r="K108" i="84"/>
  <c r="L108" i="84"/>
  <c r="K109" i="84"/>
  <c r="L109" i="84"/>
  <c r="K110" i="84"/>
  <c r="L110" i="84"/>
  <c r="K111" i="84"/>
  <c r="L111" i="84"/>
  <c r="M7" i="84"/>
  <c r="M11" i="84"/>
  <c r="M15" i="84"/>
  <c r="M19" i="84"/>
  <c r="M23" i="84"/>
  <c r="M27" i="84"/>
  <c r="M31" i="84"/>
  <c r="M35" i="84"/>
  <c r="M43" i="84"/>
  <c r="M51" i="84"/>
  <c r="M59" i="84"/>
  <c r="M67" i="84"/>
  <c r="M89" i="84"/>
  <c r="J106" i="84"/>
  <c r="J107" i="84"/>
  <c r="J108" i="84"/>
  <c r="J109" i="84"/>
  <c r="J110" i="84"/>
  <c r="G106" i="84"/>
  <c r="G107" i="84"/>
  <c r="G108" i="84"/>
  <c r="G109" i="84"/>
  <c r="G110" i="84"/>
  <c r="D106" i="84"/>
  <c r="D107" i="84"/>
  <c r="D108" i="84"/>
  <c r="D109" i="84"/>
  <c r="D110" i="84"/>
  <c r="L6" i="84"/>
  <c r="K6" i="84"/>
  <c r="M81" i="84" l="1"/>
  <c r="M111" i="84"/>
  <c r="M109" i="84"/>
  <c r="M107" i="84"/>
  <c r="M103" i="84"/>
  <c r="M101" i="84"/>
  <c r="M99" i="84"/>
  <c r="M95" i="84"/>
  <c r="M93" i="84"/>
  <c r="M91" i="84"/>
  <c r="M87" i="84"/>
  <c r="M85" i="84"/>
  <c r="M83" i="84"/>
  <c r="M79" i="84"/>
  <c r="M77" i="84"/>
  <c r="M75" i="84"/>
  <c r="M72" i="84"/>
  <c r="M70" i="84"/>
  <c r="M25" i="84"/>
  <c r="H8" i="85"/>
  <c r="G79" i="85"/>
  <c r="I35" i="85"/>
  <c r="J28" i="85" s="1"/>
  <c r="H13" i="85"/>
  <c r="M110" i="84"/>
  <c r="M106" i="84"/>
  <c r="M102" i="84"/>
  <c r="M100" i="84"/>
  <c r="M96" i="84"/>
  <c r="M92" i="84"/>
  <c r="M88" i="84"/>
  <c r="M84" i="84"/>
  <c r="M80" i="84"/>
  <c r="M76" i="84"/>
  <c r="M73" i="84"/>
  <c r="M69" i="84"/>
  <c r="M66" i="84"/>
  <c r="M62" i="84"/>
  <c r="M58" i="84"/>
  <c r="M54" i="84"/>
  <c r="M50" i="84"/>
  <c r="M46" i="84"/>
  <c r="M42" i="84"/>
  <c r="M38" i="84"/>
  <c r="M34" i="84"/>
  <c r="M30" i="84"/>
  <c r="M26" i="84"/>
  <c r="M20" i="84"/>
  <c r="M16" i="84"/>
  <c r="M12" i="84"/>
  <c r="M8" i="84"/>
  <c r="H10" i="85"/>
  <c r="H30" i="85"/>
  <c r="H19" i="85"/>
  <c r="M108" i="84"/>
  <c r="M104" i="84"/>
  <c r="M98" i="84"/>
  <c r="M94" i="84"/>
  <c r="M90" i="84"/>
  <c r="M86" i="84"/>
  <c r="M82" i="84"/>
  <c r="M78" i="84"/>
  <c r="M71" i="84"/>
  <c r="M68" i="84"/>
  <c r="M64" i="84"/>
  <c r="M60" i="84"/>
  <c r="M56" i="84"/>
  <c r="M52" i="84"/>
  <c r="M48" i="84"/>
  <c r="M44" i="84"/>
  <c r="M40" i="84"/>
  <c r="M36" i="84"/>
  <c r="M32" i="84"/>
  <c r="M28" i="84"/>
  <c r="M24" i="84"/>
  <c r="M22" i="84"/>
  <c r="M18" i="84"/>
  <c r="M14" i="84"/>
  <c r="M10" i="84"/>
  <c r="H34" i="85"/>
  <c r="H17" i="85"/>
  <c r="H33" i="85"/>
  <c r="H29" i="85"/>
  <c r="H21" i="85"/>
  <c r="H18" i="85"/>
  <c r="H16" i="85"/>
  <c r="H12" i="85"/>
  <c r="H9" i="85"/>
  <c r="H35" i="85"/>
  <c r="H32" i="85"/>
  <c r="H28" i="85"/>
  <c r="H26" i="85"/>
  <c r="H23" i="85"/>
  <c r="H15" i="85"/>
  <c r="H11" i="85"/>
  <c r="H7" i="85"/>
  <c r="H31" i="85"/>
  <c r="H27" i="85"/>
  <c r="H25" i="85"/>
  <c r="H22" i="85"/>
  <c r="H20" i="85"/>
  <c r="H14" i="85"/>
  <c r="H24" i="85"/>
  <c r="P6" i="74"/>
  <c r="L22" i="74"/>
  <c r="M22" i="74" s="1"/>
  <c r="O22" i="74"/>
  <c r="N22" i="74"/>
  <c r="J7" i="84"/>
  <c r="J8" i="84"/>
  <c r="J9" i="84"/>
  <c r="J10" i="84"/>
  <c r="J12" i="84"/>
  <c r="J14" i="84"/>
  <c r="J15" i="84"/>
  <c r="J16" i="84"/>
  <c r="J17" i="84"/>
  <c r="J18" i="84"/>
  <c r="J19" i="84"/>
  <c r="J20" i="84"/>
  <c r="J23" i="84"/>
  <c r="J24" i="84"/>
  <c r="J26" i="84"/>
  <c r="J27" i="84"/>
  <c r="J28" i="84"/>
  <c r="J29" i="84"/>
  <c r="J30" i="84"/>
  <c r="J31" i="84"/>
  <c r="J32" i="84"/>
  <c r="J33" i="84"/>
  <c r="J34" i="84"/>
  <c r="J35" i="84"/>
  <c r="J36" i="84"/>
  <c r="J37" i="84"/>
  <c r="J38" i="84"/>
  <c r="J39" i="84"/>
  <c r="J40" i="84"/>
  <c r="J41" i="84"/>
  <c r="J42" i="84"/>
  <c r="J43" i="84"/>
  <c r="J44" i="84"/>
  <c r="J45" i="84"/>
  <c r="J46" i="84"/>
  <c r="J47" i="84"/>
  <c r="J48" i="84"/>
  <c r="J49" i="84"/>
  <c r="J50" i="84"/>
  <c r="J51" i="84"/>
  <c r="J52" i="84"/>
  <c r="J53" i="84"/>
  <c r="J55" i="84"/>
  <c r="J56" i="84"/>
  <c r="J57" i="84"/>
  <c r="J58" i="84"/>
  <c r="J59" i="84"/>
  <c r="J60" i="84"/>
  <c r="J61" i="84"/>
  <c r="J63" i="84"/>
  <c r="J64" i="84"/>
  <c r="J65" i="84"/>
  <c r="J66" i="84"/>
  <c r="J69" i="84"/>
  <c r="J70" i="84"/>
  <c r="J72" i="84"/>
  <c r="J74" i="84"/>
  <c r="J75" i="84"/>
  <c r="J77" i="84"/>
  <c r="J78" i="84"/>
  <c r="J79" i="84"/>
  <c r="J80" i="84"/>
  <c r="J81" i="84"/>
  <c r="J82" i="84"/>
  <c r="J84" i="84"/>
  <c r="J85" i="84"/>
  <c r="J86" i="84"/>
  <c r="J87" i="84"/>
  <c r="J88" i="84"/>
  <c r="J89" i="84"/>
  <c r="J90" i="84"/>
  <c r="J91" i="84"/>
  <c r="J92" i="84"/>
  <c r="J93" i="84"/>
  <c r="J94" i="84"/>
  <c r="J95" i="84"/>
  <c r="J96" i="84"/>
  <c r="J97" i="84"/>
  <c r="J98" i="84"/>
  <c r="J99" i="84"/>
  <c r="J100" i="84"/>
  <c r="J101" i="84"/>
  <c r="J102" i="84"/>
  <c r="J103" i="84"/>
  <c r="J104" i="84"/>
  <c r="J105" i="84"/>
  <c r="J11" i="84"/>
  <c r="J13" i="84"/>
  <c r="J21" i="84"/>
  <c r="J22" i="84"/>
  <c r="J25" i="84"/>
  <c r="J54" i="84"/>
  <c r="J62" i="84"/>
  <c r="J67" i="84"/>
  <c r="J71" i="84"/>
  <c r="J73" i="84"/>
  <c r="J76" i="84"/>
  <c r="J83" i="84"/>
  <c r="J111" i="84"/>
  <c r="J6" i="84"/>
  <c r="M21" i="74" l="1"/>
  <c r="M15" i="74"/>
  <c r="M17" i="74"/>
  <c r="M20" i="74"/>
  <c r="M18" i="74"/>
  <c r="M11" i="74"/>
  <c r="M8" i="74"/>
  <c r="M13" i="74"/>
  <c r="M16" i="74"/>
  <c r="M6" i="74"/>
  <c r="M7" i="74"/>
  <c r="M10" i="74"/>
  <c r="M9" i="74"/>
  <c r="M12" i="74"/>
  <c r="M19" i="74"/>
  <c r="M14" i="74"/>
  <c r="J112" i="84"/>
  <c r="I112" i="84"/>
  <c r="H112" i="84"/>
  <c r="G11" i="84"/>
  <c r="G13" i="84"/>
  <c r="G21" i="84"/>
  <c r="G22" i="84"/>
  <c r="G25" i="84"/>
  <c r="G54" i="84"/>
  <c r="G62" i="84"/>
  <c r="G67" i="84"/>
  <c r="G71" i="84"/>
  <c r="G73" i="84"/>
  <c r="G76" i="84"/>
  <c r="G83" i="84"/>
  <c r="D11" i="84"/>
  <c r="D13" i="84"/>
  <c r="D21" i="84"/>
  <c r="D22" i="84"/>
  <c r="D25" i="84"/>
  <c r="D54" i="84"/>
  <c r="D62" i="84"/>
  <c r="D67" i="84"/>
  <c r="D71" i="84"/>
  <c r="D73" i="84"/>
  <c r="D76" i="84"/>
  <c r="D83" i="84"/>
  <c r="H4" i="84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4" i="83"/>
  <c r="J25" i="83"/>
  <c r="J26" i="83"/>
  <c r="J27" i="83"/>
  <c r="J28" i="83"/>
  <c r="J29" i="83"/>
  <c r="J30" i="83"/>
  <c r="J31" i="83"/>
  <c r="J32" i="83"/>
  <c r="J34" i="83"/>
  <c r="J35" i="83"/>
  <c r="J36" i="83"/>
  <c r="J39" i="83"/>
  <c r="J40" i="83"/>
  <c r="J41" i="83"/>
  <c r="J42" i="83"/>
  <c r="J43" i="83"/>
  <c r="J44" i="83"/>
  <c r="J45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J61" i="83"/>
  <c r="J62" i="83"/>
  <c r="J63" i="83"/>
  <c r="J64" i="83"/>
  <c r="J66" i="83"/>
  <c r="J67" i="83"/>
  <c r="J68" i="83"/>
  <c r="J69" i="83"/>
  <c r="J70" i="83"/>
  <c r="J71" i="83"/>
  <c r="J72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J96" i="83"/>
  <c r="J97" i="83"/>
  <c r="J98" i="83"/>
  <c r="J99" i="83"/>
  <c r="J101" i="83"/>
  <c r="J102" i="83"/>
  <c r="J103" i="83"/>
  <c r="J104" i="83"/>
  <c r="J105" i="83"/>
  <c r="J107" i="83"/>
  <c r="J33" i="83"/>
  <c r="J38" i="83"/>
  <c r="J46" i="83"/>
  <c r="J65" i="83"/>
  <c r="J73" i="83"/>
  <c r="J95" i="83"/>
  <c r="J100" i="83"/>
  <c r="J106" i="83"/>
  <c r="J109" i="83"/>
  <c r="J108" i="83"/>
  <c r="J6" i="83"/>
  <c r="I110" i="83"/>
  <c r="H110" i="83"/>
  <c r="D33" i="83"/>
  <c r="D38" i="83"/>
  <c r="D46" i="83"/>
  <c r="D65" i="83"/>
  <c r="D73" i="83"/>
  <c r="D95" i="83"/>
  <c r="D100" i="83"/>
  <c r="D106" i="83"/>
  <c r="D109" i="83"/>
  <c r="G33" i="83"/>
  <c r="G38" i="83"/>
  <c r="G46" i="83"/>
  <c r="G65" i="83"/>
  <c r="G73" i="83"/>
  <c r="G95" i="83"/>
  <c r="G100" i="83"/>
  <c r="G106" i="83"/>
  <c r="G109" i="83"/>
  <c r="D108" i="83"/>
  <c r="G108" i="83"/>
  <c r="E110" i="83"/>
  <c r="F110" i="83"/>
  <c r="G24" i="83"/>
  <c r="D24" i="83"/>
  <c r="G31" i="83"/>
  <c r="D31" i="83"/>
  <c r="G22" i="83"/>
  <c r="D22" i="83"/>
  <c r="G21" i="83"/>
  <c r="D21" i="83"/>
  <c r="K38" i="83" l="1"/>
  <c r="K22" i="83"/>
  <c r="K106" i="83"/>
  <c r="K65" i="83"/>
  <c r="K100" i="83"/>
  <c r="K73" i="83"/>
  <c r="K21" i="83"/>
  <c r="K31" i="83"/>
  <c r="K95" i="83"/>
  <c r="K24" i="83"/>
  <c r="K33" i="83"/>
  <c r="K108" i="83"/>
  <c r="K46" i="83"/>
  <c r="K109" i="83"/>
  <c r="J110" i="83"/>
  <c r="H8" i="69"/>
  <c r="H9" i="69"/>
  <c r="H10" i="69"/>
  <c r="H11" i="69"/>
  <c r="H12" i="69"/>
  <c r="H13" i="69"/>
  <c r="H14" i="69"/>
  <c r="H15" i="69"/>
  <c r="H16" i="69"/>
  <c r="H17" i="69"/>
  <c r="H18" i="69"/>
  <c r="H19" i="69"/>
  <c r="H20" i="69"/>
  <c r="H21" i="69"/>
  <c r="H22" i="69"/>
  <c r="H7" i="69"/>
  <c r="F23" i="69"/>
  <c r="G7" i="69" s="1"/>
  <c r="K8" i="68"/>
  <c r="L8" i="68"/>
  <c r="K9" i="68"/>
  <c r="L9" i="68"/>
  <c r="K10" i="68"/>
  <c r="L10" i="68"/>
  <c r="K11" i="68"/>
  <c r="L11" i="68"/>
  <c r="K12" i="68"/>
  <c r="L12" i="68"/>
  <c r="K13" i="68"/>
  <c r="L13" i="68"/>
  <c r="K14" i="68"/>
  <c r="L14" i="68"/>
  <c r="K15" i="68"/>
  <c r="L15" i="68"/>
  <c r="K16" i="68"/>
  <c r="L16" i="68"/>
  <c r="K17" i="68"/>
  <c r="L17" i="68"/>
  <c r="K18" i="68"/>
  <c r="L18" i="68"/>
  <c r="K19" i="68"/>
  <c r="L19" i="68"/>
  <c r="K20" i="68"/>
  <c r="L20" i="68"/>
  <c r="K21" i="68"/>
  <c r="L21" i="68"/>
  <c r="K22" i="68"/>
  <c r="L22" i="68"/>
  <c r="K23" i="68"/>
  <c r="L23" i="68"/>
  <c r="K24" i="68"/>
  <c r="L24" i="68"/>
  <c r="K25" i="68"/>
  <c r="L25" i="68"/>
  <c r="K26" i="68"/>
  <c r="L26" i="68"/>
  <c r="K27" i="68"/>
  <c r="L27" i="68"/>
  <c r="K28" i="68"/>
  <c r="L28" i="68"/>
  <c r="K29" i="68"/>
  <c r="L29" i="68"/>
  <c r="K30" i="68"/>
  <c r="L30" i="68"/>
  <c r="K31" i="68"/>
  <c r="L31" i="68"/>
  <c r="K32" i="68"/>
  <c r="L32" i="68"/>
  <c r="K33" i="68"/>
  <c r="L33" i="68"/>
  <c r="K34" i="68"/>
  <c r="L34" i="68"/>
  <c r="K35" i="68"/>
  <c r="L35" i="68"/>
  <c r="K36" i="68"/>
  <c r="L36" i="68"/>
  <c r="K37" i="68"/>
  <c r="L37" i="68"/>
  <c r="K38" i="68"/>
  <c r="L38" i="68"/>
  <c r="K39" i="68"/>
  <c r="L39" i="68"/>
  <c r="K40" i="68"/>
  <c r="L40" i="68"/>
  <c r="K41" i="68"/>
  <c r="L41" i="68"/>
  <c r="K42" i="68"/>
  <c r="L42" i="68"/>
  <c r="K43" i="68"/>
  <c r="L43" i="68"/>
  <c r="K44" i="68"/>
  <c r="L44" i="68"/>
  <c r="K45" i="68"/>
  <c r="L45" i="68"/>
  <c r="K46" i="68"/>
  <c r="L46" i="68"/>
  <c r="K47" i="68"/>
  <c r="L47" i="68"/>
  <c r="K49" i="68"/>
  <c r="L49" i="68"/>
  <c r="K48" i="68"/>
  <c r="L48" i="68"/>
  <c r="K50" i="68"/>
  <c r="L50" i="68"/>
  <c r="K51" i="68"/>
  <c r="L51" i="68"/>
  <c r="K52" i="68"/>
  <c r="L52" i="68"/>
  <c r="K53" i="68"/>
  <c r="L53" i="68"/>
  <c r="K54" i="68"/>
  <c r="L54" i="68"/>
  <c r="K55" i="68"/>
  <c r="L55" i="68"/>
  <c r="K56" i="68"/>
  <c r="L56" i="68"/>
  <c r="K57" i="68"/>
  <c r="L57" i="68"/>
  <c r="L7" i="68"/>
  <c r="K7" i="68"/>
  <c r="I58" i="68"/>
  <c r="H58" i="68"/>
  <c r="J19" i="68"/>
  <c r="J8" i="68"/>
  <c r="J9" i="68"/>
  <c r="J10" i="68"/>
  <c r="J11" i="68"/>
  <c r="J12" i="68"/>
  <c r="J13" i="68"/>
  <c r="J14" i="68"/>
  <c r="J15" i="68"/>
  <c r="J16" i="68"/>
  <c r="J17" i="68"/>
  <c r="J18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J42" i="68"/>
  <c r="J43" i="68"/>
  <c r="J44" i="68"/>
  <c r="J45" i="68"/>
  <c r="J46" i="68"/>
  <c r="J47" i="68"/>
  <c r="J49" i="68"/>
  <c r="J48" i="68"/>
  <c r="J50" i="68"/>
  <c r="J51" i="68"/>
  <c r="J52" i="68"/>
  <c r="J53" i="68"/>
  <c r="J54" i="68"/>
  <c r="J55" i="68"/>
  <c r="J56" i="68"/>
  <c r="J57" i="68"/>
  <c r="J7" i="68"/>
  <c r="G52" i="68"/>
  <c r="D52" i="68"/>
  <c r="G19" i="68"/>
  <c r="D19" i="68"/>
  <c r="S29" i="82"/>
  <c r="P29" i="82"/>
  <c r="M29" i="82"/>
  <c r="J29" i="82"/>
  <c r="G29" i="82"/>
  <c r="AA33" i="82"/>
  <c r="Z33" i="82"/>
  <c r="X33" i="82"/>
  <c r="W33" i="82"/>
  <c r="U33" i="82"/>
  <c r="T33" i="82"/>
  <c r="AB25" i="82"/>
  <c r="AB26" i="82"/>
  <c r="AB27" i="82"/>
  <c r="AB28" i="82"/>
  <c r="AB29" i="82"/>
  <c r="AB30" i="82"/>
  <c r="AB31" i="82"/>
  <c r="AB32" i="82"/>
  <c r="AB24" i="82"/>
  <c r="Y25" i="82"/>
  <c r="Y26" i="82"/>
  <c r="Y27" i="82"/>
  <c r="Y28" i="82"/>
  <c r="Y29" i="82"/>
  <c r="Y30" i="82"/>
  <c r="Y31" i="82"/>
  <c r="Y32" i="82"/>
  <c r="Y24" i="82"/>
  <c r="V25" i="82"/>
  <c r="V26" i="82"/>
  <c r="V27" i="82"/>
  <c r="V28" i="82"/>
  <c r="V29" i="82"/>
  <c r="V30" i="82"/>
  <c r="V31" i="82"/>
  <c r="V32" i="82"/>
  <c r="V24" i="82"/>
  <c r="AJ32" i="82"/>
  <c r="AI32" i="82"/>
  <c r="AG32" i="82"/>
  <c r="AF32" i="82"/>
  <c r="AD32" i="82"/>
  <c r="AC32" i="82"/>
  <c r="AJ31" i="82"/>
  <c r="AI31" i="82"/>
  <c r="AG31" i="82"/>
  <c r="AF31" i="82"/>
  <c r="AD31" i="82"/>
  <c r="AC31" i="82"/>
  <c r="AJ30" i="82"/>
  <c r="AI30" i="82"/>
  <c r="AG30" i="82"/>
  <c r="AF30" i="82"/>
  <c r="AD30" i="82"/>
  <c r="AC30" i="82"/>
  <c r="AJ29" i="82"/>
  <c r="AI29" i="82"/>
  <c r="AG29" i="82"/>
  <c r="AF29" i="82"/>
  <c r="AD29" i="82"/>
  <c r="AC29" i="82"/>
  <c r="AJ28" i="82"/>
  <c r="AI28" i="82"/>
  <c r="AG28" i="82"/>
  <c r="AF28" i="82"/>
  <c r="AD28" i="82"/>
  <c r="AC28" i="82"/>
  <c r="AJ27" i="82"/>
  <c r="AI27" i="82"/>
  <c r="AG27" i="82"/>
  <c r="AF27" i="82"/>
  <c r="AD27" i="82"/>
  <c r="AC27" i="82"/>
  <c r="AJ26" i="82"/>
  <c r="AI26" i="82"/>
  <c r="AG26" i="82"/>
  <c r="AF26" i="82"/>
  <c r="AD26" i="82"/>
  <c r="AC26" i="82"/>
  <c r="AJ25" i="82"/>
  <c r="AI25" i="82"/>
  <c r="AG25" i="82"/>
  <c r="AF25" i="82"/>
  <c r="AD25" i="82"/>
  <c r="AC25" i="82"/>
  <c r="AJ24" i="82"/>
  <c r="AI24" i="82"/>
  <c r="AG24" i="82"/>
  <c r="AF24" i="82"/>
  <c r="AD24" i="82"/>
  <c r="AC24" i="82"/>
  <c r="AH29" i="82" l="1"/>
  <c r="AB33" i="82"/>
  <c r="V33" i="82"/>
  <c r="Y33" i="82"/>
  <c r="G12" i="69"/>
  <c r="G16" i="69"/>
  <c r="G20" i="69"/>
  <c r="G8" i="69"/>
  <c r="G19" i="69"/>
  <c r="G15" i="69"/>
  <c r="G11" i="69"/>
  <c r="G22" i="69"/>
  <c r="G18" i="69"/>
  <c r="G14" i="69"/>
  <c r="G10" i="69"/>
  <c r="G21" i="69"/>
  <c r="G17" i="69"/>
  <c r="G13" i="69"/>
  <c r="G9" i="69"/>
  <c r="M52" i="68"/>
  <c r="M19" i="68"/>
  <c r="J58" i="68"/>
  <c r="AK29" i="82"/>
  <c r="AC33" i="82"/>
  <c r="AE29" i="82"/>
  <c r="AD33" i="82"/>
  <c r="AG33" i="82"/>
  <c r="AJ33" i="82"/>
  <c r="AI33" i="82"/>
  <c r="AF33" i="82"/>
  <c r="G23" i="69" l="1"/>
  <c r="K11" i="82" l="1"/>
  <c r="L11" i="82"/>
  <c r="K12" i="82"/>
  <c r="L12" i="82"/>
  <c r="K13" i="82"/>
  <c r="L13" i="82"/>
  <c r="J5" i="82"/>
  <c r="J6" i="82"/>
  <c r="J8" i="82"/>
  <c r="J12" i="82"/>
  <c r="J7" i="82"/>
  <c r="M7" i="82" s="1"/>
  <c r="J9" i="82"/>
  <c r="M9" i="82" s="1"/>
  <c r="J10" i="82"/>
  <c r="M10" i="82" s="1"/>
  <c r="J11" i="82"/>
  <c r="J13" i="82"/>
  <c r="J14" i="82"/>
  <c r="M14" i="82" s="1"/>
  <c r="L5" i="82"/>
  <c r="K5" i="82"/>
  <c r="K7" i="82"/>
  <c r="L7" i="82"/>
  <c r="K9" i="82"/>
  <c r="L9" i="82"/>
  <c r="K10" i="82"/>
  <c r="L10" i="82"/>
  <c r="K14" i="82"/>
  <c r="L14" i="82"/>
  <c r="I15" i="82"/>
  <c r="H15" i="82"/>
  <c r="L8" i="82"/>
  <c r="K6" i="82"/>
  <c r="L6" i="82"/>
  <c r="K8" i="82"/>
  <c r="L4" i="81"/>
  <c r="J15" i="82" l="1"/>
  <c r="U56" i="81"/>
  <c r="U55" i="81"/>
  <c r="U54" i="81"/>
  <c r="U53" i="81"/>
  <c r="U52" i="81"/>
  <c r="U51" i="81"/>
  <c r="U50" i="81"/>
  <c r="T56" i="81"/>
  <c r="T55" i="81"/>
  <c r="T54" i="81"/>
  <c r="T53" i="81"/>
  <c r="T52" i="81"/>
  <c r="T51" i="81"/>
  <c r="T50" i="81"/>
  <c r="T48" i="81"/>
  <c r="T47" i="81"/>
  <c r="T45" i="81"/>
  <c r="T44" i="81"/>
  <c r="T43" i="81"/>
  <c r="T42" i="81"/>
  <c r="T41" i="81"/>
  <c r="T39" i="81"/>
  <c r="T38" i="81"/>
  <c r="T36" i="81"/>
  <c r="T35" i="81"/>
  <c r="T34" i="81"/>
  <c r="T33" i="81"/>
  <c r="T32" i="81"/>
  <c r="T31" i="81"/>
  <c r="T30" i="81"/>
  <c r="T29" i="81"/>
  <c r="T28" i="81"/>
  <c r="T27" i="81"/>
  <c r="T26" i="81"/>
  <c r="T25" i="81"/>
  <c r="T24" i="81"/>
  <c r="T23" i="81"/>
  <c r="T22" i="81"/>
  <c r="T20" i="81"/>
  <c r="T19" i="81"/>
  <c r="T18" i="81"/>
  <c r="T17" i="81"/>
  <c r="T16" i="81"/>
  <c r="T15" i="81"/>
  <c r="T14" i="81"/>
  <c r="T13" i="81"/>
  <c r="T12" i="81"/>
  <c r="T11" i="81"/>
  <c r="T10" i="81"/>
  <c r="T9" i="81"/>
  <c r="T8" i="81"/>
  <c r="T7" i="81"/>
  <c r="T6" i="81"/>
  <c r="S56" i="81"/>
  <c r="S55" i="81"/>
  <c r="S54" i="81"/>
  <c r="S53" i="81"/>
  <c r="S52" i="81"/>
  <c r="S51" i="81"/>
  <c r="S50" i="81"/>
  <c r="R56" i="81"/>
  <c r="R55" i="81"/>
  <c r="R54" i="81"/>
  <c r="R53" i="81"/>
  <c r="R52" i="81"/>
  <c r="R51" i="81"/>
  <c r="R50" i="81"/>
  <c r="Q56" i="81"/>
  <c r="Q55" i="81"/>
  <c r="Q54" i="81"/>
  <c r="Q53" i="81"/>
  <c r="Q52" i="81"/>
  <c r="Q51" i="81"/>
  <c r="Q50" i="81"/>
  <c r="Q48" i="81"/>
  <c r="Q47" i="81"/>
  <c r="Q45" i="81"/>
  <c r="Q44" i="81"/>
  <c r="Q43" i="81"/>
  <c r="Q42" i="81"/>
  <c r="Q41" i="81"/>
  <c r="Q39" i="81"/>
  <c r="Q38" i="81"/>
  <c r="Q36" i="81"/>
  <c r="Q35" i="81"/>
  <c r="Q34" i="81"/>
  <c r="Q33" i="81"/>
  <c r="Q32" i="81"/>
  <c r="Q31" i="81"/>
  <c r="Q30" i="81"/>
  <c r="Q29" i="81"/>
  <c r="Q28" i="81"/>
  <c r="Q27" i="81"/>
  <c r="Q26" i="81"/>
  <c r="Q25" i="81"/>
  <c r="Q24" i="81"/>
  <c r="Q23" i="81"/>
  <c r="Q22" i="81"/>
  <c r="Q20" i="81"/>
  <c r="Q19" i="81"/>
  <c r="Q18" i="81"/>
  <c r="Q17" i="81"/>
  <c r="Q16" i="81"/>
  <c r="Q15" i="81"/>
  <c r="Q14" i="81"/>
  <c r="Q13" i="81"/>
  <c r="Q12" i="81"/>
  <c r="Q11" i="81"/>
  <c r="Q10" i="81"/>
  <c r="Q9" i="81"/>
  <c r="Q8" i="81"/>
  <c r="Q7" i="81"/>
  <c r="Q6" i="81"/>
  <c r="G8" i="80" l="1"/>
  <c r="F8" i="80"/>
  <c r="E8" i="80"/>
  <c r="D8" i="80"/>
  <c r="C8" i="80"/>
  <c r="B8" i="80"/>
  <c r="K7" i="81" l="1"/>
  <c r="U7" i="81" s="1"/>
  <c r="U8" i="81"/>
  <c r="K9" i="81"/>
  <c r="U9" i="81" s="1"/>
  <c r="K10" i="81"/>
  <c r="U10" i="81" s="1"/>
  <c r="U11" i="81"/>
  <c r="U12" i="81"/>
  <c r="U13" i="81"/>
  <c r="K14" i="81"/>
  <c r="U14" i="81" s="1"/>
  <c r="K15" i="81"/>
  <c r="U15" i="81" s="1"/>
  <c r="K16" i="81"/>
  <c r="U16" i="81" s="1"/>
  <c r="K17" i="81"/>
  <c r="U17" i="81" s="1"/>
  <c r="U18" i="81"/>
  <c r="K19" i="81"/>
  <c r="U19" i="81" s="1"/>
  <c r="K20" i="81"/>
  <c r="U20" i="81" s="1"/>
  <c r="U22" i="81"/>
  <c r="U23" i="81"/>
  <c r="K24" i="81"/>
  <c r="U24" i="81" s="1"/>
  <c r="K25" i="81"/>
  <c r="U25" i="81" s="1"/>
  <c r="U26" i="81"/>
  <c r="U27" i="81"/>
  <c r="K28" i="81"/>
  <c r="U28" i="81" s="1"/>
  <c r="K29" i="81"/>
  <c r="U29" i="81" s="1"/>
  <c r="K30" i="81"/>
  <c r="U30" i="81" s="1"/>
  <c r="K31" i="81"/>
  <c r="U31" i="81" s="1"/>
  <c r="K32" i="81"/>
  <c r="U32" i="81" s="1"/>
  <c r="K33" i="81"/>
  <c r="U33" i="81" s="1"/>
  <c r="U34" i="81"/>
  <c r="K35" i="81"/>
  <c r="U35" i="81" s="1"/>
  <c r="K36" i="81"/>
  <c r="U36" i="81" s="1"/>
  <c r="K38" i="81"/>
  <c r="U38" i="81" s="1"/>
  <c r="U39" i="81"/>
  <c r="U41" i="81"/>
  <c r="K42" i="81"/>
  <c r="U42" i="81" s="1"/>
  <c r="K43" i="81"/>
  <c r="U43" i="81" s="1"/>
  <c r="K44" i="81"/>
  <c r="U44" i="81" s="1"/>
  <c r="U45" i="81"/>
  <c r="U47" i="81"/>
  <c r="U48" i="81"/>
  <c r="U6" i="81"/>
  <c r="I7" i="81"/>
  <c r="S7" i="81" s="1"/>
  <c r="S8" i="81"/>
  <c r="S9" i="81"/>
  <c r="I10" i="81"/>
  <c r="S10" i="81" s="1"/>
  <c r="S11" i="81"/>
  <c r="S12" i="81"/>
  <c r="I13" i="81"/>
  <c r="S13" i="81" s="1"/>
  <c r="I14" i="81"/>
  <c r="S14" i="81" s="1"/>
  <c r="I15" i="81"/>
  <c r="S15" i="81" s="1"/>
  <c r="I16" i="81"/>
  <c r="S16" i="81" s="1"/>
  <c r="I17" i="81"/>
  <c r="S17" i="81" s="1"/>
  <c r="S18" i="81"/>
  <c r="I19" i="81"/>
  <c r="S19" i="81" s="1"/>
  <c r="I20" i="81"/>
  <c r="S20" i="81" s="1"/>
  <c r="S22" i="81"/>
  <c r="S23" i="81"/>
  <c r="I24" i="81"/>
  <c r="S24" i="81" s="1"/>
  <c r="I25" i="81"/>
  <c r="S25" i="81" s="1"/>
  <c r="S26" i="81"/>
  <c r="S27" i="81"/>
  <c r="I28" i="81"/>
  <c r="S28" i="81" s="1"/>
  <c r="I29" i="81"/>
  <c r="S29" i="81" s="1"/>
  <c r="I30" i="81"/>
  <c r="S30" i="81" s="1"/>
  <c r="I31" i="81"/>
  <c r="S31" i="81" s="1"/>
  <c r="I32" i="81"/>
  <c r="S32" i="81" s="1"/>
  <c r="I33" i="81"/>
  <c r="S33" i="81" s="1"/>
  <c r="I34" i="81"/>
  <c r="S34" i="81" s="1"/>
  <c r="I35" i="81"/>
  <c r="S35" i="81" s="1"/>
  <c r="I36" i="81"/>
  <c r="S36" i="81" s="1"/>
  <c r="I38" i="81"/>
  <c r="S38" i="81" s="1"/>
  <c r="S39" i="81"/>
  <c r="S41" i="81"/>
  <c r="I42" i="81"/>
  <c r="S42" i="81" s="1"/>
  <c r="I43" i="81"/>
  <c r="S43" i="81" s="1"/>
  <c r="I44" i="81"/>
  <c r="S44" i="81" s="1"/>
  <c r="S45" i="81"/>
  <c r="S47" i="81"/>
  <c r="S48" i="81"/>
  <c r="H7" i="81"/>
  <c r="R7" i="81" s="1"/>
  <c r="R8" i="81"/>
  <c r="R9" i="81"/>
  <c r="H10" i="81"/>
  <c r="R10" i="81" s="1"/>
  <c r="R11" i="81"/>
  <c r="R12" i="81"/>
  <c r="H13" i="81"/>
  <c r="R13" i="81" s="1"/>
  <c r="H14" i="81"/>
  <c r="R14" i="81" s="1"/>
  <c r="R15" i="81"/>
  <c r="R16" i="81"/>
  <c r="H17" i="81"/>
  <c r="R17" i="81" s="1"/>
  <c r="R18" i="81"/>
  <c r="R19" i="81"/>
  <c r="H20" i="81"/>
  <c r="R20" i="81" s="1"/>
  <c r="R22" i="81"/>
  <c r="R23" i="81"/>
  <c r="H24" i="81"/>
  <c r="R24" i="81" s="1"/>
  <c r="H25" i="81"/>
  <c r="R25" i="81" s="1"/>
  <c r="R26" i="81"/>
  <c r="R27" i="81"/>
  <c r="H28" i="81"/>
  <c r="R28" i="81" s="1"/>
  <c r="H29" i="81"/>
  <c r="R29" i="81" s="1"/>
  <c r="R30" i="81"/>
  <c r="H31" i="81"/>
  <c r="R31" i="81" s="1"/>
  <c r="H32" i="81"/>
  <c r="R32" i="81" s="1"/>
  <c r="H33" i="81"/>
  <c r="R33" i="81" s="1"/>
  <c r="H34" i="81"/>
  <c r="R34" i="81" s="1"/>
  <c r="H35" i="81"/>
  <c r="R35" i="81" s="1"/>
  <c r="H36" i="81"/>
  <c r="R36" i="81" s="1"/>
  <c r="R38" i="81"/>
  <c r="R39" i="81"/>
  <c r="R41" i="81"/>
  <c r="H42" i="81"/>
  <c r="R42" i="81" s="1"/>
  <c r="R43" i="81"/>
  <c r="H44" i="81"/>
  <c r="R44" i="81" s="1"/>
  <c r="R45" i="81"/>
  <c r="R47" i="81"/>
  <c r="R48" i="81"/>
  <c r="I6" i="81"/>
  <c r="S6" i="81" s="1"/>
  <c r="R6" i="81"/>
  <c r="H34" i="65" l="1"/>
  <c r="F7" i="65"/>
  <c r="F8" i="65"/>
  <c r="F9" i="65"/>
  <c r="F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31" i="65"/>
  <c r="F32" i="65"/>
  <c r="F33" i="65"/>
  <c r="F35" i="65"/>
  <c r="H36" i="65"/>
  <c r="F37" i="65"/>
  <c r="F38" i="65"/>
  <c r="H39" i="65"/>
  <c r="F40" i="65"/>
  <c r="F41" i="65"/>
  <c r="F42" i="65"/>
  <c r="F43" i="65"/>
  <c r="F44" i="65"/>
  <c r="F45" i="65"/>
  <c r="F46" i="65"/>
  <c r="F47" i="65"/>
  <c r="F48" i="65"/>
  <c r="F49" i="65"/>
  <c r="F50" i="65"/>
  <c r="F51" i="65"/>
  <c r="F52" i="65"/>
  <c r="F53" i="65"/>
  <c r="F54" i="65"/>
  <c r="F55" i="65"/>
  <c r="F56" i="65"/>
  <c r="F57" i="65"/>
  <c r="F58" i="65"/>
  <c r="F59" i="65"/>
  <c r="F60" i="65"/>
  <c r="F61" i="65"/>
  <c r="F62" i="65"/>
  <c r="F6" i="65"/>
  <c r="H8" i="65"/>
  <c r="F4" i="65"/>
  <c r="AE61" i="61"/>
  <c r="AB61" i="61"/>
  <c r="Y61" i="61"/>
  <c r="V61" i="61"/>
  <c r="S61" i="61"/>
  <c r="P61" i="61"/>
  <c r="M61" i="61"/>
  <c r="J61" i="61"/>
  <c r="G61" i="61"/>
  <c r="D61" i="61"/>
  <c r="AE48" i="61"/>
  <c r="AB48" i="61"/>
  <c r="Y48" i="61"/>
  <c r="V48" i="61"/>
  <c r="S48" i="61"/>
  <c r="P48" i="61"/>
  <c r="M48" i="61"/>
  <c r="J48" i="61"/>
  <c r="G48" i="61"/>
  <c r="D48" i="61"/>
  <c r="AN18" i="61"/>
  <c r="AK18" i="61"/>
  <c r="AH18" i="61"/>
  <c r="AE18" i="61"/>
  <c r="AB18" i="61"/>
  <c r="Y18" i="61"/>
  <c r="V18" i="61"/>
  <c r="S18" i="61"/>
  <c r="P18" i="61"/>
  <c r="M18" i="61"/>
  <c r="J18" i="61"/>
  <c r="G18" i="61"/>
  <c r="D18" i="61"/>
  <c r="D7" i="61"/>
  <c r="D8" i="61"/>
  <c r="D9" i="61"/>
  <c r="D10" i="61"/>
  <c r="D11" i="61"/>
  <c r="D12" i="61"/>
  <c r="D13" i="61"/>
  <c r="D14" i="61"/>
  <c r="D15" i="61"/>
  <c r="D16" i="61"/>
  <c r="D17" i="61"/>
  <c r="P34" i="61"/>
  <c r="M34" i="61"/>
  <c r="J34" i="61"/>
  <c r="G34" i="61"/>
  <c r="D34" i="61"/>
  <c r="BE8" i="61"/>
  <c r="BE10" i="61"/>
  <c r="BE11" i="61"/>
  <c r="BE12" i="61"/>
  <c r="BE14" i="61"/>
  <c r="BE16" i="61"/>
  <c r="BE17" i="61"/>
  <c r="BE20" i="61"/>
  <c r="BE22" i="61"/>
  <c r="BE24" i="61"/>
  <c r="BE25" i="61"/>
  <c r="BE26" i="61"/>
  <c r="BE29" i="61"/>
  <c r="BE31" i="61"/>
  <c r="BE33" i="61"/>
  <c r="BE35" i="61"/>
  <c r="BE37" i="61"/>
  <c r="BE41" i="61"/>
  <c r="BE42" i="61"/>
  <c r="BE43" i="61"/>
  <c r="BE44" i="61"/>
  <c r="BE46" i="61"/>
  <c r="BE48" i="61"/>
  <c r="BE50" i="61"/>
  <c r="BE51" i="61"/>
  <c r="BE52" i="61"/>
  <c r="BE54" i="61"/>
  <c r="BE55" i="61"/>
  <c r="BE56" i="61"/>
  <c r="BE58" i="61"/>
  <c r="BE59" i="61"/>
  <c r="AQ61" i="61"/>
  <c r="BE60" i="61"/>
  <c r="BE62" i="61"/>
  <c r="BE63" i="61"/>
  <c r="BE65" i="61"/>
  <c r="BE66" i="61"/>
  <c r="BE69" i="61"/>
  <c r="BE72" i="61"/>
  <c r="AQ74" i="61"/>
  <c r="BE75" i="61"/>
  <c r="BE76" i="61"/>
  <c r="AQ77" i="61"/>
  <c r="BE78" i="61"/>
  <c r="BE79" i="61"/>
  <c r="BE80" i="61"/>
  <c r="AQ16" i="61"/>
  <c r="AQ17" i="61"/>
  <c r="AQ18" i="61"/>
  <c r="AQ20" i="61"/>
  <c r="AQ22" i="61"/>
  <c r="AQ24" i="61"/>
  <c r="AQ25" i="61"/>
  <c r="AQ29" i="61"/>
  <c r="AQ31" i="61"/>
  <c r="AQ35" i="61"/>
  <c r="AQ37" i="61"/>
  <c r="AQ41" i="61"/>
  <c r="AQ42" i="61"/>
  <c r="AQ43" i="61"/>
  <c r="AQ44" i="61"/>
  <c r="AQ48" i="61"/>
  <c r="AQ51" i="61"/>
  <c r="AQ54" i="61"/>
  <c r="AQ55" i="61"/>
  <c r="AQ56" i="61"/>
  <c r="AQ59" i="61"/>
  <c r="AQ60" i="61"/>
  <c r="AQ65" i="61"/>
  <c r="AQ66" i="61"/>
  <c r="AQ69" i="61"/>
  <c r="AQ72" i="61"/>
  <c r="AQ76" i="61"/>
  <c r="AQ79" i="61"/>
  <c r="AT61" i="61"/>
  <c r="AU61" i="61"/>
  <c r="AV61" i="61"/>
  <c r="AX61" i="61"/>
  <c r="AY61" i="61"/>
  <c r="BA61" i="61"/>
  <c r="BB61" i="61"/>
  <c r="BD61" i="61"/>
  <c r="BE61" i="61"/>
  <c r="BG61" i="61"/>
  <c r="BH61" i="61"/>
  <c r="AN61" i="61"/>
  <c r="AK61" i="61"/>
  <c r="AH61" i="61"/>
  <c r="AT48" i="61"/>
  <c r="AU48" i="61"/>
  <c r="AV48" i="61"/>
  <c r="AX48" i="61"/>
  <c r="AY48" i="61"/>
  <c r="BA48" i="61"/>
  <c r="BB48" i="61"/>
  <c r="BD48" i="61"/>
  <c r="BG48" i="61"/>
  <c r="BH48" i="61"/>
  <c r="AN48" i="61"/>
  <c r="AK48" i="61"/>
  <c r="AH48" i="61"/>
  <c r="AT18" i="61"/>
  <c r="AU18" i="61"/>
  <c r="AV18" i="61"/>
  <c r="AX18" i="61"/>
  <c r="AY18" i="61"/>
  <c r="BA18" i="61"/>
  <c r="BB18" i="61"/>
  <c r="BD18" i="61"/>
  <c r="BE18" i="61"/>
  <c r="BG18" i="61"/>
  <c r="BH18" i="61"/>
  <c r="D19" i="61"/>
  <c r="G19" i="61"/>
  <c r="J19" i="61"/>
  <c r="M19" i="61"/>
  <c r="P19" i="61"/>
  <c r="S19" i="61"/>
  <c r="V19" i="61"/>
  <c r="Y19" i="61"/>
  <c r="AB19" i="61"/>
  <c r="AE19" i="61"/>
  <c r="AH19" i="61"/>
  <c r="AK19" i="61"/>
  <c r="AN19" i="61"/>
  <c r="AT19" i="61"/>
  <c r="AU19" i="61"/>
  <c r="AV19" i="61"/>
  <c r="AX19" i="61"/>
  <c r="AY19" i="61"/>
  <c r="BA19" i="61"/>
  <c r="BB19" i="61"/>
  <c r="BD19" i="61"/>
  <c r="BG19" i="61"/>
  <c r="BH19" i="61"/>
  <c r="AQ80" i="61"/>
  <c r="AQ81" i="61"/>
  <c r="AT67" i="61"/>
  <c r="AT68" i="61"/>
  <c r="AT69" i="61"/>
  <c r="AT70" i="61"/>
  <c r="AT71" i="61"/>
  <c r="AT72" i="61"/>
  <c r="AT73" i="61"/>
  <c r="AT74" i="61"/>
  <c r="AT75" i="61"/>
  <c r="AT76" i="61"/>
  <c r="AT77" i="61"/>
  <c r="AT78" i="61"/>
  <c r="AT79" i="61"/>
  <c r="AT80" i="61"/>
  <c r="AN74" i="61"/>
  <c r="AN75" i="61"/>
  <c r="AN76" i="61"/>
  <c r="AN77" i="61"/>
  <c r="AN78" i="61"/>
  <c r="AN79" i="61"/>
  <c r="AN80" i="61"/>
  <c r="AK75" i="61"/>
  <c r="AK76" i="61"/>
  <c r="AK77" i="61"/>
  <c r="AK78" i="61"/>
  <c r="AK79" i="61"/>
  <c r="AK80" i="61"/>
  <c r="AH80" i="61"/>
  <c r="AO82" i="61"/>
  <c r="AX7" i="61"/>
  <c r="AY7" i="61"/>
  <c r="BA7" i="61"/>
  <c r="BB7" i="61"/>
  <c r="BD7" i="61"/>
  <c r="BG7" i="61"/>
  <c r="BH7" i="61"/>
  <c r="AX8" i="61"/>
  <c r="AY8" i="61"/>
  <c r="BA8" i="61"/>
  <c r="BB8" i="61"/>
  <c r="BD8" i="61"/>
  <c r="BG8" i="61"/>
  <c r="BH8" i="61"/>
  <c r="AX9" i="61"/>
  <c r="AY9" i="61"/>
  <c r="BA9" i="61"/>
  <c r="BB9" i="61"/>
  <c r="BD9" i="61"/>
  <c r="BG9" i="61"/>
  <c r="BH9" i="61"/>
  <c r="AX10" i="61"/>
  <c r="AY10" i="61"/>
  <c r="BA10" i="61"/>
  <c r="BB10" i="61"/>
  <c r="BD10" i="61"/>
  <c r="BG10" i="61"/>
  <c r="BH10" i="61"/>
  <c r="AX11" i="61"/>
  <c r="AY11" i="61"/>
  <c r="BA11" i="61"/>
  <c r="BB11" i="61"/>
  <c r="BD11" i="61"/>
  <c r="BG11" i="61"/>
  <c r="BH11" i="61"/>
  <c r="AX12" i="61"/>
  <c r="AY12" i="61"/>
  <c r="BA12" i="61"/>
  <c r="BB12" i="61"/>
  <c r="BD12" i="61"/>
  <c r="BG12" i="61"/>
  <c r="BH12" i="61"/>
  <c r="AX13" i="61"/>
  <c r="AY13" i="61"/>
  <c r="BA13" i="61"/>
  <c r="BB13" i="61"/>
  <c r="BD13" i="61"/>
  <c r="BG13" i="61"/>
  <c r="BH13" i="61"/>
  <c r="AX14" i="61"/>
  <c r="AY14" i="61"/>
  <c r="BA14" i="61"/>
  <c r="BB14" i="61"/>
  <c r="BD14" i="61"/>
  <c r="BG14" i="61"/>
  <c r="BH14" i="61"/>
  <c r="AX15" i="61"/>
  <c r="AY15" i="61"/>
  <c r="BA15" i="61"/>
  <c r="BB15" i="61"/>
  <c r="BD15" i="61"/>
  <c r="BG15" i="61"/>
  <c r="BH15" i="61"/>
  <c r="AX16" i="61"/>
  <c r="AY16" i="61"/>
  <c r="BA16" i="61"/>
  <c r="BB16" i="61"/>
  <c r="BD16" i="61"/>
  <c r="BG16" i="61"/>
  <c r="BH16" i="61"/>
  <c r="AX17" i="61"/>
  <c r="AY17" i="61"/>
  <c r="BA17" i="61"/>
  <c r="BB17" i="61"/>
  <c r="BD17" i="61"/>
  <c r="BG17" i="61"/>
  <c r="BH17" i="61"/>
  <c r="AX20" i="61"/>
  <c r="AY20" i="61"/>
  <c r="BA20" i="61"/>
  <c r="BB20" i="61"/>
  <c r="BD20" i="61"/>
  <c r="BG20" i="61"/>
  <c r="BH20" i="61"/>
  <c r="AX21" i="61"/>
  <c r="AY21" i="61"/>
  <c r="BA21" i="61"/>
  <c r="BB21" i="61"/>
  <c r="BD21" i="61"/>
  <c r="BG21" i="61"/>
  <c r="BH21" i="61"/>
  <c r="AX22" i="61"/>
  <c r="AY22" i="61"/>
  <c r="BA22" i="61"/>
  <c r="BB22" i="61"/>
  <c r="BD22" i="61"/>
  <c r="BG22" i="61"/>
  <c r="BH22" i="61"/>
  <c r="AX23" i="61"/>
  <c r="AY23" i="61"/>
  <c r="BA23" i="61"/>
  <c r="BB23" i="61"/>
  <c r="BD23" i="61"/>
  <c r="BG23" i="61"/>
  <c r="BH23" i="61"/>
  <c r="AX24" i="61"/>
  <c r="AY24" i="61"/>
  <c r="BA24" i="61"/>
  <c r="BB24" i="61"/>
  <c r="BD24" i="61"/>
  <c r="BG24" i="61"/>
  <c r="BH24" i="61"/>
  <c r="AX25" i="61"/>
  <c r="AY25" i="61"/>
  <c r="BA25" i="61"/>
  <c r="BB25" i="61"/>
  <c r="BD25" i="61"/>
  <c r="BG25" i="61"/>
  <c r="BH25" i="61"/>
  <c r="AX26" i="61"/>
  <c r="AY26" i="61"/>
  <c r="BA26" i="61"/>
  <c r="BB26" i="61"/>
  <c r="BD26" i="61"/>
  <c r="BG26" i="61"/>
  <c r="BH26" i="61"/>
  <c r="AX27" i="61"/>
  <c r="AY27" i="61"/>
  <c r="BA27" i="61"/>
  <c r="BB27" i="61"/>
  <c r="BD27" i="61"/>
  <c r="BG27" i="61"/>
  <c r="BH27" i="61"/>
  <c r="AX28" i="61"/>
  <c r="AY28" i="61"/>
  <c r="BA28" i="61"/>
  <c r="BB28" i="61"/>
  <c r="BD28" i="61"/>
  <c r="BG28" i="61"/>
  <c r="BH28" i="61"/>
  <c r="AX29" i="61"/>
  <c r="AY29" i="61"/>
  <c r="BA29" i="61"/>
  <c r="BB29" i="61"/>
  <c r="BD29" i="61"/>
  <c r="BG29" i="61"/>
  <c r="BH29" i="61"/>
  <c r="AX30" i="61"/>
  <c r="AY30" i="61"/>
  <c r="BA30" i="61"/>
  <c r="BB30" i="61"/>
  <c r="BD30" i="61"/>
  <c r="BG30" i="61"/>
  <c r="BH30" i="61"/>
  <c r="AX31" i="61"/>
  <c r="AY31" i="61"/>
  <c r="BA31" i="61"/>
  <c r="BB31" i="61"/>
  <c r="BD31" i="61"/>
  <c r="BG31" i="61"/>
  <c r="BH31" i="61"/>
  <c r="AX32" i="61"/>
  <c r="AY32" i="61"/>
  <c r="BA32" i="61"/>
  <c r="BB32" i="61"/>
  <c r="BD32" i="61"/>
  <c r="BG32" i="61"/>
  <c r="BH32" i="61"/>
  <c r="AX33" i="61"/>
  <c r="AY33" i="61"/>
  <c r="BA33" i="61"/>
  <c r="BB33" i="61"/>
  <c r="BD33" i="61"/>
  <c r="BG33" i="61"/>
  <c r="BH33" i="61"/>
  <c r="AX34" i="61"/>
  <c r="AY34" i="61"/>
  <c r="BA34" i="61"/>
  <c r="BB34" i="61"/>
  <c r="BD34" i="61"/>
  <c r="BG34" i="61"/>
  <c r="BH34" i="61"/>
  <c r="AX35" i="61"/>
  <c r="AY35" i="61"/>
  <c r="BA35" i="61"/>
  <c r="BB35" i="61"/>
  <c r="BD35" i="61"/>
  <c r="BG35" i="61"/>
  <c r="BH35" i="61"/>
  <c r="AX36" i="61"/>
  <c r="AY36" i="61"/>
  <c r="BA36" i="61"/>
  <c r="BB36" i="61"/>
  <c r="BD36" i="61"/>
  <c r="BG36" i="61"/>
  <c r="BH36" i="61"/>
  <c r="AX37" i="61"/>
  <c r="AY37" i="61"/>
  <c r="BA37" i="61"/>
  <c r="BB37" i="61"/>
  <c r="BD37" i="61"/>
  <c r="BG37" i="61"/>
  <c r="BH37" i="61"/>
  <c r="AX38" i="61"/>
  <c r="AY38" i="61"/>
  <c r="BA38" i="61"/>
  <c r="BB38" i="61"/>
  <c r="BD38" i="61"/>
  <c r="BG38" i="61"/>
  <c r="BH38" i="61"/>
  <c r="AX39" i="61"/>
  <c r="AY39" i="61"/>
  <c r="BA39" i="61"/>
  <c r="BB39" i="61"/>
  <c r="BD39" i="61"/>
  <c r="BG39" i="61"/>
  <c r="BH39" i="61"/>
  <c r="AX40" i="61"/>
  <c r="AY40" i="61"/>
  <c r="BA40" i="61"/>
  <c r="BB40" i="61"/>
  <c r="BD40" i="61"/>
  <c r="BG40" i="61"/>
  <c r="BH40" i="61"/>
  <c r="AX41" i="61"/>
  <c r="AY41" i="61"/>
  <c r="BA41" i="61"/>
  <c r="BB41" i="61"/>
  <c r="BD41" i="61"/>
  <c r="BG41" i="61"/>
  <c r="BH41" i="61"/>
  <c r="AX42" i="61"/>
  <c r="AY42" i="61"/>
  <c r="BA42" i="61"/>
  <c r="BB42" i="61"/>
  <c r="BD42" i="61"/>
  <c r="BG42" i="61"/>
  <c r="BH42" i="61"/>
  <c r="AX43" i="61"/>
  <c r="AY43" i="61"/>
  <c r="BA43" i="61"/>
  <c r="BB43" i="61"/>
  <c r="BD43" i="61"/>
  <c r="BG43" i="61"/>
  <c r="BH43" i="61"/>
  <c r="AX44" i="61"/>
  <c r="AY44" i="61"/>
  <c r="BA44" i="61"/>
  <c r="BB44" i="61"/>
  <c r="BD44" i="61"/>
  <c r="BG44" i="61"/>
  <c r="BH44" i="61"/>
  <c r="AX45" i="61"/>
  <c r="AY45" i="61"/>
  <c r="BA45" i="61"/>
  <c r="BB45" i="61"/>
  <c r="BD45" i="61"/>
  <c r="BG45" i="61"/>
  <c r="BH45" i="61"/>
  <c r="AX46" i="61"/>
  <c r="AY46" i="61"/>
  <c r="BA46" i="61"/>
  <c r="BB46" i="61"/>
  <c r="BD46" i="61"/>
  <c r="BG46" i="61"/>
  <c r="BH46" i="61"/>
  <c r="AX47" i="61"/>
  <c r="AY47" i="61"/>
  <c r="BA47" i="61"/>
  <c r="BB47" i="61"/>
  <c r="BD47" i="61"/>
  <c r="BG47" i="61"/>
  <c r="BH47" i="61"/>
  <c r="AX49" i="61"/>
  <c r="AY49" i="61"/>
  <c r="BA49" i="61"/>
  <c r="BB49" i="61"/>
  <c r="BD49" i="61"/>
  <c r="BG49" i="61"/>
  <c r="BH49" i="61"/>
  <c r="AX50" i="61"/>
  <c r="AY50" i="61"/>
  <c r="BA50" i="61"/>
  <c r="BB50" i="61"/>
  <c r="BD50" i="61"/>
  <c r="BG50" i="61"/>
  <c r="BH50" i="61"/>
  <c r="AX51" i="61"/>
  <c r="AY51" i="61"/>
  <c r="BA51" i="61"/>
  <c r="BB51" i="61"/>
  <c r="BD51" i="61"/>
  <c r="BG51" i="61"/>
  <c r="BH51" i="61"/>
  <c r="AX52" i="61"/>
  <c r="AY52" i="61"/>
  <c r="BA52" i="61"/>
  <c r="BB52" i="61"/>
  <c r="BD52" i="61"/>
  <c r="BG52" i="61"/>
  <c r="BH52" i="61"/>
  <c r="AX53" i="61"/>
  <c r="AY53" i="61"/>
  <c r="BA53" i="61"/>
  <c r="BB53" i="61"/>
  <c r="BD53" i="61"/>
  <c r="BG53" i="61"/>
  <c r="BH53" i="61"/>
  <c r="AX54" i="61"/>
  <c r="AY54" i="61"/>
  <c r="BA54" i="61"/>
  <c r="BB54" i="61"/>
  <c r="BD54" i="61"/>
  <c r="BG54" i="61"/>
  <c r="BH54" i="61"/>
  <c r="AX55" i="61"/>
  <c r="AY55" i="61"/>
  <c r="BA55" i="61"/>
  <c r="BB55" i="61"/>
  <c r="BD55" i="61"/>
  <c r="BG55" i="61"/>
  <c r="BH55" i="61"/>
  <c r="AX56" i="61"/>
  <c r="AY56" i="61"/>
  <c r="BA56" i="61"/>
  <c r="BB56" i="61"/>
  <c r="BD56" i="61"/>
  <c r="BG56" i="61"/>
  <c r="BH56" i="61"/>
  <c r="AX57" i="61"/>
  <c r="AY57" i="61"/>
  <c r="BA57" i="61"/>
  <c r="BB57" i="61"/>
  <c r="BD57" i="61"/>
  <c r="BG57" i="61"/>
  <c r="BH57" i="61"/>
  <c r="AX58" i="61"/>
  <c r="AY58" i="61"/>
  <c r="BA58" i="61"/>
  <c r="BB58" i="61"/>
  <c r="BD58" i="61"/>
  <c r="BG58" i="61"/>
  <c r="BH58" i="61"/>
  <c r="AX59" i="61"/>
  <c r="AY59" i="61"/>
  <c r="BA59" i="61"/>
  <c r="BB59" i="61"/>
  <c r="BD59" i="61"/>
  <c r="BG59" i="61"/>
  <c r="BH59" i="61"/>
  <c r="AX60" i="61"/>
  <c r="AY60" i="61"/>
  <c r="BA60" i="61"/>
  <c r="BB60" i="61"/>
  <c r="BD60" i="61"/>
  <c r="BG60" i="61"/>
  <c r="BH60" i="61"/>
  <c r="AX62" i="61"/>
  <c r="AY62" i="61"/>
  <c r="BA62" i="61"/>
  <c r="BB62" i="61"/>
  <c r="BD62" i="61"/>
  <c r="BG62" i="61"/>
  <c r="BH62" i="61"/>
  <c r="AX63" i="61"/>
  <c r="AY63" i="61"/>
  <c r="BA63" i="61"/>
  <c r="BB63" i="61"/>
  <c r="BD63" i="61"/>
  <c r="BG63" i="61"/>
  <c r="BH63" i="61"/>
  <c r="AX64" i="61"/>
  <c r="AY64" i="61"/>
  <c r="BA64" i="61"/>
  <c r="BB64" i="61"/>
  <c r="BD64" i="61"/>
  <c r="BG64" i="61"/>
  <c r="BH64" i="61"/>
  <c r="AX65" i="61"/>
  <c r="AY65" i="61"/>
  <c r="BA65" i="61"/>
  <c r="BB65" i="61"/>
  <c r="BD65" i="61"/>
  <c r="BG65" i="61"/>
  <c r="BH65" i="61"/>
  <c r="AX66" i="61"/>
  <c r="AY66" i="61"/>
  <c r="BA66" i="61"/>
  <c r="BB66" i="61"/>
  <c r="BD66" i="61"/>
  <c r="BG66" i="61"/>
  <c r="BH66" i="61"/>
  <c r="AX67" i="61"/>
  <c r="AY67" i="61"/>
  <c r="BA67" i="61"/>
  <c r="BB67" i="61"/>
  <c r="BD67" i="61"/>
  <c r="BG67" i="61"/>
  <c r="BH67" i="61"/>
  <c r="AX68" i="61"/>
  <c r="AY68" i="61"/>
  <c r="BA68" i="61"/>
  <c r="BB68" i="61"/>
  <c r="BD68" i="61"/>
  <c r="BG68" i="61"/>
  <c r="BH68" i="61"/>
  <c r="AX69" i="61"/>
  <c r="AY69" i="61"/>
  <c r="BA69" i="61"/>
  <c r="BB69" i="61"/>
  <c r="BD69" i="61"/>
  <c r="BG69" i="61"/>
  <c r="BH69" i="61"/>
  <c r="AX70" i="61"/>
  <c r="AY70" i="61"/>
  <c r="BA70" i="61"/>
  <c r="BB70" i="61"/>
  <c r="BD70" i="61"/>
  <c r="BG70" i="61"/>
  <c r="BH70" i="61"/>
  <c r="AX71" i="61"/>
  <c r="AY71" i="61"/>
  <c r="BA71" i="61"/>
  <c r="BB71" i="61"/>
  <c r="BD71" i="61"/>
  <c r="BG71" i="61"/>
  <c r="BH71" i="61"/>
  <c r="AX72" i="61"/>
  <c r="AY72" i="61"/>
  <c r="BA72" i="61"/>
  <c r="BB72" i="61"/>
  <c r="BD72" i="61"/>
  <c r="BG72" i="61"/>
  <c r="BH72" i="61"/>
  <c r="AX73" i="61"/>
  <c r="AY73" i="61"/>
  <c r="BA73" i="61"/>
  <c r="BB73" i="61"/>
  <c r="BD73" i="61"/>
  <c r="BG73" i="61"/>
  <c r="BH73" i="61"/>
  <c r="AX74" i="61"/>
  <c r="AY74" i="61"/>
  <c r="BA74" i="61"/>
  <c r="BB74" i="61"/>
  <c r="BD74" i="61"/>
  <c r="BG74" i="61"/>
  <c r="BH74" i="61"/>
  <c r="AX75" i="61"/>
  <c r="AY75" i="61"/>
  <c r="BA75" i="61"/>
  <c r="BB75" i="61"/>
  <c r="BD75" i="61"/>
  <c r="BG75" i="61"/>
  <c r="BH75" i="61"/>
  <c r="AX76" i="61"/>
  <c r="AY76" i="61"/>
  <c r="BA76" i="61"/>
  <c r="BB76" i="61"/>
  <c r="BD76" i="61"/>
  <c r="BG76" i="61"/>
  <c r="BH76" i="61"/>
  <c r="AX77" i="61"/>
  <c r="AY77" i="61"/>
  <c r="BA77" i="61"/>
  <c r="BB77" i="61"/>
  <c r="BD77" i="61"/>
  <c r="BG77" i="61"/>
  <c r="BH77" i="61"/>
  <c r="AX78" i="61"/>
  <c r="AY78" i="61"/>
  <c r="BA78" i="61"/>
  <c r="BB78" i="61"/>
  <c r="BD78" i="61"/>
  <c r="BG78" i="61"/>
  <c r="BH78" i="61"/>
  <c r="AX79" i="61"/>
  <c r="AY79" i="61"/>
  <c r="BA79" i="61"/>
  <c r="BB79" i="61"/>
  <c r="BD79" i="61"/>
  <c r="BG79" i="61"/>
  <c r="BH79" i="61"/>
  <c r="BH6" i="61"/>
  <c r="BG6" i="61"/>
  <c r="BE6" i="61"/>
  <c r="BD6" i="61"/>
  <c r="BB6" i="61"/>
  <c r="BA6" i="61"/>
  <c r="AY6" i="61"/>
  <c r="AX6" i="61"/>
  <c r="AU7" i="61"/>
  <c r="AV7" i="61"/>
  <c r="AU8" i="61"/>
  <c r="AV8" i="61"/>
  <c r="AU9" i="61"/>
  <c r="AV9" i="61"/>
  <c r="AU10" i="61"/>
  <c r="AV10" i="61"/>
  <c r="AU11" i="61"/>
  <c r="AV11" i="61"/>
  <c r="AU12" i="61"/>
  <c r="AV12" i="61"/>
  <c r="AU13" i="61"/>
  <c r="AV13" i="61"/>
  <c r="AU14" i="61"/>
  <c r="AV14" i="61"/>
  <c r="AU15" i="61"/>
  <c r="AV15" i="61"/>
  <c r="AU16" i="61"/>
  <c r="AV16" i="61"/>
  <c r="AU17" i="61"/>
  <c r="AV17" i="61"/>
  <c r="AU20" i="61"/>
  <c r="AV20" i="61"/>
  <c r="AU21" i="61"/>
  <c r="AV21" i="61"/>
  <c r="AU22" i="61"/>
  <c r="AV22" i="61"/>
  <c r="AU23" i="61"/>
  <c r="AV23" i="61"/>
  <c r="AU24" i="61"/>
  <c r="AV24" i="61"/>
  <c r="AU25" i="61"/>
  <c r="AV25" i="61"/>
  <c r="AU26" i="61"/>
  <c r="AV26" i="61"/>
  <c r="AU27" i="61"/>
  <c r="AV27" i="61"/>
  <c r="AU28" i="61"/>
  <c r="AV28" i="61"/>
  <c r="AU29" i="61"/>
  <c r="AV29" i="61"/>
  <c r="AU30" i="61"/>
  <c r="AV30" i="61"/>
  <c r="AU31" i="61"/>
  <c r="AV31" i="61"/>
  <c r="AU32" i="61"/>
  <c r="AV32" i="61"/>
  <c r="AU33" i="61"/>
  <c r="AV33" i="61"/>
  <c r="AU34" i="61"/>
  <c r="AV34" i="61"/>
  <c r="AU35" i="61"/>
  <c r="AV35" i="61"/>
  <c r="AU36" i="61"/>
  <c r="AV36" i="61"/>
  <c r="AU37" i="61"/>
  <c r="AV37" i="61"/>
  <c r="AU38" i="61"/>
  <c r="AV38" i="61"/>
  <c r="AU39" i="61"/>
  <c r="AV39" i="61"/>
  <c r="AU40" i="61"/>
  <c r="AV40" i="61"/>
  <c r="AU41" i="61"/>
  <c r="AV41" i="61"/>
  <c r="AU42" i="61"/>
  <c r="AV42" i="61"/>
  <c r="AU43" i="61"/>
  <c r="AV43" i="61"/>
  <c r="AU44" i="61"/>
  <c r="AV44" i="61"/>
  <c r="AU45" i="61"/>
  <c r="AV45" i="61"/>
  <c r="AU46" i="61"/>
  <c r="AV46" i="61"/>
  <c r="AU47" i="61"/>
  <c r="AV47" i="61"/>
  <c r="AU49" i="61"/>
  <c r="AV49" i="61"/>
  <c r="AU50" i="61"/>
  <c r="AV50" i="61"/>
  <c r="AU51" i="61"/>
  <c r="AV51" i="61"/>
  <c r="AU52" i="61"/>
  <c r="AV52" i="61"/>
  <c r="AU53" i="61"/>
  <c r="AV53" i="61"/>
  <c r="AU54" i="61"/>
  <c r="AV54" i="61"/>
  <c r="AU55" i="61"/>
  <c r="AV55" i="61"/>
  <c r="AU56" i="61"/>
  <c r="AV56" i="61"/>
  <c r="AU57" i="61"/>
  <c r="AV57" i="61"/>
  <c r="AU58" i="61"/>
  <c r="AV58" i="61"/>
  <c r="AU59" i="61"/>
  <c r="AV59" i="61"/>
  <c r="AU60" i="61"/>
  <c r="AV60" i="61"/>
  <c r="AU62" i="61"/>
  <c r="AV62" i="61"/>
  <c r="AU63" i="61"/>
  <c r="AV63" i="61"/>
  <c r="AU64" i="61"/>
  <c r="AV64" i="61"/>
  <c r="AU65" i="61"/>
  <c r="AV65" i="61"/>
  <c r="AU66" i="61"/>
  <c r="AV66" i="61"/>
  <c r="AU67" i="61"/>
  <c r="AV67" i="61"/>
  <c r="AU68" i="61"/>
  <c r="AV68" i="61"/>
  <c r="AU69" i="61"/>
  <c r="AV69" i="61"/>
  <c r="AU70" i="61"/>
  <c r="AV70" i="61"/>
  <c r="AU71" i="61"/>
  <c r="AV71" i="61"/>
  <c r="AU72" i="61"/>
  <c r="AV72" i="61"/>
  <c r="AU73" i="61"/>
  <c r="AV73" i="61"/>
  <c r="AU74" i="61"/>
  <c r="AV74" i="61"/>
  <c r="AU75" i="61"/>
  <c r="AV75" i="61"/>
  <c r="AU76" i="61"/>
  <c r="AV76" i="61"/>
  <c r="AU77" i="61"/>
  <c r="AV77" i="61"/>
  <c r="AU78" i="61"/>
  <c r="AV78" i="61"/>
  <c r="AU79" i="61"/>
  <c r="AV79" i="61"/>
  <c r="AV6" i="61"/>
  <c r="AU6" i="61"/>
  <c r="BG80" i="61"/>
  <c r="AT10" i="61"/>
  <c r="AT13" i="61"/>
  <c r="AT14" i="61"/>
  <c r="AT17" i="61"/>
  <c r="AT23" i="61"/>
  <c r="AT25" i="61"/>
  <c r="AT28" i="61"/>
  <c r="AT32" i="61"/>
  <c r="AT35" i="61"/>
  <c r="AT36" i="61"/>
  <c r="AT39" i="61"/>
  <c r="AT41" i="61"/>
  <c r="AT44" i="61"/>
  <c r="AT45" i="61"/>
  <c r="AT50" i="61"/>
  <c r="AT53" i="61"/>
  <c r="AT54" i="61"/>
  <c r="AT57" i="61"/>
  <c r="AT58" i="61"/>
  <c r="AT62" i="61"/>
  <c r="AT65" i="61"/>
  <c r="BD80" i="61"/>
  <c r="AN9" i="61"/>
  <c r="AN10" i="61"/>
  <c r="AN13" i="61"/>
  <c r="AN14" i="61"/>
  <c r="AN22" i="61"/>
  <c r="AN23" i="61"/>
  <c r="AN25" i="61"/>
  <c r="AN28" i="61"/>
  <c r="AN31" i="61"/>
  <c r="AN32" i="61"/>
  <c r="AN35" i="61"/>
  <c r="AN36" i="61"/>
  <c r="AN39" i="61"/>
  <c r="AN41" i="61"/>
  <c r="AN44" i="61"/>
  <c r="AN45" i="61"/>
  <c r="AN50" i="61"/>
  <c r="AN53" i="61"/>
  <c r="AN54" i="61"/>
  <c r="AN58" i="61"/>
  <c r="AN65" i="61"/>
  <c r="AN68" i="61"/>
  <c r="AN71" i="61"/>
  <c r="AX80" i="61"/>
  <c r="AK10" i="61"/>
  <c r="AK21" i="61"/>
  <c r="AK27" i="61"/>
  <c r="AK28" i="61"/>
  <c r="AK30" i="61"/>
  <c r="AK32" i="61"/>
  <c r="AK34" i="61"/>
  <c r="AK36" i="61"/>
  <c r="AK47" i="61"/>
  <c r="AK50" i="61"/>
  <c r="AK56" i="61"/>
  <c r="AK58" i="61"/>
  <c r="AK60" i="61"/>
  <c r="AK64" i="61"/>
  <c r="AK68" i="61"/>
  <c r="AY80" i="61"/>
  <c r="AU80" i="61"/>
  <c r="AH9" i="61"/>
  <c r="AH11" i="61"/>
  <c r="AH13" i="61"/>
  <c r="AH14" i="61"/>
  <c r="AH17" i="61"/>
  <c r="AH20" i="61"/>
  <c r="AH22" i="61"/>
  <c r="AH23" i="61"/>
  <c r="AH25" i="61"/>
  <c r="AH26" i="61"/>
  <c r="AH27" i="61"/>
  <c r="AH28" i="61"/>
  <c r="AH30" i="61"/>
  <c r="AH32" i="61"/>
  <c r="AH33" i="61"/>
  <c r="AH39" i="61"/>
  <c r="AH40" i="61"/>
  <c r="AH41" i="61"/>
  <c r="AH43" i="61"/>
  <c r="AH45" i="61"/>
  <c r="AH46" i="61"/>
  <c r="AH47" i="61"/>
  <c r="AH49" i="61"/>
  <c r="AH50" i="61"/>
  <c r="AH52" i="61"/>
  <c r="AH54" i="61"/>
  <c r="AH55" i="61"/>
  <c r="AH58" i="61"/>
  <c r="AH63" i="61"/>
  <c r="AH64" i="61"/>
  <c r="AH65" i="61"/>
  <c r="AH69" i="61"/>
  <c r="AH71" i="61"/>
  <c r="AH74" i="61"/>
  <c r="AH76" i="61"/>
  <c r="AH77" i="61"/>
  <c r="AH78" i="61"/>
  <c r="AV80" i="61"/>
  <c r="AH31" i="61"/>
  <c r="AH35" i="61"/>
  <c r="AH36" i="61"/>
  <c r="AH44" i="61"/>
  <c r="AH57" i="61"/>
  <c r="AH75" i="61"/>
  <c r="BH80" i="61"/>
  <c r="BB80" i="61"/>
  <c r="AK14" i="61"/>
  <c r="AK23" i="61"/>
  <c r="AK39" i="61"/>
  <c r="AK45" i="61"/>
  <c r="AK54" i="61"/>
  <c r="AK71" i="61"/>
  <c r="AJ81" i="61"/>
  <c r="AJ82" i="61" s="1"/>
  <c r="AT7" i="61"/>
  <c r="AT8" i="61"/>
  <c r="AT11" i="61"/>
  <c r="AT12" i="61"/>
  <c r="AT15" i="61"/>
  <c r="AT16" i="61"/>
  <c r="AT20" i="61"/>
  <c r="AT21" i="61"/>
  <c r="AT24" i="61"/>
  <c r="AT26" i="61"/>
  <c r="AT27" i="61"/>
  <c r="AT29" i="61"/>
  <c r="AT30" i="61"/>
  <c r="AT33" i="61"/>
  <c r="AT34" i="61"/>
  <c r="AT37" i="61"/>
  <c r="AT38" i="61"/>
  <c r="AT40" i="61"/>
  <c r="AT42" i="61"/>
  <c r="AT43" i="61"/>
  <c r="AT46" i="61"/>
  <c r="AT47" i="61"/>
  <c r="AT51" i="61"/>
  <c r="AT52" i="61"/>
  <c r="AT55" i="61"/>
  <c r="AT56" i="61"/>
  <c r="AT59" i="61"/>
  <c r="AT60" i="61"/>
  <c r="AT63" i="61"/>
  <c r="AT64" i="61"/>
  <c r="AT66" i="61"/>
  <c r="AT6" i="61"/>
  <c r="AQ7" i="61"/>
  <c r="AQ11" i="61"/>
  <c r="AQ6" i="61"/>
  <c r="AN7" i="61"/>
  <c r="AN8" i="61"/>
  <c r="AN11" i="61"/>
  <c r="AN12" i="61"/>
  <c r="AN15" i="61"/>
  <c r="AN16" i="61"/>
  <c r="AN20" i="61"/>
  <c r="AN21" i="61"/>
  <c r="AN24" i="61"/>
  <c r="AN26" i="61"/>
  <c r="AN27" i="61"/>
  <c r="AN29" i="61"/>
  <c r="AN30" i="61"/>
  <c r="AN33" i="61"/>
  <c r="AN34" i="61"/>
  <c r="AN37" i="61"/>
  <c r="AN38" i="61"/>
  <c r="AN40" i="61"/>
  <c r="AN42" i="61"/>
  <c r="AN43" i="61"/>
  <c r="AN46" i="61"/>
  <c r="AN47" i="61"/>
  <c r="AN51" i="61"/>
  <c r="AN52" i="61"/>
  <c r="AN55" i="61"/>
  <c r="AN56" i="61"/>
  <c r="AN59" i="61"/>
  <c r="AN60" i="61"/>
  <c r="AN63" i="61"/>
  <c r="AN64" i="61"/>
  <c r="AN66" i="61"/>
  <c r="AN67" i="61"/>
  <c r="AN69" i="61"/>
  <c r="AN70" i="61"/>
  <c r="AN72" i="61"/>
  <c r="AN73" i="61"/>
  <c r="AN6" i="61"/>
  <c r="AK7" i="61"/>
  <c r="AK8" i="61"/>
  <c r="AK9" i="61"/>
  <c r="AK11" i="61"/>
  <c r="AK13" i="61"/>
  <c r="AK15" i="61"/>
  <c r="AK17" i="61"/>
  <c r="AK20" i="61"/>
  <c r="AK22" i="61"/>
  <c r="AK24" i="61"/>
  <c r="AK25" i="61"/>
  <c r="AK26" i="61"/>
  <c r="AK29" i="61"/>
  <c r="AK31" i="61"/>
  <c r="AK33" i="61"/>
  <c r="AK35" i="61"/>
  <c r="AK37" i="61"/>
  <c r="AK38" i="61"/>
  <c r="AK41" i="61"/>
  <c r="AK42" i="61"/>
  <c r="AK44" i="61"/>
  <c r="AK46" i="61"/>
  <c r="AK49" i="61"/>
  <c r="AK51" i="61"/>
  <c r="AK52" i="61"/>
  <c r="AK53" i="61"/>
  <c r="AK55" i="61"/>
  <c r="AK57" i="61"/>
  <c r="AK59" i="61"/>
  <c r="AK62" i="61"/>
  <c r="AK63" i="61"/>
  <c r="AK65" i="61"/>
  <c r="AK66" i="61"/>
  <c r="AK67" i="61"/>
  <c r="AK69" i="61"/>
  <c r="AK72" i="61"/>
  <c r="AK74" i="61"/>
  <c r="AK6" i="61"/>
  <c r="AH7" i="61"/>
  <c r="AH15" i="61"/>
  <c r="AH24" i="61"/>
  <c r="AH29" i="61"/>
  <c r="AH37" i="61"/>
  <c r="AH42" i="61"/>
  <c r="AH51" i="61"/>
  <c r="AH59" i="61"/>
  <c r="AH66" i="61"/>
  <c r="AH72" i="61"/>
  <c r="AH79" i="61"/>
  <c r="AH6" i="61"/>
  <c r="AS81" i="61"/>
  <c r="AR81" i="61"/>
  <c r="AM81" i="61"/>
  <c r="AM82" i="61" s="1"/>
  <c r="AL81" i="61"/>
  <c r="AI81" i="61"/>
  <c r="AX81" i="61" s="1"/>
  <c r="AG81" i="61"/>
  <c r="AG82" i="61" s="1"/>
  <c r="AF81" i="61"/>
  <c r="BD81" i="61"/>
  <c r="BE81" i="61"/>
  <c r="S6" i="61"/>
  <c r="V6" i="61"/>
  <c r="S7" i="61"/>
  <c r="V7" i="61"/>
  <c r="S8" i="61"/>
  <c r="V8" i="61"/>
  <c r="S9" i="61"/>
  <c r="V9" i="61"/>
  <c r="S10" i="61"/>
  <c r="V10" i="61"/>
  <c r="S11" i="61"/>
  <c r="V11" i="61"/>
  <c r="S12" i="61"/>
  <c r="V12" i="61"/>
  <c r="S13" i="61"/>
  <c r="V13" i="61"/>
  <c r="S14" i="61"/>
  <c r="V14" i="61"/>
  <c r="S15" i="61"/>
  <c r="V15" i="61"/>
  <c r="S16" i="61"/>
  <c r="V16" i="61"/>
  <c r="S17" i="61"/>
  <c r="V17" i="61"/>
  <c r="S20" i="61"/>
  <c r="V20" i="61"/>
  <c r="S21" i="61"/>
  <c r="V21" i="61"/>
  <c r="S22" i="61"/>
  <c r="V22" i="61"/>
  <c r="S23" i="61"/>
  <c r="V23" i="61"/>
  <c r="S24" i="61"/>
  <c r="V24" i="61"/>
  <c r="S25" i="61"/>
  <c r="V25" i="61"/>
  <c r="S26" i="61"/>
  <c r="V26" i="61"/>
  <c r="S27" i="61"/>
  <c r="V27" i="61"/>
  <c r="S28" i="61"/>
  <c r="V28" i="61"/>
  <c r="S29" i="61"/>
  <c r="V29" i="61"/>
  <c r="S30" i="61"/>
  <c r="V30" i="61"/>
  <c r="S31" i="61"/>
  <c r="V31" i="61"/>
  <c r="S32" i="61"/>
  <c r="V32" i="61"/>
  <c r="S33" i="61"/>
  <c r="V33" i="61"/>
  <c r="S34" i="61"/>
  <c r="V34" i="61"/>
  <c r="S35" i="61"/>
  <c r="V35" i="61"/>
  <c r="S36" i="61"/>
  <c r="V36" i="61"/>
  <c r="S37" i="61"/>
  <c r="V37" i="61"/>
  <c r="S38" i="61"/>
  <c r="V38" i="61"/>
  <c r="S39" i="61"/>
  <c r="V39" i="61"/>
  <c r="S40" i="61"/>
  <c r="V40" i="61"/>
  <c r="S41" i="61"/>
  <c r="V41" i="61"/>
  <c r="S42" i="61"/>
  <c r="V42" i="61"/>
  <c r="S43" i="61"/>
  <c r="V43" i="61"/>
  <c r="S44" i="61"/>
  <c r="V44" i="61"/>
  <c r="S45" i="61"/>
  <c r="V45" i="61"/>
  <c r="S46" i="61"/>
  <c r="V46" i="61"/>
  <c r="S47" i="61"/>
  <c r="V47" i="61"/>
  <c r="S49" i="61"/>
  <c r="V49" i="61"/>
  <c r="S50" i="61"/>
  <c r="V50" i="61"/>
  <c r="S51" i="61"/>
  <c r="V51" i="61"/>
  <c r="S52" i="61"/>
  <c r="V52" i="61"/>
  <c r="S53" i="61"/>
  <c r="V53" i="61"/>
  <c r="S54" i="61"/>
  <c r="V54" i="61"/>
  <c r="S55" i="61"/>
  <c r="V55" i="61"/>
  <c r="S56" i="61"/>
  <c r="V56" i="61"/>
  <c r="S57" i="61"/>
  <c r="V57" i="61"/>
  <c r="S58" i="61"/>
  <c r="V58" i="61"/>
  <c r="S59" i="61"/>
  <c r="V59" i="61"/>
  <c r="S60" i="61"/>
  <c r="V60" i="61"/>
  <c r="S62" i="61"/>
  <c r="V62" i="61"/>
  <c r="S63" i="61"/>
  <c r="V63" i="61"/>
  <c r="S64" i="61"/>
  <c r="V64" i="61"/>
  <c r="S65" i="61"/>
  <c r="V65" i="61"/>
  <c r="S66" i="61"/>
  <c r="V66" i="61"/>
  <c r="S67" i="61"/>
  <c r="V67" i="61"/>
  <c r="S68" i="61"/>
  <c r="V68" i="61"/>
  <c r="S69" i="61"/>
  <c r="V69" i="61"/>
  <c r="S70" i="61"/>
  <c r="V70" i="61"/>
  <c r="S71" i="61"/>
  <c r="V71" i="61"/>
  <c r="S72" i="61"/>
  <c r="V72" i="61"/>
  <c r="S73" i="61"/>
  <c r="V73" i="61"/>
  <c r="S74" i="61"/>
  <c r="V74" i="61"/>
  <c r="S75" i="61"/>
  <c r="V75" i="61"/>
  <c r="S76" i="61"/>
  <c r="V76" i="61"/>
  <c r="S77" i="61"/>
  <c r="V77" i="61"/>
  <c r="S78" i="61"/>
  <c r="V78" i="61"/>
  <c r="S79" i="61"/>
  <c r="V79" i="61"/>
  <c r="S80" i="61"/>
  <c r="V80" i="61"/>
  <c r="S81" i="61"/>
  <c r="V81" i="61"/>
  <c r="Q82" i="61"/>
  <c r="R82" i="61"/>
  <c r="T82" i="61"/>
  <c r="U82" i="61"/>
  <c r="J61" i="58"/>
  <c r="K61" i="58"/>
  <c r="M61" i="58"/>
  <c r="O61" i="58" s="1"/>
  <c r="G61" i="58"/>
  <c r="D61" i="58"/>
  <c r="M29" i="58"/>
  <c r="J29" i="58"/>
  <c r="K29" i="58"/>
  <c r="J30" i="58"/>
  <c r="K30" i="58"/>
  <c r="G29" i="58"/>
  <c r="D29" i="58"/>
  <c r="M8" i="58"/>
  <c r="M9" i="58"/>
  <c r="M15" i="58"/>
  <c r="M16" i="58"/>
  <c r="M22" i="58"/>
  <c r="M30" i="58"/>
  <c r="M31" i="58"/>
  <c r="M37" i="58"/>
  <c r="M38" i="58"/>
  <c r="M45" i="58"/>
  <c r="M46" i="58"/>
  <c r="M52" i="58"/>
  <c r="M58" i="58"/>
  <c r="M59" i="58"/>
  <c r="M66" i="58"/>
  <c r="M73" i="58"/>
  <c r="M74" i="58"/>
  <c r="K7" i="58"/>
  <c r="K8" i="58"/>
  <c r="K12" i="58"/>
  <c r="J14" i="58"/>
  <c r="K15" i="58"/>
  <c r="J18" i="58"/>
  <c r="K25" i="58"/>
  <c r="K28" i="58"/>
  <c r="J33" i="58"/>
  <c r="K34" i="58"/>
  <c r="K37" i="58"/>
  <c r="K40" i="58"/>
  <c r="K41" i="58"/>
  <c r="K44" i="58"/>
  <c r="K45" i="58"/>
  <c r="J48" i="58"/>
  <c r="K49" i="58"/>
  <c r="K51" i="58"/>
  <c r="K52" i="58"/>
  <c r="K54" i="58"/>
  <c r="K55" i="58"/>
  <c r="K58" i="58"/>
  <c r="J62" i="58"/>
  <c r="K63" i="58"/>
  <c r="K65" i="58"/>
  <c r="K66" i="58"/>
  <c r="K68" i="58"/>
  <c r="K69" i="58"/>
  <c r="J72" i="58"/>
  <c r="K73" i="58"/>
  <c r="K5" i="58"/>
  <c r="M12" i="58"/>
  <c r="M19" i="58"/>
  <c r="M25" i="58"/>
  <c r="M26" i="58"/>
  <c r="M34" i="58"/>
  <c r="M41" i="58"/>
  <c r="M42" i="58"/>
  <c r="M49" i="58"/>
  <c r="M55" i="58"/>
  <c r="M56" i="58"/>
  <c r="M63" i="58"/>
  <c r="M69" i="58"/>
  <c r="M70" i="58"/>
  <c r="I76" i="58"/>
  <c r="J6" i="58"/>
  <c r="J13" i="58"/>
  <c r="K19" i="58"/>
  <c r="J20" i="58"/>
  <c r="K26" i="58"/>
  <c r="J27" i="58"/>
  <c r="J35" i="58"/>
  <c r="J37" i="58"/>
  <c r="K42" i="58"/>
  <c r="J43" i="58"/>
  <c r="J45" i="58"/>
  <c r="J50" i="58"/>
  <c r="J52" i="58"/>
  <c r="K56" i="58"/>
  <c r="J57" i="58"/>
  <c r="J64" i="58"/>
  <c r="K67" i="58"/>
  <c r="K70" i="58"/>
  <c r="K71" i="58"/>
  <c r="K9" i="58"/>
  <c r="K16" i="58"/>
  <c r="K22" i="58"/>
  <c r="K31" i="58"/>
  <c r="K38" i="58"/>
  <c r="K46" i="58"/>
  <c r="K59" i="58"/>
  <c r="K74" i="58"/>
  <c r="M6" i="58"/>
  <c r="M7" i="58"/>
  <c r="M10" i="58"/>
  <c r="M11" i="58"/>
  <c r="M13" i="58"/>
  <c r="M14" i="58"/>
  <c r="M17" i="58"/>
  <c r="M18" i="58"/>
  <c r="M20" i="58"/>
  <c r="M21" i="58"/>
  <c r="M23" i="58"/>
  <c r="M24" i="58"/>
  <c r="M27" i="58"/>
  <c r="M28" i="58"/>
  <c r="M32" i="58"/>
  <c r="M33" i="58"/>
  <c r="M35" i="58"/>
  <c r="M36" i="58"/>
  <c r="M39" i="58"/>
  <c r="M40" i="58"/>
  <c r="M43" i="58"/>
  <c r="M44" i="58"/>
  <c r="M47" i="58"/>
  <c r="M48" i="58"/>
  <c r="M50" i="58"/>
  <c r="M51" i="58"/>
  <c r="M53" i="58"/>
  <c r="M54" i="58"/>
  <c r="M57" i="58"/>
  <c r="M60" i="58"/>
  <c r="M62" i="58"/>
  <c r="M64" i="58"/>
  <c r="M65" i="58"/>
  <c r="M67" i="58"/>
  <c r="M68" i="58"/>
  <c r="M71" i="58"/>
  <c r="M72" i="58"/>
  <c r="M75" i="58"/>
  <c r="M5" i="58"/>
  <c r="K11" i="58"/>
  <c r="K14" i="58"/>
  <c r="K20" i="58"/>
  <c r="K21" i="58"/>
  <c r="K24" i="58"/>
  <c r="K27" i="58"/>
  <c r="K33" i="58"/>
  <c r="K36" i="58"/>
  <c r="K48" i="58"/>
  <c r="K50" i="58"/>
  <c r="K62" i="58"/>
  <c r="K72" i="58"/>
  <c r="K75" i="58"/>
  <c r="J7" i="58"/>
  <c r="J11" i="58"/>
  <c r="J21" i="58"/>
  <c r="J24" i="58"/>
  <c r="J36" i="58"/>
  <c r="J40" i="58"/>
  <c r="J51" i="58"/>
  <c r="J54" i="58"/>
  <c r="J65" i="58"/>
  <c r="J67" i="58"/>
  <c r="J75" i="58"/>
  <c r="I7" i="80"/>
  <c r="I6" i="80"/>
  <c r="I8" i="80" s="1"/>
  <c r="H7" i="80"/>
  <c r="H6" i="80"/>
  <c r="B12" i="46"/>
  <c r="C6" i="46" s="1"/>
  <c r="D12" i="46"/>
  <c r="E7" i="46" s="1"/>
  <c r="F12" i="46"/>
  <c r="G7" i="46" s="1"/>
  <c r="H7" i="46"/>
  <c r="H8" i="46"/>
  <c r="H9" i="46"/>
  <c r="H10" i="46"/>
  <c r="H11" i="46"/>
  <c r="H6" i="46"/>
  <c r="AZ61" i="61" l="1"/>
  <c r="AW25" i="61"/>
  <c r="BF61" i="61"/>
  <c r="BI61" i="61"/>
  <c r="BF18" i="61"/>
  <c r="BC18" i="61"/>
  <c r="E9" i="46"/>
  <c r="H12" i="46"/>
  <c r="E11" i="46"/>
  <c r="E8" i="46"/>
  <c r="H62" i="65"/>
  <c r="H58" i="65"/>
  <c r="H54" i="65"/>
  <c r="H50" i="65"/>
  <c r="H46" i="65"/>
  <c r="H42" i="65"/>
  <c r="H38" i="65"/>
  <c r="H33" i="65"/>
  <c r="H29" i="65"/>
  <c r="H25" i="65"/>
  <c r="H21" i="65"/>
  <c r="H17" i="65"/>
  <c r="H13" i="65"/>
  <c r="H9" i="65"/>
  <c r="H61" i="65"/>
  <c r="H57" i="65"/>
  <c r="H53" i="65"/>
  <c r="H49" i="65"/>
  <c r="H45" i="65"/>
  <c r="H41" i="65"/>
  <c r="H37" i="65"/>
  <c r="H32" i="65"/>
  <c r="H28" i="65"/>
  <c r="H24" i="65"/>
  <c r="H20" i="65"/>
  <c r="H16" i="65"/>
  <c r="H12" i="65"/>
  <c r="H60" i="65"/>
  <c r="H56" i="65"/>
  <c r="H52" i="65"/>
  <c r="H48" i="65"/>
  <c r="H44" i="65"/>
  <c r="H40" i="65"/>
  <c r="H31" i="65"/>
  <c r="H27" i="65"/>
  <c r="H23" i="65"/>
  <c r="H19" i="65"/>
  <c r="H15" i="65"/>
  <c r="H11" i="65"/>
  <c r="H7" i="65"/>
  <c r="H59" i="65"/>
  <c r="H55" i="65"/>
  <c r="H51" i="65"/>
  <c r="H47" i="65"/>
  <c r="H43" i="65"/>
  <c r="H35" i="65"/>
  <c r="H30" i="65"/>
  <c r="H26" i="65"/>
  <c r="H22" i="65"/>
  <c r="H18" i="65"/>
  <c r="H14" i="65"/>
  <c r="H10" i="65"/>
  <c r="AW19" i="61"/>
  <c r="AW18" i="61"/>
  <c r="BC19" i="61"/>
  <c r="O29" i="58"/>
  <c r="E6" i="46"/>
  <c r="E10" i="46"/>
  <c r="G9" i="46"/>
  <c r="BI19" i="61"/>
  <c r="AZ19" i="61"/>
  <c r="G11" i="46"/>
  <c r="H8" i="80"/>
  <c r="AZ48" i="61"/>
  <c r="AW61" i="61"/>
  <c r="AW48" i="61"/>
  <c r="BC48" i="61"/>
  <c r="AZ18" i="61"/>
  <c r="BI18" i="61"/>
  <c r="BI48" i="61"/>
  <c r="BC61" i="61"/>
  <c r="F63" i="65"/>
  <c r="H6" i="65"/>
  <c r="BF48" i="61"/>
  <c r="AY81" i="61"/>
  <c r="AQ12" i="61"/>
  <c r="AQ78" i="61"/>
  <c r="AQ62" i="61"/>
  <c r="AQ58" i="61"/>
  <c r="AQ52" i="61"/>
  <c r="AQ46" i="61"/>
  <c r="AQ14" i="61"/>
  <c r="AQ73" i="61"/>
  <c r="BE73" i="61"/>
  <c r="AQ71" i="61"/>
  <c r="BE71" i="61"/>
  <c r="AQ70" i="61"/>
  <c r="BE70" i="61"/>
  <c r="AQ68" i="61"/>
  <c r="BE68" i="61"/>
  <c r="AQ67" i="61"/>
  <c r="BE67" i="61"/>
  <c r="AQ64" i="61"/>
  <c r="BE64" i="61"/>
  <c r="AQ57" i="61"/>
  <c r="BE57" i="61"/>
  <c r="AQ53" i="61"/>
  <c r="BE53" i="61"/>
  <c r="AQ49" i="61"/>
  <c r="BE49" i="61"/>
  <c r="AQ47" i="61"/>
  <c r="BE47" i="61"/>
  <c r="AQ45" i="61"/>
  <c r="BE45" i="61"/>
  <c r="AQ40" i="61"/>
  <c r="BE40" i="61"/>
  <c r="AQ39" i="61"/>
  <c r="BE39" i="61"/>
  <c r="AQ38" i="61"/>
  <c r="BE38" i="61"/>
  <c r="AQ36" i="61"/>
  <c r="BE36" i="61"/>
  <c r="AQ34" i="61"/>
  <c r="BE34" i="61"/>
  <c r="AQ32" i="61"/>
  <c r="BE32" i="61"/>
  <c r="AQ30" i="61"/>
  <c r="BE30" i="61"/>
  <c r="AQ28" i="61"/>
  <c r="BE28" i="61"/>
  <c r="AQ27" i="61"/>
  <c r="BE27" i="61"/>
  <c r="AQ23" i="61"/>
  <c r="BE23" i="61"/>
  <c r="AQ21" i="61"/>
  <c r="BE21" i="61"/>
  <c r="AQ19" i="61"/>
  <c r="BF19" i="61" s="1"/>
  <c r="BE19" i="61"/>
  <c r="AQ15" i="61"/>
  <c r="BE15" i="61"/>
  <c r="AQ13" i="61"/>
  <c r="BE13" i="61"/>
  <c r="AQ9" i="61"/>
  <c r="BE9" i="61"/>
  <c r="AP82" i="61"/>
  <c r="BE7" i="61"/>
  <c r="BE77" i="61"/>
  <c r="BE74" i="61"/>
  <c r="AQ63" i="61"/>
  <c r="AQ50" i="61"/>
  <c r="AQ33" i="61"/>
  <c r="AQ26" i="61"/>
  <c r="AQ75" i="61"/>
  <c r="AV81" i="61"/>
  <c r="AU81" i="61"/>
  <c r="AF82" i="61"/>
  <c r="AH81" i="61"/>
  <c r="AK81" i="61"/>
  <c r="AI82" i="61"/>
  <c r="BH81" i="61"/>
  <c r="AS82" i="61"/>
  <c r="BB81" i="61"/>
  <c r="BA81" i="61"/>
  <c r="AN81" i="61"/>
  <c r="AL82" i="61"/>
  <c r="BG81" i="61"/>
  <c r="AT81" i="61"/>
  <c r="AR82" i="61"/>
  <c r="AZ34" i="61"/>
  <c r="AT49" i="61"/>
  <c r="AT31" i="61"/>
  <c r="AT22" i="61"/>
  <c r="AT9" i="61"/>
  <c r="AQ10" i="61"/>
  <c r="AQ8" i="61"/>
  <c r="BA80" i="61"/>
  <c r="AN62" i="61"/>
  <c r="AN57" i="61"/>
  <c r="AN49" i="61"/>
  <c r="AN17" i="61"/>
  <c r="AK70" i="61"/>
  <c r="AK12" i="61"/>
  <c r="AK73" i="61"/>
  <c r="AK43" i="61"/>
  <c r="AK16" i="61"/>
  <c r="AK40" i="61"/>
  <c r="V82" i="61"/>
  <c r="AH70" i="61"/>
  <c r="AH56" i="61"/>
  <c r="AH34" i="61"/>
  <c r="AW34" i="61" s="1"/>
  <c r="AH12" i="61"/>
  <c r="AH68" i="61"/>
  <c r="AH10" i="61"/>
  <c r="AH73" i="61"/>
  <c r="AH67" i="61"/>
  <c r="AH60" i="61"/>
  <c r="AH38" i="61"/>
  <c r="AH16" i="61"/>
  <c r="AH8" i="61"/>
  <c r="AH21" i="61"/>
  <c r="AH62" i="61"/>
  <c r="AH53" i="61"/>
  <c r="S82" i="61"/>
  <c r="J68" i="58"/>
  <c r="J44" i="58"/>
  <c r="J28" i="58"/>
  <c r="K18" i="58"/>
  <c r="J5" i="58"/>
  <c r="J15" i="58"/>
  <c r="J74" i="58"/>
  <c r="J59" i="58"/>
  <c r="J46" i="58"/>
  <c r="J38" i="58"/>
  <c r="J31" i="58"/>
  <c r="J22" i="58"/>
  <c r="J16" i="58"/>
  <c r="J9" i="58"/>
  <c r="J73" i="58"/>
  <c r="J66" i="58"/>
  <c r="J58" i="58"/>
  <c r="J8" i="58"/>
  <c r="K60" i="58"/>
  <c r="J60" i="58"/>
  <c r="K57" i="58"/>
  <c r="J71" i="58"/>
  <c r="K64" i="58"/>
  <c r="K35" i="58"/>
  <c r="K6" i="58"/>
  <c r="K43" i="58"/>
  <c r="K13" i="58"/>
  <c r="K53" i="58"/>
  <c r="J53" i="58"/>
  <c r="K47" i="58"/>
  <c r="J47" i="58"/>
  <c r="K39" i="58"/>
  <c r="J39" i="58"/>
  <c r="K32" i="58"/>
  <c r="J32" i="58"/>
  <c r="K23" i="58"/>
  <c r="J23" i="58"/>
  <c r="K17" i="58"/>
  <c r="J17" i="58"/>
  <c r="K10" i="58"/>
  <c r="J10" i="58"/>
  <c r="J70" i="58"/>
  <c r="J56" i="58"/>
  <c r="J42" i="58"/>
  <c r="J26" i="58"/>
  <c r="J19" i="58"/>
  <c r="J69" i="58"/>
  <c r="J63" i="58"/>
  <c r="J55" i="58"/>
  <c r="J49" i="58"/>
  <c r="J41" i="58"/>
  <c r="J34" i="58"/>
  <c r="J25" i="58"/>
  <c r="J12" i="58"/>
  <c r="H76" i="58"/>
  <c r="G8" i="46"/>
  <c r="G6" i="46"/>
  <c r="G10" i="46"/>
  <c r="L7" i="44"/>
  <c r="L8" i="44"/>
  <c r="L9" i="44"/>
  <c r="L10" i="44"/>
  <c r="L11" i="44"/>
  <c r="L12" i="44"/>
  <c r="L13" i="44"/>
  <c r="L14" i="44"/>
  <c r="L15" i="44"/>
  <c r="L16" i="44"/>
  <c r="L17" i="44"/>
  <c r="L18" i="44"/>
  <c r="L19" i="44"/>
  <c r="K20" i="44"/>
  <c r="J20" i="44"/>
  <c r="L6" i="44"/>
  <c r="O13" i="44"/>
  <c r="O16" i="44"/>
  <c r="O8" i="44"/>
  <c r="O10" i="44"/>
  <c r="O11" i="44"/>
  <c r="O14" i="44"/>
  <c r="O17" i="44"/>
  <c r="O6" i="44"/>
  <c r="N6" i="44"/>
  <c r="O19" i="44"/>
  <c r="N19" i="44"/>
  <c r="N16" i="44"/>
  <c r="O15" i="44"/>
  <c r="N15" i="44"/>
  <c r="N13" i="44"/>
  <c r="O12" i="44"/>
  <c r="N12" i="44"/>
  <c r="O7" i="44"/>
  <c r="N7" i="44"/>
  <c r="N17" i="44"/>
  <c r="N14" i="44"/>
  <c r="N11" i="44"/>
  <c r="N10" i="44"/>
  <c r="O9" i="44"/>
  <c r="N9" i="44"/>
  <c r="N8" i="44"/>
  <c r="G34" i="65" l="1"/>
  <c r="G39" i="65"/>
  <c r="G63" i="65"/>
  <c r="G36" i="65"/>
  <c r="I18" i="65"/>
  <c r="I35" i="65"/>
  <c r="G47" i="65"/>
  <c r="G55" i="65"/>
  <c r="G6" i="65"/>
  <c r="I11" i="65"/>
  <c r="I27" i="65"/>
  <c r="G40" i="65"/>
  <c r="G48" i="65"/>
  <c r="G56" i="65"/>
  <c r="G16" i="65"/>
  <c r="G24" i="65"/>
  <c r="G32" i="65"/>
  <c r="G41" i="65"/>
  <c r="G49" i="65"/>
  <c r="G57" i="65"/>
  <c r="G9" i="65"/>
  <c r="G17" i="65"/>
  <c r="G25" i="65"/>
  <c r="G33" i="65"/>
  <c r="G42" i="65"/>
  <c r="G50" i="65"/>
  <c r="G58" i="65"/>
  <c r="G14" i="65"/>
  <c r="G22" i="65"/>
  <c r="G30" i="65"/>
  <c r="I47" i="65"/>
  <c r="G7" i="65"/>
  <c r="G15" i="65"/>
  <c r="G23" i="65"/>
  <c r="G31" i="65"/>
  <c r="I40" i="65"/>
  <c r="I56" i="65"/>
  <c r="G8" i="65"/>
  <c r="I16" i="65"/>
  <c r="I32" i="65"/>
  <c r="I49" i="65"/>
  <c r="I9" i="65"/>
  <c r="I25" i="65"/>
  <c r="I42" i="65"/>
  <c r="I58" i="65"/>
  <c r="I22" i="65"/>
  <c r="G43" i="65"/>
  <c r="G51" i="65"/>
  <c r="G59" i="65"/>
  <c r="I15" i="65"/>
  <c r="I31" i="65"/>
  <c r="G44" i="65"/>
  <c r="G52" i="65"/>
  <c r="G60" i="65"/>
  <c r="G12" i="65"/>
  <c r="G20" i="65"/>
  <c r="G28" i="65"/>
  <c r="G37" i="65"/>
  <c r="G45" i="65"/>
  <c r="G53" i="65"/>
  <c r="G61" i="65"/>
  <c r="G13" i="65"/>
  <c r="G21" i="65"/>
  <c r="G29" i="65"/>
  <c r="G38" i="65"/>
  <c r="G46" i="65"/>
  <c r="G54" i="65"/>
  <c r="G62" i="65"/>
  <c r="I6" i="65"/>
  <c r="H63" i="65"/>
  <c r="I26" i="65" s="1"/>
  <c r="G10" i="65"/>
  <c r="G18" i="65"/>
  <c r="G26" i="65"/>
  <c r="G35" i="65"/>
  <c r="I43" i="65"/>
  <c r="I51" i="65"/>
  <c r="I59" i="65"/>
  <c r="G11" i="65"/>
  <c r="G19" i="65"/>
  <c r="G27" i="65"/>
  <c r="I44" i="65"/>
  <c r="I52" i="65"/>
  <c r="I60" i="65"/>
  <c r="I12" i="65"/>
  <c r="I20" i="65"/>
  <c r="I28" i="65"/>
  <c r="I37" i="65"/>
  <c r="I45" i="65"/>
  <c r="I53" i="65"/>
  <c r="I61" i="65"/>
  <c r="I13" i="65"/>
  <c r="I21" i="65"/>
  <c r="I29" i="65"/>
  <c r="I38" i="65"/>
  <c r="I46" i="65"/>
  <c r="I54" i="65"/>
  <c r="I62" i="65"/>
  <c r="AT82" i="61"/>
  <c r="AN82" i="61"/>
  <c r="AH82" i="61"/>
  <c r="AK82" i="61"/>
  <c r="J76" i="58"/>
  <c r="D7" i="60" s="1"/>
  <c r="L20" i="44"/>
  <c r="M18" i="44" s="1"/>
  <c r="P19" i="44"/>
  <c r="P15" i="44"/>
  <c r="P7" i="44"/>
  <c r="O20" i="44"/>
  <c r="P13" i="44"/>
  <c r="P10" i="44"/>
  <c r="P11" i="44"/>
  <c r="P12" i="44"/>
  <c r="N20" i="44"/>
  <c r="P16" i="44"/>
  <c r="P8" i="44"/>
  <c r="P17" i="44"/>
  <c r="P14" i="44"/>
  <c r="P9" i="44"/>
  <c r="I7" i="65" l="1"/>
  <c r="I30" i="65"/>
  <c r="I50" i="65"/>
  <c r="I17" i="65"/>
  <c r="I41" i="65"/>
  <c r="I55" i="65"/>
  <c r="I63" i="65"/>
  <c r="I36" i="65"/>
  <c r="I34" i="65"/>
  <c r="I39" i="65"/>
  <c r="I8" i="65"/>
  <c r="I23" i="65"/>
  <c r="I14" i="65"/>
  <c r="I33" i="65"/>
  <c r="I57" i="65"/>
  <c r="I24" i="65"/>
  <c r="I48" i="65"/>
  <c r="I19" i="65"/>
  <c r="I10" i="65"/>
  <c r="M17" i="44"/>
  <c r="AQ82" i="61"/>
  <c r="M11" i="44"/>
  <c r="M9" i="44"/>
  <c r="M16" i="44"/>
  <c r="M6" i="44"/>
  <c r="M8" i="44"/>
  <c r="M15" i="44"/>
  <c r="M19" i="44"/>
  <c r="M12" i="44"/>
  <c r="M7" i="44"/>
  <c r="M10" i="44"/>
  <c r="M13" i="44"/>
  <c r="M14" i="44"/>
  <c r="M20" i="44" l="1"/>
  <c r="H8" i="79" l="1"/>
  <c r="I8" i="79"/>
  <c r="H9" i="79"/>
  <c r="I9" i="79"/>
  <c r="H10" i="79"/>
  <c r="I10" i="79"/>
  <c r="H11" i="79"/>
  <c r="I11" i="79"/>
  <c r="H12" i="79"/>
  <c r="I12" i="79"/>
  <c r="H13" i="79"/>
  <c r="I13" i="79"/>
  <c r="H14" i="79"/>
  <c r="I14" i="79"/>
  <c r="H16" i="79"/>
  <c r="I16" i="79"/>
  <c r="H17" i="79"/>
  <c r="I17" i="79"/>
  <c r="H7" i="79"/>
  <c r="I7" i="79"/>
  <c r="H37" i="42"/>
  <c r="H60" i="42"/>
  <c r="H61" i="42"/>
  <c r="H50" i="42"/>
  <c r="H34" i="42"/>
  <c r="H15" i="42"/>
  <c r="B71" i="42"/>
  <c r="D71" i="42"/>
  <c r="H40" i="42"/>
  <c r="H43" i="42"/>
  <c r="H6" i="42"/>
  <c r="H8" i="42"/>
  <c r="F9" i="42"/>
  <c r="F10" i="42"/>
  <c r="F11" i="42"/>
  <c r="H12" i="42"/>
  <c r="F13" i="42"/>
  <c r="F14" i="42"/>
  <c r="F16" i="42"/>
  <c r="F17" i="42"/>
  <c r="H18" i="42"/>
  <c r="H19" i="42"/>
  <c r="H20" i="42"/>
  <c r="F21" i="42"/>
  <c r="H22" i="42"/>
  <c r="F23" i="42"/>
  <c r="H24" i="42"/>
  <c r="F25" i="42"/>
  <c r="F26" i="42"/>
  <c r="F27" i="42"/>
  <c r="F28" i="42"/>
  <c r="F29" i="42"/>
  <c r="F30" i="42"/>
  <c r="F31" i="42"/>
  <c r="F32" i="42"/>
  <c r="H33" i="42"/>
  <c r="F35" i="42"/>
  <c r="H36" i="42"/>
  <c r="F38" i="42"/>
  <c r="H39" i="42"/>
  <c r="F41" i="42"/>
  <c r="F42" i="42"/>
  <c r="F44" i="42"/>
  <c r="F45" i="42"/>
  <c r="H46" i="42"/>
  <c r="H47" i="42"/>
  <c r="F48" i="42"/>
  <c r="F49" i="42"/>
  <c r="F51" i="42"/>
  <c r="F52" i="42"/>
  <c r="F53" i="42"/>
  <c r="H54" i="42"/>
  <c r="H55" i="42"/>
  <c r="F56" i="42"/>
  <c r="H57" i="42"/>
  <c r="H58" i="42"/>
  <c r="F59" i="42"/>
  <c r="F62" i="42"/>
  <c r="H63" i="42"/>
  <c r="F64" i="42"/>
  <c r="F65" i="42"/>
  <c r="F66" i="42"/>
  <c r="H67" i="42"/>
  <c r="F68" i="42"/>
  <c r="F69" i="42"/>
  <c r="H70" i="42"/>
  <c r="H7" i="42"/>
  <c r="N50" i="37"/>
  <c r="O50" i="37"/>
  <c r="G74" i="37"/>
  <c r="F74" i="37"/>
  <c r="K74" i="37"/>
  <c r="J74" i="37"/>
  <c r="C74" i="37"/>
  <c r="B74" i="37"/>
  <c r="L65" i="37"/>
  <c r="N65" i="37"/>
  <c r="O65" i="37"/>
  <c r="H65" i="37"/>
  <c r="H66" i="37"/>
  <c r="L62" i="37"/>
  <c r="N62" i="37"/>
  <c r="O62" i="37"/>
  <c r="H62" i="37"/>
  <c r="D62" i="37"/>
  <c r="L61" i="37"/>
  <c r="N61" i="37"/>
  <c r="O61" i="37"/>
  <c r="H61" i="37"/>
  <c r="H63" i="37"/>
  <c r="D61" i="37"/>
  <c r="L50" i="37"/>
  <c r="L51" i="37"/>
  <c r="H50" i="37"/>
  <c r="H51" i="37"/>
  <c r="H52" i="37"/>
  <c r="D50" i="37"/>
  <c r="D51" i="37"/>
  <c r="N7" i="37"/>
  <c r="O7" i="37"/>
  <c r="N35" i="37"/>
  <c r="O35" i="37"/>
  <c r="L35" i="37"/>
  <c r="L36" i="37"/>
  <c r="H35" i="37"/>
  <c r="H36" i="37"/>
  <c r="D35" i="37"/>
  <c r="D36" i="37"/>
  <c r="L7" i="37"/>
  <c r="L8" i="37"/>
  <c r="N6" i="37"/>
  <c r="O6" i="37"/>
  <c r="L6" i="37"/>
  <c r="H6" i="37"/>
  <c r="D6" i="37"/>
  <c r="L68" i="37"/>
  <c r="L69" i="37"/>
  <c r="L70" i="37"/>
  <c r="L71" i="37"/>
  <c r="L72" i="37"/>
  <c r="L73" i="37"/>
  <c r="N68" i="37"/>
  <c r="O68" i="37"/>
  <c r="N69" i="37"/>
  <c r="O69" i="37"/>
  <c r="N70" i="37"/>
  <c r="O70" i="37"/>
  <c r="N71" i="37"/>
  <c r="O71" i="37"/>
  <c r="N72" i="37"/>
  <c r="O72" i="37"/>
  <c r="N73" i="37"/>
  <c r="O73" i="37"/>
  <c r="N9" i="37"/>
  <c r="O9" i="37"/>
  <c r="N10" i="37"/>
  <c r="O10" i="37"/>
  <c r="N11" i="37"/>
  <c r="O11" i="37"/>
  <c r="N12" i="37"/>
  <c r="O12" i="37"/>
  <c r="N13" i="37"/>
  <c r="O13" i="37"/>
  <c r="N14" i="37"/>
  <c r="O14" i="37"/>
  <c r="N15" i="37"/>
  <c r="O15" i="37"/>
  <c r="N16" i="37"/>
  <c r="O16" i="37"/>
  <c r="N17" i="37"/>
  <c r="O17" i="37"/>
  <c r="N18" i="37"/>
  <c r="O18" i="37"/>
  <c r="N19" i="37"/>
  <c r="O19" i="37"/>
  <c r="N20" i="37"/>
  <c r="O20" i="37"/>
  <c r="N21" i="37"/>
  <c r="O21" i="37"/>
  <c r="N22" i="37"/>
  <c r="O22" i="37"/>
  <c r="N23" i="37"/>
  <c r="O23" i="37"/>
  <c r="N24" i="37"/>
  <c r="O24" i="37"/>
  <c r="N25" i="37"/>
  <c r="O25" i="37"/>
  <c r="N26" i="37"/>
  <c r="O26" i="37"/>
  <c r="N27" i="37"/>
  <c r="O27" i="37"/>
  <c r="N28" i="37"/>
  <c r="O28" i="37"/>
  <c r="N29" i="37"/>
  <c r="O29" i="37"/>
  <c r="N30" i="37"/>
  <c r="O30" i="37"/>
  <c r="N31" i="37"/>
  <c r="O31" i="37"/>
  <c r="N32" i="37"/>
  <c r="O32" i="37"/>
  <c r="N33" i="37"/>
  <c r="O33" i="37"/>
  <c r="N34" i="37"/>
  <c r="O34" i="37"/>
  <c r="N36" i="37"/>
  <c r="O36" i="37"/>
  <c r="P36" i="37" s="1"/>
  <c r="N37" i="37"/>
  <c r="O37" i="37"/>
  <c r="N38" i="37"/>
  <c r="O38" i="37"/>
  <c r="N39" i="37"/>
  <c r="O39" i="37"/>
  <c r="N40" i="37"/>
  <c r="O40" i="37"/>
  <c r="N41" i="37"/>
  <c r="O41" i="37"/>
  <c r="N42" i="37"/>
  <c r="O42" i="37"/>
  <c r="P42" i="37" s="1"/>
  <c r="N43" i="37"/>
  <c r="O43" i="37"/>
  <c r="N44" i="37"/>
  <c r="O44" i="37"/>
  <c r="N45" i="37"/>
  <c r="O45" i="37"/>
  <c r="N46" i="37"/>
  <c r="O46" i="37"/>
  <c r="N47" i="37"/>
  <c r="O47" i="37"/>
  <c r="N48" i="37"/>
  <c r="O48" i="37"/>
  <c r="N49" i="37"/>
  <c r="O49" i="37"/>
  <c r="N51" i="37"/>
  <c r="O51" i="37"/>
  <c r="N52" i="37"/>
  <c r="O52" i="37"/>
  <c r="N53" i="37"/>
  <c r="O53" i="37"/>
  <c r="N54" i="37"/>
  <c r="O54" i="37"/>
  <c r="N55" i="37"/>
  <c r="O55" i="37"/>
  <c r="N56" i="37"/>
  <c r="O56" i="37"/>
  <c r="N57" i="37"/>
  <c r="O57" i="37"/>
  <c r="N58" i="37"/>
  <c r="O58" i="37"/>
  <c r="N59" i="37"/>
  <c r="O59" i="37"/>
  <c r="N60" i="37"/>
  <c r="O60" i="37"/>
  <c r="N63" i="37"/>
  <c r="O63" i="37"/>
  <c r="N64" i="37"/>
  <c r="O64" i="37"/>
  <c r="N66" i="37"/>
  <c r="O66" i="37"/>
  <c r="N67" i="37"/>
  <c r="O67" i="37"/>
  <c r="O8" i="37"/>
  <c r="N8" i="37"/>
  <c r="L9" i="37"/>
  <c r="L10" i="37"/>
  <c r="L11" i="37"/>
  <c r="L12" i="37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33" i="37"/>
  <c r="L34" i="37"/>
  <c r="L37" i="37"/>
  <c r="L38" i="37"/>
  <c r="L39" i="37"/>
  <c r="L40" i="37"/>
  <c r="L41" i="37"/>
  <c r="L42" i="37"/>
  <c r="L43" i="37"/>
  <c r="L44" i="37"/>
  <c r="L45" i="37"/>
  <c r="L46" i="37"/>
  <c r="L47" i="37"/>
  <c r="L48" i="37"/>
  <c r="L49" i="37"/>
  <c r="L52" i="37"/>
  <c r="L53" i="37"/>
  <c r="L54" i="37"/>
  <c r="L55" i="37"/>
  <c r="L56" i="37"/>
  <c r="L57" i="37"/>
  <c r="L58" i="37"/>
  <c r="L59" i="37"/>
  <c r="L60" i="37"/>
  <c r="L63" i="37"/>
  <c r="L64" i="37"/>
  <c r="L66" i="37"/>
  <c r="L67" i="37"/>
  <c r="H8" i="78"/>
  <c r="F28" i="78"/>
  <c r="H9" i="78"/>
  <c r="H10" i="78"/>
  <c r="H11" i="78"/>
  <c r="H12" i="78"/>
  <c r="H13" i="78"/>
  <c r="H14" i="78"/>
  <c r="H15" i="78"/>
  <c r="H16" i="78"/>
  <c r="H17" i="78"/>
  <c r="H18" i="78"/>
  <c r="H19" i="78"/>
  <c r="H20" i="78"/>
  <c r="H21" i="78"/>
  <c r="H22" i="78"/>
  <c r="H23" i="78"/>
  <c r="I12" i="78"/>
  <c r="I15" i="78"/>
  <c r="I19" i="78"/>
  <c r="I22" i="78"/>
  <c r="I9" i="78"/>
  <c r="H26" i="78"/>
  <c r="I26" i="78"/>
  <c r="H27" i="78"/>
  <c r="I27" i="78"/>
  <c r="H24" i="78"/>
  <c r="H25" i="78"/>
  <c r="F23" i="36"/>
  <c r="H23" i="36" s="1"/>
  <c r="F7" i="36"/>
  <c r="H7" i="36" s="1"/>
  <c r="F8" i="36"/>
  <c r="H8" i="36" s="1"/>
  <c r="F9" i="36"/>
  <c r="H9" i="36" s="1"/>
  <c r="H10" i="36"/>
  <c r="F11" i="36"/>
  <c r="H11" i="36" s="1"/>
  <c r="F12" i="36"/>
  <c r="H12" i="36" s="1"/>
  <c r="F13" i="36"/>
  <c r="H13" i="36" s="1"/>
  <c r="F14" i="36"/>
  <c r="H14" i="36" s="1"/>
  <c r="F15" i="36"/>
  <c r="H15" i="36" s="1"/>
  <c r="F16" i="36"/>
  <c r="H16" i="36" s="1"/>
  <c r="F17" i="36"/>
  <c r="H17" i="36" s="1"/>
  <c r="F18" i="36"/>
  <c r="H18" i="36" s="1"/>
  <c r="H19" i="36"/>
  <c r="F20" i="36"/>
  <c r="H20" i="36" s="1"/>
  <c r="F21" i="36"/>
  <c r="H21" i="36" s="1"/>
  <c r="F22" i="36"/>
  <c r="H22" i="36" s="1"/>
  <c r="F24" i="36"/>
  <c r="H24" i="36" s="1"/>
  <c r="F25" i="36"/>
  <c r="H25" i="36" s="1"/>
  <c r="F26" i="36"/>
  <c r="H26" i="36" s="1"/>
  <c r="F27" i="36"/>
  <c r="H27" i="36" s="1"/>
  <c r="F28" i="36"/>
  <c r="H28" i="36" s="1"/>
  <c r="F29" i="36"/>
  <c r="H29" i="36" s="1"/>
  <c r="F30" i="36"/>
  <c r="H30" i="36" s="1"/>
  <c r="F31" i="36"/>
  <c r="H31" i="36" s="1"/>
  <c r="F32" i="36"/>
  <c r="H32" i="36" s="1"/>
  <c r="F33" i="36"/>
  <c r="H33" i="36" s="1"/>
  <c r="F34" i="36"/>
  <c r="H34" i="36" s="1"/>
  <c r="F35" i="36"/>
  <c r="H35" i="36" s="1"/>
  <c r="F6" i="36"/>
  <c r="H6" i="36" s="1"/>
  <c r="H53" i="42" l="1"/>
  <c r="H48" i="42"/>
  <c r="H44" i="42"/>
  <c r="H38" i="42"/>
  <c r="H32" i="42"/>
  <c r="H28" i="42"/>
  <c r="H16" i="42"/>
  <c r="H11" i="42"/>
  <c r="C7" i="42"/>
  <c r="C11" i="42"/>
  <c r="C15" i="42"/>
  <c r="C19" i="42"/>
  <c r="C23" i="42"/>
  <c r="C27" i="42"/>
  <c r="C31" i="42"/>
  <c r="C35" i="42"/>
  <c r="C39" i="42"/>
  <c r="C43" i="42"/>
  <c r="C47" i="42"/>
  <c r="C51" i="42"/>
  <c r="C55" i="42"/>
  <c r="C59" i="42"/>
  <c r="C66" i="42"/>
  <c r="C70" i="42"/>
  <c r="C8" i="42"/>
  <c r="C12" i="42"/>
  <c r="C16" i="42"/>
  <c r="C20" i="42"/>
  <c r="C24" i="42"/>
  <c r="C28" i="42"/>
  <c r="C32" i="42"/>
  <c r="C36" i="42"/>
  <c r="C40" i="42"/>
  <c r="C44" i="42"/>
  <c r="C48" i="42"/>
  <c r="C52" i="42"/>
  <c r="C56" i="42"/>
  <c r="C60" i="42"/>
  <c r="C63" i="42"/>
  <c r="C67" i="42"/>
  <c r="C71" i="42"/>
  <c r="C9" i="42"/>
  <c r="C13" i="42"/>
  <c r="C17" i="42"/>
  <c r="C21" i="42"/>
  <c r="C25" i="42"/>
  <c r="C29" i="42"/>
  <c r="C33" i="42"/>
  <c r="C37" i="42"/>
  <c r="C41" i="42"/>
  <c r="C45" i="42"/>
  <c r="C49" i="42"/>
  <c r="C53" i="42"/>
  <c r="C57" i="42"/>
  <c r="C61" i="42"/>
  <c r="C64" i="42"/>
  <c r="C68" i="42"/>
  <c r="C6" i="42"/>
  <c r="C10" i="42"/>
  <c r="C14" i="42"/>
  <c r="C18" i="42"/>
  <c r="C22" i="42"/>
  <c r="C26" i="42"/>
  <c r="C30" i="42"/>
  <c r="C34" i="42"/>
  <c r="C38" i="42"/>
  <c r="C42" i="42"/>
  <c r="C46" i="42"/>
  <c r="C50" i="42"/>
  <c r="C54" i="42"/>
  <c r="C58" i="42"/>
  <c r="C62" i="42"/>
  <c r="C65" i="42"/>
  <c r="C69" i="42"/>
  <c r="H66" i="42"/>
  <c r="H62" i="42"/>
  <c r="H56" i="42"/>
  <c r="H52" i="42"/>
  <c r="H42" i="42"/>
  <c r="H31" i="42"/>
  <c r="H27" i="42"/>
  <c r="H23" i="42"/>
  <c r="H14" i="42"/>
  <c r="H10" i="42"/>
  <c r="H69" i="42"/>
  <c r="H65" i="42"/>
  <c r="H59" i="42"/>
  <c r="H51" i="42"/>
  <c r="H41" i="42"/>
  <c r="H35" i="42"/>
  <c r="H30" i="42"/>
  <c r="H26" i="42"/>
  <c r="H13" i="42"/>
  <c r="H9" i="42"/>
  <c r="H68" i="42"/>
  <c r="H64" i="42"/>
  <c r="H49" i="42"/>
  <c r="H45" i="42"/>
  <c r="H29" i="42"/>
  <c r="H25" i="42"/>
  <c r="H21" i="42"/>
  <c r="H17" i="42"/>
  <c r="E10" i="42"/>
  <c r="E14" i="42"/>
  <c r="E18" i="42"/>
  <c r="E22" i="42"/>
  <c r="E26" i="42"/>
  <c r="E30" i="42"/>
  <c r="E34" i="42"/>
  <c r="E38" i="42"/>
  <c r="E42" i="42"/>
  <c r="E46" i="42"/>
  <c r="E50" i="42"/>
  <c r="E54" i="42"/>
  <c r="E58" i="42"/>
  <c r="E62" i="42"/>
  <c r="E65" i="42"/>
  <c r="E69" i="42"/>
  <c r="E7" i="42"/>
  <c r="E11" i="42"/>
  <c r="E15" i="42"/>
  <c r="E19" i="42"/>
  <c r="E23" i="42"/>
  <c r="E27" i="42"/>
  <c r="E31" i="42"/>
  <c r="E35" i="42"/>
  <c r="E39" i="42"/>
  <c r="E43" i="42"/>
  <c r="E47" i="42"/>
  <c r="E51" i="42"/>
  <c r="E55" i="42"/>
  <c r="E59" i="42"/>
  <c r="E66" i="42"/>
  <c r="E70" i="42"/>
  <c r="E8" i="42"/>
  <c r="E12" i="42"/>
  <c r="E16" i="42"/>
  <c r="E20" i="42"/>
  <c r="E24" i="42"/>
  <c r="E28" i="42"/>
  <c r="E32" i="42"/>
  <c r="E36" i="42"/>
  <c r="E40" i="42"/>
  <c r="E44" i="42"/>
  <c r="E48" i="42"/>
  <c r="E52" i="42"/>
  <c r="E56" i="42"/>
  <c r="E60" i="42"/>
  <c r="E63" i="42"/>
  <c r="E67" i="42"/>
  <c r="E71" i="42"/>
  <c r="E9" i="42"/>
  <c r="E13" i="42"/>
  <c r="E17" i="42"/>
  <c r="E21" i="42"/>
  <c r="E25" i="42"/>
  <c r="E29" i="42"/>
  <c r="E33" i="42"/>
  <c r="E37" i="42"/>
  <c r="E41" i="42"/>
  <c r="E45" i="42"/>
  <c r="E49" i="42"/>
  <c r="E53" i="42"/>
  <c r="E57" i="42"/>
  <c r="E61" i="42"/>
  <c r="E64" i="42"/>
  <c r="E68" i="42"/>
  <c r="E6" i="42"/>
  <c r="P46" i="37"/>
  <c r="H18" i="79"/>
  <c r="I18" i="79"/>
  <c r="P64" i="37"/>
  <c r="P58" i="37"/>
  <c r="P54" i="37"/>
  <c r="P30" i="37"/>
  <c r="P49" i="37"/>
  <c r="O74" i="37"/>
  <c r="P73" i="37"/>
  <c r="P28" i="37"/>
  <c r="P26" i="37"/>
  <c r="P24" i="37"/>
  <c r="P21" i="37"/>
  <c r="P19" i="37"/>
  <c r="P18" i="37"/>
  <c r="P17" i="37"/>
  <c r="P14" i="37"/>
  <c r="P12" i="37"/>
  <c r="P10" i="37"/>
  <c r="P70" i="37"/>
  <c r="L74" i="37"/>
  <c r="H28" i="78"/>
  <c r="P8" i="37"/>
  <c r="N74" i="37"/>
  <c r="P50" i="37"/>
  <c r="P35" i="37"/>
  <c r="P57" i="37"/>
  <c r="P41" i="37"/>
  <c r="F71" i="42"/>
  <c r="P59" i="37"/>
  <c r="P55" i="37"/>
  <c r="P51" i="37"/>
  <c r="P47" i="37"/>
  <c r="P39" i="37"/>
  <c r="P34" i="37"/>
  <c r="P31" i="37"/>
  <c r="P27" i="37"/>
  <c r="P23" i="37"/>
  <c r="P20" i="37"/>
  <c r="P16" i="37"/>
  <c r="P13" i="37"/>
  <c r="P9" i="37"/>
  <c r="P69" i="37"/>
  <c r="P66" i="37"/>
  <c r="P63" i="37"/>
  <c r="P53" i="37"/>
  <c r="P45" i="37"/>
  <c r="P37" i="37"/>
  <c r="P32" i="37"/>
  <c r="P29" i="37"/>
  <c r="P25" i="37"/>
  <c r="P22" i="37"/>
  <c r="P15" i="37"/>
  <c r="P11" i="37"/>
  <c r="P72" i="37"/>
  <c r="P68" i="37"/>
  <c r="P7" i="37"/>
  <c r="P61" i="37"/>
  <c r="P65" i="37"/>
  <c r="P62" i="37"/>
  <c r="P43" i="37"/>
  <c r="P67" i="37"/>
  <c r="P60" i="37"/>
  <c r="P56" i="37"/>
  <c r="P52" i="37"/>
  <c r="P48" i="37"/>
  <c r="P44" i="37"/>
  <c r="P40" i="37"/>
  <c r="P38" i="37"/>
  <c r="P33" i="37"/>
  <c r="P6" i="37"/>
  <c r="P71" i="37"/>
  <c r="I18" i="78"/>
  <c r="I11" i="78"/>
  <c r="I21" i="78"/>
  <c r="I17" i="78"/>
  <c r="I13" i="78"/>
  <c r="I10" i="78"/>
  <c r="I14" i="78"/>
  <c r="I23" i="78"/>
  <c r="I20" i="78"/>
  <c r="I16" i="78"/>
  <c r="H36" i="36"/>
  <c r="F36" i="36"/>
  <c r="F25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9" i="35"/>
  <c r="O7" i="33"/>
  <c r="O8" i="33"/>
  <c r="O9" i="33"/>
  <c r="O11" i="33"/>
  <c r="O12" i="33"/>
  <c r="O13" i="33"/>
  <c r="O14" i="33"/>
  <c r="O15" i="33"/>
  <c r="O16" i="33"/>
  <c r="O17" i="33"/>
  <c r="O19" i="33"/>
  <c r="O18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O35" i="33"/>
  <c r="N7" i="33"/>
  <c r="N8" i="33"/>
  <c r="N9" i="33"/>
  <c r="N11" i="33"/>
  <c r="N12" i="33"/>
  <c r="N13" i="33"/>
  <c r="N14" i="33"/>
  <c r="N15" i="33"/>
  <c r="N16" i="33"/>
  <c r="N17" i="33"/>
  <c r="N19" i="33"/>
  <c r="P19" i="33" s="1"/>
  <c r="N18" i="33"/>
  <c r="P18" i="33" s="1"/>
  <c r="N20" i="33"/>
  <c r="P20" i="33" s="1"/>
  <c r="N21" i="33"/>
  <c r="P21" i="33" s="1"/>
  <c r="N22" i="33"/>
  <c r="P22" i="33" s="1"/>
  <c r="N23" i="33"/>
  <c r="P23" i="33" s="1"/>
  <c r="N24" i="33"/>
  <c r="P24" i="33" s="1"/>
  <c r="N25" i="33"/>
  <c r="P25" i="33" s="1"/>
  <c r="N26" i="33"/>
  <c r="P26" i="33" s="1"/>
  <c r="N27" i="33"/>
  <c r="P27" i="33" s="1"/>
  <c r="N28" i="33"/>
  <c r="P28" i="33" s="1"/>
  <c r="N29" i="33"/>
  <c r="P29" i="33" s="1"/>
  <c r="N30" i="33"/>
  <c r="P30" i="33" s="1"/>
  <c r="N31" i="33"/>
  <c r="P31" i="33" s="1"/>
  <c r="N32" i="33"/>
  <c r="P32" i="33" s="1"/>
  <c r="N33" i="33"/>
  <c r="P33" i="33" s="1"/>
  <c r="N34" i="33"/>
  <c r="N35" i="33"/>
  <c r="N6" i="33"/>
  <c r="H7" i="33"/>
  <c r="H8" i="33"/>
  <c r="H9" i="33"/>
  <c r="H11" i="33"/>
  <c r="H12" i="33"/>
  <c r="H13" i="33"/>
  <c r="H14" i="33"/>
  <c r="H15" i="33"/>
  <c r="H16" i="33"/>
  <c r="H17" i="33"/>
  <c r="H19" i="33"/>
  <c r="H18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D7" i="33"/>
  <c r="D8" i="33"/>
  <c r="D9" i="33"/>
  <c r="D11" i="33"/>
  <c r="D12" i="33"/>
  <c r="D13" i="33"/>
  <c r="D14" i="33"/>
  <c r="D15" i="33"/>
  <c r="D16" i="33"/>
  <c r="D17" i="33"/>
  <c r="D19" i="33"/>
  <c r="D18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L19" i="33"/>
  <c r="L18" i="33"/>
  <c r="L23" i="33"/>
  <c r="L7" i="33"/>
  <c r="L8" i="33"/>
  <c r="L9" i="33"/>
  <c r="L11" i="33"/>
  <c r="L12" i="33"/>
  <c r="L13" i="33"/>
  <c r="L14" i="33"/>
  <c r="L15" i="33"/>
  <c r="L16" i="33"/>
  <c r="L17" i="33"/>
  <c r="L20" i="33"/>
  <c r="L21" i="33"/>
  <c r="L22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6" i="33"/>
  <c r="K36" i="33"/>
  <c r="J36" i="33"/>
  <c r="O6" i="33"/>
  <c r="H28" i="32"/>
  <c r="I28" i="32"/>
  <c r="G34" i="32"/>
  <c r="H12" i="32"/>
  <c r="I12" i="32"/>
  <c r="H16" i="32"/>
  <c r="I16" i="32"/>
  <c r="I18" i="32"/>
  <c r="H21" i="32"/>
  <c r="I23" i="32"/>
  <c r="H25" i="32"/>
  <c r="I25" i="32"/>
  <c r="H27" i="32"/>
  <c r="I27" i="32"/>
  <c r="H30" i="32"/>
  <c r="I30" i="32"/>
  <c r="I32" i="32"/>
  <c r="I9" i="32"/>
  <c r="H9" i="32"/>
  <c r="H14" i="32"/>
  <c r="I15" i="32"/>
  <c r="I17" i="32"/>
  <c r="I19" i="32"/>
  <c r="H23" i="32"/>
  <c r="I24" i="32"/>
  <c r="I31" i="32"/>
  <c r="H32" i="32"/>
  <c r="I13" i="32"/>
  <c r="H15" i="32"/>
  <c r="I20" i="32"/>
  <c r="H22" i="32"/>
  <c r="I29" i="32"/>
  <c r="H31" i="32"/>
  <c r="I33" i="32"/>
  <c r="H10" i="32"/>
  <c r="H18" i="32"/>
  <c r="I14" i="32"/>
  <c r="I21" i="32"/>
  <c r="I22" i="32"/>
  <c r="I26" i="32"/>
  <c r="H13" i="32"/>
  <c r="H17" i="32"/>
  <c r="H19" i="32"/>
  <c r="H20" i="32"/>
  <c r="H24" i="32"/>
  <c r="H26" i="32"/>
  <c r="H29" i="32"/>
  <c r="H33" i="32"/>
  <c r="H8" i="31"/>
  <c r="H33" i="31"/>
  <c r="H26" i="31"/>
  <c r="H24" i="31"/>
  <c r="H21" i="31"/>
  <c r="H15" i="31"/>
  <c r="H9" i="31"/>
  <c r="H10" i="31"/>
  <c r="H11" i="31"/>
  <c r="H12" i="31"/>
  <c r="H13" i="31"/>
  <c r="H14" i="31"/>
  <c r="H16" i="31"/>
  <c r="H17" i="31"/>
  <c r="H18" i="31"/>
  <c r="H19" i="31"/>
  <c r="H20" i="31"/>
  <c r="H23" i="31"/>
  <c r="H25" i="31"/>
  <c r="H27" i="31"/>
  <c r="H28" i="31"/>
  <c r="H29" i="31"/>
  <c r="H30" i="31"/>
  <c r="H31" i="31"/>
  <c r="H32" i="31"/>
  <c r="H34" i="31"/>
  <c r="H35" i="31"/>
  <c r="H36" i="31"/>
  <c r="H37" i="31"/>
  <c r="G42" i="42" l="1"/>
  <c r="G25" i="42"/>
  <c r="G49" i="42"/>
  <c r="G14" i="42"/>
  <c r="G17" i="42"/>
  <c r="G64" i="42"/>
  <c r="G13" i="42"/>
  <c r="G26" i="42"/>
  <c r="G35" i="42"/>
  <c r="G59" i="42"/>
  <c r="G69" i="42"/>
  <c r="G27" i="42"/>
  <c r="G52" i="42"/>
  <c r="G62" i="42"/>
  <c r="G16" i="42"/>
  <c r="G28" i="42"/>
  <c r="G38" i="42"/>
  <c r="G48" i="42"/>
  <c r="H71" i="42"/>
  <c r="I44" i="42" s="1"/>
  <c r="G21" i="42"/>
  <c r="G29" i="42"/>
  <c r="G45" i="42"/>
  <c r="G68" i="42"/>
  <c r="G51" i="42"/>
  <c r="G10" i="42"/>
  <c r="G33" i="42"/>
  <c r="G37" i="42"/>
  <c r="G57" i="42"/>
  <c r="G61" i="42"/>
  <c r="G6" i="42"/>
  <c r="G18" i="42"/>
  <c r="G22" i="42"/>
  <c r="G34" i="42"/>
  <c r="G46" i="42"/>
  <c r="G50" i="42"/>
  <c r="G54" i="42"/>
  <c r="G58" i="42"/>
  <c r="G15" i="42"/>
  <c r="G19" i="42"/>
  <c r="G39" i="42"/>
  <c r="G43" i="42"/>
  <c r="G47" i="42"/>
  <c r="G55" i="42"/>
  <c r="G70" i="42"/>
  <c r="G12" i="42"/>
  <c r="G20" i="42"/>
  <c r="G24" i="42"/>
  <c r="G36" i="42"/>
  <c r="G40" i="42"/>
  <c r="G60" i="42"/>
  <c r="G63" i="42"/>
  <c r="G67" i="42"/>
  <c r="G71" i="42"/>
  <c r="G8" i="42"/>
  <c r="G7" i="42"/>
  <c r="G9" i="42"/>
  <c r="G30" i="42"/>
  <c r="G41" i="42"/>
  <c r="G65" i="42"/>
  <c r="G23" i="42"/>
  <c r="G31" i="42"/>
  <c r="G56" i="42"/>
  <c r="G66" i="42"/>
  <c r="G11" i="42"/>
  <c r="G32" i="42"/>
  <c r="G44" i="42"/>
  <c r="G53" i="42"/>
  <c r="G7" i="36"/>
  <c r="G11" i="36"/>
  <c r="G15" i="36"/>
  <c r="G19" i="36"/>
  <c r="G23" i="36"/>
  <c r="G27" i="36"/>
  <c r="G31" i="36"/>
  <c r="G35" i="36"/>
  <c r="G13" i="36"/>
  <c r="G17" i="36"/>
  <c r="G25" i="36"/>
  <c r="G33" i="36"/>
  <c r="G10" i="36"/>
  <c r="G18" i="36"/>
  <c r="G30" i="36"/>
  <c r="G8" i="36"/>
  <c r="G12" i="36"/>
  <c r="G16" i="36"/>
  <c r="G20" i="36"/>
  <c r="G24" i="36"/>
  <c r="G28" i="36"/>
  <c r="G32" i="36"/>
  <c r="G36" i="36"/>
  <c r="G9" i="36"/>
  <c r="G21" i="36"/>
  <c r="G29" i="36"/>
  <c r="G6" i="36"/>
  <c r="G14" i="36"/>
  <c r="G22" i="36"/>
  <c r="G26" i="36"/>
  <c r="G34" i="36"/>
  <c r="P74" i="37"/>
  <c r="I8" i="78"/>
  <c r="G28" i="78"/>
  <c r="I24" i="78"/>
  <c r="L36" i="33"/>
  <c r="D7" i="34" s="1"/>
  <c r="I11" i="32"/>
  <c r="F34" i="32"/>
  <c r="H11" i="32"/>
  <c r="H34" i="32" s="1"/>
  <c r="I10" i="32"/>
  <c r="F39" i="31"/>
  <c r="H10" i="30"/>
  <c r="H11" i="30"/>
  <c r="H12" i="30"/>
  <c r="H13" i="30"/>
  <c r="H14" i="30"/>
  <c r="H15" i="30"/>
  <c r="H18" i="30"/>
  <c r="H19" i="30"/>
  <c r="H20" i="30"/>
  <c r="H21" i="30"/>
  <c r="H22" i="30"/>
  <c r="H23" i="30"/>
  <c r="N7" i="28"/>
  <c r="O7" i="28"/>
  <c r="N8" i="28"/>
  <c r="O8" i="28"/>
  <c r="N9" i="28"/>
  <c r="N10" i="28"/>
  <c r="O10" i="28"/>
  <c r="N11" i="28"/>
  <c r="O11" i="28"/>
  <c r="N12" i="28"/>
  <c r="O12" i="28"/>
  <c r="N13" i="28"/>
  <c r="N14" i="28"/>
  <c r="N15" i="28"/>
  <c r="O15" i="28"/>
  <c r="N16" i="28"/>
  <c r="O16" i="28"/>
  <c r="N17" i="28"/>
  <c r="N18" i="28"/>
  <c r="O18" i="28"/>
  <c r="N19" i="28"/>
  <c r="O19" i="28"/>
  <c r="N21" i="28"/>
  <c r="O21" i="28"/>
  <c r="N20" i="28"/>
  <c r="O20" i="28"/>
  <c r="O22" i="28"/>
  <c r="N23" i="28"/>
  <c r="O23" i="28"/>
  <c r="N24" i="28"/>
  <c r="O24" i="28"/>
  <c r="N25" i="28"/>
  <c r="O25" i="28"/>
  <c r="N26" i="28"/>
  <c r="O26" i="28"/>
  <c r="N27" i="28"/>
  <c r="O28" i="28"/>
  <c r="N29" i="28"/>
  <c r="N30" i="28"/>
  <c r="O30" i="28"/>
  <c r="N31" i="28"/>
  <c r="O31" i="28"/>
  <c r="N32" i="28"/>
  <c r="O32" i="28"/>
  <c r="N33" i="28"/>
  <c r="N34" i="28"/>
  <c r="O34" i="28"/>
  <c r="N6" i="28"/>
  <c r="H9" i="30"/>
  <c r="H16" i="30"/>
  <c r="H17" i="30"/>
  <c r="H8" i="30"/>
  <c r="H7" i="28"/>
  <c r="N36" i="28"/>
  <c r="O36" i="28"/>
  <c r="O14" i="28"/>
  <c r="N22" i="28"/>
  <c r="N35" i="28"/>
  <c r="O35" i="28"/>
  <c r="AU9" i="21"/>
  <c r="AV9" i="21"/>
  <c r="AX9" i="21"/>
  <c r="AY9" i="21"/>
  <c r="AU10" i="21"/>
  <c r="AV10" i="21"/>
  <c r="AX10" i="21"/>
  <c r="AY10" i="21"/>
  <c r="AU12" i="21"/>
  <c r="AV12" i="21"/>
  <c r="AX12" i="21"/>
  <c r="AY12" i="21"/>
  <c r="AU11" i="21"/>
  <c r="AV11" i="21"/>
  <c r="AX11" i="21"/>
  <c r="AY11" i="21"/>
  <c r="AU13" i="21"/>
  <c r="AV13" i="21"/>
  <c r="AX13" i="21"/>
  <c r="AY13" i="21"/>
  <c r="AZ13" i="21" s="1"/>
  <c r="AU14" i="21"/>
  <c r="AV14" i="21"/>
  <c r="AX14" i="21"/>
  <c r="AY14" i="21"/>
  <c r="AU15" i="21"/>
  <c r="AV15" i="21"/>
  <c r="AX15" i="21"/>
  <c r="AY15" i="21"/>
  <c r="AU16" i="21"/>
  <c r="AV16" i="21"/>
  <c r="AX16" i="21"/>
  <c r="AY16" i="21"/>
  <c r="AU17" i="21"/>
  <c r="AV17" i="21"/>
  <c r="AX17" i="21"/>
  <c r="AY17" i="21"/>
  <c r="AU18" i="21"/>
  <c r="AV18" i="21"/>
  <c r="AX18" i="21"/>
  <c r="AY18" i="21"/>
  <c r="AU19" i="21"/>
  <c r="AV19" i="21"/>
  <c r="AX19" i="21"/>
  <c r="AY19" i="21"/>
  <c r="AU20" i="21"/>
  <c r="AV20" i="21"/>
  <c r="AX20" i="21"/>
  <c r="AY20" i="21"/>
  <c r="AU21" i="21"/>
  <c r="AV21" i="21"/>
  <c r="AX21" i="21"/>
  <c r="AY21" i="21"/>
  <c r="AZ21" i="21" s="1"/>
  <c r="AU22" i="21"/>
  <c r="AV22" i="21"/>
  <c r="AX22" i="21"/>
  <c r="AY22" i="21"/>
  <c r="AU23" i="21"/>
  <c r="AV23" i="21"/>
  <c r="AX23" i="21"/>
  <c r="AY23" i="21"/>
  <c r="AU24" i="21"/>
  <c r="AV24" i="21"/>
  <c r="AX24" i="21"/>
  <c r="AY24" i="21"/>
  <c r="AU25" i="21"/>
  <c r="AV25" i="21"/>
  <c r="AX25" i="21"/>
  <c r="AY25" i="21"/>
  <c r="AU26" i="21"/>
  <c r="AV26" i="21"/>
  <c r="AX26" i="21"/>
  <c r="AY26" i="21"/>
  <c r="AU27" i="21"/>
  <c r="AV27" i="21"/>
  <c r="AX27" i="21"/>
  <c r="AY27" i="21"/>
  <c r="AU28" i="21"/>
  <c r="AV28" i="21"/>
  <c r="AX28" i="21"/>
  <c r="AY28" i="21"/>
  <c r="AU29" i="21"/>
  <c r="AV29" i="21"/>
  <c r="AX29" i="21"/>
  <c r="AY29" i="21"/>
  <c r="AU30" i="21"/>
  <c r="AV30" i="21"/>
  <c r="AX30" i="21"/>
  <c r="AY30" i="21"/>
  <c r="AU31" i="21"/>
  <c r="AV31" i="21"/>
  <c r="AX31" i="21"/>
  <c r="AY31" i="21"/>
  <c r="AU32" i="21"/>
  <c r="AV32" i="21"/>
  <c r="AX32" i="21"/>
  <c r="AY32" i="21"/>
  <c r="AU33" i="21"/>
  <c r="AV33" i="21"/>
  <c r="AX33" i="21"/>
  <c r="AY33" i="21"/>
  <c r="AU34" i="21"/>
  <c r="AV34" i="21"/>
  <c r="AX34" i="21"/>
  <c r="AY34" i="21"/>
  <c r="AU35" i="21"/>
  <c r="AV35" i="21"/>
  <c r="AX35" i="21"/>
  <c r="AY35" i="21"/>
  <c r="AU36" i="21"/>
  <c r="AV36" i="21"/>
  <c r="AX36" i="21"/>
  <c r="AY36" i="21"/>
  <c r="AU37" i="21"/>
  <c r="AV37" i="21"/>
  <c r="AX37" i="21"/>
  <c r="AY37" i="21"/>
  <c r="AU38" i="21"/>
  <c r="AV38" i="21"/>
  <c r="AX38" i="21"/>
  <c r="AY38" i="21"/>
  <c r="AU39" i="21"/>
  <c r="AV39" i="21"/>
  <c r="AX39" i="21"/>
  <c r="AY39" i="21"/>
  <c r="AU40" i="21"/>
  <c r="AV40" i="21"/>
  <c r="AX40" i="21"/>
  <c r="AY40" i="21"/>
  <c r="AU41" i="21"/>
  <c r="AV41" i="21"/>
  <c r="AX41" i="21"/>
  <c r="AY41" i="21"/>
  <c r="AU42" i="21"/>
  <c r="AV42" i="21"/>
  <c r="AX42" i="21"/>
  <c r="AY42" i="21"/>
  <c r="AU43" i="21"/>
  <c r="AV43" i="21"/>
  <c r="AX43" i="21"/>
  <c r="AY43" i="21"/>
  <c r="AU44" i="21"/>
  <c r="AV44" i="21"/>
  <c r="AX44" i="21"/>
  <c r="AY44" i="21"/>
  <c r="AU45" i="21"/>
  <c r="AV45" i="21"/>
  <c r="AX45" i="21"/>
  <c r="AY45" i="21"/>
  <c r="AU46" i="21"/>
  <c r="AV46" i="21"/>
  <c r="AX46" i="21"/>
  <c r="AY46" i="21"/>
  <c r="AU47" i="21"/>
  <c r="AV47" i="21"/>
  <c r="AX47" i="21"/>
  <c r="AY47" i="21"/>
  <c r="AU48" i="21"/>
  <c r="AV48" i="21"/>
  <c r="AX48" i="21"/>
  <c r="AY48" i="21"/>
  <c r="AU49" i="21"/>
  <c r="AV49" i="21"/>
  <c r="AX49" i="21"/>
  <c r="AY49" i="21"/>
  <c r="AU50" i="21"/>
  <c r="AV50" i="21"/>
  <c r="AX50" i="21"/>
  <c r="AY50" i="21"/>
  <c r="AU51" i="21"/>
  <c r="AV51" i="21"/>
  <c r="AX51" i="21"/>
  <c r="AY51" i="21"/>
  <c r="AU52" i="21"/>
  <c r="AV52" i="21"/>
  <c r="AX52" i="21"/>
  <c r="AY52" i="21"/>
  <c r="AU53" i="21"/>
  <c r="AV53" i="21"/>
  <c r="AX53" i="21"/>
  <c r="AY53" i="21"/>
  <c r="AU54" i="21"/>
  <c r="AV54" i="21"/>
  <c r="AX54" i="21"/>
  <c r="AY54" i="21"/>
  <c r="AU55" i="21"/>
  <c r="AV55" i="21"/>
  <c r="AX55" i="21"/>
  <c r="AY55" i="21"/>
  <c r="AU56" i="21"/>
  <c r="AV56" i="21"/>
  <c r="AX56" i="21"/>
  <c r="AY56" i="21"/>
  <c r="AU57" i="21"/>
  <c r="AV57" i="21"/>
  <c r="AX57" i="21"/>
  <c r="AY57" i="21"/>
  <c r="AU58" i="21"/>
  <c r="AV58" i="21"/>
  <c r="AX58" i="21"/>
  <c r="AY58" i="21"/>
  <c r="AU59" i="21"/>
  <c r="AV59" i="21"/>
  <c r="AX59" i="21"/>
  <c r="AY59" i="21"/>
  <c r="AU60" i="21"/>
  <c r="AV60" i="21"/>
  <c r="AX60" i="21"/>
  <c r="AY60" i="21"/>
  <c r="AU61" i="21"/>
  <c r="AV61" i="21"/>
  <c r="AX61" i="21"/>
  <c r="AY61" i="21"/>
  <c r="AU62" i="21"/>
  <c r="AV62" i="21"/>
  <c r="AX62" i="21"/>
  <c r="AY62" i="21"/>
  <c r="AU63" i="21"/>
  <c r="AV63" i="21"/>
  <c r="AX63" i="21"/>
  <c r="AY63" i="21"/>
  <c r="AU64" i="21"/>
  <c r="AV64" i="21"/>
  <c r="AX64" i="21"/>
  <c r="AY64" i="21"/>
  <c r="AU65" i="21"/>
  <c r="AV65" i="21"/>
  <c r="AX65" i="21"/>
  <c r="AY65" i="21"/>
  <c r="AU66" i="21"/>
  <c r="AV66" i="21"/>
  <c r="AX66" i="21"/>
  <c r="AY66" i="21"/>
  <c r="AU67" i="21"/>
  <c r="AV67" i="21"/>
  <c r="AX67" i="21"/>
  <c r="AY67" i="21"/>
  <c r="AU68" i="21"/>
  <c r="AV68" i="21"/>
  <c r="AX68" i="21"/>
  <c r="AY68" i="21"/>
  <c r="AU69" i="21"/>
  <c r="AV69" i="21"/>
  <c r="AX69" i="21"/>
  <c r="AY69" i="21"/>
  <c r="AU70" i="21"/>
  <c r="AV70" i="21"/>
  <c r="AX70" i="21"/>
  <c r="AY70" i="21"/>
  <c r="AU71" i="21"/>
  <c r="AV71" i="21"/>
  <c r="AX71" i="21"/>
  <c r="AY71" i="21"/>
  <c r="AU72" i="21"/>
  <c r="AV72" i="21"/>
  <c r="AX72" i="21"/>
  <c r="AY72" i="21"/>
  <c r="AU73" i="21"/>
  <c r="AV73" i="21"/>
  <c r="AX73" i="21"/>
  <c r="AY73" i="21"/>
  <c r="AU74" i="21"/>
  <c r="AV74" i="21"/>
  <c r="AX74" i="21"/>
  <c r="AY74" i="21"/>
  <c r="AU75" i="21"/>
  <c r="AV75" i="21"/>
  <c r="AX75" i="21"/>
  <c r="AY75" i="21"/>
  <c r="AU76" i="21"/>
  <c r="AV76" i="21"/>
  <c r="AX76" i="21"/>
  <c r="AY76" i="21"/>
  <c r="AU77" i="21"/>
  <c r="AV77" i="21"/>
  <c r="AX77" i="21"/>
  <c r="AY77" i="21"/>
  <c r="AU78" i="21"/>
  <c r="AV78" i="21"/>
  <c r="AX78" i="21"/>
  <c r="AY78" i="21"/>
  <c r="AU79" i="21"/>
  <c r="AV79" i="21"/>
  <c r="AX79" i="21"/>
  <c r="AY79" i="21"/>
  <c r="AU80" i="21"/>
  <c r="AV80" i="21"/>
  <c r="AX80" i="21"/>
  <c r="AY80" i="21"/>
  <c r="AU81" i="21"/>
  <c r="AV81" i="21"/>
  <c r="AX81" i="21"/>
  <c r="AY81" i="21"/>
  <c r="AU82" i="21"/>
  <c r="AV82" i="21"/>
  <c r="AX82" i="21"/>
  <c r="AY82" i="21"/>
  <c r="AU83" i="21"/>
  <c r="AV83" i="21"/>
  <c r="AX83" i="21"/>
  <c r="AY83" i="21"/>
  <c r="AU84" i="21"/>
  <c r="AV84" i="21"/>
  <c r="AX84" i="21"/>
  <c r="AY84" i="21"/>
  <c r="AU85" i="21"/>
  <c r="AV85" i="21"/>
  <c r="AX85" i="21"/>
  <c r="AY85" i="21"/>
  <c r="AU86" i="21"/>
  <c r="AV86" i="21"/>
  <c r="AX86" i="21"/>
  <c r="AY86" i="21"/>
  <c r="AU87" i="21"/>
  <c r="AV87" i="21"/>
  <c r="AW87" i="21" s="1"/>
  <c r="AX87" i="21"/>
  <c r="AY87" i="21"/>
  <c r="AU88" i="21"/>
  <c r="AV88" i="21"/>
  <c r="AX88" i="21"/>
  <c r="AY88" i="21"/>
  <c r="AU89" i="21"/>
  <c r="AV89" i="21"/>
  <c r="AX89" i="21"/>
  <c r="AY89" i="21"/>
  <c r="AU90" i="21"/>
  <c r="AV90" i="21"/>
  <c r="AX90" i="21"/>
  <c r="AY90" i="21"/>
  <c r="AU91" i="21"/>
  <c r="AV91" i="21"/>
  <c r="AX91" i="21"/>
  <c r="AY91" i="21"/>
  <c r="AU92" i="21"/>
  <c r="AV92" i="21"/>
  <c r="AX92" i="21"/>
  <c r="AY92" i="21"/>
  <c r="AU93" i="21"/>
  <c r="AV93" i="21"/>
  <c r="AX93" i="21"/>
  <c r="AY93" i="21"/>
  <c r="AU94" i="21"/>
  <c r="AV94" i="21"/>
  <c r="AX94" i="21"/>
  <c r="AY94" i="21"/>
  <c r="AU95" i="21"/>
  <c r="AV95" i="21"/>
  <c r="AX95" i="21"/>
  <c r="AY95" i="21"/>
  <c r="AU96" i="21"/>
  <c r="AV96" i="21"/>
  <c r="AX96" i="21"/>
  <c r="AY96" i="21"/>
  <c r="AU97" i="21"/>
  <c r="AV97" i="21"/>
  <c r="AX97" i="21"/>
  <c r="AY97" i="21"/>
  <c r="AU98" i="21"/>
  <c r="AV98" i="21"/>
  <c r="AX98" i="21"/>
  <c r="AY98" i="21"/>
  <c r="AU99" i="21"/>
  <c r="AV99" i="21"/>
  <c r="AX99" i="21"/>
  <c r="AY99" i="21"/>
  <c r="AU100" i="21"/>
  <c r="AV100" i="21"/>
  <c r="AX100" i="21"/>
  <c r="AY100" i="21"/>
  <c r="AU101" i="21"/>
  <c r="AV101" i="21"/>
  <c r="AX101" i="21"/>
  <c r="AY101" i="21"/>
  <c r="AU102" i="21"/>
  <c r="AV102" i="21"/>
  <c r="AX102" i="21"/>
  <c r="AY102" i="21"/>
  <c r="AU103" i="21"/>
  <c r="AV103" i="21"/>
  <c r="AX103" i="21"/>
  <c r="AY103" i="21"/>
  <c r="AU104" i="21"/>
  <c r="AV104" i="21"/>
  <c r="AX104" i="21"/>
  <c r="AY104" i="21"/>
  <c r="AU105" i="21"/>
  <c r="AV105" i="21"/>
  <c r="AX105" i="21"/>
  <c r="AY105" i="21"/>
  <c r="AU106" i="21"/>
  <c r="AV106" i="21"/>
  <c r="AX106" i="21"/>
  <c r="AY106" i="21"/>
  <c r="AU107" i="21"/>
  <c r="AV107" i="21"/>
  <c r="AX107" i="21"/>
  <c r="AY107" i="21"/>
  <c r="AU108" i="21"/>
  <c r="AV108" i="21"/>
  <c r="AX108" i="21"/>
  <c r="AY108" i="21"/>
  <c r="AU109" i="21"/>
  <c r="AV109" i="21"/>
  <c r="AX109" i="21"/>
  <c r="AY109" i="21"/>
  <c r="AU110" i="21"/>
  <c r="AV110" i="21"/>
  <c r="AX110" i="21"/>
  <c r="AY110" i="21"/>
  <c r="AU111" i="21"/>
  <c r="AV111" i="21"/>
  <c r="AX111" i="21"/>
  <c r="AY111" i="21"/>
  <c r="AU112" i="21"/>
  <c r="AV112" i="21"/>
  <c r="AX112" i="21"/>
  <c r="AY112" i="21"/>
  <c r="AU113" i="21"/>
  <c r="AV113" i="21"/>
  <c r="AX113" i="21"/>
  <c r="AY113" i="21"/>
  <c r="AU114" i="21"/>
  <c r="AV114" i="21"/>
  <c r="AX114" i="21"/>
  <c r="AY114" i="21"/>
  <c r="AU115" i="21"/>
  <c r="AV115" i="21"/>
  <c r="AX115" i="21"/>
  <c r="AY115" i="21"/>
  <c r="AU116" i="21"/>
  <c r="AV116" i="21"/>
  <c r="AX116" i="21"/>
  <c r="AY116" i="21"/>
  <c r="AU117" i="21"/>
  <c r="AV117" i="21"/>
  <c r="AX117" i="21"/>
  <c r="AY117" i="21"/>
  <c r="AU118" i="21"/>
  <c r="AV118" i="21"/>
  <c r="AX118" i="21"/>
  <c r="AY118" i="21"/>
  <c r="AU119" i="21"/>
  <c r="AV119" i="21"/>
  <c r="AX119" i="21"/>
  <c r="AY119" i="21"/>
  <c r="AU120" i="21"/>
  <c r="AV120" i="21"/>
  <c r="AX120" i="21"/>
  <c r="AY120" i="21"/>
  <c r="AU121" i="21"/>
  <c r="AV121" i="21"/>
  <c r="AX121" i="21"/>
  <c r="AY121" i="21"/>
  <c r="AU122" i="21"/>
  <c r="AV122" i="21"/>
  <c r="AX122" i="21"/>
  <c r="AY122" i="21"/>
  <c r="AU123" i="21"/>
  <c r="AV123" i="21"/>
  <c r="AX123" i="21"/>
  <c r="AY123" i="21"/>
  <c r="AU124" i="21"/>
  <c r="AV124" i="21"/>
  <c r="AX124" i="21"/>
  <c r="AY124" i="21"/>
  <c r="AU125" i="21"/>
  <c r="AV125" i="21"/>
  <c r="AX125" i="21"/>
  <c r="AY125" i="21"/>
  <c r="AU126" i="21"/>
  <c r="AV126" i="21"/>
  <c r="AX126" i="21"/>
  <c r="AY126" i="21"/>
  <c r="AU127" i="21"/>
  <c r="AV127" i="21"/>
  <c r="AX127" i="21"/>
  <c r="AY127" i="21"/>
  <c r="AU128" i="21"/>
  <c r="AV128" i="21"/>
  <c r="AX128" i="21"/>
  <c r="AY128" i="21"/>
  <c r="AU129" i="21"/>
  <c r="AV129" i="21"/>
  <c r="AX129" i="21"/>
  <c r="AY129" i="21"/>
  <c r="AU130" i="21"/>
  <c r="AV130" i="21"/>
  <c r="AX130" i="21"/>
  <c r="AY130" i="21"/>
  <c r="AU131" i="21"/>
  <c r="AV131" i="21"/>
  <c r="AX131" i="21"/>
  <c r="AY131" i="21"/>
  <c r="AZ131" i="21" s="1"/>
  <c r="AU132" i="21"/>
  <c r="AV132" i="21"/>
  <c r="AX132" i="21"/>
  <c r="AY132" i="21"/>
  <c r="AU133" i="21"/>
  <c r="AV133" i="21"/>
  <c r="AX133" i="21"/>
  <c r="AY133" i="21"/>
  <c r="AU134" i="21"/>
  <c r="AV134" i="21"/>
  <c r="AX134" i="21"/>
  <c r="AY134" i="21"/>
  <c r="AU135" i="21"/>
  <c r="AV135" i="21"/>
  <c r="AX135" i="21"/>
  <c r="AY135" i="21"/>
  <c r="AU136" i="21"/>
  <c r="AV136" i="21"/>
  <c r="AX136" i="21"/>
  <c r="AY136" i="21"/>
  <c r="AU137" i="21"/>
  <c r="AV137" i="21"/>
  <c r="AX137" i="21"/>
  <c r="AY137" i="21"/>
  <c r="AU138" i="21"/>
  <c r="AV138" i="21"/>
  <c r="AX138" i="21"/>
  <c r="AY138" i="21"/>
  <c r="AU139" i="21"/>
  <c r="AV139" i="21"/>
  <c r="AX139" i="21"/>
  <c r="AY139" i="21"/>
  <c r="AU140" i="21"/>
  <c r="AV140" i="21"/>
  <c r="AX140" i="21"/>
  <c r="AY140" i="21"/>
  <c r="AU141" i="21"/>
  <c r="AV141" i="21"/>
  <c r="AX141" i="21"/>
  <c r="AY141" i="21"/>
  <c r="AU142" i="21"/>
  <c r="AV142" i="21"/>
  <c r="AX142" i="21"/>
  <c r="AY142" i="21"/>
  <c r="AU143" i="21"/>
  <c r="AV143" i="21"/>
  <c r="AX143" i="21"/>
  <c r="AY143" i="21"/>
  <c r="AU144" i="21"/>
  <c r="AV144" i="21"/>
  <c r="AX144" i="21"/>
  <c r="AY144" i="21"/>
  <c r="AU145" i="21"/>
  <c r="AV145" i="21"/>
  <c r="AX145" i="21"/>
  <c r="AY145" i="21"/>
  <c r="AU146" i="21"/>
  <c r="AV146" i="21"/>
  <c r="AX146" i="21"/>
  <c r="AY146" i="21"/>
  <c r="AU147" i="21"/>
  <c r="AV147" i="21"/>
  <c r="AX147" i="21"/>
  <c r="AY147" i="21"/>
  <c r="AU148" i="21"/>
  <c r="AV148" i="21"/>
  <c r="AX148" i="21"/>
  <c r="AY148" i="21"/>
  <c r="AU149" i="21"/>
  <c r="AV149" i="21"/>
  <c r="AX149" i="21"/>
  <c r="AY149" i="21"/>
  <c r="AU150" i="21"/>
  <c r="AV150" i="21"/>
  <c r="AX150" i="21"/>
  <c r="AY150" i="21"/>
  <c r="AU151" i="21"/>
  <c r="AV151" i="21"/>
  <c r="AX151" i="21"/>
  <c r="AY151" i="21"/>
  <c r="AU152" i="21"/>
  <c r="AV152" i="21"/>
  <c r="AX152" i="21"/>
  <c r="AY152" i="21"/>
  <c r="AU153" i="21"/>
  <c r="AV153" i="21"/>
  <c r="AX153" i="21"/>
  <c r="AY153" i="21"/>
  <c r="AU154" i="21"/>
  <c r="AV154" i="21"/>
  <c r="AX154" i="21"/>
  <c r="AY154" i="21"/>
  <c r="AU155" i="21"/>
  <c r="AV155" i="21"/>
  <c r="AX155" i="21"/>
  <c r="AY155" i="21"/>
  <c r="AU156" i="21"/>
  <c r="AV156" i="21"/>
  <c r="AX156" i="21"/>
  <c r="AY156" i="21"/>
  <c r="AU157" i="21"/>
  <c r="AV157" i="21"/>
  <c r="AX157" i="21"/>
  <c r="AY157" i="21"/>
  <c r="AU158" i="21"/>
  <c r="AV158" i="21"/>
  <c r="AX158" i="21"/>
  <c r="AY158" i="21"/>
  <c r="AT158" i="21"/>
  <c r="AT9" i="21"/>
  <c r="AT10" i="21"/>
  <c r="AT12" i="21"/>
  <c r="AT11" i="21"/>
  <c r="AT13" i="21"/>
  <c r="AT14" i="21"/>
  <c r="AT15" i="21"/>
  <c r="AT16" i="21"/>
  <c r="AT17" i="21"/>
  <c r="AT18" i="21"/>
  <c r="AT19" i="21"/>
  <c r="AT20" i="21"/>
  <c r="AT21" i="21"/>
  <c r="AT22" i="21"/>
  <c r="AT23" i="21"/>
  <c r="AT24" i="21"/>
  <c r="AT25" i="21"/>
  <c r="AT26" i="21"/>
  <c r="AT27" i="21"/>
  <c r="AT28" i="21"/>
  <c r="AT29" i="21"/>
  <c r="AT30" i="21"/>
  <c r="AT31" i="21"/>
  <c r="AT32" i="21"/>
  <c r="AT33" i="21"/>
  <c r="AT34" i="21"/>
  <c r="AT35" i="21"/>
  <c r="AT36" i="21"/>
  <c r="AT37" i="21"/>
  <c r="AT38" i="21"/>
  <c r="AT39" i="21"/>
  <c r="AT40" i="21"/>
  <c r="AT41" i="21"/>
  <c r="AT42" i="21"/>
  <c r="AT43" i="21"/>
  <c r="AT44" i="21"/>
  <c r="AT45" i="21"/>
  <c r="AT46" i="21"/>
  <c r="AT47" i="21"/>
  <c r="AT48" i="21"/>
  <c r="AT49" i="21"/>
  <c r="AT50" i="21"/>
  <c r="AT51" i="21"/>
  <c r="AT52" i="21"/>
  <c r="AT53" i="21"/>
  <c r="AT54" i="21"/>
  <c r="AT55" i="21"/>
  <c r="AT56" i="21"/>
  <c r="AT57" i="21"/>
  <c r="AT58" i="21"/>
  <c r="AT59" i="21"/>
  <c r="AT60" i="21"/>
  <c r="AT61" i="21"/>
  <c r="AT62" i="21"/>
  <c r="AT63" i="21"/>
  <c r="AT64" i="21"/>
  <c r="AT65" i="21"/>
  <c r="AT66" i="21"/>
  <c r="AT67" i="21"/>
  <c r="AT68" i="21"/>
  <c r="AT69" i="21"/>
  <c r="AT70" i="21"/>
  <c r="AT71" i="21"/>
  <c r="AT72" i="21"/>
  <c r="AT73" i="21"/>
  <c r="AT74" i="21"/>
  <c r="AT75" i="21"/>
  <c r="AT76" i="21"/>
  <c r="AT77" i="21"/>
  <c r="AT78" i="21"/>
  <c r="AT79" i="21"/>
  <c r="AT80" i="21"/>
  <c r="AT81" i="21"/>
  <c r="AT82" i="21"/>
  <c r="AT83" i="21"/>
  <c r="AT84" i="21"/>
  <c r="AT85" i="21"/>
  <c r="AT86" i="21"/>
  <c r="AT87" i="21"/>
  <c r="AT88" i="21"/>
  <c r="AT89" i="21"/>
  <c r="AT90" i="21"/>
  <c r="AT91" i="21"/>
  <c r="AT92" i="21"/>
  <c r="AT93" i="21"/>
  <c r="AT94" i="21"/>
  <c r="AT95" i="21"/>
  <c r="AT96" i="21"/>
  <c r="AT97" i="21"/>
  <c r="AT98" i="21"/>
  <c r="AT99" i="21"/>
  <c r="AT100" i="21"/>
  <c r="AT101" i="21"/>
  <c r="AT102" i="21"/>
  <c r="AT103" i="21"/>
  <c r="AT104" i="21"/>
  <c r="AT105" i="21"/>
  <c r="AT106" i="21"/>
  <c r="AT107" i="21"/>
  <c r="AT108" i="21"/>
  <c r="AT109" i="21"/>
  <c r="AT110" i="21"/>
  <c r="AT111" i="21"/>
  <c r="AT112" i="21"/>
  <c r="AT113" i="21"/>
  <c r="AT114" i="21"/>
  <c r="AT115" i="21"/>
  <c r="AT116" i="21"/>
  <c r="AT117" i="21"/>
  <c r="AT118" i="21"/>
  <c r="AT119" i="21"/>
  <c r="AT120" i="21"/>
  <c r="AT121" i="21"/>
  <c r="AT122" i="21"/>
  <c r="AT123" i="21"/>
  <c r="AT124" i="21"/>
  <c r="AT125" i="21"/>
  <c r="AT126" i="21"/>
  <c r="AT127" i="21"/>
  <c r="AT128" i="21"/>
  <c r="AT129" i="21"/>
  <c r="AT130" i="21"/>
  <c r="AT131" i="21"/>
  <c r="AT132" i="21"/>
  <c r="AT133" i="21"/>
  <c r="AT134" i="21"/>
  <c r="AT135" i="21"/>
  <c r="AT136" i="21"/>
  <c r="AT137" i="21"/>
  <c r="AT138" i="21"/>
  <c r="AT139" i="21"/>
  <c r="AT140" i="21"/>
  <c r="AT141" i="21"/>
  <c r="AT142" i="21"/>
  <c r="AT143" i="21"/>
  <c r="AT144" i="21"/>
  <c r="AT145" i="21"/>
  <c r="AT146" i="21"/>
  <c r="AT147" i="21"/>
  <c r="AT148" i="21"/>
  <c r="AT149" i="21"/>
  <c r="AT150" i="21"/>
  <c r="AT151" i="21"/>
  <c r="AT152" i="21"/>
  <c r="AT153" i="21"/>
  <c r="AT154" i="21"/>
  <c r="AT155" i="21"/>
  <c r="AT156" i="21"/>
  <c r="AT157" i="21"/>
  <c r="AQ8" i="21"/>
  <c r="AQ9" i="21"/>
  <c r="AQ10" i="21"/>
  <c r="AQ12" i="21"/>
  <c r="AQ11" i="21"/>
  <c r="AQ13" i="21"/>
  <c r="AQ14" i="21"/>
  <c r="AQ15" i="21"/>
  <c r="AQ16" i="21"/>
  <c r="AQ17" i="21"/>
  <c r="AQ18" i="21"/>
  <c r="AQ19" i="21"/>
  <c r="AQ20" i="21"/>
  <c r="AQ21" i="21"/>
  <c r="AQ22" i="2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36" i="21"/>
  <c r="AQ37" i="21"/>
  <c r="AQ38" i="21"/>
  <c r="AQ39" i="21"/>
  <c r="AQ40" i="21"/>
  <c r="AQ41" i="21"/>
  <c r="AQ42" i="21"/>
  <c r="AQ43" i="21"/>
  <c r="AQ44" i="21"/>
  <c r="AQ45" i="21"/>
  <c r="AQ46" i="21"/>
  <c r="AQ47" i="21"/>
  <c r="AQ48" i="21"/>
  <c r="AQ49" i="21"/>
  <c r="AQ50" i="21"/>
  <c r="AQ51" i="21"/>
  <c r="AQ52" i="21"/>
  <c r="AQ53" i="21"/>
  <c r="AQ54" i="21"/>
  <c r="AQ55" i="21"/>
  <c r="AQ56" i="21"/>
  <c r="AQ57" i="21"/>
  <c r="AQ58" i="21"/>
  <c r="AQ59" i="21"/>
  <c r="AQ60" i="21"/>
  <c r="AQ61" i="21"/>
  <c r="AQ62" i="21"/>
  <c r="AQ63" i="21"/>
  <c r="AQ64" i="21"/>
  <c r="AQ65" i="21"/>
  <c r="AQ66" i="21"/>
  <c r="AQ67" i="21"/>
  <c r="AQ68" i="21"/>
  <c r="AQ69" i="21"/>
  <c r="AQ70" i="21"/>
  <c r="AQ71" i="21"/>
  <c r="AQ72" i="21"/>
  <c r="AQ73" i="21"/>
  <c r="AQ74" i="21"/>
  <c r="AQ75" i="21"/>
  <c r="AQ76" i="21"/>
  <c r="AQ77" i="21"/>
  <c r="AQ78" i="21"/>
  <c r="AQ79" i="21"/>
  <c r="AQ80" i="21"/>
  <c r="AQ81" i="21"/>
  <c r="AQ82" i="21"/>
  <c r="AQ83" i="21"/>
  <c r="AQ84" i="21"/>
  <c r="AQ85" i="21"/>
  <c r="AQ86" i="21"/>
  <c r="AQ87" i="21"/>
  <c r="AQ88" i="21"/>
  <c r="AQ89" i="21"/>
  <c r="AQ90" i="21"/>
  <c r="AQ91" i="21"/>
  <c r="AQ92" i="21"/>
  <c r="AQ93" i="21"/>
  <c r="AQ94" i="21"/>
  <c r="AQ95" i="21"/>
  <c r="AQ96" i="21"/>
  <c r="AQ97" i="21"/>
  <c r="AQ98" i="21"/>
  <c r="AQ99" i="21"/>
  <c r="AQ100" i="21"/>
  <c r="AQ101" i="21"/>
  <c r="AQ102" i="21"/>
  <c r="AQ103" i="21"/>
  <c r="AQ104" i="21"/>
  <c r="AQ105" i="21"/>
  <c r="AQ106" i="21"/>
  <c r="AQ107" i="21"/>
  <c r="AQ108" i="21"/>
  <c r="AQ109" i="21"/>
  <c r="AQ110" i="21"/>
  <c r="AQ111" i="21"/>
  <c r="AQ112" i="21"/>
  <c r="AQ113" i="21"/>
  <c r="AQ114" i="21"/>
  <c r="AQ115" i="21"/>
  <c r="AQ116" i="21"/>
  <c r="AQ117" i="21"/>
  <c r="AQ118" i="21"/>
  <c r="AQ119" i="21"/>
  <c r="AQ120" i="21"/>
  <c r="AQ121" i="21"/>
  <c r="AQ122" i="21"/>
  <c r="AQ123" i="21"/>
  <c r="AQ124" i="21"/>
  <c r="AQ125" i="21"/>
  <c r="AQ126" i="21"/>
  <c r="AQ127" i="21"/>
  <c r="AQ128" i="21"/>
  <c r="AQ129" i="21"/>
  <c r="AQ130" i="21"/>
  <c r="AQ131" i="21"/>
  <c r="AQ132" i="21"/>
  <c r="AQ133" i="21"/>
  <c r="AQ134" i="21"/>
  <c r="AQ135" i="21"/>
  <c r="AQ136" i="21"/>
  <c r="AQ137" i="21"/>
  <c r="AQ138" i="21"/>
  <c r="AQ139" i="21"/>
  <c r="AQ140" i="21"/>
  <c r="AQ141" i="21"/>
  <c r="AQ142" i="21"/>
  <c r="AQ143" i="21"/>
  <c r="AQ144" i="21"/>
  <c r="AQ145" i="21"/>
  <c r="AQ146" i="21"/>
  <c r="AQ147" i="21"/>
  <c r="AQ148" i="21"/>
  <c r="AQ149" i="21"/>
  <c r="AQ150" i="21"/>
  <c r="AQ151" i="21"/>
  <c r="AQ152" i="21"/>
  <c r="AQ153" i="21"/>
  <c r="AQ154" i="21"/>
  <c r="AQ155" i="21"/>
  <c r="AQ156" i="21"/>
  <c r="AQ157" i="21"/>
  <c r="AN9" i="21"/>
  <c r="AN10" i="21"/>
  <c r="AN12" i="21"/>
  <c r="AN11" i="21"/>
  <c r="AN13" i="21"/>
  <c r="AN14" i="21"/>
  <c r="AN15" i="21"/>
  <c r="AN16" i="21"/>
  <c r="AN17" i="21"/>
  <c r="AN18" i="21"/>
  <c r="AN19" i="21"/>
  <c r="AN20" i="21"/>
  <c r="AN21" i="21"/>
  <c r="AN22" i="21"/>
  <c r="AN23" i="21"/>
  <c r="AN24" i="21"/>
  <c r="AN25" i="21"/>
  <c r="AN26" i="21"/>
  <c r="AN27" i="21"/>
  <c r="AN28" i="21"/>
  <c r="AN29" i="21"/>
  <c r="AN30" i="21"/>
  <c r="AN31" i="21"/>
  <c r="AN32" i="21"/>
  <c r="AN33" i="21"/>
  <c r="AN34" i="21"/>
  <c r="AN35" i="21"/>
  <c r="AN36" i="21"/>
  <c r="AN37" i="21"/>
  <c r="AN38" i="21"/>
  <c r="AN39" i="21"/>
  <c r="AN40" i="21"/>
  <c r="AN41" i="21"/>
  <c r="AN42" i="21"/>
  <c r="AN43" i="21"/>
  <c r="AN44" i="21"/>
  <c r="AN45" i="21"/>
  <c r="AN46" i="21"/>
  <c r="AN47" i="21"/>
  <c r="AN48" i="21"/>
  <c r="AN49" i="21"/>
  <c r="AN50" i="21"/>
  <c r="AN51" i="21"/>
  <c r="AN52" i="21"/>
  <c r="AN53" i="21"/>
  <c r="AN54" i="21"/>
  <c r="AN55" i="21"/>
  <c r="AN56" i="21"/>
  <c r="AN57" i="21"/>
  <c r="AN58" i="21"/>
  <c r="AN59" i="21"/>
  <c r="AN60" i="21"/>
  <c r="AN61" i="21"/>
  <c r="AN62" i="21"/>
  <c r="AN63" i="21"/>
  <c r="AN64" i="21"/>
  <c r="AN65" i="21"/>
  <c r="AN66" i="21"/>
  <c r="AN67" i="21"/>
  <c r="AN68" i="21"/>
  <c r="AN69" i="21"/>
  <c r="AN70" i="21"/>
  <c r="AN71" i="21"/>
  <c r="AN72" i="21"/>
  <c r="AN73" i="21"/>
  <c r="AN74" i="21"/>
  <c r="AN75" i="21"/>
  <c r="AN76" i="21"/>
  <c r="AN77" i="21"/>
  <c r="AN78" i="21"/>
  <c r="AN79" i="21"/>
  <c r="AN80" i="21"/>
  <c r="AN81" i="21"/>
  <c r="AN82" i="21"/>
  <c r="AN83" i="21"/>
  <c r="AN84" i="21"/>
  <c r="AN85" i="21"/>
  <c r="AN86" i="21"/>
  <c r="AN87" i="21"/>
  <c r="AN88" i="21"/>
  <c r="AN89" i="21"/>
  <c r="AN90" i="21"/>
  <c r="AN91" i="21"/>
  <c r="AN92" i="21"/>
  <c r="AN93" i="21"/>
  <c r="AN94" i="21"/>
  <c r="AN95" i="21"/>
  <c r="AN96" i="21"/>
  <c r="AN97" i="21"/>
  <c r="AN98" i="21"/>
  <c r="AN99" i="21"/>
  <c r="AN100" i="21"/>
  <c r="AN101" i="21"/>
  <c r="AN102" i="21"/>
  <c r="AN103" i="21"/>
  <c r="AN104" i="21"/>
  <c r="AN105" i="21"/>
  <c r="AN106" i="21"/>
  <c r="AN107" i="21"/>
  <c r="AN108" i="21"/>
  <c r="AN109" i="21"/>
  <c r="AN110" i="21"/>
  <c r="AN111" i="21"/>
  <c r="AN112" i="21"/>
  <c r="AN113" i="21"/>
  <c r="AN114" i="21"/>
  <c r="AN115" i="21"/>
  <c r="AN116" i="21"/>
  <c r="AN117" i="21"/>
  <c r="AN118" i="21"/>
  <c r="AN119" i="21"/>
  <c r="AN120" i="21"/>
  <c r="AN121" i="21"/>
  <c r="AN122" i="21"/>
  <c r="AN123" i="21"/>
  <c r="AN124" i="21"/>
  <c r="AN125" i="21"/>
  <c r="AN126" i="21"/>
  <c r="AN127" i="21"/>
  <c r="AN128" i="21"/>
  <c r="AN129" i="21"/>
  <c r="AN130" i="21"/>
  <c r="AN131" i="21"/>
  <c r="AN132" i="21"/>
  <c r="AN133" i="21"/>
  <c r="AN134" i="21"/>
  <c r="AN135" i="21"/>
  <c r="AN136" i="21"/>
  <c r="AN137" i="21"/>
  <c r="AN138" i="21"/>
  <c r="AN139" i="21"/>
  <c r="AN140" i="21"/>
  <c r="AN141" i="21"/>
  <c r="AN142" i="21"/>
  <c r="AN143" i="21"/>
  <c r="AN144" i="21"/>
  <c r="AN145" i="21"/>
  <c r="AN146" i="21"/>
  <c r="AN147" i="21"/>
  <c r="AN148" i="21"/>
  <c r="AN149" i="21"/>
  <c r="AN150" i="21"/>
  <c r="AN151" i="21"/>
  <c r="AN152" i="21"/>
  <c r="AN153" i="21"/>
  <c r="AN154" i="21"/>
  <c r="AN155" i="21"/>
  <c r="AN156" i="21"/>
  <c r="AN157" i="21"/>
  <c r="AN158" i="21"/>
  <c r="AK8" i="21"/>
  <c r="AK9" i="21"/>
  <c r="AK10" i="21"/>
  <c r="AK12" i="21"/>
  <c r="AK11" i="21"/>
  <c r="AK13" i="21"/>
  <c r="AK14" i="21"/>
  <c r="AK15" i="21"/>
  <c r="AK16" i="21"/>
  <c r="AK17" i="21"/>
  <c r="AK18" i="21"/>
  <c r="AK19" i="21"/>
  <c r="AK20" i="21"/>
  <c r="AK21" i="21"/>
  <c r="AK22" i="21"/>
  <c r="AK23" i="21"/>
  <c r="AK24" i="21"/>
  <c r="AK25" i="21"/>
  <c r="AK26" i="21"/>
  <c r="AK27" i="21"/>
  <c r="AK28" i="21"/>
  <c r="AK29" i="21"/>
  <c r="AK30" i="21"/>
  <c r="AK31" i="21"/>
  <c r="AK32" i="21"/>
  <c r="AK33" i="21"/>
  <c r="AK34" i="21"/>
  <c r="AK35" i="21"/>
  <c r="AK36" i="21"/>
  <c r="AK37" i="21"/>
  <c r="AK38" i="21"/>
  <c r="AK39" i="21"/>
  <c r="AK40" i="21"/>
  <c r="AK41" i="21"/>
  <c r="AK42" i="21"/>
  <c r="AK43" i="21"/>
  <c r="AK44" i="21"/>
  <c r="AK45" i="21"/>
  <c r="AK46" i="21"/>
  <c r="AK47" i="21"/>
  <c r="AK48" i="21"/>
  <c r="AK49" i="21"/>
  <c r="AK50" i="21"/>
  <c r="AK51" i="21"/>
  <c r="AK52" i="21"/>
  <c r="AK53" i="21"/>
  <c r="AK54" i="21"/>
  <c r="AK55" i="21"/>
  <c r="AK56" i="21"/>
  <c r="AK57" i="21"/>
  <c r="AK58" i="21"/>
  <c r="AK59" i="21"/>
  <c r="AK60" i="21"/>
  <c r="AK61" i="21"/>
  <c r="AK62" i="21"/>
  <c r="AK63" i="21"/>
  <c r="AK64" i="21"/>
  <c r="AK65" i="21"/>
  <c r="AK66" i="21"/>
  <c r="AK67" i="21"/>
  <c r="AK68" i="21"/>
  <c r="AK69" i="21"/>
  <c r="AK70" i="21"/>
  <c r="AK71" i="21"/>
  <c r="AK72" i="21"/>
  <c r="AK73" i="21"/>
  <c r="AK74" i="21"/>
  <c r="AK75" i="21"/>
  <c r="AK76" i="21"/>
  <c r="AK77" i="21"/>
  <c r="AK78" i="21"/>
  <c r="AK79" i="21"/>
  <c r="AK80" i="21"/>
  <c r="AK81" i="21"/>
  <c r="AK82" i="21"/>
  <c r="AK83" i="21"/>
  <c r="AK84" i="21"/>
  <c r="AK85" i="21"/>
  <c r="AK86" i="21"/>
  <c r="AK87" i="21"/>
  <c r="AK88" i="21"/>
  <c r="AK89" i="21"/>
  <c r="AK90" i="21"/>
  <c r="AK91" i="21"/>
  <c r="AK92" i="21"/>
  <c r="AK93" i="21"/>
  <c r="AK94" i="21"/>
  <c r="AK95" i="21"/>
  <c r="AK96" i="21"/>
  <c r="AK97" i="21"/>
  <c r="AK98" i="21"/>
  <c r="AK99" i="21"/>
  <c r="AK100" i="21"/>
  <c r="AK101" i="21"/>
  <c r="AK102" i="21"/>
  <c r="AK103" i="21"/>
  <c r="AK104" i="21"/>
  <c r="AK105" i="21"/>
  <c r="AK106" i="21"/>
  <c r="AK107" i="21"/>
  <c r="AK108" i="21"/>
  <c r="AK109" i="21"/>
  <c r="AK110" i="21"/>
  <c r="AK111" i="21"/>
  <c r="AK112" i="21"/>
  <c r="AK113" i="21"/>
  <c r="AK114" i="21"/>
  <c r="AK115" i="21"/>
  <c r="AK116" i="21"/>
  <c r="AK117" i="21"/>
  <c r="AK118" i="21"/>
  <c r="AK119" i="21"/>
  <c r="AK120" i="21"/>
  <c r="AK121" i="21"/>
  <c r="AK122" i="21"/>
  <c r="AK123" i="21"/>
  <c r="AK124" i="21"/>
  <c r="AK125" i="21"/>
  <c r="AK126" i="21"/>
  <c r="AK127" i="21"/>
  <c r="AK128" i="21"/>
  <c r="AK129" i="21"/>
  <c r="AK130" i="21"/>
  <c r="AK131" i="21"/>
  <c r="AK132" i="21"/>
  <c r="AK133" i="21"/>
  <c r="AK134" i="21"/>
  <c r="AK135" i="21"/>
  <c r="AK136" i="21"/>
  <c r="AK137" i="21"/>
  <c r="AK138" i="21"/>
  <c r="AK139" i="21"/>
  <c r="AK140" i="21"/>
  <c r="AK141" i="21"/>
  <c r="AK142" i="21"/>
  <c r="AK143" i="21"/>
  <c r="AK144" i="21"/>
  <c r="AK145" i="21"/>
  <c r="AK146" i="21"/>
  <c r="AK147" i="21"/>
  <c r="AK148" i="21"/>
  <c r="AK149" i="21"/>
  <c r="AK150" i="21"/>
  <c r="AK151" i="21"/>
  <c r="AK152" i="21"/>
  <c r="AK153" i="21"/>
  <c r="AK154" i="21"/>
  <c r="AK155" i="21"/>
  <c r="AK156" i="21"/>
  <c r="AK157" i="21"/>
  <c r="AH9" i="21"/>
  <c r="AH10" i="21"/>
  <c r="AH12" i="21"/>
  <c r="AH11" i="21"/>
  <c r="AH13" i="21"/>
  <c r="AH14" i="21"/>
  <c r="AH15" i="21"/>
  <c r="AH16" i="21"/>
  <c r="AH17" i="21"/>
  <c r="AH18" i="21"/>
  <c r="AH19" i="21"/>
  <c r="AH20" i="21"/>
  <c r="AH21" i="21"/>
  <c r="AH22" i="21"/>
  <c r="AH23" i="21"/>
  <c r="AH24" i="21"/>
  <c r="AH25" i="21"/>
  <c r="AH26" i="21"/>
  <c r="AH27" i="21"/>
  <c r="AH28" i="21"/>
  <c r="AH29" i="21"/>
  <c r="AH30" i="21"/>
  <c r="AH31" i="21"/>
  <c r="AH32" i="21"/>
  <c r="AH33" i="21"/>
  <c r="AH34" i="21"/>
  <c r="AH35" i="21"/>
  <c r="AH36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56" i="21"/>
  <c r="AH57" i="21"/>
  <c r="AH58" i="21"/>
  <c r="AH59" i="21"/>
  <c r="AH60" i="21"/>
  <c r="AH61" i="21"/>
  <c r="AH62" i="21"/>
  <c r="AH63" i="21"/>
  <c r="AH64" i="21"/>
  <c r="AH65" i="21"/>
  <c r="AH66" i="21"/>
  <c r="AH67" i="21"/>
  <c r="AH68" i="21"/>
  <c r="AH69" i="21"/>
  <c r="AH70" i="21"/>
  <c r="AH71" i="21"/>
  <c r="AH72" i="21"/>
  <c r="AH73" i="21"/>
  <c r="AH74" i="21"/>
  <c r="AH75" i="21"/>
  <c r="AH76" i="21"/>
  <c r="AH77" i="21"/>
  <c r="AH78" i="21"/>
  <c r="AH79" i="21"/>
  <c r="AH80" i="21"/>
  <c r="AH81" i="21"/>
  <c r="AH82" i="21"/>
  <c r="AH83" i="21"/>
  <c r="AH84" i="21"/>
  <c r="AH85" i="21"/>
  <c r="AH86" i="21"/>
  <c r="AH87" i="21"/>
  <c r="AH88" i="21"/>
  <c r="AH89" i="21"/>
  <c r="AH90" i="21"/>
  <c r="AH91" i="21"/>
  <c r="AH92" i="21"/>
  <c r="AH93" i="21"/>
  <c r="AH94" i="21"/>
  <c r="AH95" i="21"/>
  <c r="AH96" i="21"/>
  <c r="AH97" i="21"/>
  <c r="AH98" i="21"/>
  <c r="AH99" i="21"/>
  <c r="AH100" i="21"/>
  <c r="AH101" i="21"/>
  <c r="AH102" i="21"/>
  <c r="AH103" i="21"/>
  <c r="AH104" i="21"/>
  <c r="AH105" i="21"/>
  <c r="AH106" i="21"/>
  <c r="AH107" i="21"/>
  <c r="AH108" i="21"/>
  <c r="AH109" i="21"/>
  <c r="AH110" i="21"/>
  <c r="AH111" i="21"/>
  <c r="AH112" i="21"/>
  <c r="AH113" i="21"/>
  <c r="AH114" i="21"/>
  <c r="AH115" i="21"/>
  <c r="AH116" i="21"/>
  <c r="AH117" i="21"/>
  <c r="AH118" i="21"/>
  <c r="AH119" i="21"/>
  <c r="AH120" i="21"/>
  <c r="AH121" i="21"/>
  <c r="AH122" i="21"/>
  <c r="AH123" i="21"/>
  <c r="AH124" i="21"/>
  <c r="AH125" i="21"/>
  <c r="AH126" i="21"/>
  <c r="AH127" i="21"/>
  <c r="AH128" i="21"/>
  <c r="AH129" i="21"/>
  <c r="AH130" i="21"/>
  <c r="AH131" i="21"/>
  <c r="AH132" i="21"/>
  <c r="AH133" i="21"/>
  <c r="AH134" i="21"/>
  <c r="AH135" i="21"/>
  <c r="AH136" i="21"/>
  <c r="AH137" i="21"/>
  <c r="AH138" i="21"/>
  <c r="AH139" i="21"/>
  <c r="AH140" i="21"/>
  <c r="AH141" i="21"/>
  <c r="AH142" i="21"/>
  <c r="AH143" i="21"/>
  <c r="AH144" i="21"/>
  <c r="AH145" i="21"/>
  <c r="AH146" i="21"/>
  <c r="AH147" i="21"/>
  <c r="AH148" i="21"/>
  <c r="AH149" i="21"/>
  <c r="AH150" i="21"/>
  <c r="AH151" i="21"/>
  <c r="AH152" i="21"/>
  <c r="AH153" i="21"/>
  <c r="AH154" i="21"/>
  <c r="AH155" i="21"/>
  <c r="AH156" i="21"/>
  <c r="AH157" i="21"/>
  <c r="AH158" i="21"/>
  <c r="AE8" i="21"/>
  <c r="AE9" i="21"/>
  <c r="AE10" i="21"/>
  <c r="AE12" i="21"/>
  <c r="AE11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34" i="21"/>
  <c r="AE35" i="21"/>
  <c r="AE36" i="21"/>
  <c r="AE37" i="21"/>
  <c r="AE38" i="21"/>
  <c r="AE39" i="21"/>
  <c r="AE40" i="21"/>
  <c r="AE41" i="21"/>
  <c r="AE42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6" i="21"/>
  <c r="AE57" i="21"/>
  <c r="AE58" i="21"/>
  <c r="AE59" i="21"/>
  <c r="AE60" i="21"/>
  <c r="AE61" i="21"/>
  <c r="AE62" i="21"/>
  <c r="AE63" i="21"/>
  <c r="AE64" i="21"/>
  <c r="AE65" i="21"/>
  <c r="AE66" i="21"/>
  <c r="AE67" i="21"/>
  <c r="AE68" i="21"/>
  <c r="AE69" i="21"/>
  <c r="AE70" i="21"/>
  <c r="AE71" i="21"/>
  <c r="AE72" i="21"/>
  <c r="AE73" i="21"/>
  <c r="AE74" i="21"/>
  <c r="AE75" i="21"/>
  <c r="AE76" i="21"/>
  <c r="AE77" i="21"/>
  <c r="AE78" i="21"/>
  <c r="AE79" i="21"/>
  <c r="AE80" i="21"/>
  <c r="AE81" i="21"/>
  <c r="AE82" i="21"/>
  <c r="AE83" i="21"/>
  <c r="AE84" i="21"/>
  <c r="AE85" i="21"/>
  <c r="AE86" i="21"/>
  <c r="AE87" i="21"/>
  <c r="AE88" i="21"/>
  <c r="AE89" i="21"/>
  <c r="AE90" i="21"/>
  <c r="AE91" i="21"/>
  <c r="AE92" i="21"/>
  <c r="AE93" i="21"/>
  <c r="AE94" i="21"/>
  <c r="AE95" i="21"/>
  <c r="AE96" i="21"/>
  <c r="AE97" i="21"/>
  <c r="AE98" i="21"/>
  <c r="AE99" i="21"/>
  <c r="AE100" i="21"/>
  <c r="AE101" i="21"/>
  <c r="AE102" i="21"/>
  <c r="AE103" i="21"/>
  <c r="AE104" i="21"/>
  <c r="AE105" i="21"/>
  <c r="AE106" i="21"/>
  <c r="AE107" i="21"/>
  <c r="AE108" i="21"/>
  <c r="AE109" i="21"/>
  <c r="AE110" i="21"/>
  <c r="AE111" i="21"/>
  <c r="AE112" i="21"/>
  <c r="AE113" i="21"/>
  <c r="AE114" i="21"/>
  <c r="AE115" i="21"/>
  <c r="AE116" i="21"/>
  <c r="AE117" i="21"/>
  <c r="AE118" i="21"/>
  <c r="AE119" i="21"/>
  <c r="AE120" i="21"/>
  <c r="AE121" i="21"/>
  <c r="AE122" i="21"/>
  <c r="AE123" i="21"/>
  <c r="AE124" i="21"/>
  <c r="AE125" i="21"/>
  <c r="AE126" i="21"/>
  <c r="AE127" i="21"/>
  <c r="AE128" i="21"/>
  <c r="AE129" i="21"/>
  <c r="AE130" i="21"/>
  <c r="AE131" i="21"/>
  <c r="AE132" i="21"/>
  <c r="AE133" i="21"/>
  <c r="AE134" i="21"/>
  <c r="AE135" i="21"/>
  <c r="AE136" i="21"/>
  <c r="AE137" i="21"/>
  <c r="AE138" i="21"/>
  <c r="AE139" i="21"/>
  <c r="AE140" i="21"/>
  <c r="AE141" i="21"/>
  <c r="AE142" i="21"/>
  <c r="AE143" i="21"/>
  <c r="AE144" i="21"/>
  <c r="AE145" i="21"/>
  <c r="AE146" i="21"/>
  <c r="AE147" i="21"/>
  <c r="AE148" i="21"/>
  <c r="AE149" i="21"/>
  <c r="AE150" i="21"/>
  <c r="AE151" i="21"/>
  <c r="AE152" i="21"/>
  <c r="AE153" i="21"/>
  <c r="AE154" i="21"/>
  <c r="AE155" i="21"/>
  <c r="AE156" i="21"/>
  <c r="AE157" i="21"/>
  <c r="S8" i="21"/>
  <c r="S9" i="21"/>
  <c r="S10" i="21"/>
  <c r="S12" i="21"/>
  <c r="S11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53" i="21"/>
  <c r="S54" i="21"/>
  <c r="S55" i="21"/>
  <c r="S56" i="21"/>
  <c r="S57" i="21"/>
  <c r="S58" i="21"/>
  <c r="S59" i="21"/>
  <c r="S60" i="21"/>
  <c r="S61" i="21"/>
  <c r="S62" i="21"/>
  <c r="S63" i="21"/>
  <c r="S64" i="21"/>
  <c r="S65" i="21"/>
  <c r="S66" i="21"/>
  <c r="S67" i="21"/>
  <c r="S68" i="21"/>
  <c r="S69" i="21"/>
  <c r="S70" i="21"/>
  <c r="S71" i="21"/>
  <c r="S72" i="21"/>
  <c r="S73" i="21"/>
  <c r="S74" i="21"/>
  <c r="S75" i="21"/>
  <c r="S76" i="21"/>
  <c r="S77" i="21"/>
  <c r="S78" i="21"/>
  <c r="S79" i="21"/>
  <c r="S80" i="21"/>
  <c r="S81" i="21"/>
  <c r="S82" i="21"/>
  <c r="S83" i="21"/>
  <c r="S84" i="21"/>
  <c r="S85" i="21"/>
  <c r="S86" i="21"/>
  <c r="S87" i="21"/>
  <c r="S88" i="21"/>
  <c r="S89" i="21"/>
  <c r="S90" i="21"/>
  <c r="S91" i="21"/>
  <c r="S92" i="21"/>
  <c r="S93" i="21"/>
  <c r="S94" i="21"/>
  <c r="S95" i="21"/>
  <c r="S96" i="21"/>
  <c r="S97" i="21"/>
  <c r="S98" i="21"/>
  <c r="S99" i="21"/>
  <c r="S100" i="21"/>
  <c r="S101" i="21"/>
  <c r="S102" i="21"/>
  <c r="S103" i="21"/>
  <c r="S104" i="21"/>
  <c r="S105" i="21"/>
  <c r="S106" i="21"/>
  <c r="S107" i="21"/>
  <c r="S108" i="21"/>
  <c r="S109" i="21"/>
  <c r="S110" i="21"/>
  <c r="S111" i="21"/>
  <c r="S112" i="21"/>
  <c r="S113" i="21"/>
  <c r="S114" i="21"/>
  <c r="S115" i="21"/>
  <c r="S116" i="21"/>
  <c r="S117" i="21"/>
  <c r="S118" i="21"/>
  <c r="S119" i="21"/>
  <c r="S120" i="21"/>
  <c r="S121" i="21"/>
  <c r="S122" i="21"/>
  <c r="S123" i="21"/>
  <c r="S124" i="21"/>
  <c r="S125" i="21"/>
  <c r="S126" i="21"/>
  <c r="S127" i="21"/>
  <c r="S128" i="21"/>
  <c r="S129" i="21"/>
  <c r="S130" i="21"/>
  <c r="S131" i="21"/>
  <c r="S132" i="21"/>
  <c r="S133" i="21"/>
  <c r="S134" i="21"/>
  <c r="S135" i="21"/>
  <c r="S136" i="21"/>
  <c r="S137" i="21"/>
  <c r="S138" i="21"/>
  <c r="S139" i="21"/>
  <c r="S140" i="21"/>
  <c r="S141" i="21"/>
  <c r="S142" i="21"/>
  <c r="S143" i="21"/>
  <c r="S144" i="21"/>
  <c r="S145" i="21"/>
  <c r="S146" i="21"/>
  <c r="S147" i="21"/>
  <c r="S148" i="21"/>
  <c r="S149" i="21"/>
  <c r="S150" i="21"/>
  <c r="S151" i="21"/>
  <c r="S152" i="21"/>
  <c r="S153" i="21"/>
  <c r="S154" i="21"/>
  <c r="S155" i="21"/>
  <c r="S156" i="21"/>
  <c r="S157" i="21"/>
  <c r="P9" i="21"/>
  <c r="P10" i="21"/>
  <c r="P12" i="21"/>
  <c r="P11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88" i="21"/>
  <c r="P89" i="21"/>
  <c r="P90" i="21"/>
  <c r="P91" i="21"/>
  <c r="P92" i="21"/>
  <c r="P93" i="21"/>
  <c r="P94" i="21"/>
  <c r="P95" i="21"/>
  <c r="P96" i="21"/>
  <c r="P97" i="21"/>
  <c r="P98" i="21"/>
  <c r="P99" i="21"/>
  <c r="P100" i="21"/>
  <c r="P101" i="21"/>
  <c r="P102" i="21"/>
  <c r="P103" i="21"/>
  <c r="P104" i="21"/>
  <c r="P105" i="21"/>
  <c r="P106" i="21"/>
  <c r="P107" i="21"/>
  <c r="P108" i="21"/>
  <c r="P109" i="21"/>
  <c r="P110" i="21"/>
  <c r="P111" i="21"/>
  <c r="P112" i="21"/>
  <c r="P113" i="21"/>
  <c r="P114" i="21"/>
  <c r="P115" i="21"/>
  <c r="P116" i="21"/>
  <c r="P117" i="21"/>
  <c r="P118" i="21"/>
  <c r="P119" i="21"/>
  <c r="P120" i="21"/>
  <c r="P121" i="21"/>
  <c r="P122" i="21"/>
  <c r="P123" i="21"/>
  <c r="P124" i="21"/>
  <c r="P125" i="21"/>
  <c r="P126" i="21"/>
  <c r="P127" i="21"/>
  <c r="P128" i="21"/>
  <c r="P129" i="21"/>
  <c r="P130" i="21"/>
  <c r="P131" i="21"/>
  <c r="P132" i="21"/>
  <c r="P133" i="21"/>
  <c r="P134" i="21"/>
  <c r="P135" i="21"/>
  <c r="P136" i="21"/>
  <c r="P137" i="21"/>
  <c r="P138" i="21"/>
  <c r="P139" i="21"/>
  <c r="P140" i="21"/>
  <c r="P141" i="21"/>
  <c r="P142" i="21"/>
  <c r="P143" i="21"/>
  <c r="P144" i="21"/>
  <c r="P145" i="21"/>
  <c r="P146" i="21"/>
  <c r="P147" i="21"/>
  <c r="P148" i="21"/>
  <c r="P149" i="21"/>
  <c r="P150" i="21"/>
  <c r="P151" i="21"/>
  <c r="P152" i="21"/>
  <c r="P153" i="21"/>
  <c r="P154" i="21"/>
  <c r="P155" i="21"/>
  <c r="P156" i="21"/>
  <c r="P157" i="21"/>
  <c r="P158" i="21"/>
  <c r="M8" i="21"/>
  <c r="M9" i="21"/>
  <c r="M10" i="21"/>
  <c r="M12" i="21"/>
  <c r="M11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1" i="21"/>
  <c r="M62" i="21"/>
  <c r="M63" i="21"/>
  <c r="M64" i="21"/>
  <c r="M65" i="21"/>
  <c r="M66" i="21"/>
  <c r="M67" i="21"/>
  <c r="M68" i="21"/>
  <c r="M69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1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7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J9" i="21"/>
  <c r="J10" i="21"/>
  <c r="J12" i="21"/>
  <c r="J11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AB73" i="21" s="1"/>
  <c r="J74" i="21"/>
  <c r="J75" i="21"/>
  <c r="J76" i="21"/>
  <c r="J77" i="21"/>
  <c r="AB77" i="21" s="1"/>
  <c r="J78" i="21"/>
  <c r="J79" i="21"/>
  <c r="J80" i="21"/>
  <c r="J81" i="21"/>
  <c r="AB81" i="21" s="1"/>
  <c r="J82" i="21"/>
  <c r="J83" i="21"/>
  <c r="J84" i="21"/>
  <c r="J85" i="21"/>
  <c r="AB85" i="21" s="1"/>
  <c r="J86" i="21"/>
  <c r="J87" i="21"/>
  <c r="J88" i="21"/>
  <c r="J89" i="21"/>
  <c r="AB89" i="21" s="1"/>
  <c r="J90" i="21"/>
  <c r="J91" i="21"/>
  <c r="J92" i="21"/>
  <c r="J93" i="21"/>
  <c r="AB93" i="21" s="1"/>
  <c r="J94" i="21"/>
  <c r="J95" i="21"/>
  <c r="J96" i="21"/>
  <c r="J97" i="21"/>
  <c r="AB97" i="21" s="1"/>
  <c r="J98" i="21"/>
  <c r="J99" i="21"/>
  <c r="J100" i="21"/>
  <c r="J101" i="21"/>
  <c r="AB101" i="21" s="1"/>
  <c r="J102" i="21"/>
  <c r="J103" i="21"/>
  <c r="J104" i="21"/>
  <c r="J105" i="21"/>
  <c r="AB105" i="21" s="1"/>
  <c r="J106" i="21"/>
  <c r="J107" i="21"/>
  <c r="J108" i="21"/>
  <c r="J109" i="21"/>
  <c r="AB109" i="21" s="1"/>
  <c r="J110" i="21"/>
  <c r="J111" i="21"/>
  <c r="J112" i="21"/>
  <c r="J113" i="21"/>
  <c r="AB113" i="21" s="1"/>
  <c r="J114" i="21"/>
  <c r="J115" i="21"/>
  <c r="J116" i="21"/>
  <c r="J117" i="21"/>
  <c r="AB117" i="21" s="1"/>
  <c r="J118" i="21"/>
  <c r="J119" i="21"/>
  <c r="J120" i="21"/>
  <c r="J121" i="21"/>
  <c r="AB121" i="21" s="1"/>
  <c r="J122" i="21"/>
  <c r="J123" i="21"/>
  <c r="J124" i="21"/>
  <c r="J125" i="21"/>
  <c r="AB125" i="21" s="1"/>
  <c r="J126" i="21"/>
  <c r="J127" i="21"/>
  <c r="J128" i="21"/>
  <c r="J129" i="21"/>
  <c r="AB129" i="21" s="1"/>
  <c r="J130" i="21"/>
  <c r="J131" i="21"/>
  <c r="J132" i="21"/>
  <c r="J133" i="21"/>
  <c r="AB133" i="21" s="1"/>
  <c r="J134" i="21"/>
  <c r="J135" i="21"/>
  <c r="J136" i="21"/>
  <c r="J137" i="21"/>
  <c r="AB137" i="21" s="1"/>
  <c r="J138" i="21"/>
  <c r="J139" i="21"/>
  <c r="J140" i="21"/>
  <c r="J141" i="21"/>
  <c r="AB141" i="21" s="1"/>
  <c r="J142" i="21"/>
  <c r="J143" i="21"/>
  <c r="J144" i="21"/>
  <c r="J145" i="21"/>
  <c r="AB145" i="21" s="1"/>
  <c r="J146" i="21"/>
  <c r="J147" i="21"/>
  <c r="J148" i="21"/>
  <c r="J149" i="21"/>
  <c r="AB149" i="21" s="1"/>
  <c r="J150" i="21"/>
  <c r="J151" i="21"/>
  <c r="J152" i="21"/>
  <c r="J153" i="21"/>
  <c r="AB153" i="21" s="1"/>
  <c r="J154" i="21"/>
  <c r="J155" i="21"/>
  <c r="J156" i="21"/>
  <c r="J157" i="21"/>
  <c r="AB157" i="21" s="1"/>
  <c r="J158" i="21"/>
  <c r="G8" i="21"/>
  <c r="G9" i="21"/>
  <c r="G10" i="21"/>
  <c r="G12" i="21"/>
  <c r="G11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D9" i="21"/>
  <c r="V9" i="21" s="1"/>
  <c r="D10" i="21"/>
  <c r="D12" i="21"/>
  <c r="D11" i="21"/>
  <c r="D13" i="21"/>
  <c r="V13" i="21" s="1"/>
  <c r="D14" i="21"/>
  <c r="D15" i="21"/>
  <c r="D16" i="21"/>
  <c r="D17" i="21"/>
  <c r="V17" i="21" s="1"/>
  <c r="D18" i="21"/>
  <c r="D19" i="21"/>
  <c r="D20" i="21"/>
  <c r="D21" i="21"/>
  <c r="V21" i="21" s="1"/>
  <c r="D22" i="21"/>
  <c r="D23" i="21"/>
  <c r="D24" i="21"/>
  <c r="D25" i="21"/>
  <c r="V25" i="21" s="1"/>
  <c r="D26" i="21"/>
  <c r="D27" i="21"/>
  <c r="D28" i="21"/>
  <c r="D29" i="21"/>
  <c r="V29" i="21" s="1"/>
  <c r="D30" i="21"/>
  <c r="D31" i="21"/>
  <c r="D32" i="21"/>
  <c r="D33" i="21"/>
  <c r="V33" i="21" s="1"/>
  <c r="D34" i="21"/>
  <c r="D35" i="21"/>
  <c r="D36" i="21"/>
  <c r="D37" i="21"/>
  <c r="V37" i="21" s="1"/>
  <c r="D38" i="21"/>
  <c r="D39" i="21"/>
  <c r="D40" i="21"/>
  <c r="D41" i="21"/>
  <c r="V41" i="21" s="1"/>
  <c r="D42" i="21"/>
  <c r="D43" i="21"/>
  <c r="D44" i="21"/>
  <c r="D45" i="21"/>
  <c r="V45" i="21" s="1"/>
  <c r="D46" i="21"/>
  <c r="D47" i="21"/>
  <c r="D48" i="21"/>
  <c r="D49" i="21"/>
  <c r="V49" i="21" s="1"/>
  <c r="D50" i="21"/>
  <c r="D51" i="21"/>
  <c r="D52" i="21"/>
  <c r="D53" i="21"/>
  <c r="V53" i="21" s="1"/>
  <c r="D54" i="21"/>
  <c r="D55" i="21"/>
  <c r="D56" i="21"/>
  <c r="D57" i="21"/>
  <c r="V57" i="21" s="1"/>
  <c r="D58" i="21"/>
  <c r="D59" i="21"/>
  <c r="D60" i="21"/>
  <c r="D61" i="21"/>
  <c r="V61" i="21" s="1"/>
  <c r="D62" i="21"/>
  <c r="D63" i="21"/>
  <c r="D64" i="21"/>
  <c r="D65" i="21"/>
  <c r="V65" i="21" s="1"/>
  <c r="D66" i="21"/>
  <c r="D67" i="21"/>
  <c r="D68" i="21"/>
  <c r="D69" i="21"/>
  <c r="V69" i="21" s="1"/>
  <c r="D70" i="21"/>
  <c r="D71" i="21"/>
  <c r="D72" i="21"/>
  <c r="D73" i="21"/>
  <c r="V73" i="21" s="1"/>
  <c r="D74" i="21"/>
  <c r="D75" i="21"/>
  <c r="D76" i="21"/>
  <c r="D77" i="21"/>
  <c r="V77" i="21" s="1"/>
  <c r="D78" i="21"/>
  <c r="D79" i="21"/>
  <c r="D80" i="21"/>
  <c r="D81" i="21"/>
  <c r="V81" i="21" s="1"/>
  <c r="D82" i="21"/>
  <c r="D83" i="21"/>
  <c r="D84" i="21"/>
  <c r="D85" i="21"/>
  <c r="V85" i="21" s="1"/>
  <c r="D86" i="21"/>
  <c r="D87" i="21"/>
  <c r="D88" i="21"/>
  <c r="D89" i="21"/>
  <c r="V89" i="21" s="1"/>
  <c r="D90" i="21"/>
  <c r="D91" i="21"/>
  <c r="D92" i="21"/>
  <c r="D93" i="21"/>
  <c r="V93" i="21" s="1"/>
  <c r="D94" i="21"/>
  <c r="D95" i="21"/>
  <c r="D96" i="21"/>
  <c r="D97" i="21"/>
  <c r="V97" i="21" s="1"/>
  <c r="D98" i="21"/>
  <c r="D99" i="21"/>
  <c r="D100" i="21"/>
  <c r="D101" i="21"/>
  <c r="V101" i="21" s="1"/>
  <c r="D102" i="21"/>
  <c r="D103" i="21"/>
  <c r="D104" i="21"/>
  <c r="D105" i="21"/>
  <c r="V105" i="21" s="1"/>
  <c r="D106" i="21"/>
  <c r="D107" i="21"/>
  <c r="D108" i="21"/>
  <c r="D109" i="21"/>
  <c r="V109" i="21" s="1"/>
  <c r="D110" i="21"/>
  <c r="D111" i="21"/>
  <c r="D112" i="21"/>
  <c r="D113" i="21"/>
  <c r="V113" i="21" s="1"/>
  <c r="D114" i="21"/>
  <c r="D115" i="21"/>
  <c r="D116" i="21"/>
  <c r="D117" i="21"/>
  <c r="V117" i="21" s="1"/>
  <c r="D118" i="21"/>
  <c r="D119" i="21"/>
  <c r="D120" i="21"/>
  <c r="D121" i="21"/>
  <c r="V121" i="21" s="1"/>
  <c r="D122" i="21"/>
  <c r="D123" i="21"/>
  <c r="D124" i="21"/>
  <c r="D125" i="21"/>
  <c r="V125" i="21" s="1"/>
  <c r="D126" i="21"/>
  <c r="D127" i="21"/>
  <c r="D128" i="21"/>
  <c r="D129" i="21"/>
  <c r="V129" i="21" s="1"/>
  <c r="D130" i="21"/>
  <c r="D131" i="21"/>
  <c r="D132" i="21"/>
  <c r="D133" i="21"/>
  <c r="V133" i="21" s="1"/>
  <c r="D134" i="21"/>
  <c r="D135" i="21"/>
  <c r="D136" i="21"/>
  <c r="D137" i="21"/>
  <c r="V137" i="21" s="1"/>
  <c r="D138" i="21"/>
  <c r="D139" i="21"/>
  <c r="D140" i="21"/>
  <c r="D141" i="21"/>
  <c r="V141" i="21" s="1"/>
  <c r="D142" i="21"/>
  <c r="D143" i="21"/>
  <c r="D144" i="21"/>
  <c r="D145" i="21"/>
  <c r="V145" i="21" s="1"/>
  <c r="D146" i="21"/>
  <c r="D147" i="21"/>
  <c r="D148" i="21"/>
  <c r="D149" i="21"/>
  <c r="V149" i="21" s="1"/>
  <c r="D150" i="21"/>
  <c r="D151" i="21"/>
  <c r="D152" i="21"/>
  <c r="D153" i="21"/>
  <c r="V153" i="21" s="1"/>
  <c r="D154" i="21"/>
  <c r="D155" i="21"/>
  <c r="D156" i="21"/>
  <c r="D157" i="21"/>
  <c r="V157" i="21" s="1"/>
  <c r="D158" i="21"/>
  <c r="I29" i="42" l="1"/>
  <c r="I68" i="42"/>
  <c r="I10" i="42"/>
  <c r="I28" i="42"/>
  <c r="I53" i="42"/>
  <c r="I45" i="42"/>
  <c r="I32" i="42"/>
  <c r="I42" i="42"/>
  <c r="I21" i="42"/>
  <c r="I27" i="42"/>
  <c r="I11" i="42"/>
  <c r="I51" i="42"/>
  <c r="I56" i="42"/>
  <c r="I71" i="42"/>
  <c r="I7" i="42"/>
  <c r="I24" i="42"/>
  <c r="I67" i="42"/>
  <c r="I20" i="42"/>
  <c r="I60" i="42"/>
  <c r="I18" i="42"/>
  <c r="I58" i="42"/>
  <c r="I12" i="42"/>
  <c r="I55" i="42"/>
  <c r="I63" i="42"/>
  <c r="I6" i="42"/>
  <c r="I61" i="42"/>
  <c r="I19" i="42"/>
  <c r="I40" i="42"/>
  <c r="I54" i="42"/>
  <c r="I8" i="42"/>
  <c r="I50" i="42"/>
  <c r="I47" i="42"/>
  <c r="I15" i="42"/>
  <c r="I33" i="42"/>
  <c r="I57" i="42"/>
  <c r="I70" i="42"/>
  <c r="I36" i="42"/>
  <c r="I43" i="42"/>
  <c r="I46" i="42"/>
  <c r="I34" i="42"/>
  <c r="I39" i="42"/>
  <c r="I37" i="42"/>
  <c r="I22" i="42"/>
  <c r="I17" i="42"/>
  <c r="I30" i="42"/>
  <c r="I16" i="42"/>
  <c r="I35" i="42"/>
  <c r="I31" i="42"/>
  <c r="I64" i="42"/>
  <c r="I66" i="42"/>
  <c r="I48" i="42"/>
  <c r="I62" i="42"/>
  <c r="I69" i="42"/>
  <c r="I26" i="42"/>
  <c r="I41" i="42"/>
  <c r="I49" i="42"/>
  <c r="I23" i="42"/>
  <c r="I38" i="42"/>
  <c r="I52" i="42"/>
  <c r="I59" i="42"/>
  <c r="I13" i="42"/>
  <c r="I9" i="42"/>
  <c r="I14" i="42"/>
  <c r="I25" i="42"/>
  <c r="I65" i="42"/>
  <c r="Q8" i="37"/>
  <c r="Q12" i="37"/>
  <c r="Q16" i="37"/>
  <c r="Q20" i="37"/>
  <c r="Q24" i="37"/>
  <c r="Q28" i="37"/>
  <c r="Q32" i="37"/>
  <c r="Q36" i="37"/>
  <c r="Q40" i="37"/>
  <c r="Q44" i="37"/>
  <c r="Q48" i="37"/>
  <c r="Q52" i="37"/>
  <c r="Q56" i="37"/>
  <c r="Q60" i="37"/>
  <c r="Q64" i="37"/>
  <c r="Q68" i="37"/>
  <c r="Q72" i="37"/>
  <c r="Q9" i="37"/>
  <c r="Q13" i="37"/>
  <c r="Q17" i="37"/>
  <c r="Q21" i="37"/>
  <c r="Q25" i="37"/>
  <c r="Q29" i="37"/>
  <c r="Q33" i="37"/>
  <c r="Q37" i="37"/>
  <c r="Q41" i="37"/>
  <c r="Q45" i="37"/>
  <c r="Q49" i="37"/>
  <c r="Q53" i="37"/>
  <c r="Q57" i="37"/>
  <c r="Q61" i="37"/>
  <c r="Q65" i="37"/>
  <c r="Q69" i="37"/>
  <c r="Q73" i="37"/>
  <c r="Q14" i="37"/>
  <c r="Q18" i="37"/>
  <c r="Q22" i="37"/>
  <c r="Q26" i="37"/>
  <c r="Q30" i="37"/>
  <c r="Q34" i="37"/>
  <c r="Q38" i="37"/>
  <c r="Q42" i="37"/>
  <c r="Q46" i="37"/>
  <c r="Q50" i="37"/>
  <c r="Q54" i="37"/>
  <c r="Q58" i="37"/>
  <c r="Q62" i="37"/>
  <c r="Q66" i="37"/>
  <c r="Q70" i="37"/>
  <c r="Q74" i="37"/>
  <c r="Q7" i="37"/>
  <c r="Q11" i="37"/>
  <c r="Q15" i="37"/>
  <c r="Q19" i="37"/>
  <c r="Q23" i="37"/>
  <c r="Q27" i="37"/>
  <c r="Q31" i="37"/>
  <c r="Q35" i="37"/>
  <c r="Q39" i="37"/>
  <c r="Q43" i="37"/>
  <c r="Q47" i="37"/>
  <c r="Q51" i="37"/>
  <c r="Q55" i="37"/>
  <c r="Q59" i="37"/>
  <c r="Q63" i="37"/>
  <c r="Q67" i="37"/>
  <c r="Q71" i="37"/>
  <c r="Q6" i="37"/>
  <c r="Q10" i="37"/>
  <c r="M8" i="33"/>
  <c r="M10" i="33"/>
  <c r="M24" i="33"/>
  <c r="M14" i="33"/>
  <c r="M7" i="33"/>
  <c r="M33" i="33"/>
  <c r="M27" i="33"/>
  <c r="M21" i="33"/>
  <c r="M36" i="33"/>
  <c r="M6" i="33"/>
  <c r="M9" i="33"/>
  <c r="M29" i="33"/>
  <c r="M15" i="33"/>
  <c r="M34" i="33"/>
  <c r="M22" i="33"/>
  <c r="M28" i="33"/>
  <c r="M19" i="33"/>
  <c r="M20" i="33"/>
  <c r="M32" i="33"/>
  <c r="M23" i="33"/>
  <c r="M26" i="33"/>
  <c r="M12" i="33"/>
  <c r="M31" i="33"/>
  <c r="M13" i="33"/>
  <c r="M18" i="33"/>
  <c r="M25" i="33"/>
  <c r="M11" i="33"/>
  <c r="M30" i="33"/>
  <c r="M16" i="33"/>
  <c r="M35" i="33"/>
  <c r="M17" i="33"/>
  <c r="AZ76" i="21"/>
  <c r="AZ68" i="21"/>
  <c r="AZ60" i="21"/>
  <c r="AW55" i="21"/>
  <c r="AW51" i="21"/>
  <c r="AZ14" i="21"/>
  <c r="AW9" i="21"/>
  <c r="AW67" i="21"/>
  <c r="AW63" i="21"/>
  <c r="AW17" i="21"/>
  <c r="AW25" i="21"/>
  <c r="AW71" i="21"/>
  <c r="AB69" i="21"/>
  <c r="AB65" i="21"/>
  <c r="AB61" i="21"/>
  <c r="AB57" i="21"/>
  <c r="AB53" i="21"/>
  <c r="AB49" i="21"/>
  <c r="AB45" i="21"/>
  <c r="AB41" i="21"/>
  <c r="AB37" i="21"/>
  <c r="AB33" i="21"/>
  <c r="AB29" i="21"/>
  <c r="AB25" i="21"/>
  <c r="AB21" i="21"/>
  <c r="AB17" i="21"/>
  <c r="AB13" i="21"/>
  <c r="AB9" i="21"/>
  <c r="AW157" i="21"/>
  <c r="AW119" i="21"/>
  <c r="AZ52" i="21"/>
  <c r="AW103" i="21"/>
  <c r="AW39" i="21"/>
  <c r="AZ30" i="21"/>
  <c r="AW111" i="21"/>
  <c r="AZ100" i="21"/>
  <c r="AZ92" i="21"/>
  <c r="AZ22" i="21"/>
  <c r="V155" i="21"/>
  <c r="V151" i="21"/>
  <c r="V147" i="21"/>
  <c r="V143" i="21"/>
  <c r="V139" i="21"/>
  <c r="V135" i="21"/>
  <c r="V131" i="21"/>
  <c r="V127" i="21"/>
  <c r="V123" i="21"/>
  <c r="V119" i="21"/>
  <c r="AB155" i="21"/>
  <c r="AB151" i="21"/>
  <c r="AB147" i="21"/>
  <c r="AB143" i="21"/>
  <c r="AB139" i="21"/>
  <c r="AB135" i="21"/>
  <c r="AB131" i="21"/>
  <c r="AB127" i="21"/>
  <c r="AB123" i="21"/>
  <c r="AB119" i="21"/>
  <c r="AB115" i="21"/>
  <c r="AB111" i="21"/>
  <c r="AB107" i="21"/>
  <c r="AB103" i="21"/>
  <c r="AB99" i="21"/>
  <c r="AB95" i="21"/>
  <c r="AB91" i="21"/>
  <c r="AB87" i="21"/>
  <c r="AB83" i="21"/>
  <c r="AB79" i="21"/>
  <c r="AB75" i="21"/>
  <c r="AB71" i="21"/>
  <c r="AB67" i="21"/>
  <c r="AB63" i="21"/>
  <c r="AB59" i="21"/>
  <c r="AB55" i="21"/>
  <c r="AB51" i="21"/>
  <c r="AB47" i="21"/>
  <c r="AB43" i="21"/>
  <c r="AB39" i="21"/>
  <c r="AB35" i="21"/>
  <c r="AB31" i="21"/>
  <c r="AB27" i="21"/>
  <c r="AB23" i="21"/>
  <c r="AB19" i="21"/>
  <c r="AB15" i="21"/>
  <c r="AB12" i="21"/>
  <c r="AZ147" i="21"/>
  <c r="AW142" i="21"/>
  <c r="AW120" i="21"/>
  <c r="AW104" i="21"/>
  <c r="AW88" i="21"/>
  <c r="V115" i="21"/>
  <c r="V111" i="21"/>
  <c r="V107" i="21"/>
  <c r="V103" i="21"/>
  <c r="V99" i="21"/>
  <c r="V95" i="21"/>
  <c r="V91" i="21"/>
  <c r="V87" i="21"/>
  <c r="V83" i="21"/>
  <c r="V79" i="21"/>
  <c r="V75" i="21"/>
  <c r="V71" i="21"/>
  <c r="V67" i="21"/>
  <c r="V63" i="21"/>
  <c r="V59" i="21"/>
  <c r="V55" i="21"/>
  <c r="V51" i="21"/>
  <c r="V47" i="21"/>
  <c r="V43" i="21"/>
  <c r="V39" i="21"/>
  <c r="V35" i="21"/>
  <c r="V31" i="21"/>
  <c r="V27" i="21"/>
  <c r="V23" i="21"/>
  <c r="V19" i="21"/>
  <c r="V15" i="21"/>
  <c r="V12" i="21"/>
  <c r="AZ130" i="21"/>
  <c r="AW125" i="21"/>
  <c r="AZ77" i="21"/>
  <c r="AZ45" i="21"/>
  <c r="AW40" i="21"/>
  <c r="AW47" i="21"/>
  <c r="AZ44" i="21"/>
  <c r="AZ146" i="21"/>
  <c r="AW143" i="21"/>
  <c r="AZ142" i="21"/>
  <c r="AW133" i="21"/>
  <c r="AZ109" i="21"/>
  <c r="AZ61" i="21"/>
  <c r="AW141" i="21"/>
  <c r="AZ132" i="21"/>
  <c r="AZ108" i="21"/>
  <c r="AW72" i="21"/>
  <c r="AZ154" i="21"/>
  <c r="AW126" i="21"/>
  <c r="AZ93" i="21"/>
  <c r="AW56" i="21"/>
  <c r="AW158" i="21"/>
  <c r="AZ29" i="21"/>
  <c r="AZ56" i="21"/>
  <c r="AW32" i="21"/>
  <c r="AW27" i="21"/>
  <c r="AZ158" i="21"/>
  <c r="AW149" i="21"/>
  <c r="AZ148" i="21"/>
  <c r="AZ138" i="21"/>
  <c r="AW137" i="21"/>
  <c r="AW127" i="21"/>
  <c r="AZ126" i="21"/>
  <c r="AZ116" i="21"/>
  <c r="AW115" i="21"/>
  <c r="AZ104" i="21"/>
  <c r="AW95" i="21"/>
  <c r="AZ84" i="21"/>
  <c r="AW83" i="21"/>
  <c r="AZ72" i="21"/>
  <c r="AZ40" i="21"/>
  <c r="V156" i="21"/>
  <c r="V152" i="21"/>
  <c r="V148" i="21"/>
  <c r="V144" i="21"/>
  <c r="V140" i="21"/>
  <c r="V136" i="21"/>
  <c r="V132" i="21"/>
  <c r="V128" i="21"/>
  <c r="V124" i="21"/>
  <c r="V120" i="21"/>
  <c r="V116" i="21"/>
  <c r="V112" i="21"/>
  <c r="V108" i="21"/>
  <c r="V104" i="21"/>
  <c r="V100" i="21"/>
  <c r="V96" i="21"/>
  <c r="V92" i="21"/>
  <c r="V88" i="21"/>
  <c r="V84" i="21"/>
  <c r="V80" i="21"/>
  <c r="V76" i="21"/>
  <c r="V72" i="21"/>
  <c r="V68" i="21"/>
  <c r="V64" i="21"/>
  <c r="V60" i="21"/>
  <c r="V56" i="21"/>
  <c r="V52" i="21"/>
  <c r="V48" i="21"/>
  <c r="V44" i="21"/>
  <c r="V40" i="21"/>
  <c r="V36" i="21"/>
  <c r="V32" i="21"/>
  <c r="V28" i="21"/>
  <c r="V24" i="21"/>
  <c r="V20" i="21"/>
  <c r="V16" i="21"/>
  <c r="V11" i="21"/>
  <c r="AB156" i="21"/>
  <c r="AB152" i="21"/>
  <c r="AB148" i="21"/>
  <c r="AB144" i="21"/>
  <c r="AB140" i="21"/>
  <c r="AB136" i="21"/>
  <c r="AB132" i="21"/>
  <c r="AB128" i="21"/>
  <c r="AB124" i="21"/>
  <c r="AB120" i="21"/>
  <c r="AB116" i="21"/>
  <c r="AB112" i="21"/>
  <c r="AB108" i="21"/>
  <c r="AB104" i="21"/>
  <c r="AB100" i="21"/>
  <c r="AB96" i="21"/>
  <c r="AB92" i="21"/>
  <c r="AB88" i="21"/>
  <c r="AB28" i="21"/>
  <c r="AB11" i="21"/>
  <c r="AW153" i="21"/>
  <c r="AZ122" i="21"/>
  <c r="AZ120" i="21"/>
  <c r="AW99" i="21"/>
  <c r="AZ88" i="21"/>
  <c r="AW79" i="21"/>
  <c r="AW35" i="21"/>
  <c r="AZ9" i="21"/>
  <c r="Y29" i="21"/>
  <c r="Y25" i="21"/>
  <c r="AZ139" i="21"/>
  <c r="AW96" i="21"/>
  <c r="AW64" i="21"/>
  <c r="AZ53" i="21"/>
  <c r="AW33" i="21"/>
  <c r="AZ155" i="21"/>
  <c r="AW134" i="21"/>
  <c r="AZ123" i="21"/>
  <c r="AW112" i="21"/>
  <c r="AZ101" i="21"/>
  <c r="AW80" i="21"/>
  <c r="AZ69" i="21"/>
  <c r="AW48" i="21"/>
  <c r="AZ37" i="21"/>
  <c r="Y33" i="21"/>
  <c r="Y21" i="21"/>
  <c r="AW150" i="21"/>
  <c r="AZ117" i="21"/>
  <c r="AZ85" i="21"/>
  <c r="AW16" i="21"/>
  <c r="Y17" i="21"/>
  <c r="Y9" i="21"/>
  <c r="AZ133" i="21"/>
  <c r="AZ79" i="21"/>
  <c r="AW58" i="21"/>
  <c r="AZ47" i="21"/>
  <c r="AW42" i="21"/>
  <c r="AW30" i="21"/>
  <c r="V154" i="21"/>
  <c r="V150" i="21"/>
  <c r="V146" i="21"/>
  <c r="V142" i="21"/>
  <c r="V138" i="21"/>
  <c r="V134" i="21"/>
  <c r="V130" i="21"/>
  <c r="V126" i="21"/>
  <c r="V122" i="21"/>
  <c r="V118" i="21"/>
  <c r="V114" i="21"/>
  <c r="V110" i="21"/>
  <c r="V106" i="21"/>
  <c r="V102" i="21"/>
  <c r="V98" i="21"/>
  <c r="V94" i="21"/>
  <c r="V90" i="21"/>
  <c r="V86" i="21"/>
  <c r="V82" i="21"/>
  <c r="V78" i="21"/>
  <c r="V74" i="21"/>
  <c r="V70" i="21"/>
  <c r="V66" i="21"/>
  <c r="V62" i="21"/>
  <c r="V58" i="21"/>
  <c r="V54" i="21"/>
  <c r="V50" i="21"/>
  <c r="V46" i="21"/>
  <c r="V42" i="21"/>
  <c r="V38" i="21"/>
  <c r="V34" i="21"/>
  <c r="V30" i="21"/>
  <c r="V26" i="21"/>
  <c r="V22" i="21"/>
  <c r="V18" i="21"/>
  <c r="V14" i="21"/>
  <c r="V10" i="21"/>
  <c r="AB154" i="21"/>
  <c r="AB150" i="21"/>
  <c r="AB146" i="21"/>
  <c r="AB142" i="21"/>
  <c r="AB138" i="21"/>
  <c r="AB134" i="21"/>
  <c r="AB130" i="21"/>
  <c r="AB126" i="21"/>
  <c r="AB122" i="21"/>
  <c r="AB118" i="21"/>
  <c r="AB114" i="21"/>
  <c r="AB110" i="21"/>
  <c r="AB106" i="21"/>
  <c r="AB102" i="21"/>
  <c r="AB98" i="21"/>
  <c r="AB94" i="21"/>
  <c r="AB90" i="21"/>
  <c r="AB86" i="21"/>
  <c r="AB82" i="21"/>
  <c r="AB78" i="21"/>
  <c r="AB74" i="21"/>
  <c r="AB70" i="21"/>
  <c r="AB66" i="21"/>
  <c r="AB62" i="21"/>
  <c r="AB58" i="21"/>
  <c r="AB54" i="21"/>
  <c r="AB50" i="21"/>
  <c r="AB46" i="21"/>
  <c r="AB42" i="21"/>
  <c r="AB38" i="21"/>
  <c r="AB34" i="21"/>
  <c r="AB30" i="21"/>
  <c r="AB26" i="21"/>
  <c r="AB22" i="21"/>
  <c r="AB18" i="21"/>
  <c r="AB14" i="21"/>
  <c r="AB10" i="21"/>
  <c r="Y146" i="21"/>
  <c r="Y134" i="21"/>
  <c r="Y114" i="21"/>
  <c r="Y82" i="21"/>
  <c r="Y70" i="21"/>
  <c r="Y50" i="21"/>
  <c r="AZ157" i="21"/>
  <c r="AW152" i="21"/>
  <c r="AZ141" i="21"/>
  <c r="AW136" i="21"/>
  <c r="AZ125" i="21"/>
  <c r="AZ119" i="21"/>
  <c r="AW114" i="21"/>
  <c r="AW98" i="21"/>
  <c r="AZ87" i="21"/>
  <c r="AW82" i="21"/>
  <c r="AZ71" i="21"/>
  <c r="AW66" i="21"/>
  <c r="AZ55" i="21"/>
  <c r="AW50" i="21"/>
  <c r="AZ39" i="21"/>
  <c r="AZ25" i="21"/>
  <c r="AW24" i="21"/>
  <c r="AZ19" i="21"/>
  <c r="AZ17" i="21"/>
  <c r="Y13" i="21"/>
  <c r="AZ149" i="21"/>
  <c r="AW144" i="21"/>
  <c r="AW128" i="21"/>
  <c r="AW106" i="21"/>
  <c r="AZ95" i="21"/>
  <c r="AW90" i="21"/>
  <c r="AW74" i="21"/>
  <c r="AZ63" i="21"/>
  <c r="AW36" i="21"/>
  <c r="AZ32" i="21"/>
  <c r="AW28" i="21"/>
  <c r="AW19" i="21"/>
  <c r="AW12" i="21"/>
  <c r="Y156" i="21"/>
  <c r="Y152" i="21"/>
  <c r="Y148" i="21"/>
  <c r="Y144" i="21"/>
  <c r="Y140" i="21"/>
  <c r="Y136" i="21"/>
  <c r="Y132" i="21"/>
  <c r="Y128" i="21"/>
  <c r="Y124" i="21"/>
  <c r="Y120" i="21"/>
  <c r="Y116" i="21"/>
  <c r="Y112" i="21"/>
  <c r="Y108" i="21"/>
  <c r="Y104" i="21"/>
  <c r="Y100" i="21"/>
  <c r="Y96" i="21"/>
  <c r="Y88" i="21"/>
  <c r="Y84" i="21"/>
  <c r="Y80" i="21"/>
  <c r="Y76" i="21"/>
  <c r="Y72" i="21"/>
  <c r="Y68" i="21"/>
  <c r="Y64" i="21"/>
  <c r="Y60" i="21"/>
  <c r="Y56" i="21"/>
  <c r="Y52" i="21"/>
  <c r="Y48" i="21"/>
  <c r="Y44" i="21"/>
  <c r="Y36" i="21"/>
  <c r="Y32" i="21"/>
  <c r="Y28" i="21"/>
  <c r="Y24" i="21"/>
  <c r="Y20" i="21"/>
  <c r="Y16" i="21"/>
  <c r="Y11" i="21"/>
  <c r="AZ156" i="21"/>
  <c r="AW154" i="21"/>
  <c r="AZ153" i="21"/>
  <c r="AW151" i="21"/>
  <c r="AZ150" i="21"/>
  <c r="AW148" i="21"/>
  <c r="AW145" i="21"/>
  <c r="AZ143" i="21"/>
  <c r="AZ140" i="21"/>
  <c r="AW138" i="21"/>
  <c r="AZ137" i="21"/>
  <c r="AW135" i="21"/>
  <c r="AZ134" i="21"/>
  <c r="AW132" i="21"/>
  <c r="AW129" i="21"/>
  <c r="AZ127" i="21"/>
  <c r="AZ124" i="21"/>
  <c r="AW122" i="21"/>
  <c r="AZ121" i="21"/>
  <c r="AW116" i="21"/>
  <c r="AZ115" i="21"/>
  <c r="AZ112" i="21"/>
  <c r="AW110" i="21"/>
  <c r="AW107" i="21"/>
  <c r="AZ105" i="21"/>
  <c r="AW100" i="21"/>
  <c r="AZ99" i="21"/>
  <c r="AZ96" i="21"/>
  <c r="AW94" i="21"/>
  <c r="AW91" i="21"/>
  <c r="AZ89" i="21"/>
  <c r="AW84" i="21"/>
  <c r="AZ83" i="21"/>
  <c r="AZ80" i="21"/>
  <c r="AW78" i="21"/>
  <c r="AW75" i="21"/>
  <c r="AZ73" i="21"/>
  <c r="AW68" i="21"/>
  <c r="AZ67" i="21"/>
  <c r="AZ64" i="21"/>
  <c r="AW62" i="21"/>
  <c r="AW59" i="21"/>
  <c r="AZ57" i="21"/>
  <c r="AW52" i="21"/>
  <c r="AZ51" i="21"/>
  <c r="AZ48" i="21"/>
  <c r="AW46" i="21"/>
  <c r="AW43" i="21"/>
  <c r="AZ41" i="21"/>
  <c r="AZ35" i="21"/>
  <c r="AZ33" i="21"/>
  <c r="AZ24" i="21"/>
  <c r="AW20" i="21"/>
  <c r="AZ16" i="21"/>
  <c r="AW14" i="21"/>
  <c r="AW11" i="21"/>
  <c r="I25" i="78"/>
  <c r="I34" i="32"/>
  <c r="F24" i="30"/>
  <c r="L33" i="28"/>
  <c r="L29" i="28"/>
  <c r="L27" i="28"/>
  <c r="L17" i="28"/>
  <c r="L13" i="28"/>
  <c r="L9" i="28"/>
  <c r="L7" i="28"/>
  <c r="L32" i="28"/>
  <c r="L28" i="28"/>
  <c r="L24" i="28"/>
  <c r="L21" i="28"/>
  <c r="L16" i="28"/>
  <c r="L12" i="28"/>
  <c r="L8" i="28"/>
  <c r="L36" i="28"/>
  <c r="N28" i="28"/>
  <c r="O27" i="28"/>
  <c r="O17" i="28"/>
  <c r="O13" i="28"/>
  <c r="O9" i="28"/>
  <c r="O33" i="28"/>
  <c r="O29" i="28"/>
  <c r="K37" i="28"/>
  <c r="J37" i="28"/>
  <c r="L35" i="28"/>
  <c r="L31" i="28"/>
  <c r="L23" i="28"/>
  <c r="L19" i="28"/>
  <c r="L15" i="28"/>
  <c r="L11" i="28"/>
  <c r="O6" i="28"/>
  <c r="L34" i="28"/>
  <c r="L30" i="28"/>
  <c r="L26" i="28"/>
  <c r="L22" i="28"/>
  <c r="L18" i="28"/>
  <c r="L14" i="28"/>
  <c r="L10" i="28"/>
  <c r="L6" i="28"/>
  <c r="L25" i="28"/>
  <c r="L20" i="28"/>
  <c r="AW139" i="21"/>
  <c r="AZ128" i="21"/>
  <c r="AW123" i="21"/>
  <c r="AW117" i="21"/>
  <c r="AZ58" i="21"/>
  <c r="AW53" i="21"/>
  <c r="AZ36" i="21"/>
  <c r="AW21" i="21"/>
  <c r="Y155" i="21"/>
  <c r="Y147" i="21"/>
  <c r="Y135" i="21"/>
  <c r="Y127" i="21"/>
  <c r="Y119" i="21"/>
  <c r="Y111" i="21"/>
  <c r="Y103" i="21"/>
  <c r="Y95" i="21"/>
  <c r="Y87" i="21"/>
  <c r="Y79" i="21"/>
  <c r="Y71" i="21"/>
  <c r="Y63" i="21"/>
  <c r="Y55" i="21"/>
  <c r="Y47" i="21"/>
  <c r="Y39" i="21"/>
  <c r="Y150" i="21"/>
  <c r="Y130" i="21"/>
  <c r="Y118" i="21"/>
  <c r="Y98" i="21"/>
  <c r="Y86" i="21"/>
  <c r="Y66" i="21"/>
  <c r="Y54" i="21"/>
  <c r="AZ152" i="21"/>
  <c r="AW147" i="21"/>
  <c r="AZ136" i="21"/>
  <c r="AW131" i="21"/>
  <c r="AZ114" i="21"/>
  <c r="AW109" i="21"/>
  <c r="AZ98" i="21"/>
  <c r="AW93" i="21"/>
  <c r="AZ82" i="21"/>
  <c r="AW77" i="21"/>
  <c r="AZ66" i="21"/>
  <c r="AW61" i="21"/>
  <c r="AZ50" i="21"/>
  <c r="AW45" i="21"/>
  <c r="AZ34" i="21"/>
  <c r="AW29" i="21"/>
  <c r="AZ28" i="21"/>
  <c r="AW23" i="21"/>
  <c r="AZ18" i="21"/>
  <c r="AW13" i="21"/>
  <c r="AZ11" i="21"/>
  <c r="AW155" i="21"/>
  <c r="AZ144" i="21"/>
  <c r="AZ106" i="21"/>
  <c r="AW101" i="21"/>
  <c r="AZ90" i="21"/>
  <c r="AW85" i="21"/>
  <c r="AZ74" i="21"/>
  <c r="AW69" i="21"/>
  <c r="AZ42" i="21"/>
  <c r="AW37" i="21"/>
  <c r="AW31" i="21"/>
  <c r="AZ26" i="21"/>
  <c r="AZ20" i="21"/>
  <c r="AW15" i="21"/>
  <c r="AZ10" i="21"/>
  <c r="Y151" i="21"/>
  <c r="Y139" i="21"/>
  <c r="Y131" i="21"/>
  <c r="Y123" i="21"/>
  <c r="Y115" i="21"/>
  <c r="Y107" i="21"/>
  <c r="Y99" i="21"/>
  <c r="Y91" i="21"/>
  <c r="Y83" i="21"/>
  <c r="Y75" i="21"/>
  <c r="Y67" i="21"/>
  <c r="Y59" i="21"/>
  <c r="Y51" i="21"/>
  <c r="Y43" i="21"/>
  <c r="AW156" i="21"/>
  <c r="AZ151" i="21"/>
  <c r="AW146" i="21"/>
  <c r="AZ145" i="21"/>
  <c r="AW140" i="21"/>
  <c r="AZ135" i="21"/>
  <c r="AW130" i="21"/>
  <c r="AZ129" i="21"/>
  <c r="AW124" i="21"/>
  <c r="AW118" i="21"/>
  <c r="AZ113" i="21"/>
  <c r="AW108" i="21"/>
  <c r="AZ107" i="21"/>
  <c r="AW102" i="21"/>
  <c r="AZ97" i="21"/>
  <c r="AW92" i="21"/>
  <c r="AZ91" i="21"/>
  <c r="AW86" i="21"/>
  <c r="AZ81" i="21"/>
  <c r="AW76" i="21"/>
  <c r="AZ75" i="21"/>
  <c r="AW70" i="21"/>
  <c r="AZ65" i="21"/>
  <c r="AW60" i="21"/>
  <c r="AZ59" i="21"/>
  <c r="AW54" i="21"/>
  <c r="AZ49" i="21"/>
  <c r="AW44" i="21"/>
  <c r="AZ43" i="21"/>
  <c r="AW38" i="21"/>
  <c r="AZ27" i="21"/>
  <c r="AW22" i="21"/>
  <c r="AZ12" i="21"/>
  <c r="AB84" i="21"/>
  <c r="AB80" i="21"/>
  <c r="AB76" i="21"/>
  <c r="AB72" i="21"/>
  <c r="AB68" i="21"/>
  <c r="AB64" i="21"/>
  <c r="AB60" i="21"/>
  <c r="AB56" i="21"/>
  <c r="AB52" i="21"/>
  <c r="AB48" i="21"/>
  <c r="AB44" i="21"/>
  <c r="AB40" i="21"/>
  <c r="AB36" i="21"/>
  <c r="AB32" i="21"/>
  <c r="AB24" i="21"/>
  <c r="AB20" i="21"/>
  <c r="AB16" i="21"/>
  <c r="AZ111" i="21"/>
  <c r="AZ103" i="21"/>
  <c r="AW121" i="21"/>
  <c r="AZ118" i="21"/>
  <c r="AW113" i="21"/>
  <c r="AZ110" i="21"/>
  <c r="AW105" i="21"/>
  <c r="AZ102" i="21"/>
  <c r="AW97" i="21"/>
  <c r="AZ94" i="21"/>
  <c r="AW89" i="21"/>
  <c r="AZ86" i="21"/>
  <c r="AW81" i="21"/>
  <c r="AZ78" i="21"/>
  <c r="AW73" i="21"/>
  <c r="AZ70" i="21"/>
  <c r="AW65" i="21"/>
  <c r="AZ62" i="21"/>
  <c r="AW57" i="21"/>
  <c r="AZ54" i="21"/>
  <c r="AW49" i="21"/>
  <c r="AZ46" i="21"/>
  <c r="AW41" i="21"/>
  <c r="AZ38" i="21"/>
  <c r="AW34" i="21"/>
  <c r="AZ31" i="21"/>
  <c r="AW26" i="21"/>
  <c r="AZ23" i="21"/>
  <c r="AW18" i="21"/>
  <c r="AZ15" i="21"/>
  <c r="AW10" i="21"/>
  <c r="Y92" i="21"/>
  <c r="Y40" i="21"/>
  <c r="Y102" i="21"/>
  <c r="Y143" i="21"/>
  <c r="Y154" i="21"/>
  <c r="Y142" i="21"/>
  <c r="Y138" i="21"/>
  <c r="Y126" i="21"/>
  <c r="Y122" i="21"/>
  <c r="Y110" i="21"/>
  <c r="Y106" i="21"/>
  <c r="Y94" i="21"/>
  <c r="Y90" i="21"/>
  <c r="Y78" i="21"/>
  <c r="Y74" i="21"/>
  <c r="Y62" i="21"/>
  <c r="Y58" i="21"/>
  <c r="Y46" i="21"/>
  <c r="Y42" i="21"/>
  <c r="Y38" i="21"/>
  <c r="Y35" i="21"/>
  <c r="Y31" i="21"/>
  <c r="Y27" i="21"/>
  <c r="Y23" i="21"/>
  <c r="Y19" i="21"/>
  <c r="Y15" i="21"/>
  <c r="Y12" i="21"/>
  <c r="Y157" i="21"/>
  <c r="Y153" i="21"/>
  <c r="Y149" i="21"/>
  <c r="Y145" i="21"/>
  <c r="Y141" i="21"/>
  <c r="Y137" i="21"/>
  <c r="Y133" i="21"/>
  <c r="Y129" i="21"/>
  <c r="Y125" i="21"/>
  <c r="Y121" i="21"/>
  <c r="Y117" i="21"/>
  <c r="Y113" i="21"/>
  <c r="Y109" i="21"/>
  <c r="Y105" i="21"/>
  <c r="Y101" i="21"/>
  <c r="Y97" i="21"/>
  <c r="Y93" i="21"/>
  <c r="Y89" i="21"/>
  <c r="Y85" i="21"/>
  <c r="Y81" i="21"/>
  <c r="Y77" i="21"/>
  <c r="Y73" i="21"/>
  <c r="Y69" i="21"/>
  <c r="Y65" i="21"/>
  <c r="Y61" i="21"/>
  <c r="Y57" i="21"/>
  <c r="Y53" i="21"/>
  <c r="Y49" i="21"/>
  <c r="Y45" i="21"/>
  <c r="Y41" i="21"/>
  <c r="Y37" i="21"/>
  <c r="Y34" i="21"/>
  <c r="Y30" i="21"/>
  <c r="Y26" i="21"/>
  <c r="Y22" i="21"/>
  <c r="Y18" i="21"/>
  <c r="Y14" i="21"/>
  <c r="Y10" i="21"/>
  <c r="AL159" i="21"/>
  <c r="L37" i="28" l="1"/>
  <c r="M37" i="28" s="1"/>
  <c r="AS159" i="21"/>
  <c r="AN8" i="21"/>
  <c r="M15" i="28" l="1"/>
  <c r="M21" i="28"/>
  <c r="M31" i="28"/>
  <c r="M6" i="28"/>
  <c r="M29" i="28"/>
  <c r="M13" i="28"/>
  <c r="M19" i="28"/>
  <c r="M28" i="28"/>
  <c r="M30" i="28"/>
  <c r="M9" i="28"/>
  <c r="M11" i="28"/>
  <c r="M36" i="28"/>
  <c r="M34" i="28"/>
  <c r="M12" i="28"/>
  <c r="M14" i="28"/>
  <c r="M24" i="28"/>
  <c r="M26" i="28"/>
  <c r="M27" i="28"/>
  <c r="M23" i="28"/>
  <c r="M32" i="28"/>
  <c r="M18" i="28"/>
  <c r="M17" i="28"/>
  <c r="M33" i="28"/>
  <c r="M35" i="28"/>
  <c r="M20" i="28"/>
  <c r="M8" i="28"/>
  <c r="M10" i="28"/>
  <c r="M7" i="28"/>
  <c r="M22" i="28"/>
  <c r="M16" i="28"/>
  <c r="M25" i="28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M9" i="26"/>
  <c r="K9" i="26"/>
  <c r="AM159" i="21"/>
  <c r="AR159" i="21"/>
  <c r="AP159" i="21"/>
  <c r="AO159" i="21"/>
  <c r="H25" i="26" l="1"/>
  <c r="I25" i="26"/>
  <c r="J25" i="26"/>
  <c r="AN159" i="21"/>
  <c r="B7" i="24" s="1"/>
  <c r="AQ158" i="21" l="1"/>
  <c r="AT8" i="21"/>
  <c r="AV8" i="21"/>
  <c r="AU8" i="21"/>
  <c r="AY8" i="21"/>
  <c r="AX8" i="21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6" i="20"/>
  <c r="F22" i="20"/>
  <c r="S162" i="17"/>
  <c r="R162" i="17"/>
  <c r="T92" i="17"/>
  <c r="T155" i="17"/>
  <c r="T144" i="17"/>
  <c r="T129" i="17"/>
  <c r="T130" i="17"/>
  <c r="T127" i="17"/>
  <c r="T125" i="17"/>
  <c r="T126" i="17"/>
  <c r="T41" i="17"/>
  <c r="T32" i="17"/>
  <c r="T11" i="17"/>
  <c r="T146" i="17"/>
  <c r="P146" i="17"/>
  <c r="L146" i="17"/>
  <c r="H146" i="17"/>
  <c r="D146" i="17"/>
  <c r="T52" i="17"/>
  <c r="P52" i="17"/>
  <c r="L52" i="17"/>
  <c r="H52" i="17"/>
  <c r="D52" i="17"/>
  <c r="T153" i="17"/>
  <c r="T154" i="17"/>
  <c r="T6" i="17"/>
  <c r="T7" i="17"/>
  <c r="T8" i="17"/>
  <c r="T9" i="17"/>
  <c r="T10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3" i="17"/>
  <c r="T34" i="17"/>
  <c r="T35" i="17"/>
  <c r="T36" i="17"/>
  <c r="T37" i="17"/>
  <c r="T38" i="17"/>
  <c r="T39" i="17"/>
  <c r="T40" i="17"/>
  <c r="T42" i="17"/>
  <c r="T43" i="17"/>
  <c r="T44" i="17"/>
  <c r="T45" i="17"/>
  <c r="T46" i="17"/>
  <c r="T47" i="17"/>
  <c r="T48" i="17"/>
  <c r="T49" i="17"/>
  <c r="T50" i="17"/>
  <c r="T51" i="17"/>
  <c r="T53" i="17"/>
  <c r="T54" i="17"/>
  <c r="T55" i="17"/>
  <c r="T56" i="17"/>
  <c r="T57" i="17"/>
  <c r="T58" i="17"/>
  <c r="T59" i="17"/>
  <c r="T60" i="17"/>
  <c r="T61" i="17"/>
  <c r="T62" i="17"/>
  <c r="T63" i="17"/>
  <c r="T64" i="17"/>
  <c r="T65" i="17"/>
  <c r="T66" i="17"/>
  <c r="T67" i="17"/>
  <c r="T68" i="17"/>
  <c r="T69" i="17"/>
  <c r="T70" i="17"/>
  <c r="T71" i="17"/>
  <c r="T72" i="17"/>
  <c r="T73" i="17"/>
  <c r="T74" i="17"/>
  <c r="T75" i="17"/>
  <c r="T76" i="17"/>
  <c r="T77" i="17"/>
  <c r="T78" i="17"/>
  <c r="T79" i="17"/>
  <c r="T80" i="17"/>
  <c r="T81" i="17"/>
  <c r="T82" i="17"/>
  <c r="T83" i="17"/>
  <c r="T84" i="17"/>
  <c r="T85" i="17"/>
  <c r="T86" i="17"/>
  <c r="T87" i="17"/>
  <c r="T88" i="17"/>
  <c r="T89" i="17"/>
  <c r="T90" i="17"/>
  <c r="T91" i="17"/>
  <c r="T93" i="17"/>
  <c r="T94" i="17"/>
  <c r="T95" i="17"/>
  <c r="T96" i="17"/>
  <c r="T97" i="17"/>
  <c r="T98" i="17"/>
  <c r="T99" i="17"/>
  <c r="T100" i="17"/>
  <c r="T101" i="17"/>
  <c r="T102" i="17"/>
  <c r="T103" i="17"/>
  <c r="T104" i="17"/>
  <c r="T105" i="17"/>
  <c r="T106" i="17"/>
  <c r="T107" i="17"/>
  <c r="T108" i="17"/>
  <c r="T109" i="17"/>
  <c r="T110" i="17"/>
  <c r="T111" i="17"/>
  <c r="T112" i="17"/>
  <c r="T113" i="17"/>
  <c r="T114" i="17"/>
  <c r="T115" i="17"/>
  <c r="T116" i="17"/>
  <c r="T117" i="17"/>
  <c r="T118" i="17"/>
  <c r="T119" i="17"/>
  <c r="T120" i="17"/>
  <c r="T121" i="17"/>
  <c r="T122" i="17"/>
  <c r="T123" i="17"/>
  <c r="T124" i="17"/>
  <c r="T128" i="17"/>
  <c r="T131" i="17"/>
  <c r="T132" i="17"/>
  <c r="T133" i="17"/>
  <c r="T134" i="17"/>
  <c r="T135" i="17"/>
  <c r="T136" i="17"/>
  <c r="T137" i="17"/>
  <c r="T138" i="17"/>
  <c r="T139" i="17"/>
  <c r="T140" i="17"/>
  <c r="T141" i="17"/>
  <c r="T142" i="17"/>
  <c r="T143" i="17"/>
  <c r="T145" i="17"/>
  <c r="T147" i="17"/>
  <c r="T148" i="17"/>
  <c r="T149" i="17"/>
  <c r="T150" i="17"/>
  <c r="T151" i="17"/>
  <c r="T152" i="17"/>
  <c r="H11" i="56"/>
  <c r="K11" i="56" s="1"/>
  <c r="I11" i="56"/>
  <c r="M11" i="56" s="1"/>
  <c r="J11" i="56"/>
  <c r="O11" i="56" s="1"/>
  <c r="H12" i="56"/>
  <c r="K12" i="56" s="1"/>
  <c r="I12" i="56"/>
  <c r="M12" i="56" s="1"/>
  <c r="J12" i="56"/>
  <c r="O12" i="56" s="1"/>
  <c r="H13" i="56"/>
  <c r="K13" i="56" s="1"/>
  <c r="I13" i="56"/>
  <c r="M13" i="56" s="1"/>
  <c r="J13" i="56"/>
  <c r="O13" i="56" s="1"/>
  <c r="H14" i="56"/>
  <c r="K14" i="56" s="1"/>
  <c r="I14" i="56"/>
  <c r="M14" i="56" s="1"/>
  <c r="J14" i="56"/>
  <c r="O14" i="56" s="1"/>
  <c r="H15" i="56"/>
  <c r="K15" i="56" s="1"/>
  <c r="I15" i="56"/>
  <c r="M15" i="56" s="1"/>
  <c r="J15" i="56"/>
  <c r="O15" i="56" s="1"/>
  <c r="H16" i="56"/>
  <c r="K16" i="56" s="1"/>
  <c r="I16" i="56"/>
  <c r="M16" i="56" s="1"/>
  <c r="J16" i="56"/>
  <c r="O16" i="56" s="1"/>
  <c r="H17" i="56"/>
  <c r="K17" i="56" s="1"/>
  <c r="I17" i="56"/>
  <c r="M17" i="56" s="1"/>
  <c r="J17" i="56"/>
  <c r="O17" i="56" s="1"/>
  <c r="H18" i="56"/>
  <c r="K18" i="56" s="1"/>
  <c r="I18" i="56"/>
  <c r="M18" i="56" s="1"/>
  <c r="J18" i="56"/>
  <c r="O18" i="56" s="1"/>
  <c r="H19" i="56"/>
  <c r="K19" i="56" s="1"/>
  <c r="I19" i="56"/>
  <c r="M19" i="56" s="1"/>
  <c r="J19" i="56"/>
  <c r="O19" i="56" s="1"/>
  <c r="H20" i="56"/>
  <c r="K20" i="56" s="1"/>
  <c r="I20" i="56"/>
  <c r="M20" i="56" s="1"/>
  <c r="J20" i="56"/>
  <c r="O20" i="56" s="1"/>
  <c r="H21" i="56"/>
  <c r="K21" i="56" s="1"/>
  <c r="I21" i="56"/>
  <c r="M21" i="56" s="1"/>
  <c r="J21" i="56"/>
  <c r="O21" i="56" s="1"/>
  <c r="H22" i="56"/>
  <c r="K22" i="56" s="1"/>
  <c r="I22" i="56"/>
  <c r="M22" i="56" s="1"/>
  <c r="J22" i="56"/>
  <c r="O22" i="56" s="1"/>
  <c r="H23" i="56"/>
  <c r="K23" i="56" s="1"/>
  <c r="I23" i="56"/>
  <c r="M23" i="56" s="1"/>
  <c r="J23" i="56"/>
  <c r="O23" i="56" s="1"/>
  <c r="H24" i="56"/>
  <c r="K24" i="56" s="1"/>
  <c r="I24" i="56"/>
  <c r="M24" i="56" s="1"/>
  <c r="J24" i="56"/>
  <c r="O24" i="56" s="1"/>
  <c r="H25" i="56"/>
  <c r="K25" i="56" s="1"/>
  <c r="I25" i="56"/>
  <c r="M25" i="56" s="1"/>
  <c r="J25" i="56"/>
  <c r="O25" i="56" s="1"/>
  <c r="I10" i="56"/>
  <c r="M10" i="56" s="1"/>
  <c r="J10" i="56"/>
  <c r="O10" i="56" s="1"/>
  <c r="H10" i="56"/>
  <c r="K10" i="56" s="1"/>
  <c r="AB57" i="52"/>
  <c r="AC57" i="52"/>
  <c r="AD57" i="52"/>
  <c r="AF57" i="52"/>
  <c r="AG57" i="52"/>
  <c r="AI57" i="52"/>
  <c r="AJ57" i="52"/>
  <c r="Y57" i="52"/>
  <c r="V57" i="52"/>
  <c r="S57" i="52"/>
  <c r="P57" i="52"/>
  <c r="M57" i="52"/>
  <c r="J57" i="52"/>
  <c r="G57" i="52"/>
  <c r="D57" i="52"/>
  <c r="AB8" i="52"/>
  <c r="AB9" i="52"/>
  <c r="AB10" i="52"/>
  <c r="AB11" i="52"/>
  <c r="AB12" i="52"/>
  <c r="AB13" i="52"/>
  <c r="AB14" i="52"/>
  <c r="AB15" i="52"/>
  <c r="AB16" i="52"/>
  <c r="AB17" i="52"/>
  <c r="AB18" i="52"/>
  <c r="AB19" i="52"/>
  <c r="AB20" i="52"/>
  <c r="AB21" i="52"/>
  <c r="AB22" i="52"/>
  <c r="AB23" i="52"/>
  <c r="AB24" i="52"/>
  <c r="AB25" i="52"/>
  <c r="AB26" i="52"/>
  <c r="AB27" i="52"/>
  <c r="AB28" i="52"/>
  <c r="AB29" i="52"/>
  <c r="AB30" i="52"/>
  <c r="AB31" i="52"/>
  <c r="AB32" i="52"/>
  <c r="AB33" i="52"/>
  <c r="AB34" i="52"/>
  <c r="AB35" i="52"/>
  <c r="AB36" i="52"/>
  <c r="AB37" i="52"/>
  <c r="AB38" i="52"/>
  <c r="AB39" i="52"/>
  <c r="AB40" i="52"/>
  <c r="AB41" i="52"/>
  <c r="AB42" i="52"/>
  <c r="AB43" i="52"/>
  <c r="AB44" i="52"/>
  <c r="AB45" i="52"/>
  <c r="AB46" i="52"/>
  <c r="AB47" i="52"/>
  <c r="AB48" i="52"/>
  <c r="AB49" i="52"/>
  <c r="AB50" i="52"/>
  <c r="AB51" i="52"/>
  <c r="AB52" i="52"/>
  <c r="AB53" i="52"/>
  <c r="AB54" i="52"/>
  <c r="AB55" i="52"/>
  <c r="AB56" i="52"/>
  <c r="AB58" i="52"/>
  <c r="AB59" i="52"/>
  <c r="AB60" i="52"/>
  <c r="AB61" i="52"/>
  <c r="AB62" i="52"/>
  <c r="AB63" i="52"/>
  <c r="AB64" i="52"/>
  <c r="AB65" i="52"/>
  <c r="AB66" i="52"/>
  <c r="AB67" i="52"/>
  <c r="AB68" i="52"/>
  <c r="AB69" i="52"/>
  <c r="AB70" i="52"/>
  <c r="AB71" i="52"/>
  <c r="AB72" i="52"/>
  <c r="AB73" i="52"/>
  <c r="AB74" i="52"/>
  <c r="AB75" i="52"/>
  <c r="AB76" i="52"/>
  <c r="AB77" i="52"/>
  <c r="AB78" i="52"/>
  <c r="AB79" i="52"/>
  <c r="AB80" i="52"/>
  <c r="AB81" i="52"/>
  <c r="AB82" i="52"/>
  <c r="AB83" i="52"/>
  <c r="AB84" i="52"/>
  <c r="AB85" i="52"/>
  <c r="AB86" i="52"/>
  <c r="AB87" i="52"/>
  <c r="AB88" i="52"/>
  <c r="AB89" i="52"/>
  <c r="AB90" i="52"/>
  <c r="AB91" i="52"/>
  <c r="AB92" i="52"/>
  <c r="AB93" i="52"/>
  <c r="AB94" i="52"/>
  <c r="AB95" i="52"/>
  <c r="AB96" i="52"/>
  <c r="AB97" i="52"/>
  <c r="AB98" i="52"/>
  <c r="AB99" i="52"/>
  <c r="AB100" i="52"/>
  <c r="AB101" i="52"/>
  <c r="AB102" i="52"/>
  <c r="AB103" i="52"/>
  <c r="Y8" i="52"/>
  <c r="Y9" i="52"/>
  <c r="Y10" i="52"/>
  <c r="Y11" i="52"/>
  <c r="Y12" i="52"/>
  <c r="Y13" i="52"/>
  <c r="Y14" i="52"/>
  <c r="Y15" i="52"/>
  <c r="Y16" i="52"/>
  <c r="Y17" i="52"/>
  <c r="Y18" i="52"/>
  <c r="Y19" i="52"/>
  <c r="Y20" i="52"/>
  <c r="Y21" i="52"/>
  <c r="Y22" i="52"/>
  <c r="Y23" i="52"/>
  <c r="Y24" i="52"/>
  <c r="Y25" i="52"/>
  <c r="Y26" i="52"/>
  <c r="Y27" i="52"/>
  <c r="Y28" i="52"/>
  <c r="Y29" i="52"/>
  <c r="Y30" i="52"/>
  <c r="Y31" i="52"/>
  <c r="Y32" i="52"/>
  <c r="Y33" i="52"/>
  <c r="Y34" i="52"/>
  <c r="Y35" i="52"/>
  <c r="Y36" i="52"/>
  <c r="Y37" i="52"/>
  <c r="Y38" i="52"/>
  <c r="Y39" i="52"/>
  <c r="Y40" i="52"/>
  <c r="Y41" i="52"/>
  <c r="Y42" i="52"/>
  <c r="Y43" i="52"/>
  <c r="Y44" i="52"/>
  <c r="Y45" i="52"/>
  <c r="Y46" i="52"/>
  <c r="Y47" i="52"/>
  <c r="Y48" i="52"/>
  <c r="Y49" i="52"/>
  <c r="Y50" i="52"/>
  <c r="Y51" i="52"/>
  <c r="Y52" i="52"/>
  <c r="Y53" i="52"/>
  <c r="Y54" i="52"/>
  <c r="Y55" i="52"/>
  <c r="Y56" i="52"/>
  <c r="Y58" i="52"/>
  <c r="Y59" i="52"/>
  <c r="Y60" i="52"/>
  <c r="Y61" i="52"/>
  <c r="Y62" i="52"/>
  <c r="Y63" i="52"/>
  <c r="Y64" i="52"/>
  <c r="Y65" i="52"/>
  <c r="Y66" i="52"/>
  <c r="Y67" i="52"/>
  <c r="Y68" i="52"/>
  <c r="Y69" i="52"/>
  <c r="Y70" i="52"/>
  <c r="Y71" i="52"/>
  <c r="Y72" i="52"/>
  <c r="Y73" i="52"/>
  <c r="Y74" i="52"/>
  <c r="Y75" i="52"/>
  <c r="Y76" i="52"/>
  <c r="Y77" i="52"/>
  <c r="Y78" i="52"/>
  <c r="Y79" i="52"/>
  <c r="Y80" i="52"/>
  <c r="Y81" i="52"/>
  <c r="Y82" i="52"/>
  <c r="Y83" i="52"/>
  <c r="Y84" i="52"/>
  <c r="Y85" i="52"/>
  <c r="Y86" i="52"/>
  <c r="Y87" i="52"/>
  <c r="Y88" i="52"/>
  <c r="Y89" i="52"/>
  <c r="Y90" i="52"/>
  <c r="Y91" i="52"/>
  <c r="Y92" i="52"/>
  <c r="Y93" i="52"/>
  <c r="Y94" i="52"/>
  <c r="Y95" i="52"/>
  <c r="Y96" i="52"/>
  <c r="Y97" i="52"/>
  <c r="Y98" i="52"/>
  <c r="Y99" i="52"/>
  <c r="Y100" i="52"/>
  <c r="Y101" i="52"/>
  <c r="Y102" i="52"/>
  <c r="Y103" i="52"/>
  <c r="V8" i="52"/>
  <c r="V9" i="52"/>
  <c r="V10" i="52"/>
  <c r="V11" i="52"/>
  <c r="V12" i="52"/>
  <c r="V13" i="52"/>
  <c r="V14" i="52"/>
  <c r="V15" i="52"/>
  <c r="V16" i="52"/>
  <c r="V17" i="52"/>
  <c r="V18" i="52"/>
  <c r="V19" i="52"/>
  <c r="V20" i="52"/>
  <c r="V21" i="52"/>
  <c r="V22" i="52"/>
  <c r="V23" i="52"/>
  <c r="V24" i="52"/>
  <c r="V25" i="52"/>
  <c r="V26" i="52"/>
  <c r="V27" i="52"/>
  <c r="V28" i="52"/>
  <c r="V29" i="52"/>
  <c r="V30" i="52"/>
  <c r="V31" i="52"/>
  <c r="V32" i="52"/>
  <c r="V33" i="52"/>
  <c r="V34" i="52"/>
  <c r="V35" i="52"/>
  <c r="V36" i="52"/>
  <c r="V37" i="52"/>
  <c r="V38" i="52"/>
  <c r="V39" i="52"/>
  <c r="V40" i="52"/>
  <c r="V41" i="52"/>
  <c r="V42" i="52"/>
  <c r="V43" i="52"/>
  <c r="V44" i="52"/>
  <c r="V45" i="52"/>
  <c r="V46" i="52"/>
  <c r="V47" i="52"/>
  <c r="V48" i="52"/>
  <c r="V49" i="52"/>
  <c r="V50" i="52"/>
  <c r="V51" i="52"/>
  <c r="V52" i="52"/>
  <c r="V53" i="52"/>
  <c r="V54" i="52"/>
  <c r="V55" i="52"/>
  <c r="V56" i="52"/>
  <c r="V58" i="52"/>
  <c r="V59" i="52"/>
  <c r="V60" i="52"/>
  <c r="V61" i="52"/>
  <c r="V62" i="52"/>
  <c r="V63" i="52"/>
  <c r="V64" i="52"/>
  <c r="V65" i="52"/>
  <c r="V66" i="52"/>
  <c r="V67" i="52"/>
  <c r="V68" i="52"/>
  <c r="V69" i="52"/>
  <c r="V70" i="52"/>
  <c r="V71" i="52"/>
  <c r="V72" i="52"/>
  <c r="V73" i="52"/>
  <c r="V74" i="52"/>
  <c r="V75" i="52"/>
  <c r="V76" i="52"/>
  <c r="V77" i="52"/>
  <c r="V78" i="52"/>
  <c r="V79" i="52"/>
  <c r="V80" i="52"/>
  <c r="V81" i="52"/>
  <c r="V82" i="52"/>
  <c r="V83" i="52"/>
  <c r="V84" i="52"/>
  <c r="V85" i="52"/>
  <c r="V86" i="52"/>
  <c r="V87" i="52"/>
  <c r="V88" i="52"/>
  <c r="V89" i="52"/>
  <c r="V90" i="52"/>
  <c r="V91" i="52"/>
  <c r="V92" i="52"/>
  <c r="V93" i="52"/>
  <c r="V94" i="52"/>
  <c r="V95" i="52"/>
  <c r="V96" i="52"/>
  <c r="V97" i="52"/>
  <c r="V98" i="52"/>
  <c r="V99" i="52"/>
  <c r="V100" i="52"/>
  <c r="V101" i="52"/>
  <c r="V102" i="52"/>
  <c r="V103" i="52"/>
  <c r="AB7" i="52"/>
  <c r="Y7" i="52"/>
  <c r="V7" i="52"/>
  <c r="AA104" i="52"/>
  <c r="Z104" i="52"/>
  <c r="X104" i="52"/>
  <c r="W104" i="52"/>
  <c r="U104" i="52"/>
  <c r="T104" i="52"/>
  <c r="AC8" i="52"/>
  <c r="AD8" i="52"/>
  <c r="AF8" i="52"/>
  <c r="AG8" i="52"/>
  <c r="AI8" i="52"/>
  <c r="AJ8" i="52"/>
  <c r="AC9" i="52"/>
  <c r="AD9" i="52"/>
  <c r="AF9" i="52"/>
  <c r="AG9" i="52"/>
  <c r="AI9" i="52"/>
  <c r="AJ9" i="52"/>
  <c r="AC10" i="52"/>
  <c r="AD10" i="52"/>
  <c r="AF10" i="52"/>
  <c r="AG10" i="52"/>
  <c r="AI10" i="52"/>
  <c r="AJ10" i="52"/>
  <c r="AC11" i="52"/>
  <c r="AD11" i="52"/>
  <c r="AF11" i="52"/>
  <c r="AG11" i="52"/>
  <c r="AI11" i="52"/>
  <c r="AJ11" i="52"/>
  <c r="AC12" i="52"/>
  <c r="AD12" i="52"/>
  <c r="AF12" i="52"/>
  <c r="AG12" i="52"/>
  <c r="AI12" i="52"/>
  <c r="AJ12" i="52"/>
  <c r="AC13" i="52"/>
  <c r="AD13" i="52"/>
  <c r="AF13" i="52"/>
  <c r="AG13" i="52"/>
  <c r="AI13" i="52"/>
  <c r="AJ13" i="52"/>
  <c r="AC14" i="52"/>
  <c r="AD14" i="52"/>
  <c r="AF14" i="52"/>
  <c r="AG14" i="52"/>
  <c r="AI14" i="52"/>
  <c r="AJ14" i="52"/>
  <c r="AC15" i="52"/>
  <c r="AD15" i="52"/>
  <c r="AF15" i="52"/>
  <c r="AG15" i="52"/>
  <c r="AI15" i="52"/>
  <c r="AJ15" i="52"/>
  <c r="AC16" i="52"/>
  <c r="AD16" i="52"/>
  <c r="AF16" i="52"/>
  <c r="AG16" i="52"/>
  <c r="AI16" i="52"/>
  <c r="AJ16" i="52"/>
  <c r="AC17" i="52"/>
  <c r="AD17" i="52"/>
  <c r="AF17" i="52"/>
  <c r="AG17" i="52"/>
  <c r="AI17" i="52"/>
  <c r="AJ17" i="52"/>
  <c r="AC18" i="52"/>
  <c r="AD18" i="52"/>
  <c r="AF18" i="52"/>
  <c r="AG18" i="52"/>
  <c r="AI18" i="52"/>
  <c r="AJ18" i="52"/>
  <c r="AC19" i="52"/>
  <c r="AD19" i="52"/>
  <c r="AF19" i="52"/>
  <c r="AG19" i="52"/>
  <c r="AI19" i="52"/>
  <c r="AJ19" i="52"/>
  <c r="AC20" i="52"/>
  <c r="AD20" i="52"/>
  <c r="AF20" i="52"/>
  <c r="AG20" i="52"/>
  <c r="AI20" i="52"/>
  <c r="AJ20" i="52"/>
  <c r="AC21" i="52"/>
  <c r="AD21" i="52"/>
  <c r="AF21" i="52"/>
  <c r="AG21" i="52"/>
  <c r="AI21" i="52"/>
  <c r="AJ21" i="52"/>
  <c r="AC22" i="52"/>
  <c r="AD22" i="52"/>
  <c r="AF22" i="52"/>
  <c r="AG22" i="52"/>
  <c r="AI22" i="52"/>
  <c r="AJ22" i="52"/>
  <c r="AC23" i="52"/>
  <c r="AD23" i="52"/>
  <c r="AF23" i="52"/>
  <c r="AG23" i="52"/>
  <c r="AI23" i="52"/>
  <c r="AJ23" i="52"/>
  <c r="AC24" i="52"/>
  <c r="AD24" i="52"/>
  <c r="AF24" i="52"/>
  <c r="AG24" i="52"/>
  <c r="AI24" i="52"/>
  <c r="AJ24" i="52"/>
  <c r="AC25" i="52"/>
  <c r="AD25" i="52"/>
  <c r="AF25" i="52"/>
  <c r="AG25" i="52"/>
  <c r="AI25" i="52"/>
  <c r="AJ25" i="52"/>
  <c r="AC26" i="52"/>
  <c r="AD26" i="52"/>
  <c r="AF26" i="52"/>
  <c r="AG26" i="52"/>
  <c r="AI26" i="52"/>
  <c r="AJ26" i="52"/>
  <c r="AC27" i="52"/>
  <c r="AD27" i="52"/>
  <c r="AF27" i="52"/>
  <c r="AG27" i="52"/>
  <c r="AI27" i="52"/>
  <c r="AJ27" i="52"/>
  <c r="AC28" i="52"/>
  <c r="AD28" i="52"/>
  <c r="AF28" i="52"/>
  <c r="AG28" i="52"/>
  <c r="AI28" i="52"/>
  <c r="AJ28" i="52"/>
  <c r="AC29" i="52"/>
  <c r="AD29" i="52"/>
  <c r="AF29" i="52"/>
  <c r="AG29" i="52"/>
  <c r="AI29" i="52"/>
  <c r="AJ29" i="52"/>
  <c r="AC30" i="52"/>
  <c r="AD30" i="52"/>
  <c r="AF30" i="52"/>
  <c r="AG30" i="52"/>
  <c r="AI30" i="52"/>
  <c r="AJ30" i="52"/>
  <c r="AC31" i="52"/>
  <c r="AD31" i="52"/>
  <c r="AF31" i="52"/>
  <c r="AG31" i="52"/>
  <c r="AI31" i="52"/>
  <c r="AJ31" i="52"/>
  <c r="AC32" i="52"/>
  <c r="AD32" i="52"/>
  <c r="AF32" i="52"/>
  <c r="AG32" i="52"/>
  <c r="AI32" i="52"/>
  <c r="AJ32" i="52"/>
  <c r="AC33" i="52"/>
  <c r="AD33" i="52"/>
  <c r="AF33" i="52"/>
  <c r="AG33" i="52"/>
  <c r="AI33" i="52"/>
  <c r="AJ33" i="52"/>
  <c r="AC34" i="52"/>
  <c r="AD34" i="52"/>
  <c r="AF34" i="52"/>
  <c r="AG34" i="52"/>
  <c r="AI34" i="52"/>
  <c r="AJ34" i="52"/>
  <c r="AC35" i="52"/>
  <c r="AD35" i="52"/>
  <c r="AF35" i="52"/>
  <c r="AG35" i="52"/>
  <c r="AI35" i="52"/>
  <c r="AJ35" i="52"/>
  <c r="AC36" i="52"/>
  <c r="AD36" i="52"/>
  <c r="AF36" i="52"/>
  <c r="AG36" i="52"/>
  <c r="AI36" i="52"/>
  <c r="AJ36" i="52"/>
  <c r="AC37" i="52"/>
  <c r="AD37" i="52"/>
  <c r="AF37" i="52"/>
  <c r="AG37" i="52"/>
  <c r="AI37" i="52"/>
  <c r="AJ37" i="52"/>
  <c r="AC38" i="52"/>
  <c r="AD38" i="52"/>
  <c r="AF38" i="52"/>
  <c r="AG38" i="52"/>
  <c r="AI38" i="52"/>
  <c r="AJ38" i="52"/>
  <c r="AC39" i="52"/>
  <c r="AD39" i="52"/>
  <c r="AF39" i="52"/>
  <c r="AG39" i="52"/>
  <c r="AI39" i="52"/>
  <c r="AJ39" i="52"/>
  <c r="AC40" i="52"/>
  <c r="AD40" i="52"/>
  <c r="AF40" i="52"/>
  <c r="AG40" i="52"/>
  <c r="AI40" i="52"/>
  <c r="AJ40" i="52"/>
  <c r="AC41" i="52"/>
  <c r="AD41" i="52"/>
  <c r="AF41" i="52"/>
  <c r="AG41" i="52"/>
  <c r="AI41" i="52"/>
  <c r="AJ41" i="52"/>
  <c r="AC42" i="52"/>
  <c r="AD42" i="52"/>
  <c r="AF42" i="52"/>
  <c r="AG42" i="52"/>
  <c r="AI42" i="52"/>
  <c r="AJ42" i="52"/>
  <c r="AC43" i="52"/>
  <c r="AD43" i="52"/>
  <c r="AF43" i="52"/>
  <c r="AG43" i="52"/>
  <c r="AI43" i="52"/>
  <c r="AJ43" i="52"/>
  <c r="AC44" i="52"/>
  <c r="AD44" i="52"/>
  <c r="AF44" i="52"/>
  <c r="AG44" i="52"/>
  <c r="AI44" i="52"/>
  <c r="AJ44" i="52"/>
  <c r="AC45" i="52"/>
  <c r="AD45" i="52"/>
  <c r="AF45" i="52"/>
  <c r="AG45" i="52"/>
  <c r="AI45" i="52"/>
  <c r="AJ45" i="52"/>
  <c r="AC46" i="52"/>
  <c r="AD46" i="52"/>
  <c r="AF46" i="52"/>
  <c r="AG46" i="52"/>
  <c r="AI46" i="52"/>
  <c r="AJ46" i="52"/>
  <c r="AC47" i="52"/>
  <c r="AD47" i="52"/>
  <c r="AF47" i="52"/>
  <c r="AG47" i="52"/>
  <c r="AI47" i="52"/>
  <c r="AJ47" i="52"/>
  <c r="AC48" i="52"/>
  <c r="AD48" i="52"/>
  <c r="AF48" i="52"/>
  <c r="AG48" i="52"/>
  <c r="AI48" i="52"/>
  <c r="AJ48" i="52"/>
  <c r="AC49" i="52"/>
  <c r="AD49" i="52"/>
  <c r="AF49" i="52"/>
  <c r="AG49" i="52"/>
  <c r="AI49" i="52"/>
  <c r="AJ49" i="52"/>
  <c r="AC50" i="52"/>
  <c r="AD50" i="52"/>
  <c r="AF50" i="52"/>
  <c r="AG50" i="52"/>
  <c r="AI50" i="52"/>
  <c r="AJ50" i="52"/>
  <c r="AC51" i="52"/>
  <c r="AD51" i="52"/>
  <c r="AF51" i="52"/>
  <c r="AG51" i="52"/>
  <c r="AI51" i="52"/>
  <c r="AJ51" i="52"/>
  <c r="AC52" i="52"/>
  <c r="AD52" i="52"/>
  <c r="AF52" i="52"/>
  <c r="AG52" i="52"/>
  <c r="AI52" i="52"/>
  <c r="AJ52" i="52"/>
  <c r="AC53" i="52"/>
  <c r="AD53" i="52"/>
  <c r="AF53" i="52"/>
  <c r="AG53" i="52"/>
  <c r="AI53" i="52"/>
  <c r="AJ53" i="52"/>
  <c r="AC54" i="52"/>
  <c r="AD54" i="52"/>
  <c r="AF54" i="52"/>
  <c r="AG54" i="52"/>
  <c r="AI54" i="52"/>
  <c r="AJ54" i="52"/>
  <c r="AC55" i="52"/>
  <c r="AD55" i="52"/>
  <c r="AF55" i="52"/>
  <c r="AG55" i="52"/>
  <c r="AI55" i="52"/>
  <c r="AJ55" i="52"/>
  <c r="AC56" i="52"/>
  <c r="AD56" i="52"/>
  <c r="AF56" i="52"/>
  <c r="AG56" i="52"/>
  <c r="AI56" i="52"/>
  <c r="AJ56" i="52"/>
  <c r="AC58" i="52"/>
  <c r="AD58" i="52"/>
  <c r="AF58" i="52"/>
  <c r="AG58" i="52"/>
  <c r="AI58" i="52"/>
  <c r="AJ58" i="52"/>
  <c r="AC59" i="52"/>
  <c r="AD59" i="52"/>
  <c r="AF59" i="52"/>
  <c r="AG59" i="52"/>
  <c r="AI59" i="52"/>
  <c r="AJ59" i="52"/>
  <c r="AC60" i="52"/>
  <c r="AD60" i="52"/>
  <c r="AF60" i="52"/>
  <c r="AG60" i="52"/>
  <c r="AI60" i="52"/>
  <c r="AJ60" i="52"/>
  <c r="AC61" i="52"/>
  <c r="AD61" i="52"/>
  <c r="AF61" i="52"/>
  <c r="AG61" i="52"/>
  <c r="AI61" i="52"/>
  <c r="AJ61" i="52"/>
  <c r="AC62" i="52"/>
  <c r="AD62" i="52"/>
  <c r="AF62" i="52"/>
  <c r="AG62" i="52"/>
  <c r="AI62" i="52"/>
  <c r="AJ62" i="52"/>
  <c r="AC63" i="52"/>
  <c r="AD63" i="52"/>
  <c r="AF63" i="52"/>
  <c r="AG63" i="52"/>
  <c r="AI63" i="52"/>
  <c r="AJ63" i="52"/>
  <c r="AC64" i="52"/>
  <c r="AD64" i="52"/>
  <c r="AF64" i="52"/>
  <c r="AG64" i="52"/>
  <c r="AI64" i="52"/>
  <c r="AJ64" i="52"/>
  <c r="AC65" i="52"/>
  <c r="AD65" i="52"/>
  <c r="AF65" i="52"/>
  <c r="AG65" i="52"/>
  <c r="AI65" i="52"/>
  <c r="AJ65" i="52"/>
  <c r="AC66" i="52"/>
  <c r="AD66" i="52"/>
  <c r="AF66" i="52"/>
  <c r="AG66" i="52"/>
  <c r="AI66" i="52"/>
  <c r="AJ66" i="52"/>
  <c r="AC67" i="52"/>
  <c r="AD67" i="52"/>
  <c r="AF67" i="52"/>
  <c r="AG67" i="52"/>
  <c r="AI67" i="52"/>
  <c r="AJ67" i="52"/>
  <c r="AC68" i="52"/>
  <c r="AD68" i="52"/>
  <c r="AF68" i="52"/>
  <c r="AG68" i="52"/>
  <c r="AI68" i="52"/>
  <c r="AJ68" i="52"/>
  <c r="AC69" i="52"/>
  <c r="AD69" i="52"/>
  <c r="AF69" i="52"/>
  <c r="AG69" i="52"/>
  <c r="AI69" i="52"/>
  <c r="AJ69" i="52"/>
  <c r="AC70" i="52"/>
  <c r="AD70" i="52"/>
  <c r="AF70" i="52"/>
  <c r="AG70" i="52"/>
  <c r="AI70" i="52"/>
  <c r="AJ70" i="52"/>
  <c r="AC71" i="52"/>
  <c r="AD71" i="52"/>
  <c r="AF71" i="52"/>
  <c r="AG71" i="52"/>
  <c r="AI71" i="52"/>
  <c r="AJ71" i="52"/>
  <c r="AC72" i="52"/>
  <c r="AD72" i="52"/>
  <c r="AF72" i="52"/>
  <c r="AG72" i="52"/>
  <c r="AI72" i="52"/>
  <c r="AJ72" i="52"/>
  <c r="AC73" i="52"/>
  <c r="AD73" i="52"/>
  <c r="AF73" i="52"/>
  <c r="AG73" i="52"/>
  <c r="AI73" i="52"/>
  <c r="AJ73" i="52"/>
  <c r="AC74" i="52"/>
  <c r="AD74" i="52"/>
  <c r="AF74" i="52"/>
  <c r="AG74" i="52"/>
  <c r="AI74" i="52"/>
  <c r="AJ74" i="52"/>
  <c r="AC75" i="52"/>
  <c r="AD75" i="52"/>
  <c r="AF75" i="52"/>
  <c r="AG75" i="52"/>
  <c r="AI75" i="52"/>
  <c r="AJ75" i="52"/>
  <c r="AC76" i="52"/>
  <c r="AD76" i="52"/>
  <c r="AF76" i="52"/>
  <c r="AG76" i="52"/>
  <c r="AI76" i="52"/>
  <c r="AJ76" i="52"/>
  <c r="AC77" i="52"/>
  <c r="AD77" i="52"/>
  <c r="AF77" i="52"/>
  <c r="AG77" i="52"/>
  <c r="AI77" i="52"/>
  <c r="AJ77" i="52"/>
  <c r="AC78" i="52"/>
  <c r="AD78" i="52"/>
  <c r="AF78" i="52"/>
  <c r="AG78" i="52"/>
  <c r="AI78" i="52"/>
  <c r="AJ78" i="52"/>
  <c r="AC79" i="52"/>
  <c r="AD79" i="52"/>
  <c r="AF79" i="52"/>
  <c r="AG79" i="52"/>
  <c r="AI79" i="52"/>
  <c r="AJ79" i="52"/>
  <c r="AC80" i="52"/>
  <c r="AD80" i="52"/>
  <c r="AF80" i="52"/>
  <c r="AG80" i="52"/>
  <c r="AI80" i="52"/>
  <c r="AJ80" i="52"/>
  <c r="AC81" i="52"/>
  <c r="AD81" i="52"/>
  <c r="AF81" i="52"/>
  <c r="AG81" i="52"/>
  <c r="AI81" i="52"/>
  <c r="AJ81" i="52"/>
  <c r="AC82" i="52"/>
  <c r="AD82" i="52"/>
  <c r="AF82" i="52"/>
  <c r="AG82" i="52"/>
  <c r="AI82" i="52"/>
  <c r="AJ82" i="52"/>
  <c r="AC83" i="52"/>
  <c r="AD83" i="52"/>
  <c r="AF83" i="52"/>
  <c r="AG83" i="52"/>
  <c r="AI83" i="52"/>
  <c r="AJ83" i="52"/>
  <c r="AC84" i="52"/>
  <c r="AD84" i="52"/>
  <c r="AF84" i="52"/>
  <c r="AG84" i="52"/>
  <c r="AI84" i="52"/>
  <c r="AJ84" i="52"/>
  <c r="AC85" i="52"/>
  <c r="AD85" i="52"/>
  <c r="AF85" i="52"/>
  <c r="AG85" i="52"/>
  <c r="AI85" i="52"/>
  <c r="AJ85" i="52"/>
  <c r="AC86" i="52"/>
  <c r="AD86" i="52"/>
  <c r="AF86" i="52"/>
  <c r="AG86" i="52"/>
  <c r="AI86" i="52"/>
  <c r="AJ86" i="52"/>
  <c r="AC87" i="52"/>
  <c r="AD87" i="52"/>
  <c r="AF87" i="52"/>
  <c r="AG87" i="52"/>
  <c r="AI87" i="52"/>
  <c r="AJ87" i="52"/>
  <c r="AC88" i="52"/>
  <c r="AD88" i="52"/>
  <c r="AF88" i="52"/>
  <c r="AG88" i="52"/>
  <c r="AI88" i="52"/>
  <c r="AJ88" i="52"/>
  <c r="AC89" i="52"/>
  <c r="AD89" i="52"/>
  <c r="AF89" i="52"/>
  <c r="AG89" i="52"/>
  <c r="AI89" i="52"/>
  <c r="AJ89" i="52"/>
  <c r="AC90" i="52"/>
  <c r="AD90" i="52"/>
  <c r="AF90" i="52"/>
  <c r="AG90" i="52"/>
  <c r="AI90" i="52"/>
  <c r="AJ90" i="52"/>
  <c r="AC91" i="52"/>
  <c r="AD91" i="52"/>
  <c r="AF91" i="52"/>
  <c r="AG91" i="52"/>
  <c r="AI91" i="52"/>
  <c r="AJ91" i="52"/>
  <c r="AC92" i="52"/>
  <c r="AD92" i="52"/>
  <c r="AF92" i="52"/>
  <c r="AG92" i="52"/>
  <c r="AI92" i="52"/>
  <c r="AJ92" i="52"/>
  <c r="AC93" i="52"/>
  <c r="AD93" i="52"/>
  <c r="AF93" i="52"/>
  <c r="AG93" i="52"/>
  <c r="AI93" i="52"/>
  <c r="AJ93" i="52"/>
  <c r="AC94" i="52"/>
  <c r="AD94" i="52"/>
  <c r="AF94" i="52"/>
  <c r="AG94" i="52"/>
  <c r="AI94" i="52"/>
  <c r="AJ94" i="52"/>
  <c r="AC95" i="52"/>
  <c r="AD95" i="52"/>
  <c r="AF95" i="52"/>
  <c r="AG95" i="52"/>
  <c r="AI95" i="52"/>
  <c r="AJ95" i="52"/>
  <c r="AC96" i="52"/>
  <c r="AD96" i="52"/>
  <c r="AF96" i="52"/>
  <c r="AG96" i="52"/>
  <c r="AI96" i="52"/>
  <c r="AJ96" i="52"/>
  <c r="AC97" i="52"/>
  <c r="AD97" i="52"/>
  <c r="AF97" i="52"/>
  <c r="AG97" i="52"/>
  <c r="AI97" i="52"/>
  <c r="AJ97" i="52"/>
  <c r="AC98" i="52"/>
  <c r="AD98" i="52"/>
  <c r="AF98" i="52"/>
  <c r="AG98" i="52"/>
  <c r="AI98" i="52"/>
  <c r="AJ98" i="52"/>
  <c r="AC99" i="52"/>
  <c r="AD99" i="52"/>
  <c r="AF99" i="52"/>
  <c r="AG99" i="52"/>
  <c r="AI99" i="52"/>
  <c r="AJ99" i="52"/>
  <c r="AC100" i="52"/>
  <c r="AD100" i="52"/>
  <c r="AF100" i="52"/>
  <c r="AG100" i="52"/>
  <c r="AI100" i="52"/>
  <c r="AJ100" i="52"/>
  <c r="AC101" i="52"/>
  <c r="AD101" i="52"/>
  <c r="AF101" i="52"/>
  <c r="AG101" i="52"/>
  <c r="AI101" i="52"/>
  <c r="AJ101" i="52"/>
  <c r="AC102" i="52"/>
  <c r="AD102" i="52"/>
  <c r="AF102" i="52"/>
  <c r="AG102" i="52"/>
  <c r="AI102" i="52"/>
  <c r="AJ102" i="52"/>
  <c r="AC103" i="52"/>
  <c r="AD103" i="52"/>
  <c r="AF103" i="52"/>
  <c r="AG103" i="52"/>
  <c r="AI103" i="52"/>
  <c r="AJ103" i="52"/>
  <c r="AD7" i="52"/>
  <c r="AF7" i="52"/>
  <c r="AG7" i="52"/>
  <c r="AI7" i="52"/>
  <c r="AJ7" i="52"/>
  <c r="AC7" i="52"/>
  <c r="AT159" i="21" l="1"/>
  <c r="B41" i="24" s="1"/>
  <c r="AQ159" i="21"/>
  <c r="B23" i="24" s="1"/>
  <c r="AZ8" i="21"/>
  <c r="AW8" i="21"/>
  <c r="V104" i="52"/>
  <c r="D2" i="57" s="1"/>
  <c r="T162" i="17"/>
  <c r="AK57" i="52"/>
  <c r="AE57" i="52"/>
  <c r="AH57" i="52"/>
  <c r="Y104" i="52"/>
  <c r="D3" i="57" s="1"/>
  <c r="AB104" i="52"/>
  <c r="D4" i="57" s="1"/>
  <c r="C24" i="49"/>
  <c r="D23" i="49"/>
  <c r="E23" i="49" s="1"/>
  <c r="D22" i="49"/>
  <c r="E22" i="49" s="1"/>
  <c r="D21" i="49"/>
  <c r="E21" i="49" s="1"/>
  <c r="D20" i="49"/>
  <c r="E20" i="49" s="1"/>
  <c r="D19" i="49"/>
  <c r="E19" i="49" s="1"/>
  <c r="D18" i="49"/>
  <c r="E18" i="49" s="1"/>
  <c r="D17" i="49"/>
  <c r="E17" i="49" s="1"/>
  <c r="D16" i="49"/>
  <c r="E16" i="49" s="1"/>
  <c r="D15" i="49"/>
  <c r="E15" i="49" s="1"/>
  <c r="D14" i="49"/>
  <c r="E14" i="49" s="1"/>
  <c r="D13" i="49"/>
  <c r="E13" i="49" s="1"/>
  <c r="D12" i="49"/>
  <c r="E12" i="49" s="1"/>
  <c r="D11" i="49"/>
  <c r="E11" i="49" s="1"/>
  <c r="D10" i="49"/>
  <c r="E10" i="49" s="1"/>
  <c r="D9" i="49"/>
  <c r="E9" i="49" s="1"/>
  <c r="D8" i="49"/>
  <c r="N7" i="47"/>
  <c r="O7" i="47"/>
  <c r="N8" i="47"/>
  <c r="O8" i="47"/>
  <c r="P8" i="47" s="1"/>
  <c r="N9" i="47"/>
  <c r="O9" i="47"/>
  <c r="N10" i="47"/>
  <c r="O10" i="47"/>
  <c r="N11" i="47"/>
  <c r="P11" i="47" s="1"/>
  <c r="O11" i="47"/>
  <c r="N12" i="47"/>
  <c r="O12" i="47"/>
  <c r="N13" i="47"/>
  <c r="O13" i="47"/>
  <c r="N14" i="47"/>
  <c r="O14" i="47"/>
  <c r="N15" i="47"/>
  <c r="O15" i="47"/>
  <c r="N16" i="47"/>
  <c r="O16" i="47"/>
  <c r="N17" i="47"/>
  <c r="O17" i="47"/>
  <c r="N18" i="47"/>
  <c r="O18" i="47"/>
  <c r="N19" i="47"/>
  <c r="O19" i="47"/>
  <c r="N20" i="47"/>
  <c r="O20" i="47"/>
  <c r="N21" i="47"/>
  <c r="O21" i="47"/>
  <c r="N22" i="47"/>
  <c r="O22" i="47"/>
  <c r="N23" i="47"/>
  <c r="O23" i="47"/>
  <c r="N24" i="47"/>
  <c r="O24" i="47"/>
  <c r="N25" i="47"/>
  <c r="O25" i="47"/>
  <c r="N26" i="47"/>
  <c r="O26" i="47"/>
  <c r="P26" i="47" s="1"/>
  <c r="N27" i="47"/>
  <c r="O27" i="47"/>
  <c r="N28" i="47"/>
  <c r="O28" i="47"/>
  <c r="N29" i="47"/>
  <c r="O29" i="47"/>
  <c r="N30" i="47"/>
  <c r="O30" i="47"/>
  <c r="N31" i="47"/>
  <c r="O31" i="47"/>
  <c r="N32" i="47"/>
  <c r="O32" i="47"/>
  <c r="N33" i="47"/>
  <c r="O33" i="47"/>
  <c r="N34" i="47"/>
  <c r="O34" i="47"/>
  <c r="N35" i="47"/>
  <c r="O35" i="47"/>
  <c r="N36" i="47"/>
  <c r="O36" i="47"/>
  <c r="N37" i="47"/>
  <c r="O37" i="47"/>
  <c r="N38" i="47"/>
  <c r="O38" i="47"/>
  <c r="N39" i="47"/>
  <c r="O39" i="47"/>
  <c r="N40" i="47"/>
  <c r="O40" i="47"/>
  <c r="N41" i="47"/>
  <c r="O41" i="47"/>
  <c r="N42" i="47"/>
  <c r="O42" i="47"/>
  <c r="N43" i="47"/>
  <c r="O43" i="47"/>
  <c r="N44" i="47"/>
  <c r="O44" i="47"/>
  <c r="N45" i="47"/>
  <c r="O45" i="47"/>
  <c r="N46" i="47"/>
  <c r="O46" i="47"/>
  <c r="N47" i="47"/>
  <c r="O47" i="47"/>
  <c r="N48" i="47"/>
  <c r="O48" i="47"/>
  <c r="N49" i="47"/>
  <c r="O49" i="47"/>
  <c r="N50" i="47"/>
  <c r="O50" i="47"/>
  <c r="N51" i="47"/>
  <c r="O51" i="47"/>
  <c r="N52" i="47"/>
  <c r="O52" i="47"/>
  <c r="N53" i="47"/>
  <c r="O53" i="47"/>
  <c r="N54" i="47"/>
  <c r="O54" i="47"/>
  <c r="N55" i="47"/>
  <c r="O55" i="47"/>
  <c r="N56" i="47"/>
  <c r="O56" i="47"/>
  <c r="N57" i="47"/>
  <c r="O57" i="47"/>
  <c r="N58" i="47"/>
  <c r="O58" i="47"/>
  <c r="N59" i="47"/>
  <c r="O59" i="47"/>
  <c r="N60" i="47"/>
  <c r="O60" i="47"/>
  <c r="N61" i="47"/>
  <c r="O61" i="47"/>
  <c r="N62" i="47"/>
  <c r="O62" i="47"/>
  <c r="N63" i="47"/>
  <c r="O63" i="47"/>
  <c r="N64" i="47"/>
  <c r="O64" i="47"/>
  <c r="N65" i="47"/>
  <c r="O65" i="47"/>
  <c r="N66" i="47"/>
  <c r="O66" i="47"/>
  <c r="N67" i="47"/>
  <c r="O67" i="47"/>
  <c r="N68" i="47"/>
  <c r="O68" i="47"/>
  <c r="N69" i="47"/>
  <c r="O69" i="47"/>
  <c r="N70" i="47"/>
  <c r="O70" i="47"/>
  <c r="N71" i="47"/>
  <c r="O71" i="47"/>
  <c r="N72" i="47"/>
  <c r="O72" i="47"/>
  <c r="N73" i="47"/>
  <c r="O73" i="47"/>
  <c r="N74" i="47"/>
  <c r="O74" i="47"/>
  <c r="N75" i="47"/>
  <c r="O75" i="47"/>
  <c r="N76" i="47"/>
  <c r="O76" i="47"/>
  <c r="N77" i="47"/>
  <c r="O77" i="47"/>
  <c r="N78" i="47"/>
  <c r="O78" i="47"/>
  <c r="N79" i="47"/>
  <c r="O79" i="47"/>
  <c r="N80" i="47"/>
  <c r="O80" i="47"/>
  <c r="N81" i="47"/>
  <c r="O81" i="47"/>
  <c r="N82" i="47"/>
  <c r="O82" i="47"/>
  <c r="N83" i="47"/>
  <c r="O83" i="47"/>
  <c r="N84" i="47"/>
  <c r="O84" i="47"/>
  <c r="N85" i="47"/>
  <c r="O85" i="47"/>
  <c r="N86" i="47"/>
  <c r="O86" i="47"/>
  <c r="N87" i="47"/>
  <c r="O87" i="47"/>
  <c r="N88" i="47"/>
  <c r="O88" i="47"/>
  <c r="N89" i="47"/>
  <c r="O89" i="47"/>
  <c r="N90" i="47"/>
  <c r="O90" i="47"/>
  <c r="N91" i="47"/>
  <c r="O91" i="47"/>
  <c r="N92" i="47"/>
  <c r="O92" i="47"/>
  <c r="N93" i="47"/>
  <c r="O93" i="47"/>
  <c r="N94" i="47"/>
  <c r="O94" i="47"/>
  <c r="N95" i="47"/>
  <c r="O95" i="47"/>
  <c r="N96" i="47"/>
  <c r="O96" i="47"/>
  <c r="N97" i="47"/>
  <c r="O97" i="47"/>
  <c r="N98" i="47"/>
  <c r="O98" i="47"/>
  <c r="O6" i="47"/>
  <c r="N6" i="47"/>
  <c r="O5" i="47"/>
  <c r="N5" i="47"/>
  <c r="K99" i="47"/>
  <c r="J99" i="47"/>
  <c r="L7" i="47"/>
  <c r="L8" i="47"/>
  <c r="L9" i="47"/>
  <c r="L10" i="47"/>
  <c r="L11" i="47"/>
  <c r="L12" i="47"/>
  <c r="L13" i="47"/>
  <c r="L14" i="47"/>
  <c r="L15" i="47"/>
  <c r="L16" i="47"/>
  <c r="L17" i="47"/>
  <c r="L18" i="47"/>
  <c r="L19" i="47"/>
  <c r="L20" i="47"/>
  <c r="L21" i="47"/>
  <c r="L22" i="47"/>
  <c r="L23" i="47"/>
  <c r="L24" i="47"/>
  <c r="L25" i="47"/>
  <c r="L26" i="47"/>
  <c r="L27" i="47"/>
  <c r="L28" i="47"/>
  <c r="L29" i="47"/>
  <c r="L30" i="47"/>
  <c r="L31" i="47"/>
  <c r="L32" i="47"/>
  <c r="L33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8" i="47"/>
  <c r="L49" i="47"/>
  <c r="L50" i="47"/>
  <c r="L51" i="47"/>
  <c r="L52" i="47"/>
  <c r="L53" i="47"/>
  <c r="L54" i="47"/>
  <c r="L55" i="47"/>
  <c r="L56" i="47"/>
  <c r="L57" i="47"/>
  <c r="L58" i="47"/>
  <c r="L59" i="47"/>
  <c r="L60" i="47"/>
  <c r="L61" i="47"/>
  <c r="L62" i="47"/>
  <c r="L63" i="47"/>
  <c r="L64" i="47"/>
  <c r="L65" i="47"/>
  <c r="L66" i="47"/>
  <c r="L67" i="47"/>
  <c r="L68" i="47"/>
  <c r="L69" i="47"/>
  <c r="L70" i="47"/>
  <c r="L71" i="47"/>
  <c r="L72" i="47"/>
  <c r="L73" i="47"/>
  <c r="L74" i="47"/>
  <c r="L75" i="47"/>
  <c r="L76" i="47"/>
  <c r="L77" i="47"/>
  <c r="L78" i="47"/>
  <c r="L79" i="47"/>
  <c r="L80" i="47"/>
  <c r="L81" i="47"/>
  <c r="L82" i="47"/>
  <c r="L83" i="47"/>
  <c r="L84" i="47"/>
  <c r="L85" i="47"/>
  <c r="L86" i="47"/>
  <c r="L87" i="47"/>
  <c r="L88" i="47"/>
  <c r="L89" i="47"/>
  <c r="L90" i="47"/>
  <c r="L91" i="47"/>
  <c r="L92" i="47"/>
  <c r="L93" i="47"/>
  <c r="L94" i="47"/>
  <c r="L95" i="47"/>
  <c r="L96" i="47"/>
  <c r="L97" i="47"/>
  <c r="L98" i="47"/>
  <c r="L6" i="47"/>
  <c r="L5" i="47"/>
  <c r="P26" i="14"/>
  <c r="O26" i="14"/>
  <c r="N26" i="14"/>
  <c r="AH27" i="8"/>
  <c r="AH28" i="8"/>
  <c r="AE27" i="8"/>
  <c r="AE28" i="8"/>
  <c r="P27" i="8"/>
  <c r="P28" i="8"/>
  <c r="M27" i="8"/>
  <c r="M28" i="8"/>
  <c r="G27" i="8"/>
  <c r="D27" i="8"/>
  <c r="V27" i="8" s="1"/>
  <c r="AU27" i="8"/>
  <c r="AV27" i="8"/>
  <c r="AX27" i="8"/>
  <c r="AY27" i="8"/>
  <c r="BA27" i="8"/>
  <c r="BB27" i="8"/>
  <c r="AT27" i="8"/>
  <c r="AQ27" i="8"/>
  <c r="AN27" i="8"/>
  <c r="AW126" i="8"/>
  <c r="AX126" i="8"/>
  <c r="AY126" i="8"/>
  <c r="BA126" i="8"/>
  <c r="BB126" i="8"/>
  <c r="AT126" i="8"/>
  <c r="AQ126" i="8"/>
  <c r="AN126" i="8"/>
  <c r="AU36" i="8"/>
  <c r="AV36" i="8"/>
  <c r="AX36" i="8"/>
  <c r="AY36" i="8"/>
  <c r="BA36" i="8"/>
  <c r="BB36" i="8"/>
  <c r="AU37" i="8"/>
  <c r="AV37" i="8"/>
  <c r="AX37" i="8"/>
  <c r="AY37" i="8"/>
  <c r="BA37" i="8"/>
  <c r="BB37" i="8"/>
  <c r="AT36" i="8"/>
  <c r="AQ36" i="8"/>
  <c r="AN36" i="8"/>
  <c r="AT122" i="8"/>
  <c r="AT123" i="8"/>
  <c r="AQ122" i="8"/>
  <c r="AN122" i="8"/>
  <c r="AN123" i="8"/>
  <c r="AM129" i="8"/>
  <c r="AR129" i="8"/>
  <c r="AP129" i="8"/>
  <c r="AO129" i="8"/>
  <c r="AT115" i="8"/>
  <c r="AT116" i="8"/>
  <c r="AT117" i="8"/>
  <c r="AT118" i="8"/>
  <c r="AT119" i="8"/>
  <c r="AT120" i="8"/>
  <c r="AT121" i="8"/>
  <c r="AT124" i="8"/>
  <c r="AT125" i="8"/>
  <c r="AT127" i="8"/>
  <c r="AT128" i="8"/>
  <c r="AQ116" i="8"/>
  <c r="AQ117" i="8"/>
  <c r="AQ118" i="8"/>
  <c r="AQ119" i="8"/>
  <c r="AQ120" i="8"/>
  <c r="AQ121" i="8"/>
  <c r="AQ123" i="8"/>
  <c r="AQ124" i="8"/>
  <c r="AQ125" i="8"/>
  <c r="AQ127" i="8"/>
  <c r="AQ128" i="8"/>
  <c r="AN107" i="8"/>
  <c r="AN108" i="8"/>
  <c r="AN109" i="8"/>
  <c r="AN110" i="8"/>
  <c r="AN111" i="8"/>
  <c r="AN112" i="8"/>
  <c r="AN113" i="8"/>
  <c r="AN114" i="8"/>
  <c r="AN115" i="8"/>
  <c r="AN116" i="8"/>
  <c r="AN117" i="8"/>
  <c r="AN118" i="8"/>
  <c r="AN119" i="8"/>
  <c r="AN120" i="8"/>
  <c r="AN121" i="8"/>
  <c r="AN124" i="8"/>
  <c r="AN125" i="8"/>
  <c r="AN127" i="8"/>
  <c r="AN12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8" i="8"/>
  <c r="AT29" i="8"/>
  <c r="AT30" i="8"/>
  <c r="AT31" i="8"/>
  <c r="AT32" i="8"/>
  <c r="AT33" i="8"/>
  <c r="AT34" i="8"/>
  <c r="AT35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8" i="8"/>
  <c r="AQ29" i="8"/>
  <c r="AQ30" i="8"/>
  <c r="AQ31" i="8"/>
  <c r="AQ32" i="8"/>
  <c r="AQ33" i="8"/>
  <c r="AQ34" i="8"/>
  <c r="AQ35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8" i="8"/>
  <c r="AN29" i="8"/>
  <c r="AN30" i="8"/>
  <c r="AN31" i="8"/>
  <c r="AN32" i="8"/>
  <c r="AN33" i="8"/>
  <c r="AN34" i="8"/>
  <c r="AN35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8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N89" i="8"/>
  <c r="AN90" i="8"/>
  <c r="AN91" i="8"/>
  <c r="AN92" i="8"/>
  <c r="AN93" i="8"/>
  <c r="AN94" i="8"/>
  <c r="AN95" i="8"/>
  <c r="AN96" i="8"/>
  <c r="AN97" i="8"/>
  <c r="AN98" i="8"/>
  <c r="AN99" i="8"/>
  <c r="AN100" i="8"/>
  <c r="AN101" i="8"/>
  <c r="AN102" i="8"/>
  <c r="AN103" i="8"/>
  <c r="AN104" i="8"/>
  <c r="AN105" i="8"/>
  <c r="AN106" i="8"/>
  <c r="AN8" i="8"/>
  <c r="AV122" i="8"/>
  <c r="BB11" i="8"/>
  <c r="BB15" i="8"/>
  <c r="BB19" i="8"/>
  <c r="BA23" i="8"/>
  <c r="BB23" i="8"/>
  <c r="BB25" i="8"/>
  <c r="BA28" i="8"/>
  <c r="BB28" i="8"/>
  <c r="BA33" i="8"/>
  <c r="BB33" i="8"/>
  <c r="BB35" i="8"/>
  <c r="BA38" i="8"/>
  <c r="BB38" i="8"/>
  <c r="BA39" i="8"/>
  <c r="BB41" i="8"/>
  <c r="BA43" i="8"/>
  <c r="BB43" i="8"/>
  <c r="BB45" i="8"/>
  <c r="BA47" i="8"/>
  <c r="BA51" i="8"/>
  <c r="BB51" i="8"/>
  <c r="BB53" i="8"/>
  <c r="BA55" i="8"/>
  <c r="BB55" i="8"/>
  <c r="BA57" i="8"/>
  <c r="BB57" i="8"/>
  <c r="BB59" i="8"/>
  <c r="BA61" i="8"/>
  <c r="BB61" i="8"/>
  <c r="BA65" i="8"/>
  <c r="BB67" i="8"/>
  <c r="BB69" i="8"/>
  <c r="BA71" i="8"/>
  <c r="BB71" i="8"/>
  <c r="BB74" i="8"/>
  <c r="BA75" i="8"/>
  <c r="BB75" i="8"/>
  <c r="BA77" i="8"/>
  <c r="BB77" i="8"/>
  <c r="BA78" i="8"/>
  <c r="BB80" i="8"/>
  <c r="BA82" i="8"/>
  <c r="BB82" i="8"/>
  <c r="BA84" i="8"/>
  <c r="BA85" i="8"/>
  <c r="BA89" i="8"/>
  <c r="BB89" i="8"/>
  <c r="BB91" i="8"/>
  <c r="BA92" i="8"/>
  <c r="BB92" i="8"/>
  <c r="BB94" i="8"/>
  <c r="BB98" i="8"/>
  <c r="BA103" i="8"/>
  <c r="BB103" i="8"/>
  <c r="BA105" i="8"/>
  <c r="BB105" i="8"/>
  <c r="BB107" i="8"/>
  <c r="BB109" i="8"/>
  <c r="BA111" i="8"/>
  <c r="BB111" i="8"/>
  <c r="BA113" i="8"/>
  <c r="BA116" i="8"/>
  <c r="BB116" i="8"/>
  <c r="BA118" i="8"/>
  <c r="BB118" i="8"/>
  <c r="BB120" i="8"/>
  <c r="BA122" i="8"/>
  <c r="BA124" i="8"/>
  <c r="BB124" i="8"/>
  <c r="BA127" i="8"/>
  <c r="BB10" i="8"/>
  <c r="BB13" i="8"/>
  <c r="BB18" i="8"/>
  <c r="BB20" i="8"/>
  <c r="BB21" i="8"/>
  <c r="BB30" i="8"/>
  <c r="BB34" i="8"/>
  <c r="BB39" i="8"/>
  <c r="BB40" i="8"/>
  <c r="BB44" i="8"/>
  <c r="BB50" i="8"/>
  <c r="BB56" i="8"/>
  <c r="BB64" i="8"/>
  <c r="BB65" i="8"/>
  <c r="BB66" i="8"/>
  <c r="BB68" i="8"/>
  <c r="BB72" i="8"/>
  <c r="BB73" i="8"/>
  <c r="BB78" i="8"/>
  <c r="BB83" i="8"/>
  <c r="BB85" i="8"/>
  <c r="BB90" i="8"/>
  <c r="BB95" i="8"/>
  <c r="BB96" i="8"/>
  <c r="BB97" i="8"/>
  <c r="BB99" i="8"/>
  <c r="BB100" i="8"/>
  <c r="BB101" i="8"/>
  <c r="BB113" i="8"/>
  <c r="BB114" i="8"/>
  <c r="BB115" i="8"/>
  <c r="BB119" i="8"/>
  <c r="BB123" i="8"/>
  <c r="BB127" i="8"/>
  <c r="AY13" i="8"/>
  <c r="AY14" i="8"/>
  <c r="AY15" i="8"/>
  <c r="AY18" i="8"/>
  <c r="AY19" i="8"/>
  <c r="AY24" i="8"/>
  <c r="AY25" i="8"/>
  <c r="AY28" i="8"/>
  <c r="AY35" i="8"/>
  <c r="AY38" i="8"/>
  <c r="AY39" i="8"/>
  <c r="AY41" i="8"/>
  <c r="AY42" i="8"/>
  <c r="AY45" i="8"/>
  <c r="AY51" i="8"/>
  <c r="AY52" i="8"/>
  <c r="AY53" i="8"/>
  <c r="AY55" i="8"/>
  <c r="AY56" i="8"/>
  <c r="AY59" i="8"/>
  <c r="AY61" i="8"/>
  <c r="AY62" i="8"/>
  <c r="AY67" i="8"/>
  <c r="AY68" i="8"/>
  <c r="AY69" i="8"/>
  <c r="AY72" i="8"/>
  <c r="AY74" i="8"/>
  <c r="AY76" i="8"/>
  <c r="AY77" i="8"/>
  <c r="AY78" i="8"/>
  <c r="AY79" i="8"/>
  <c r="AY80" i="8"/>
  <c r="AY82" i="8"/>
  <c r="AY84" i="8"/>
  <c r="AY85" i="8"/>
  <c r="AY88" i="8"/>
  <c r="AY89" i="8"/>
  <c r="AY90" i="8"/>
  <c r="AY94" i="8"/>
  <c r="AY96" i="8"/>
  <c r="AY98" i="8"/>
  <c r="AY103" i="8"/>
  <c r="AY104" i="8"/>
  <c r="AY107" i="8"/>
  <c r="AY110" i="8"/>
  <c r="AY111" i="8"/>
  <c r="AY114" i="8"/>
  <c r="AY115" i="8"/>
  <c r="AY116" i="8"/>
  <c r="AY119" i="8"/>
  <c r="AY124" i="8"/>
  <c r="AY127" i="8"/>
  <c r="AV13" i="8"/>
  <c r="AV15" i="8"/>
  <c r="AV17" i="8"/>
  <c r="AV23" i="8"/>
  <c r="AV28" i="8"/>
  <c r="AV31" i="8"/>
  <c r="AV35" i="8"/>
  <c r="AV39" i="8"/>
  <c r="AU40" i="8"/>
  <c r="AV43" i="8"/>
  <c r="AU44" i="8"/>
  <c r="AU46" i="8"/>
  <c r="AV47" i="8"/>
  <c r="AU50" i="8"/>
  <c r="AV51" i="8"/>
  <c r="AU52" i="8"/>
  <c r="AU54" i="8"/>
  <c r="AV55" i="8"/>
  <c r="AU56" i="8"/>
  <c r="AU58" i="8"/>
  <c r="AV59" i="8"/>
  <c r="AU60" i="8"/>
  <c r="AU62" i="8"/>
  <c r="AV63" i="8"/>
  <c r="AU64" i="8"/>
  <c r="AV67" i="8"/>
  <c r="AV71" i="8"/>
  <c r="AU72" i="8"/>
  <c r="AU73" i="8"/>
  <c r="AV74" i="8"/>
  <c r="AU76" i="8"/>
  <c r="AV77" i="8"/>
  <c r="AU79" i="8"/>
  <c r="AV80" i="8"/>
  <c r="AU81" i="8"/>
  <c r="AV84" i="8"/>
  <c r="AV85" i="8"/>
  <c r="AU86" i="8"/>
  <c r="AU88" i="8"/>
  <c r="AV89" i="8"/>
  <c r="AU90" i="8"/>
  <c r="AV92" i="8"/>
  <c r="AU93" i="8"/>
  <c r="AU95" i="8"/>
  <c r="AV96" i="8"/>
  <c r="AU97" i="8"/>
  <c r="AV98" i="8"/>
  <c r="AU99" i="8"/>
  <c r="AU100" i="8"/>
  <c r="AU104" i="8"/>
  <c r="AV105" i="8"/>
  <c r="AU108" i="8"/>
  <c r="AV109" i="8"/>
  <c r="AU110" i="8"/>
  <c r="AU114" i="8"/>
  <c r="AU117" i="8"/>
  <c r="AV118" i="8"/>
  <c r="AU119" i="8"/>
  <c r="AV120" i="8"/>
  <c r="AU123" i="8"/>
  <c r="AV124" i="8"/>
  <c r="AU125" i="8"/>
  <c r="AV127" i="8"/>
  <c r="AU9" i="8"/>
  <c r="BB12" i="8"/>
  <c r="BB17" i="8"/>
  <c r="BB26" i="8"/>
  <c r="BB31" i="8"/>
  <c r="BB42" i="8"/>
  <c r="BB47" i="8"/>
  <c r="BB54" i="8"/>
  <c r="BB60" i="8"/>
  <c r="BB63" i="8"/>
  <c r="BB84" i="8"/>
  <c r="BB86" i="8"/>
  <c r="BB93" i="8"/>
  <c r="BB102" i="8"/>
  <c r="BB106" i="8"/>
  <c r="BB112" i="8"/>
  <c r="BB117" i="8"/>
  <c r="BB121" i="8"/>
  <c r="BA9" i="8"/>
  <c r="BA8" i="8"/>
  <c r="AY11" i="8"/>
  <c r="AY17" i="8"/>
  <c r="AY23" i="8"/>
  <c r="AY47" i="8"/>
  <c r="AY63" i="8"/>
  <c r="AY75" i="8"/>
  <c r="AY101" i="8"/>
  <c r="AY105" i="8"/>
  <c r="AY109" i="8"/>
  <c r="AY113" i="8"/>
  <c r="AY122" i="8"/>
  <c r="AY12" i="8"/>
  <c r="AY16" i="8"/>
  <c r="AY20" i="8"/>
  <c r="AY26" i="8"/>
  <c r="AY34" i="8"/>
  <c r="AY40" i="8"/>
  <c r="AY44" i="8"/>
  <c r="AY50" i="8"/>
  <c r="AY58" i="8"/>
  <c r="AY66" i="8"/>
  <c r="AY73" i="8"/>
  <c r="AY81" i="8"/>
  <c r="AY83" i="8"/>
  <c r="AY86" i="8"/>
  <c r="AY93" i="8"/>
  <c r="AY102" i="8"/>
  <c r="AY106" i="8"/>
  <c r="AY112" i="8"/>
  <c r="AY117" i="8"/>
  <c r="AY121" i="8"/>
  <c r="AU11" i="8"/>
  <c r="AV11" i="8"/>
  <c r="AU13" i="8"/>
  <c r="AU19" i="8"/>
  <c r="AV19" i="8"/>
  <c r="AU23" i="8"/>
  <c r="AU25" i="8"/>
  <c r="AV25" i="8"/>
  <c r="AU28" i="8"/>
  <c r="AU31" i="8"/>
  <c r="AU33" i="8"/>
  <c r="AV33" i="8"/>
  <c r="AU35" i="8"/>
  <c r="AU38" i="8"/>
  <c r="AV38" i="8"/>
  <c r="AU39" i="8"/>
  <c r="AU41" i="8"/>
  <c r="AV41" i="8"/>
  <c r="AU43" i="8"/>
  <c r="AU45" i="8"/>
  <c r="AV45" i="8"/>
  <c r="AU47" i="8"/>
  <c r="AU49" i="8"/>
  <c r="AV49" i="8"/>
  <c r="AU51" i="8"/>
  <c r="AU53" i="8"/>
  <c r="AV53" i="8"/>
  <c r="AU55" i="8"/>
  <c r="AU57" i="8"/>
  <c r="AV57" i="8"/>
  <c r="AU59" i="8"/>
  <c r="AU61" i="8"/>
  <c r="AV61" i="8"/>
  <c r="AU63" i="8"/>
  <c r="AU65" i="8"/>
  <c r="AV65" i="8"/>
  <c r="AU67" i="8"/>
  <c r="AU69" i="8"/>
  <c r="AV69" i="8"/>
  <c r="AU71" i="8"/>
  <c r="AU74" i="8"/>
  <c r="AU75" i="8"/>
  <c r="AV75" i="8"/>
  <c r="AU77" i="8"/>
  <c r="AU78" i="8"/>
  <c r="AV78" i="8"/>
  <c r="AU80" i="8"/>
  <c r="AU82" i="8"/>
  <c r="AV82" i="8"/>
  <c r="AU84" i="8"/>
  <c r="AU87" i="8"/>
  <c r="AV87" i="8"/>
  <c r="AU89" i="8"/>
  <c r="AU91" i="8"/>
  <c r="AV91" i="8"/>
  <c r="AU92" i="8"/>
  <c r="AU94" i="8"/>
  <c r="AV94" i="8"/>
  <c r="AU101" i="8"/>
  <c r="AV101" i="8"/>
  <c r="AU103" i="8"/>
  <c r="AU107" i="8"/>
  <c r="AV107" i="8"/>
  <c r="AU109" i="8"/>
  <c r="AU111" i="8"/>
  <c r="AV113" i="8"/>
  <c r="AU116" i="8"/>
  <c r="AV116" i="8"/>
  <c r="AU118" i="8"/>
  <c r="AX101" i="8"/>
  <c r="BA101" i="8"/>
  <c r="AU102" i="8"/>
  <c r="AV102" i="8"/>
  <c r="AX102" i="8"/>
  <c r="BA102" i="8"/>
  <c r="AV103" i="8"/>
  <c r="AX103" i="8"/>
  <c r="AV104" i="8"/>
  <c r="AX104" i="8"/>
  <c r="BA104" i="8"/>
  <c r="BB104" i="8"/>
  <c r="AU105" i="8"/>
  <c r="AX105" i="8"/>
  <c r="AU106" i="8"/>
  <c r="AV106" i="8"/>
  <c r="AX106" i="8"/>
  <c r="BA106" i="8"/>
  <c r="AX107" i="8"/>
  <c r="BA107" i="8"/>
  <c r="AV108" i="8"/>
  <c r="AX108" i="8"/>
  <c r="AY108" i="8"/>
  <c r="BA108" i="8"/>
  <c r="BB108" i="8"/>
  <c r="AX109" i="8"/>
  <c r="BA109" i="8"/>
  <c r="AV110" i="8"/>
  <c r="AX110" i="8"/>
  <c r="BA110" i="8"/>
  <c r="BB110" i="8"/>
  <c r="AV111" i="8"/>
  <c r="AX111" i="8"/>
  <c r="AU112" i="8"/>
  <c r="AV112" i="8"/>
  <c r="AX112" i="8"/>
  <c r="BA112" i="8"/>
  <c r="AU113" i="8"/>
  <c r="AX113" i="8"/>
  <c r="AV114" i="8"/>
  <c r="AX114" i="8"/>
  <c r="BA114" i="8"/>
  <c r="AU115" i="8"/>
  <c r="AV115" i="8"/>
  <c r="AX115" i="8"/>
  <c r="BA115" i="8"/>
  <c r="AX116" i="8"/>
  <c r="AV117" i="8"/>
  <c r="AX117" i="8"/>
  <c r="BA117" i="8"/>
  <c r="AX118" i="8"/>
  <c r="AY118" i="8"/>
  <c r="AV119" i="8"/>
  <c r="AX119" i="8"/>
  <c r="BA119" i="8"/>
  <c r="AU120" i="8"/>
  <c r="AX120" i="8"/>
  <c r="AY120" i="8"/>
  <c r="BA120" i="8"/>
  <c r="AU121" i="8"/>
  <c r="AV121" i="8"/>
  <c r="AX121" i="8"/>
  <c r="BA121" i="8"/>
  <c r="AX122" i="8"/>
  <c r="AV123" i="8"/>
  <c r="AX123" i="8"/>
  <c r="AY123" i="8"/>
  <c r="BA123" i="8"/>
  <c r="AU124" i="8"/>
  <c r="AX124" i="8"/>
  <c r="AV125" i="8"/>
  <c r="AX125" i="8"/>
  <c r="AY125" i="8"/>
  <c r="BA125" i="8"/>
  <c r="BB125" i="8"/>
  <c r="AU127" i="8"/>
  <c r="AX127" i="8"/>
  <c r="AU128" i="8"/>
  <c r="AV128" i="8"/>
  <c r="AX128" i="8"/>
  <c r="AY128" i="8"/>
  <c r="BA128" i="8"/>
  <c r="BB128" i="8"/>
  <c r="AV100" i="8"/>
  <c r="AX100" i="8"/>
  <c r="AY100" i="8"/>
  <c r="BA100" i="8"/>
  <c r="AU20" i="8"/>
  <c r="AV20" i="8"/>
  <c r="AX20" i="8"/>
  <c r="BA20" i="8"/>
  <c r="AU21" i="8"/>
  <c r="AV21" i="8"/>
  <c r="AX21" i="8"/>
  <c r="AY21" i="8"/>
  <c r="BA21" i="8"/>
  <c r="AU22" i="8"/>
  <c r="AV22" i="8"/>
  <c r="AX22" i="8"/>
  <c r="AY22" i="8"/>
  <c r="BA22" i="8"/>
  <c r="BB22" i="8"/>
  <c r="AX23" i="8"/>
  <c r="AU24" i="8"/>
  <c r="AV24" i="8"/>
  <c r="AX24" i="8"/>
  <c r="BA24" i="8"/>
  <c r="BB24" i="8"/>
  <c r="AX25" i="8"/>
  <c r="BA25" i="8"/>
  <c r="AU26" i="8"/>
  <c r="AV26" i="8"/>
  <c r="AX26" i="8"/>
  <c r="BA26" i="8"/>
  <c r="AX28" i="8"/>
  <c r="AU29" i="8"/>
  <c r="AV29" i="8"/>
  <c r="AX29" i="8"/>
  <c r="AY29" i="8"/>
  <c r="BA29" i="8"/>
  <c r="BB29" i="8"/>
  <c r="AU30" i="8"/>
  <c r="AV30" i="8"/>
  <c r="AX30" i="8"/>
  <c r="AY30" i="8"/>
  <c r="BA30" i="8"/>
  <c r="AX31" i="8"/>
  <c r="AY31" i="8"/>
  <c r="BA31" i="8"/>
  <c r="AU32" i="8"/>
  <c r="AV32" i="8"/>
  <c r="AX32" i="8"/>
  <c r="AY32" i="8"/>
  <c r="BA32" i="8"/>
  <c r="BB32" i="8"/>
  <c r="AX33" i="8"/>
  <c r="AY33" i="8"/>
  <c r="AU34" i="8"/>
  <c r="AV34" i="8"/>
  <c r="AX34" i="8"/>
  <c r="BA34" i="8"/>
  <c r="AX35" i="8"/>
  <c r="BA35" i="8"/>
  <c r="AX38" i="8"/>
  <c r="AX39" i="8"/>
  <c r="AV40" i="8"/>
  <c r="AX40" i="8"/>
  <c r="BA40" i="8"/>
  <c r="AX41" i="8"/>
  <c r="BA41" i="8"/>
  <c r="AU42" i="8"/>
  <c r="AV42" i="8"/>
  <c r="AX42" i="8"/>
  <c r="BA42" i="8"/>
  <c r="AX43" i="8"/>
  <c r="AY43" i="8"/>
  <c r="AV44" i="8"/>
  <c r="AX44" i="8"/>
  <c r="BA44" i="8"/>
  <c r="AX45" i="8"/>
  <c r="BA45" i="8"/>
  <c r="AV46" i="8"/>
  <c r="AX46" i="8"/>
  <c r="AY46" i="8"/>
  <c r="BA46" i="8"/>
  <c r="BB46" i="8"/>
  <c r="AX47" i="8"/>
  <c r="AU48" i="8"/>
  <c r="AV48" i="8"/>
  <c r="AX48" i="8"/>
  <c r="AY48" i="8"/>
  <c r="BA48" i="8"/>
  <c r="BB48" i="8"/>
  <c r="AX49" i="8"/>
  <c r="AY49" i="8"/>
  <c r="BA49" i="8"/>
  <c r="BB49" i="8"/>
  <c r="AV50" i="8"/>
  <c r="AX50" i="8"/>
  <c r="BA50" i="8"/>
  <c r="AX51" i="8"/>
  <c r="AV52" i="8"/>
  <c r="AX52" i="8"/>
  <c r="BA52" i="8"/>
  <c r="BB52" i="8"/>
  <c r="AX53" i="8"/>
  <c r="BA53" i="8"/>
  <c r="AV54" i="8"/>
  <c r="AX54" i="8"/>
  <c r="AY54" i="8"/>
  <c r="BA54" i="8"/>
  <c r="AX55" i="8"/>
  <c r="AV56" i="8"/>
  <c r="AX56" i="8"/>
  <c r="BA56" i="8"/>
  <c r="AX57" i="8"/>
  <c r="AY57" i="8"/>
  <c r="AV58" i="8"/>
  <c r="AX58" i="8"/>
  <c r="BA58" i="8"/>
  <c r="BB58" i="8"/>
  <c r="AX59" i="8"/>
  <c r="BA59" i="8"/>
  <c r="AV60" i="8"/>
  <c r="AX60" i="8"/>
  <c r="AY60" i="8"/>
  <c r="BA60" i="8"/>
  <c r="AX61" i="8"/>
  <c r="AV62" i="8"/>
  <c r="AX62" i="8"/>
  <c r="BA62" i="8"/>
  <c r="BB62" i="8"/>
  <c r="AX63" i="8"/>
  <c r="BA63" i="8"/>
  <c r="AV64" i="8"/>
  <c r="AX64" i="8"/>
  <c r="AY64" i="8"/>
  <c r="BA64" i="8"/>
  <c r="AX65" i="8"/>
  <c r="AY65" i="8"/>
  <c r="AU66" i="8"/>
  <c r="AV66" i="8"/>
  <c r="AX66" i="8"/>
  <c r="BA66" i="8"/>
  <c r="AX67" i="8"/>
  <c r="BA67" i="8"/>
  <c r="AU68" i="8"/>
  <c r="AV68" i="8"/>
  <c r="AX68" i="8"/>
  <c r="BA68" i="8"/>
  <c r="AX69" i="8"/>
  <c r="BA69" i="8"/>
  <c r="AU70" i="8"/>
  <c r="AV70" i="8"/>
  <c r="AX70" i="8"/>
  <c r="AY70" i="8"/>
  <c r="BA70" i="8"/>
  <c r="BB70" i="8"/>
  <c r="AX71" i="8"/>
  <c r="AY71" i="8"/>
  <c r="AV72" i="8"/>
  <c r="AX72" i="8"/>
  <c r="BA72" i="8"/>
  <c r="AV73" i="8"/>
  <c r="AX73" i="8"/>
  <c r="BA73" i="8"/>
  <c r="AX74" i="8"/>
  <c r="BA74" i="8"/>
  <c r="AX75" i="8"/>
  <c r="AV76" i="8"/>
  <c r="AX76" i="8"/>
  <c r="BA76" i="8"/>
  <c r="BB76" i="8"/>
  <c r="AX77" i="8"/>
  <c r="AX78" i="8"/>
  <c r="AV79" i="8"/>
  <c r="AX79" i="8"/>
  <c r="BA79" i="8"/>
  <c r="BB79" i="8"/>
  <c r="AX80" i="8"/>
  <c r="BA80" i="8"/>
  <c r="AV81" i="8"/>
  <c r="AX81" i="8"/>
  <c r="BA81" i="8"/>
  <c r="BB81" i="8"/>
  <c r="AX82" i="8"/>
  <c r="AU83" i="8"/>
  <c r="AV83" i="8"/>
  <c r="AX83" i="8"/>
  <c r="BA83" i="8"/>
  <c r="AX84" i="8"/>
  <c r="AU85" i="8"/>
  <c r="AX85" i="8"/>
  <c r="AV86" i="8"/>
  <c r="AX86" i="8"/>
  <c r="BA86" i="8"/>
  <c r="AX87" i="8"/>
  <c r="AY87" i="8"/>
  <c r="BA87" i="8"/>
  <c r="BB87" i="8"/>
  <c r="AV88" i="8"/>
  <c r="AX88" i="8"/>
  <c r="BA88" i="8"/>
  <c r="BB88" i="8"/>
  <c r="AX89" i="8"/>
  <c r="AV90" i="8"/>
  <c r="AX90" i="8"/>
  <c r="BA90" i="8"/>
  <c r="AX91" i="8"/>
  <c r="AY91" i="8"/>
  <c r="BA91" i="8"/>
  <c r="AX92" i="8"/>
  <c r="AY92" i="8"/>
  <c r="AV93" i="8"/>
  <c r="AX93" i="8"/>
  <c r="BA93" i="8"/>
  <c r="AX94" i="8"/>
  <c r="BA94" i="8"/>
  <c r="AV95" i="8"/>
  <c r="AX95" i="8"/>
  <c r="AY95" i="8"/>
  <c r="BA95" i="8"/>
  <c r="AU96" i="8"/>
  <c r="AX96" i="8"/>
  <c r="BA96" i="8"/>
  <c r="AV97" i="8"/>
  <c r="AX97" i="8"/>
  <c r="AY97" i="8"/>
  <c r="BA97" i="8"/>
  <c r="AU98" i="8"/>
  <c r="AX98" i="8"/>
  <c r="BA98" i="8"/>
  <c r="AV99" i="8"/>
  <c r="AX99" i="8"/>
  <c r="AY99" i="8"/>
  <c r="BA99" i="8"/>
  <c r="AX19" i="8"/>
  <c r="BA19" i="8"/>
  <c r="AV9" i="8"/>
  <c r="AX9" i="8"/>
  <c r="AY9" i="8"/>
  <c r="BB9" i="8"/>
  <c r="AU10" i="8"/>
  <c r="AV10" i="8"/>
  <c r="AX10" i="8"/>
  <c r="AY10" i="8"/>
  <c r="BA10" i="8"/>
  <c r="AX11" i="8"/>
  <c r="BA11" i="8"/>
  <c r="AU12" i="8"/>
  <c r="AV12" i="8"/>
  <c r="AX12" i="8"/>
  <c r="BA12" i="8"/>
  <c r="AX13" i="8"/>
  <c r="BA13" i="8"/>
  <c r="AU14" i="8"/>
  <c r="AV14" i="8"/>
  <c r="AX14" i="8"/>
  <c r="BA14" i="8"/>
  <c r="BB14" i="8"/>
  <c r="AU15" i="8"/>
  <c r="AX15" i="8"/>
  <c r="BA15" i="8"/>
  <c r="AU16" i="8"/>
  <c r="AV16" i="8"/>
  <c r="AX16" i="8"/>
  <c r="BA16" i="8"/>
  <c r="BB16" i="8"/>
  <c r="AU17" i="8"/>
  <c r="AX17" i="8"/>
  <c r="BA17" i="8"/>
  <c r="AU18" i="8"/>
  <c r="AV18" i="8"/>
  <c r="AX18" i="8"/>
  <c r="BA18" i="8"/>
  <c r="BB8" i="8"/>
  <c r="AY8" i="8"/>
  <c r="AX8" i="8"/>
  <c r="AV8" i="8"/>
  <c r="AU8" i="8"/>
  <c r="F10" i="6"/>
  <c r="H10" i="6" s="1"/>
  <c r="F11" i="6"/>
  <c r="H11" i="6" s="1"/>
  <c r="F12" i="6"/>
  <c r="H12" i="6" s="1"/>
  <c r="F13" i="6"/>
  <c r="H13" i="6" s="1"/>
  <c r="F14" i="6"/>
  <c r="H14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9" i="6"/>
  <c r="H9" i="6" s="1"/>
  <c r="R129" i="7"/>
  <c r="T7" i="7"/>
  <c r="T8" i="7"/>
  <c r="T10" i="7"/>
  <c r="T9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6" i="7"/>
  <c r="D82" i="7"/>
  <c r="L82" i="7" s="1"/>
  <c r="P82" i="7"/>
  <c r="V82" i="7"/>
  <c r="W82" i="7"/>
  <c r="V19" i="7"/>
  <c r="W19" i="7"/>
  <c r="P19" i="7"/>
  <c r="H19" i="7"/>
  <c r="D19" i="7"/>
  <c r="V9" i="7"/>
  <c r="W9" i="7"/>
  <c r="V11" i="7"/>
  <c r="W11" i="7"/>
  <c r="P9" i="7"/>
  <c r="D9" i="7"/>
  <c r="L9" i="7" s="1"/>
  <c r="S129" i="7"/>
  <c r="U156" i="17" l="1"/>
  <c r="U160" i="17"/>
  <c r="U157" i="17"/>
  <c r="U161" i="17"/>
  <c r="U158" i="17"/>
  <c r="U162" i="17"/>
  <c r="U159" i="17"/>
  <c r="U45" i="17"/>
  <c r="U111" i="17"/>
  <c r="U57" i="17"/>
  <c r="U52" i="17"/>
  <c r="U50" i="17"/>
  <c r="U100" i="17"/>
  <c r="U144" i="17"/>
  <c r="U131" i="17"/>
  <c r="U43" i="17"/>
  <c r="U93" i="17"/>
  <c r="U48" i="17"/>
  <c r="U15" i="17"/>
  <c r="U31" i="17"/>
  <c r="U49" i="17"/>
  <c r="U66" i="17"/>
  <c r="U82" i="17"/>
  <c r="U99" i="17"/>
  <c r="U115" i="17"/>
  <c r="U136" i="17"/>
  <c r="U9" i="17"/>
  <c r="U69" i="17"/>
  <c r="U118" i="17"/>
  <c r="U130" i="17"/>
  <c r="U20" i="17"/>
  <c r="U37" i="17"/>
  <c r="U55" i="17"/>
  <c r="U71" i="17"/>
  <c r="U87" i="17"/>
  <c r="U104" i="17"/>
  <c r="U120" i="17"/>
  <c r="U141" i="17"/>
  <c r="U11" i="17"/>
  <c r="U39" i="17"/>
  <c r="U89" i="17"/>
  <c r="U143" i="17"/>
  <c r="U13" i="17"/>
  <c r="U29" i="17"/>
  <c r="U47" i="17"/>
  <c r="U64" i="17"/>
  <c r="U80" i="17"/>
  <c r="U97" i="17"/>
  <c r="U113" i="17"/>
  <c r="U134" i="17"/>
  <c r="U152" i="17"/>
  <c r="U18" i="17"/>
  <c r="U61" i="17"/>
  <c r="U110" i="17"/>
  <c r="U146" i="17"/>
  <c r="U27" i="17"/>
  <c r="U78" i="17"/>
  <c r="U132" i="17"/>
  <c r="U106" i="17"/>
  <c r="U16" i="17"/>
  <c r="U67" i="17"/>
  <c r="U116" i="17"/>
  <c r="U30" i="17"/>
  <c r="U32" i="17"/>
  <c r="U25" i="17"/>
  <c r="U76" i="17"/>
  <c r="U128" i="17"/>
  <c r="U98" i="17"/>
  <c r="U129" i="17"/>
  <c r="U19" i="17"/>
  <c r="U36" i="17"/>
  <c r="U54" i="17"/>
  <c r="U70" i="17"/>
  <c r="U86" i="17"/>
  <c r="U103" i="17"/>
  <c r="U119" i="17"/>
  <c r="U140" i="17"/>
  <c r="U22" i="17"/>
  <c r="U81" i="17"/>
  <c r="U135" i="17"/>
  <c r="U41" i="17"/>
  <c r="U7" i="17"/>
  <c r="U24" i="17"/>
  <c r="U42" i="17"/>
  <c r="U59" i="17"/>
  <c r="U75" i="17"/>
  <c r="U91" i="17"/>
  <c r="U108" i="17"/>
  <c r="U124" i="17"/>
  <c r="U147" i="17"/>
  <c r="U53" i="17"/>
  <c r="U102" i="17"/>
  <c r="U155" i="17"/>
  <c r="U17" i="17"/>
  <c r="U34" i="17"/>
  <c r="U51" i="17"/>
  <c r="U68" i="17"/>
  <c r="U84" i="17"/>
  <c r="U101" i="17"/>
  <c r="U117" i="17"/>
  <c r="U138" i="17"/>
  <c r="U125" i="17"/>
  <c r="U26" i="17"/>
  <c r="U73" i="17"/>
  <c r="U122" i="17"/>
  <c r="U10" i="17"/>
  <c r="U62" i="17"/>
  <c r="U95" i="17"/>
  <c r="U150" i="17"/>
  <c r="U92" i="17"/>
  <c r="U33" i="17"/>
  <c r="U83" i="17"/>
  <c r="U137" i="17"/>
  <c r="U77" i="17"/>
  <c r="U8" i="17"/>
  <c r="U60" i="17"/>
  <c r="U109" i="17"/>
  <c r="U148" i="17"/>
  <c r="U154" i="17"/>
  <c r="U126" i="17"/>
  <c r="U6" i="17"/>
  <c r="U23" i="17"/>
  <c r="U40" i="17"/>
  <c r="U58" i="17"/>
  <c r="U74" i="17"/>
  <c r="U90" i="17"/>
  <c r="U107" i="17"/>
  <c r="U123" i="17"/>
  <c r="U145" i="17"/>
  <c r="U44" i="17"/>
  <c r="U94" i="17"/>
  <c r="U149" i="17"/>
  <c r="U12" i="17"/>
  <c r="U28" i="17"/>
  <c r="U46" i="17"/>
  <c r="U63" i="17"/>
  <c r="U79" i="17"/>
  <c r="U96" i="17"/>
  <c r="U112" i="17"/>
  <c r="U133" i="17"/>
  <c r="U151" i="17"/>
  <c r="U14" i="17"/>
  <c r="U65" i="17"/>
  <c r="U114" i="17"/>
  <c r="U127" i="17"/>
  <c r="U153" i="17"/>
  <c r="U21" i="17"/>
  <c r="U38" i="17"/>
  <c r="U56" i="17"/>
  <c r="U72" i="17"/>
  <c r="U88" i="17"/>
  <c r="U105" i="17"/>
  <c r="U121" i="17"/>
  <c r="U142" i="17"/>
  <c r="U35" i="17"/>
  <c r="U85" i="17"/>
  <c r="U139" i="17"/>
  <c r="P5" i="47"/>
  <c r="P73" i="47"/>
  <c r="P65" i="47"/>
  <c r="P58" i="47"/>
  <c r="P50" i="47"/>
  <c r="P96" i="47"/>
  <c r="P80" i="47"/>
  <c r="P78" i="47"/>
  <c r="P76" i="47"/>
  <c r="P72" i="47"/>
  <c r="P70" i="47"/>
  <c r="P64" i="47"/>
  <c r="P61" i="47"/>
  <c r="P57" i="47"/>
  <c r="P55" i="47"/>
  <c r="AW27" i="8"/>
  <c r="AZ27" i="8"/>
  <c r="Y27" i="8"/>
  <c r="P84" i="47"/>
  <c r="L19" i="7"/>
  <c r="P49" i="47"/>
  <c r="P87" i="47"/>
  <c r="P37" i="47"/>
  <c r="P33" i="47"/>
  <c r="P20" i="47"/>
  <c r="P13" i="47"/>
  <c r="P95" i="47"/>
  <c r="T129" i="7"/>
  <c r="BC126" i="8"/>
  <c r="P48" i="47"/>
  <c r="P40" i="47"/>
  <c r="P24" i="47"/>
  <c r="P19" i="47"/>
  <c r="P18" i="47"/>
  <c r="P16" i="47"/>
  <c r="P12" i="47"/>
  <c r="D24" i="49"/>
  <c r="E8" i="49"/>
  <c r="E24" i="49" s="1"/>
  <c r="F25" i="6"/>
  <c r="P71" i="47"/>
  <c r="P45" i="47"/>
  <c r="P41" i="47"/>
  <c r="P6" i="47"/>
  <c r="P97" i="47"/>
  <c r="P94" i="47"/>
  <c r="P92" i="47"/>
  <c r="P88" i="47"/>
  <c r="P86" i="47"/>
  <c r="P68" i="47"/>
  <c r="P63" i="47"/>
  <c r="P56" i="47"/>
  <c r="P42" i="47"/>
  <c r="P34" i="47"/>
  <c r="P32" i="47"/>
  <c r="P30" i="47"/>
  <c r="P23" i="47"/>
  <c r="P79" i="47"/>
  <c r="P47" i="47"/>
  <c r="P39" i="47"/>
  <c r="P25" i="47"/>
  <c r="P10" i="47"/>
  <c r="P89" i="47"/>
  <c r="P81" i="47"/>
  <c r="P53" i="47"/>
  <c r="P27" i="47"/>
  <c r="P98" i="47"/>
  <c r="P91" i="47"/>
  <c r="P85" i="47"/>
  <c r="P82" i="47"/>
  <c r="P75" i="47"/>
  <c r="P69" i="47"/>
  <c r="P66" i="47"/>
  <c r="P60" i="47"/>
  <c r="P54" i="47"/>
  <c r="P51" i="47"/>
  <c r="P44" i="47"/>
  <c r="P38" i="47"/>
  <c r="P35" i="47"/>
  <c r="P29" i="47"/>
  <c r="P21" i="47"/>
  <c r="P15" i="47"/>
  <c r="P9" i="47"/>
  <c r="P93" i="47"/>
  <c r="P90" i="47"/>
  <c r="P83" i="47"/>
  <c r="P77" i="47"/>
  <c r="P74" i="47"/>
  <c r="P67" i="47"/>
  <c r="P62" i="47"/>
  <c r="P59" i="47"/>
  <c r="P52" i="47"/>
  <c r="P46" i="47"/>
  <c r="P43" i="47"/>
  <c r="P36" i="47"/>
  <c r="P31" i="47"/>
  <c r="P28" i="47"/>
  <c r="P22" i="47"/>
  <c r="P17" i="47"/>
  <c r="P14" i="47"/>
  <c r="P7" i="47"/>
  <c r="L99" i="47"/>
  <c r="M99" i="47" s="1"/>
  <c r="BC27" i="8"/>
  <c r="BD27" i="8" s="1"/>
  <c r="BC114" i="8"/>
  <c r="AW20" i="8"/>
  <c r="AZ37" i="8"/>
  <c r="BC37" i="8"/>
  <c r="AZ126" i="8"/>
  <c r="AW66" i="8"/>
  <c r="AW37" i="8"/>
  <c r="AZ36" i="8"/>
  <c r="AW88" i="8"/>
  <c r="AW81" i="8"/>
  <c r="AW73" i="8"/>
  <c r="BC118" i="8"/>
  <c r="BC28" i="8"/>
  <c r="BC36" i="8"/>
  <c r="AW36" i="8"/>
  <c r="BC59" i="8"/>
  <c r="BC13" i="8"/>
  <c r="AZ26" i="8"/>
  <c r="BC85" i="8"/>
  <c r="AW68" i="8"/>
  <c r="AW42" i="8"/>
  <c r="AW29" i="8"/>
  <c r="BC128" i="8"/>
  <c r="AW79" i="8"/>
  <c r="BC61" i="8"/>
  <c r="BC51" i="8"/>
  <c r="BC97" i="8"/>
  <c r="AZ17" i="8"/>
  <c r="AZ82" i="8"/>
  <c r="AZ75" i="8"/>
  <c r="AZ31" i="8"/>
  <c r="AZ69" i="8"/>
  <c r="AL129" i="8"/>
  <c r="AN129" i="8" s="1"/>
  <c r="AU122" i="8"/>
  <c r="AW122" i="8" s="1"/>
  <c r="AS129" i="8"/>
  <c r="AT129" i="8" s="1"/>
  <c r="BB122" i="8"/>
  <c r="BC122" i="8" s="1"/>
  <c r="AQ129" i="8"/>
  <c r="AZ128" i="8"/>
  <c r="AZ124" i="8"/>
  <c r="AZ9" i="8"/>
  <c r="AZ71" i="8"/>
  <c r="AW128" i="8"/>
  <c r="BC101" i="8"/>
  <c r="BC111" i="8"/>
  <c r="BC105" i="8"/>
  <c r="BC53" i="8"/>
  <c r="BC33" i="8"/>
  <c r="AW30" i="8"/>
  <c r="BC107" i="8"/>
  <c r="BC104" i="8"/>
  <c r="BC45" i="8"/>
  <c r="BC100" i="8"/>
  <c r="BC116" i="8"/>
  <c r="BC84" i="8"/>
  <c r="BC78" i="8"/>
  <c r="BC38" i="8"/>
  <c r="BC15" i="8"/>
  <c r="BC67" i="8"/>
  <c r="BC31" i="8"/>
  <c r="BC124" i="8"/>
  <c r="BC120" i="8"/>
  <c r="BC109" i="8"/>
  <c r="BC103" i="8"/>
  <c r="BC89" i="8"/>
  <c r="BC69" i="8"/>
  <c r="BC11" i="8"/>
  <c r="AZ91" i="8"/>
  <c r="AZ87" i="8"/>
  <c r="AZ43" i="8"/>
  <c r="AZ33" i="8"/>
  <c r="AZ120" i="8"/>
  <c r="AZ101" i="8"/>
  <c r="AZ96" i="8"/>
  <c r="AZ80" i="8"/>
  <c r="AZ55" i="8"/>
  <c r="AZ45" i="8"/>
  <c r="AZ116" i="8"/>
  <c r="AZ103" i="8"/>
  <c r="AZ94" i="8"/>
  <c r="AZ53" i="8"/>
  <c r="AZ57" i="8"/>
  <c r="AZ118" i="8"/>
  <c r="AZ127" i="8"/>
  <c r="AZ84" i="8"/>
  <c r="AZ59" i="8"/>
  <c r="AZ35" i="8"/>
  <c r="AZ15" i="8"/>
  <c r="AW93" i="8"/>
  <c r="AW18" i="8"/>
  <c r="AW26" i="8"/>
  <c r="AW21" i="8"/>
  <c r="AW9" i="8"/>
  <c r="AW100" i="8"/>
  <c r="AW97" i="8"/>
  <c r="AW58" i="8"/>
  <c r="AW52" i="8"/>
  <c r="AW46" i="8"/>
  <c r="AW90" i="8"/>
  <c r="AW44" i="8"/>
  <c r="AW34" i="8"/>
  <c r="AW24" i="8"/>
  <c r="AW95" i="8"/>
  <c r="AW84" i="8"/>
  <c r="AW60" i="8"/>
  <c r="AW50" i="8"/>
  <c r="BC82" i="8"/>
  <c r="BC75" i="8"/>
  <c r="BC43" i="8"/>
  <c r="BC23" i="8"/>
  <c r="BC74" i="8"/>
  <c r="BC35" i="8"/>
  <c r="BC113" i="8"/>
  <c r="BC88" i="8"/>
  <c r="BC93" i="8"/>
  <c r="BC99" i="8"/>
  <c r="BC94" i="8"/>
  <c r="BC80" i="8"/>
  <c r="BC127" i="8"/>
  <c r="BC87" i="8"/>
  <c r="BC12" i="8"/>
  <c r="BC96" i="8"/>
  <c r="BC90" i="8"/>
  <c r="BC83" i="8"/>
  <c r="BC39" i="8"/>
  <c r="BC86" i="8"/>
  <c r="BC71" i="8"/>
  <c r="BC41" i="8"/>
  <c r="BC77" i="8"/>
  <c r="BC65" i="8"/>
  <c r="BC25" i="8"/>
  <c r="BC47" i="8"/>
  <c r="BC17" i="8"/>
  <c r="BC92" i="8"/>
  <c r="BC55" i="8"/>
  <c r="BC49" i="8"/>
  <c r="AZ74" i="8"/>
  <c r="AZ85" i="8"/>
  <c r="AZ104" i="8"/>
  <c r="AZ105" i="8"/>
  <c r="AZ12" i="8"/>
  <c r="AZ46" i="8"/>
  <c r="AZ125" i="8"/>
  <c r="AZ109" i="8"/>
  <c r="AZ107" i="8"/>
  <c r="AZ68" i="8"/>
  <c r="AZ52" i="8"/>
  <c r="AZ11" i="8"/>
  <c r="AZ97" i="8"/>
  <c r="AZ78" i="8"/>
  <c r="AZ23" i="8"/>
  <c r="AZ100" i="8"/>
  <c r="AZ114" i="8"/>
  <c r="AW119" i="8"/>
  <c r="AW72" i="8"/>
  <c r="AW64" i="8"/>
  <c r="AW94" i="8"/>
  <c r="AW87" i="8"/>
  <c r="AW82" i="8"/>
  <c r="AW78" i="8"/>
  <c r="AW75" i="8"/>
  <c r="AW69" i="8"/>
  <c r="AW17" i="8"/>
  <c r="AW16" i="8"/>
  <c r="AW56" i="8"/>
  <c r="AW54" i="8"/>
  <c r="AW40" i="8"/>
  <c r="AW32" i="8"/>
  <c r="AW22" i="8"/>
  <c r="AW76" i="8"/>
  <c r="AW123" i="8"/>
  <c r="AW114" i="8"/>
  <c r="AW108" i="8"/>
  <c r="AW62" i="8"/>
  <c r="AW107" i="8"/>
  <c r="AW10" i="8"/>
  <c r="AW98" i="8"/>
  <c r="AW85" i="8"/>
  <c r="AW83" i="8"/>
  <c r="AW70" i="8"/>
  <c r="AW48" i="8"/>
  <c r="AW127" i="8"/>
  <c r="AW121" i="8"/>
  <c r="AW115" i="8"/>
  <c r="AW106" i="8"/>
  <c r="AW109" i="8"/>
  <c r="AW89" i="8"/>
  <c r="AW80" i="8"/>
  <c r="AW74" i="8"/>
  <c r="AW43" i="8"/>
  <c r="AW35" i="8"/>
  <c r="AW31" i="8"/>
  <c r="AW23" i="8"/>
  <c r="BC63" i="8"/>
  <c r="BC57" i="8"/>
  <c r="BC98" i="8"/>
  <c r="BC121" i="8"/>
  <c r="BC117" i="8"/>
  <c r="BC112" i="8"/>
  <c r="BC102" i="8"/>
  <c r="BC16" i="8"/>
  <c r="BC115" i="8"/>
  <c r="BC110" i="8"/>
  <c r="BC108" i="8"/>
  <c r="BC10" i="8"/>
  <c r="BC119" i="8"/>
  <c r="BC106" i="8"/>
  <c r="BC18" i="8"/>
  <c r="BC14" i="8"/>
  <c r="BC19" i="8"/>
  <c r="BC95" i="8"/>
  <c r="BC91" i="8"/>
  <c r="BC125" i="8"/>
  <c r="BC123" i="8"/>
  <c r="BC9" i="8"/>
  <c r="AZ63" i="8"/>
  <c r="AZ47" i="8"/>
  <c r="AZ113" i="8"/>
  <c r="AZ98" i="8"/>
  <c r="AZ89" i="8"/>
  <c r="AZ77" i="8"/>
  <c r="AZ65" i="8"/>
  <c r="AZ49" i="8"/>
  <c r="AZ38" i="8"/>
  <c r="AZ111" i="8"/>
  <c r="AZ13" i="8"/>
  <c r="AZ92" i="8"/>
  <c r="AZ61" i="8"/>
  <c r="AZ39" i="8"/>
  <c r="AZ25" i="8"/>
  <c r="AZ123" i="8"/>
  <c r="AZ28" i="8"/>
  <c r="AZ122" i="8"/>
  <c r="AZ67" i="8"/>
  <c r="AZ51" i="8"/>
  <c r="AZ41" i="8"/>
  <c r="AZ16" i="8"/>
  <c r="AZ93" i="8"/>
  <c r="AZ90" i="8"/>
  <c r="AZ86" i="8"/>
  <c r="AZ66" i="8"/>
  <c r="AZ50" i="8"/>
  <c r="AZ40" i="8"/>
  <c r="AZ121" i="8"/>
  <c r="AZ119" i="8"/>
  <c r="AZ117" i="8"/>
  <c r="AZ106" i="8"/>
  <c r="AZ102" i="8"/>
  <c r="AZ14" i="8"/>
  <c r="AZ99" i="8"/>
  <c r="AZ76" i="8"/>
  <c r="AZ64" i="8"/>
  <c r="AZ62" i="8"/>
  <c r="AZ60" i="8"/>
  <c r="AZ48" i="8"/>
  <c r="AZ24" i="8"/>
  <c r="AZ22" i="8"/>
  <c r="AZ21" i="8"/>
  <c r="AZ108" i="8"/>
  <c r="AZ18" i="8"/>
  <c r="AZ83" i="8"/>
  <c r="AZ81" i="8"/>
  <c r="AZ73" i="8"/>
  <c r="AZ58" i="8"/>
  <c r="AZ44" i="8"/>
  <c r="AZ34" i="8"/>
  <c r="AZ20" i="8"/>
  <c r="AZ112" i="8"/>
  <c r="AZ110" i="8"/>
  <c r="AZ10" i="8"/>
  <c r="AZ19" i="8"/>
  <c r="AZ79" i="8"/>
  <c r="AZ72" i="8"/>
  <c r="AZ70" i="8"/>
  <c r="AZ56" i="8"/>
  <c r="AZ54" i="8"/>
  <c r="AZ42" i="8"/>
  <c r="AZ32" i="8"/>
  <c r="AZ30" i="8"/>
  <c r="AZ29" i="8"/>
  <c r="AZ115" i="8"/>
  <c r="AW125" i="8"/>
  <c r="AW124" i="8"/>
  <c r="AW92" i="8"/>
  <c r="AW91" i="8"/>
  <c r="AW19" i="8"/>
  <c r="AW13" i="8"/>
  <c r="AW11" i="8"/>
  <c r="AW120" i="8"/>
  <c r="AW113" i="8"/>
  <c r="AW105" i="8"/>
  <c r="AW15" i="8"/>
  <c r="AW116" i="8"/>
  <c r="AW101" i="8"/>
  <c r="AW71" i="8"/>
  <c r="AW67" i="8"/>
  <c r="AW63" i="8"/>
  <c r="AW59" i="8"/>
  <c r="AW55" i="8"/>
  <c r="AW51" i="8"/>
  <c r="AW47" i="8"/>
  <c r="AW45" i="8"/>
  <c r="AW41" i="8"/>
  <c r="AW39" i="8"/>
  <c r="AW38" i="8"/>
  <c r="AW33" i="8"/>
  <c r="AW28" i="8"/>
  <c r="AW25" i="8"/>
  <c r="AW14" i="8"/>
  <c r="AW99" i="8"/>
  <c r="AW96" i="8"/>
  <c r="AW86" i="8"/>
  <c r="AW118" i="8"/>
  <c r="AW111" i="8"/>
  <c r="AW103" i="8"/>
  <c r="AW77" i="8"/>
  <c r="AW65" i="8"/>
  <c r="AW61" i="8"/>
  <c r="AW57" i="8"/>
  <c r="AW53" i="8"/>
  <c r="AW49" i="8"/>
  <c r="AW12" i="8"/>
  <c r="AW112" i="8"/>
  <c r="AW104" i="8"/>
  <c r="AW117" i="8"/>
  <c r="AW110" i="8"/>
  <c r="AW102" i="8"/>
  <c r="AZ95" i="8"/>
  <c r="AZ88" i="8"/>
  <c r="BC81" i="8"/>
  <c r="BC79" i="8"/>
  <c r="BC76" i="8"/>
  <c r="BC73" i="8"/>
  <c r="BC72" i="8"/>
  <c r="BC70" i="8"/>
  <c r="BC68" i="8"/>
  <c r="BC66" i="8"/>
  <c r="BC64" i="8"/>
  <c r="BC62" i="8"/>
  <c r="BC60" i="8"/>
  <c r="BC58" i="8"/>
  <c r="BC56" i="8"/>
  <c r="BC54" i="8"/>
  <c r="BC52" i="8"/>
  <c r="BC50" i="8"/>
  <c r="BC48" i="8"/>
  <c r="BC46" i="8"/>
  <c r="BC44" i="8"/>
  <c r="BC42" i="8"/>
  <c r="BC40" i="8"/>
  <c r="BC34" i="8"/>
  <c r="BC32" i="8"/>
  <c r="BC30" i="8"/>
  <c r="BC29" i="8"/>
  <c r="BC26" i="8"/>
  <c r="BC24" i="8"/>
  <c r="BC22" i="8"/>
  <c r="BC21" i="8"/>
  <c r="BC20" i="8"/>
  <c r="X82" i="7"/>
  <c r="X19" i="7"/>
  <c r="X9" i="7"/>
  <c r="M14" i="47" l="1"/>
  <c r="M29" i="47"/>
  <c r="M44" i="47"/>
  <c r="M60" i="47"/>
  <c r="M75" i="47"/>
  <c r="M91" i="47"/>
  <c r="M54" i="47"/>
  <c r="M89" i="47"/>
  <c r="M66" i="47"/>
  <c r="M7" i="47"/>
  <c r="M23" i="47"/>
  <c r="M37" i="47"/>
  <c r="M53" i="47"/>
  <c r="M68" i="47"/>
  <c r="M84" i="47"/>
  <c r="M5" i="47"/>
  <c r="M27" i="47"/>
  <c r="M58" i="47"/>
  <c r="M85" i="47"/>
  <c r="M21" i="47"/>
  <c r="M47" i="47"/>
  <c r="M90" i="47"/>
  <c r="M51" i="47"/>
  <c r="M18" i="47"/>
  <c r="M33" i="47"/>
  <c r="M48" i="47"/>
  <c r="M63" i="47"/>
  <c r="M79" i="47"/>
  <c r="M95" i="47"/>
  <c r="M31" i="47"/>
  <c r="M62" i="47"/>
  <c r="M93" i="47"/>
  <c r="M74" i="47"/>
  <c r="M11" i="47"/>
  <c r="M26" i="47"/>
  <c r="M41" i="47"/>
  <c r="M57" i="47"/>
  <c r="M72" i="47"/>
  <c r="M88" i="47"/>
  <c r="M8" i="47"/>
  <c r="M34" i="47"/>
  <c r="M65" i="47"/>
  <c r="M97" i="47"/>
  <c r="M24" i="47"/>
  <c r="M59" i="47"/>
  <c r="M9" i="47"/>
  <c r="M22" i="47"/>
  <c r="M36" i="47"/>
  <c r="M52" i="47"/>
  <c r="M67" i="47"/>
  <c r="M83" i="47"/>
  <c r="M6" i="47"/>
  <c r="M38" i="47"/>
  <c r="M73" i="47"/>
  <c r="M39" i="47"/>
  <c r="M86" i="47"/>
  <c r="M15" i="47"/>
  <c r="M30" i="47"/>
  <c r="M45" i="47"/>
  <c r="M61" i="47"/>
  <c r="M76" i="47"/>
  <c r="M92" i="47"/>
  <c r="M12" i="47"/>
  <c r="M42" i="47"/>
  <c r="M69" i="47"/>
  <c r="M13" i="47"/>
  <c r="M32" i="47"/>
  <c r="M70" i="47"/>
  <c r="M28" i="47"/>
  <c r="M78" i="47"/>
  <c r="M10" i="47"/>
  <c r="M25" i="47"/>
  <c r="M40" i="47"/>
  <c r="M56" i="47"/>
  <c r="M71" i="47"/>
  <c r="M87" i="47"/>
  <c r="M16" i="47"/>
  <c r="M46" i="47"/>
  <c r="M81" i="47"/>
  <c r="M55" i="47"/>
  <c r="M98" i="47"/>
  <c r="M19" i="47"/>
  <c r="M49" i="47"/>
  <c r="M64" i="47"/>
  <c r="M80" i="47"/>
  <c r="M96" i="47"/>
  <c r="M20" i="47"/>
  <c r="M50" i="47"/>
  <c r="M77" i="47"/>
  <c r="M17" i="47"/>
  <c r="M35" i="47"/>
  <c r="M82" i="47"/>
  <c r="M43" i="47"/>
  <c r="M94" i="47"/>
  <c r="U8" i="7"/>
  <c r="U10" i="7"/>
  <c r="U12" i="7"/>
  <c r="U14" i="7"/>
  <c r="U16" i="7"/>
  <c r="U18" i="7"/>
  <c r="U20" i="7"/>
  <c r="U22" i="7"/>
  <c r="U24" i="7"/>
  <c r="U26" i="7"/>
  <c r="U28" i="7"/>
  <c r="U30" i="7"/>
  <c r="U32" i="7"/>
  <c r="U34" i="7"/>
  <c r="U36" i="7"/>
  <c r="U38" i="7"/>
  <c r="U40" i="7"/>
  <c r="U42" i="7"/>
  <c r="U44" i="7"/>
  <c r="U46" i="7"/>
  <c r="U48" i="7"/>
  <c r="U50" i="7"/>
  <c r="U52" i="7"/>
  <c r="U9" i="7"/>
  <c r="U13" i="7"/>
  <c r="U17" i="7"/>
  <c r="U21" i="7"/>
  <c r="U25" i="7"/>
  <c r="U29" i="7"/>
  <c r="U33" i="7"/>
  <c r="U37" i="7"/>
  <c r="U41" i="7"/>
  <c r="U45" i="7"/>
  <c r="U49" i="7"/>
  <c r="U53" i="7"/>
  <c r="U55" i="7"/>
  <c r="U57" i="7"/>
  <c r="U59" i="7"/>
  <c r="U61" i="7"/>
  <c r="U63" i="7"/>
  <c r="U65" i="7"/>
  <c r="U67" i="7"/>
  <c r="U69" i="7"/>
  <c r="U71" i="7"/>
  <c r="U73" i="7"/>
  <c r="U75" i="7"/>
  <c r="U77" i="7"/>
  <c r="U79" i="7"/>
  <c r="U81" i="7"/>
  <c r="U83" i="7"/>
  <c r="U85" i="7"/>
  <c r="U87" i="7"/>
  <c r="U89" i="7"/>
  <c r="U91" i="7"/>
  <c r="U93" i="7"/>
  <c r="U95" i="7"/>
  <c r="U97" i="7"/>
  <c r="U99" i="7"/>
  <c r="U101" i="7"/>
  <c r="U103" i="7"/>
  <c r="U105" i="7"/>
  <c r="U107" i="7"/>
  <c r="U109" i="7"/>
  <c r="U111" i="7"/>
  <c r="U113" i="7"/>
  <c r="U115" i="7"/>
  <c r="U117" i="7"/>
  <c r="U119" i="7"/>
  <c r="U121" i="7"/>
  <c r="U123" i="7"/>
  <c r="U125" i="7"/>
  <c r="U127" i="7"/>
  <c r="U129" i="7"/>
  <c r="U7" i="7"/>
  <c r="U11" i="7"/>
  <c r="U15" i="7"/>
  <c r="U19" i="7"/>
  <c r="U23" i="7"/>
  <c r="U27" i="7"/>
  <c r="U31" i="7"/>
  <c r="U35" i="7"/>
  <c r="U39" i="7"/>
  <c r="U43" i="7"/>
  <c r="U47" i="7"/>
  <c r="U51" i="7"/>
  <c r="U54" i="7"/>
  <c r="U56" i="7"/>
  <c r="U58" i="7"/>
  <c r="U60" i="7"/>
  <c r="U62" i="7"/>
  <c r="U64" i="7"/>
  <c r="U66" i="7"/>
  <c r="U68" i="7"/>
  <c r="U70" i="7"/>
  <c r="U72" i="7"/>
  <c r="U74" i="7"/>
  <c r="U76" i="7"/>
  <c r="U78" i="7"/>
  <c r="U80" i="7"/>
  <c r="U82" i="7"/>
  <c r="U84" i="7"/>
  <c r="U86" i="7"/>
  <c r="U88" i="7"/>
  <c r="U90" i="7"/>
  <c r="U92" i="7"/>
  <c r="U94" i="7"/>
  <c r="U96" i="7"/>
  <c r="U98" i="7"/>
  <c r="U100" i="7"/>
  <c r="U102" i="7"/>
  <c r="U104" i="7"/>
  <c r="U106" i="7"/>
  <c r="U108" i="7"/>
  <c r="U110" i="7"/>
  <c r="U112" i="7"/>
  <c r="U114" i="7"/>
  <c r="U116" i="7"/>
  <c r="U118" i="7"/>
  <c r="U122" i="7"/>
  <c r="U124" i="7"/>
  <c r="U126" i="7"/>
  <c r="U128" i="7"/>
  <c r="U6" i="7"/>
  <c r="U120" i="7"/>
  <c r="D8" i="50"/>
  <c r="BD126" i="8"/>
  <c r="BD37" i="8"/>
  <c r="BD82" i="8"/>
  <c r="BD97" i="8"/>
  <c r="BD128" i="8"/>
  <c r="BD36" i="8"/>
  <c r="BD26" i="8"/>
  <c r="BD68" i="8"/>
  <c r="BD69" i="8"/>
  <c r="BD109" i="8"/>
  <c r="BD89" i="8"/>
  <c r="BD106" i="8"/>
  <c r="BD31" i="8"/>
  <c r="BD85" i="8"/>
  <c r="BD114" i="8"/>
  <c r="BD75" i="8"/>
  <c r="BD80" i="8"/>
  <c r="BD103" i="8"/>
  <c r="BD51" i="8"/>
  <c r="BD101" i="8"/>
  <c r="BD40" i="8"/>
  <c r="BD38" i="8"/>
  <c r="BD91" i="8"/>
  <c r="BD19" i="8"/>
  <c r="BD11" i="8"/>
  <c r="BD107" i="8"/>
  <c r="BD15" i="8"/>
  <c r="BD52" i="8"/>
  <c r="BD74" i="8"/>
  <c r="BD118" i="8"/>
  <c r="BD84" i="8"/>
  <c r="BD53" i="8"/>
  <c r="BD86" i="8"/>
  <c r="BD48" i="8"/>
  <c r="BD88" i="8"/>
  <c r="BD39" i="8"/>
  <c r="BD17" i="8"/>
  <c r="BD30" i="8"/>
  <c r="BD20" i="8"/>
  <c r="BD73" i="8"/>
  <c r="BD116" i="8"/>
  <c r="BD122" i="8"/>
  <c r="BD120" i="8"/>
  <c r="BD61" i="8"/>
  <c r="BD28" i="8"/>
  <c r="BD41" i="8"/>
  <c r="BD105" i="8"/>
  <c r="BD21" i="8"/>
  <c r="BD29" i="8"/>
  <c r="BD44" i="8"/>
  <c r="BD60" i="8"/>
  <c r="BD81" i="8"/>
  <c r="BD59" i="8"/>
  <c r="BD33" i="8"/>
  <c r="BD96" i="8"/>
  <c r="BD115" i="8"/>
  <c r="BD123" i="8"/>
  <c r="BD9" i="8"/>
  <c r="BD121" i="8"/>
  <c r="BD78" i="8"/>
  <c r="BD55" i="8"/>
  <c r="BD71" i="8"/>
  <c r="BD90" i="8"/>
  <c r="BD98" i="8"/>
  <c r="BD127" i="8"/>
  <c r="BD45" i="8"/>
  <c r="BD124" i="8"/>
  <c r="BD93" i="8"/>
  <c r="BD113" i="8"/>
  <c r="BD125" i="8"/>
  <c r="BD76" i="8"/>
  <c r="BD104" i="8"/>
  <c r="BD94" i="8"/>
  <c r="BD12" i="8"/>
  <c r="BD35" i="8"/>
  <c r="BD23" i="8"/>
  <c r="BD100" i="8"/>
  <c r="BD18" i="8"/>
  <c r="BD102" i="8"/>
  <c r="BD46" i="8"/>
  <c r="BD87" i="8"/>
  <c r="BD43" i="8"/>
  <c r="BD77" i="8"/>
  <c r="BD95" i="8"/>
  <c r="BD112" i="8"/>
  <c r="BD108" i="8"/>
  <c r="BD63" i="8"/>
  <c r="BD62" i="8"/>
  <c r="BD13" i="8"/>
  <c r="BD14" i="8"/>
  <c r="BD16" i="8"/>
  <c r="BD24" i="8"/>
  <c r="BD64" i="8"/>
  <c r="BD111" i="8"/>
  <c r="BD83" i="8"/>
  <c r="BD119" i="8"/>
  <c r="BD65" i="8"/>
  <c r="BD25" i="8"/>
  <c r="BD67" i="8"/>
  <c r="BD56" i="8"/>
  <c r="BD10" i="8"/>
  <c r="BD99" i="8"/>
  <c r="BD117" i="8"/>
  <c r="BD22" i="8"/>
  <c r="BD57" i="8"/>
  <c r="BD110" i="8"/>
  <c r="BD54" i="8"/>
  <c r="BD92" i="8"/>
  <c r="BD58" i="8"/>
  <c r="BD79" i="8"/>
  <c r="BD49" i="8"/>
  <c r="BD47" i="8"/>
  <c r="BD70" i="8"/>
  <c r="BD32" i="8"/>
  <c r="BD72" i="8"/>
  <c r="BD34" i="8"/>
  <c r="BD42" i="8"/>
  <c r="BD50" i="8"/>
  <c r="BD66" i="8"/>
  <c r="V8" i="7"/>
  <c r="W8" i="7"/>
  <c r="W10" i="7"/>
  <c r="W12" i="7"/>
  <c r="V13" i="7"/>
  <c r="W13" i="7"/>
  <c r="W15" i="7"/>
  <c r="W16" i="7"/>
  <c r="V17" i="7"/>
  <c r="W17" i="7"/>
  <c r="W20" i="7"/>
  <c r="W21" i="7"/>
  <c r="W22" i="7"/>
  <c r="W23" i="7"/>
  <c r="V24" i="7"/>
  <c r="W24" i="7"/>
  <c r="W25" i="7"/>
  <c r="W26" i="7"/>
  <c r="V28" i="7"/>
  <c r="W28" i="7"/>
  <c r="W29" i="7"/>
  <c r="V30" i="7"/>
  <c r="W30" i="7"/>
  <c r="W31" i="7"/>
  <c r="W32" i="7"/>
  <c r="V34" i="7"/>
  <c r="W34" i="7"/>
  <c r="W35" i="7"/>
  <c r="W36" i="7"/>
  <c r="V38" i="7"/>
  <c r="W39" i="7"/>
  <c r="V40" i="7"/>
  <c r="W40" i="7"/>
  <c r="W42" i="7"/>
  <c r="W43" i="7"/>
  <c r="V44" i="7"/>
  <c r="W44" i="7"/>
  <c r="V46" i="7"/>
  <c r="W46" i="7"/>
  <c r="V48" i="7"/>
  <c r="W48" i="7"/>
  <c r="W49" i="7"/>
  <c r="W50" i="7"/>
  <c r="W51" i="7"/>
  <c r="V52" i="7"/>
  <c r="W52" i="7"/>
  <c r="W53" i="7"/>
  <c r="V54" i="7"/>
  <c r="W55" i="7"/>
  <c r="W56" i="7"/>
  <c r="W57" i="7"/>
  <c r="V58" i="7"/>
  <c r="W58" i="7"/>
  <c r="W59" i="7"/>
  <c r="W60" i="7"/>
  <c r="V62" i="7"/>
  <c r="W64" i="7"/>
  <c r="W65" i="7"/>
  <c r="V66" i="7"/>
  <c r="W66" i="7"/>
  <c r="W67" i="7"/>
  <c r="W68" i="7"/>
  <c r="W69" i="7"/>
  <c r="W71" i="7"/>
  <c r="V72" i="7"/>
  <c r="W72" i="7"/>
  <c r="W73" i="7"/>
  <c r="W74" i="7"/>
  <c r="W75" i="7"/>
  <c r="W76" i="7"/>
  <c r="W77" i="7"/>
  <c r="V78" i="7"/>
  <c r="W78" i="7"/>
  <c r="V80" i="7"/>
  <c r="W80" i="7"/>
  <c r="W81" i="7"/>
  <c r="W85" i="7"/>
  <c r="W86" i="7"/>
  <c r="V87" i="7"/>
  <c r="W87" i="7"/>
  <c r="W88" i="7"/>
  <c r="W89" i="7"/>
  <c r="W90" i="7"/>
  <c r="V91" i="7"/>
  <c r="W91" i="7"/>
  <c r="W92" i="7"/>
  <c r="W93" i="7"/>
  <c r="W95" i="7"/>
  <c r="W96" i="7"/>
  <c r="V97" i="7"/>
  <c r="W97" i="7"/>
  <c r="W98" i="7"/>
  <c r="V99" i="7"/>
  <c r="W99" i="7"/>
  <c r="V101" i="7"/>
  <c r="W101" i="7"/>
  <c r="V103" i="7"/>
  <c r="W104" i="7"/>
  <c r="V105" i="7"/>
  <c r="W105" i="7"/>
  <c r="W106" i="7"/>
  <c r="W107" i="7"/>
  <c r="W108" i="7"/>
  <c r="V109" i="7"/>
  <c r="W109" i="7"/>
  <c r="W110" i="7"/>
  <c r="W112" i="7"/>
  <c r="W113" i="7"/>
  <c r="V115" i="7"/>
  <c r="W115" i="7"/>
  <c r="W116" i="7"/>
  <c r="W117" i="7"/>
  <c r="W119" i="7"/>
  <c r="W120" i="7"/>
  <c r="V121" i="7"/>
  <c r="W121" i="7"/>
  <c r="W122" i="7"/>
  <c r="V123" i="7"/>
  <c r="W123" i="7"/>
  <c r="W125" i="7"/>
  <c r="W126" i="7"/>
  <c r="W127" i="7"/>
  <c r="W128" i="7"/>
  <c r="V6" i="7"/>
  <c r="D7" i="7"/>
  <c r="D8" i="7"/>
  <c r="D10" i="7"/>
  <c r="D11" i="7"/>
  <c r="L11" i="7" s="1"/>
  <c r="D12" i="7"/>
  <c r="D13" i="7"/>
  <c r="D14" i="7"/>
  <c r="D15" i="7"/>
  <c r="D16" i="7"/>
  <c r="D17" i="7"/>
  <c r="D18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6" i="7"/>
  <c r="C129" i="7"/>
  <c r="B129" i="7"/>
  <c r="N129" i="7"/>
  <c r="O129" i="7"/>
  <c r="K129" i="7"/>
  <c r="J129" i="7"/>
  <c r="G129" i="7"/>
  <c r="F129" i="7"/>
  <c r="P127" i="7"/>
  <c r="V127" i="7"/>
  <c r="V10" i="7"/>
  <c r="V14" i="7"/>
  <c r="V18" i="7"/>
  <c r="V21" i="7"/>
  <c r="V41" i="7"/>
  <c r="W45" i="7"/>
  <c r="V57" i="7"/>
  <c r="W63" i="7"/>
  <c r="V102" i="7"/>
  <c r="V117" i="7"/>
  <c r="W33" i="7"/>
  <c r="W84" i="7"/>
  <c r="W118" i="7"/>
  <c r="V22" i="7"/>
  <c r="V51" i="7"/>
  <c r="V67" i="7"/>
  <c r="V96" i="7"/>
  <c r="W100" i="7"/>
  <c r="V112" i="7"/>
  <c r="V7" i="7"/>
  <c r="V23" i="7"/>
  <c r="V25" i="7"/>
  <c r="V27" i="7"/>
  <c r="V31" i="7"/>
  <c r="V33" i="7"/>
  <c r="V35" i="7"/>
  <c r="V37" i="7"/>
  <c r="V42" i="7"/>
  <c r="V45" i="7"/>
  <c r="V49" i="7"/>
  <c r="V50" i="7"/>
  <c r="V60" i="7"/>
  <c r="V61" i="7"/>
  <c r="V65" i="7"/>
  <c r="V68" i="7"/>
  <c r="V70" i="7"/>
  <c r="V73" i="7"/>
  <c r="V75" i="7"/>
  <c r="V76" i="7"/>
  <c r="V79" i="7"/>
  <c r="V81" i="7"/>
  <c r="V84" i="7"/>
  <c r="V86" i="7"/>
  <c r="V88" i="7"/>
  <c r="V90" i="7"/>
  <c r="V92" i="7"/>
  <c r="V94" i="7"/>
  <c r="V95" i="7"/>
  <c r="V106" i="7"/>
  <c r="V107" i="7"/>
  <c r="V110" i="7"/>
  <c r="V111" i="7"/>
  <c r="V113" i="7"/>
  <c r="V116" i="7"/>
  <c r="V118" i="7"/>
  <c r="V120" i="7"/>
  <c r="V122" i="7"/>
  <c r="V124" i="7"/>
  <c r="V125" i="7"/>
  <c r="V126" i="7"/>
  <c r="V128" i="7"/>
  <c r="W6" i="7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I7" i="5"/>
  <c r="H7" i="5"/>
  <c r="J20" i="5" l="1"/>
  <c r="J12" i="5"/>
  <c r="J8" i="5"/>
  <c r="H23" i="5"/>
  <c r="J16" i="5"/>
  <c r="J22" i="5"/>
  <c r="J18" i="5"/>
  <c r="J14" i="5"/>
  <c r="J10" i="5"/>
  <c r="I23" i="5"/>
  <c r="J21" i="5"/>
  <c r="J19" i="5"/>
  <c r="J17" i="5"/>
  <c r="J15" i="5"/>
  <c r="J13" i="5"/>
  <c r="J11" i="5"/>
  <c r="J9" i="5"/>
  <c r="J7" i="5"/>
  <c r="V64" i="7"/>
  <c r="W70" i="7"/>
  <c r="W124" i="7"/>
  <c r="W111" i="7"/>
  <c r="W79" i="7"/>
  <c r="W27" i="7"/>
  <c r="W114" i="7"/>
  <c r="W41" i="7"/>
  <c r="W37" i="7"/>
  <c r="W7" i="7"/>
  <c r="W102" i="7"/>
  <c r="W14" i="7"/>
  <c r="W94" i="7"/>
  <c r="W47" i="7"/>
  <c r="W38" i="7"/>
  <c r="W61" i="7"/>
  <c r="W18" i="7"/>
  <c r="W103" i="7"/>
  <c r="W62" i="7"/>
  <c r="X127" i="7"/>
  <c r="W54" i="7"/>
  <c r="W83" i="7"/>
  <c r="V56" i="7"/>
  <c r="V15" i="7"/>
  <c r="V36" i="7"/>
  <c r="D129" i="7"/>
  <c r="V108" i="7"/>
  <c r="V93" i="7"/>
  <c r="V32" i="7"/>
  <c r="V26" i="7"/>
  <c r="V20" i="7"/>
  <c r="V114" i="7"/>
  <c r="V98" i="7"/>
  <c r="V83" i="7"/>
  <c r="V69" i="7"/>
  <c r="V53" i="7"/>
  <c r="V100" i="7"/>
  <c r="V85" i="7"/>
  <c r="V77" i="7"/>
  <c r="V71" i="7"/>
  <c r="V63" i="7"/>
  <c r="V55" i="7"/>
  <c r="V47" i="7"/>
  <c r="V39" i="7"/>
  <c r="V12" i="7"/>
  <c r="V119" i="7"/>
  <c r="V104" i="7"/>
  <c r="V89" i="7"/>
  <c r="V74" i="7"/>
  <c r="V59" i="7"/>
  <c r="V43" i="7"/>
  <c r="V29" i="7"/>
  <c r="V16" i="7"/>
  <c r="D58" i="2"/>
  <c r="G58" i="2"/>
  <c r="G75" i="2"/>
  <c r="G74" i="2"/>
  <c r="D75" i="2"/>
  <c r="D74" i="2"/>
  <c r="D76" i="2"/>
  <c r="G56" i="2"/>
  <c r="G57" i="2"/>
  <c r="D56" i="2"/>
  <c r="D57" i="2"/>
  <c r="G26" i="2"/>
  <c r="G27" i="2"/>
  <c r="D26" i="2"/>
  <c r="D27" i="2"/>
  <c r="G18" i="2"/>
  <c r="D18" i="2"/>
  <c r="J23" i="5" l="1"/>
  <c r="W129" i="7"/>
  <c r="V129" i="7"/>
  <c r="K74" i="2"/>
  <c r="K58" i="2"/>
  <c r="K75" i="2"/>
  <c r="K57" i="2"/>
  <c r="K56" i="2"/>
  <c r="K26" i="2"/>
  <c r="K18" i="2"/>
  <c r="H96" i="2" l="1"/>
  <c r="I96" i="2"/>
  <c r="D89" i="64" l="1"/>
  <c r="B89" i="64"/>
  <c r="A84" i="64"/>
  <c r="B84" i="64"/>
  <c r="A85" i="64"/>
  <c r="B85" i="64"/>
  <c r="A86" i="64"/>
  <c r="B86" i="64"/>
  <c r="A87" i="64"/>
  <c r="B87" i="64"/>
  <c r="B83" i="64"/>
  <c r="A83" i="64"/>
  <c r="E75" i="64"/>
  <c r="E69" i="64"/>
  <c r="E70" i="64"/>
  <c r="E71" i="64"/>
  <c r="E72" i="64"/>
  <c r="E68" i="64"/>
  <c r="D69" i="64"/>
  <c r="D70" i="64"/>
  <c r="D71" i="64"/>
  <c r="D72" i="64"/>
  <c r="D68" i="64"/>
  <c r="B75" i="64"/>
  <c r="A69" i="64"/>
  <c r="B69" i="64"/>
  <c r="A70" i="64"/>
  <c r="B70" i="64"/>
  <c r="A71" i="64"/>
  <c r="B71" i="64"/>
  <c r="A72" i="64"/>
  <c r="B72" i="64"/>
  <c r="B68" i="64"/>
  <c r="A68" i="64"/>
  <c r="D49" i="64"/>
  <c r="E49" i="64"/>
  <c r="D50" i="64"/>
  <c r="E50" i="64"/>
  <c r="D51" i="64"/>
  <c r="E51" i="64"/>
  <c r="D52" i="64"/>
  <c r="E52" i="64"/>
  <c r="E48" i="64"/>
  <c r="D48" i="64"/>
  <c r="E55" i="64"/>
  <c r="B53" i="64"/>
  <c r="A49" i="64"/>
  <c r="B49" i="64"/>
  <c r="A50" i="64"/>
  <c r="B50" i="64"/>
  <c r="A51" i="64"/>
  <c r="B51" i="64"/>
  <c r="B48" i="64"/>
  <c r="A48" i="64"/>
  <c r="E35" i="64"/>
  <c r="D29" i="64"/>
  <c r="E29" i="64"/>
  <c r="D30" i="64"/>
  <c r="E30" i="64"/>
  <c r="D31" i="64"/>
  <c r="E31" i="64"/>
  <c r="D32" i="64"/>
  <c r="E32" i="64"/>
  <c r="E28" i="64"/>
  <c r="D28" i="64"/>
  <c r="B35" i="64"/>
  <c r="A29" i="64"/>
  <c r="B29" i="64"/>
  <c r="A30" i="64"/>
  <c r="B30" i="64"/>
  <c r="A31" i="64"/>
  <c r="B31" i="64"/>
  <c r="A32" i="64"/>
  <c r="B32" i="64"/>
  <c r="B28" i="64"/>
  <c r="A28" i="64"/>
  <c r="E12" i="64"/>
  <c r="E6" i="64"/>
  <c r="E7" i="64"/>
  <c r="E8" i="64"/>
  <c r="E9" i="64"/>
  <c r="E5" i="64"/>
  <c r="D6" i="64"/>
  <c r="D7" i="64"/>
  <c r="D8" i="64"/>
  <c r="D9" i="64"/>
  <c r="D5" i="64"/>
  <c r="B11" i="64"/>
  <c r="B6" i="64"/>
  <c r="B7" i="64"/>
  <c r="B8" i="64"/>
  <c r="B9" i="64"/>
  <c r="B5" i="64"/>
  <c r="A6" i="64"/>
  <c r="A7" i="64"/>
  <c r="A8" i="64"/>
  <c r="A9" i="64"/>
  <c r="A5" i="64"/>
  <c r="E73" i="64" l="1"/>
  <c r="B33" i="64"/>
  <c r="B28" i="60"/>
  <c r="C28" i="60"/>
  <c r="D28" i="60"/>
  <c r="B29" i="60"/>
  <c r="C29" i="60"/>
  <c r="D29" i="60"/>
  <c r="B30" i="60"/>
  <c r="C30" i="60"/>
  <c r="D30" i="60"/>
  <c r="B31" i="60"/>
  <c r="C31" i="60"/>
  <c r="D31" i="60"/>
  <c r="C27" i="60"/>
  <c r="D27" i="60"/>
  <c r="B27" i="60"/>
  <c r="A28" i="60"/>
  <c r="A29" i="60"/>
  <c r="A30" i="60"/>
  <c r="A31" i="60"/>
  <c r="A27" i="60"/>
  <c r="B31" i="38"/>
  <c r="C31" i="38"/>
  <c r="D31" i="38"/>
  <c r="B32" i="38"/>
  <c r="C32" i="38"/>
  <c r="D32" i="38"/>
  <c r="B33" i="38"/>
  <c r="C33" i="38"/>
  <c r="D33" i="38"/>
  <c r="B34" i="38"/>
  <c r="C34" i="38"/>
  <c r="D34" i="38"/>
  <c r="C30" i="38"/>
  <c r="D30" i="38"/>
  <c r="B30" i="38"/>
  <c r="A31" i="38"/>
  <c r="A32" i="38"/>
  <c r="A33" i="38"/>
  <c r="A34" i="38"/>
  <c r="A30" i="38"/>
  <c r="E7" i="38"/>
  <c r="C31" i="34"/>
  <c r="D31" i="34"/>
  <c r="C32" i="34"/>
  <c r="D32" i="34"/>
  <c r="C33" i="34"/>
  <c r="D33" i="34"/>
  <c r="C34" i="34"/>
  <c r="D34" i="34"/>
  <c r="C30" i="34"/>
  <c r="D30" i="34"/>
  <c r="B31" i="34"/>
  <c r="B32" i="34"/>
  <c r="B33" i="34"/>
  <c r="B34" i="34"/>
  <c r="B30" i="34"/>
  <c r="A31" i="34"/>
  <c r="A32" i="34"/>
  <c r="A33" i="34"/>
  <c r="A34" i="34"/>
  <c r="A30" i="34"/>
  <c r="B34" i="29"/>
  <c r="C34" i="29"/>
  <c r="D34" i="29"/>
  <c r="B35" i="29"/>
  <c r="C35" i="29"/>
  <c r="D35" i="29"/>
  <c r="B36" i="29"/>
  <c r="C36" i="29"/>
  <c r="D36" i="29"/>
  <c r="B37" i="29"/>
  <c r="C37" i="29"/>
  <c r="D37" i="29"/>
  <c r="C33" i="29"/>
  <c r="D33" i="29"/>
  <c r="B33" i="29"/>
  <c r="I44" i="25"/>
  <c r="I45" i="25"/>
  <c r="I46" i="25"/>
  <c r="I47" i="25"/>
  <c r="I43" i="25"/>
  <c r="H44" i="25"/>
  <c r="H45" i="25"/>
  <c r="H46" i="25"/>
  <c r="H47" i="25"/>
  <c r="H43" i="25"/>
  <c r="B45" i="25"/>
  <c r="B46" i="25"/>
  <c r="B47" i="25"/>
  <c r="B48" i="25"/>
  <c r="B44" i="25"/>
  <c r="A45" i="25"/>
  <c r="A46" i="25"/>
  <c r="A47" i="25"/>
  <c r="A48" i="25"/>
  <c r="A44" i="25"/>
  <c r="B43" i="25"/>
  <c r="I27" i="25"/>
  <c r="I28" i="25"/>
  <c r="I29" i="25"/>
  <c r="I30" i="25"/>
  <c r="I26" i="25"/>
  <c r="H27" i="25"/>
  <c r="H28" i="25"/>
  <c r="H29" i="25"/>
  <c r="H30" i="25"/>
  <c r="H26" i="25"/>
  <c r="B27" i="25"/>
  <c r="B28" i="25"/>
  <c r="B29" i="25"/>
  <c r="B30" i="25"/>
  <c r="B26" i="25"/>
  <c r="A27" i="25"/>
  <c r="A28" i="25"/>
  <c r="A29" i="25"/>
  <c r="A30" i="25"/>
  <c r="A26" i="25"/>
  <c r="B25" i="25"/>
  <c r="I8" i="25"/>
  <c r="I9" i="25"/>
  <c r="I10" i="25"/>
  <c r="I11" i="25"/>
  <c r="I7" i="25"/>
  <c r="H8" i="25"/>
  <c r="H9" i="25"/>
  <c r="H10" i="25"/>
  <c r="H11" i="25"/>
  <c r="H7" i="25"/>
  <c r="A8" i="25"/>
  <c r="A9" i="25"/>
  <c r="A10" i="25"/>
  <c r="A11" i="25"/>
  <c r="A7" i="25"/>
  <c r="B8" i="25"/>
  <c r="B9" i="25"/>
  <c r="B10" i="25"/>
  <c r="B11" i="25"/>
  <c r="B7" i="25"/>
  <c r="F15" i="24"/>
  <c r="B21" i="19"/>
  <c r="C21" i="19"/>
  <c r="B22" i="19"/>
  <c r="C22" i="19"/>
  <c r="B23" i="19"/>
  <c r="C23" i="19"/>
  <c r="B24" i="19"/>
  <c r="C24" i="19"/>
  <c r="C20" i="19"/>
  <c r="B20" i="19"/>
  <c r="B19" i="19"/>
  <c r="C19" i="19"/>
  <c r="I49" i="25" l="1"/>
  <c r="I32" i="25"/>
  <c r="B50" i="25"/>
  <c r="D32" i="60"/>
  <c r="B25" i="19"/>
  <c r="E55" i="55"/>
  <c r="E54" i="55" s="1"/>
  <c r="D50" i="55"/>
  <c r="E50" i="55"/>
  <c r="D51" i="55"/>
  <c r="E51" i="55"/>
  <c r="D52" i="55"/>
  <c r="E52" i="55"/>
  <c r="D53" i="55"/>
  <c r="E53" i="55"/>
  <c r="E49" i="55"/>
  <c r="D49" i="55"/>
  <c r="B56" i="55"/>
  <c r="B55" i="55" s="1"/>
  <c r="E36" i="55"/>
  <c r="D30" i="55"/>
  <c r="E30" i="55"/>
  <c r="D31" i="55"/>
  <c r="E31" i="55"/>
  <c r="D32" i="55"/>
  <c r="E32" i="55"/>
  <c r="D33" i="55"/>
  <c r="E33" i="55"/>
  <c r="E29" i="55"/>
  <c r="D29" i="55"/>
  <c r="B35" i="55"/>
  <c r="A30" i="55"/>
  <c r="B30" i="55"/>
  <c r="A31" i="55"/>
  <c r="B31" i="55"/>
  <c r="A32" i="55"/>
  <c r="B32" i="55"/>
  <c r="A33" i="55"/>
  <c r="B33" i="55"/>
  <c r="B29" i="55"/>
  <c r="A29" i="55"/>
  <c r="E11" i="55"/>
  <c r="B11" i="55"/>
  <c r="E35" i="55" l="1"/>
  <c r="B10" i="55"/>
  <c r="B34" i="55"/>
  <c r="D39" i="31" l="1"/>
  <c r="B22" i="31" l="1"/>
  <c r="H22" i="31" s="1"/>
  <c r="L35" i="13" l="1"/>
  <c r="L36" i="13"/>
  <c r="L37" i="13"/>
  <c r="L38" i="13"/>
  <c r="L34" i="13"/>
  <c r="K35" i="13"/>
  <c r="K36" i="13"/>
  <c r="K37" i="13"/>
  <c r="K38" i="13"/>
  <c r="K34" i="13"/>
  <c r="D35" i="13"/>
  <c r="D36" i="13"/>
  <c r="D37" i="13"/>
  <c r="D38" i="13"/>
  <c r="D34" i="13"/>
  <c r="D33" i="13"/>
  <c r="C35" i="13"/>
  <c r="C36" i="13"/>
  <c r="C37" i="13"/>
  <c r="C38" i="13"/>
  <c r="C34" i="13"/>
  <c r="K25" i="13"/>
  <c r="K19" i="13"/>
  <c r="K20" i="13"/>
  <c r="K21" i="13"/>
  <c r="K22" i="13"/>
  <c r="K18" i="13"/>
  <c r="J19" i="13"/>
  <c r="J20" i="13"/>
  <c r="J21" i="13"/>
  <c r="J22" i="13"/>
  <c r="J18" i="13"/>
  <c r="D25" i="13"/>
  <c r="D24" i="13" s="1"/>
  <c r="C19" i="13"/>
  <c r="C20" i="13"/>
  <c r="C21" i="13"/>
  <c r="C22" i="13"/>
  <c r="C18" i="13"/>
  <c r="J4" i="13"/>
  <c r="J5" i="13"/>
  <c r="J6" i="13"/>
  <c r="J7" i="13"/>
  <c r="J3" i="13"/>
  <c r="K9" i="13"/>
  <c r="K4" i="13"/>
  <c r="K5" i="13"/>
  <c r="K6" i="13"/>
  <c r="K7" i="13"/>
  <c r="K3" i="13"/>
  <c r="C9" i="13"/>
  <c r="F46" i="12"/>
  <c r="F29" i="12"/>
  <c r="B14" i="12"/>
  <c r="C14" i="12" s="1"/>
  <c r="C13" i="12"/>
  <c r="C12" i="12"/>
  <c r="C11" i="12"/>
  <c r="C10" i="12"/>
  <c r="C9" i="12"/>
  <c r="F14" i="12"/>
  <c r="C13" i="9"/>
  <c r="C29" i="9" s="1"/>
  <c r="B29" i="9"/>
  <c r="D39" i="13" l="1"/>
  <c r="E23" i="5"/>
  <c r="F23" i="5"/>
  <c r="H16" i="3"/>
  <c r="H15" i="3" l="1"/>
  <c r="D23" i="69"/>
  <c r="E9" i="69" s="1"/>
  <c r="E20" i="69" l="1"/>
  <c r="E16" i="69"/>
  <c r="E12" i="69"/>
  <c r="E8" i="69"/>
  <c r="E7" i="69"/>
  <c r="E19" i="69"/>
  <c r="E15" i="69"/>
  <c r="E11" i="69"/>
  <c r="E22" i="69"/>
  <c r="E18" i="69"/>
  <c r="E14" i="69"/>
  <c r="E10" i="69"/>
  <c r="E21" i="69"/>
  <c r="E17" i="69"/>
  <c r="E13" i="69"/>
  <c r="E23" i="69" l="1"/>
  <c r="D63" i="65" l="1"/>
  <c r="E78" i="85"/>
  <c r="D78" i="85"/>
  <c r="C78" i="85"/>
  <c r="C73" i="85"/>
  <c r="D72" i="85" s="1"/>
  <c r="D50" i="85"/>
  <c r="J46" i="85"/>
  <c r="E44" i="85"/>
  <c r="D41" i="85" s="1"/>
  <c r="C44" i="85"/>
  <c r="J40" i="85"/>
  <c r="J39" i="85"/>
  <c r="E35" i="85"/>
  <c r="C35" i="85"/>
  <c r="D33" i="85" s="1"/>
  <c r="D8" i="85"/>
  <c r="D7" i="85"/>
  <c r="F112" i="84"/>
  <c r="E112" i="84"/>
  <c r="G111" i="84"/>
  <c r="D111" i="84"/>
  <c r="G105" i="84"/>
  <c r="D105" i="84"/>
  <c r="G104" i="84"/>
  <c r="D104" i="84"/>
  <c r="G103" i="84"/>
  <c r="D103" i="84"/>
  <c r="G102" i="84"/>
  <c r="D102" i="84"/>
  <c r="G101" i="84"/>
  <c r="D101" i="84"/>
  <c r="G100" i="84"/>
  <c r="D100" i="84"/>
  <c r="G99" i="84"/>
  <c r="D99" i="84"/>
  <c r="G98" i="84"/>
  <c r="D98" i="84"/>
  <c r="G97" i="84"/>
  <c r="D97" i="84"/>
  <c r="G96" i="84"/>
  <c r="D96" i="84"/>
  <c r="G95" i="84"/>
  <c r="D95" i="84"/>
  <c r="G94" i="84"/>
  <c r="D94" i="84"/>
  <c r="G93" i="84"/>
  <c r="D93" i="84"/>
  <c r="G92" i="84"/>
  <c r="D92" i="84"/>
  <c r="G91" i="84"/>
  <c r="D91" i="84"/>
  <c r="G90" i="84"/>
  <c r="D90" i="84"/>
  <c r="G89" i="84"/>
  <c r="D89" i="84"/>
  <c r="G88" i="84"/>
  <c r="D88" i="84"/>
  <c r="G87" i="84"/>
  <c r="D87" i="84"/>
  <c r="G86" i="84"/>
  <c r="D86" i="84"/>
  <c r="G85" i="84"/>
  <c r="D85" i="84"/>
  <c r="G84" i="84"/>
  <c r="D84" i="84"/>
  <c r="G82" i="84"/>
  <c r="D82" i="84"/>
  <c r="G81" i="84"/>
  <c r="D81" i="84"/>
  <c r="G80" i="84"/>
  <c r="D80" i="84"/>
  <c r="G79" i="84"/>
  <c r="D79" i="84"/>
  <c r="G78" i="84"/>
  <c r="D78" i="84"/>
  <c r="G77" i="84"/>
  <c r="D77" i="84"/>
  <c r="G75" i="84"/>
  <c r="D75" i="84"/>
  <c r="G74" i="84"/>
  <c r="D74" i="84"/>
  <c r="G72" i="84"/>
  <c r="D72" i="84"/>
  <c r="G70" i="84"/>
  <c r="D70" i="84"/>
  <c r="G69" i="84"/>
  <c r="D69" i="84"/>
  <c r="G68" i="84"/>
  <c r="D68" i="84"/>
  <c r="G66" i="84"/>
  <c r="D66" i="84"/>
  <c r="G65" i="84"/>
  <c r="D65" i="84"/>
  <c r="G64" i="84"/>
  <c r="D64" i="84"/>
  <c r="G63" i="84"/>
  <c r="D63" i="84"/>
  <c r="G61" i="84"/>
  <c r="D61" i="84"/>
  <c r="G60" i="84"/>
  <c r="D60" i="84"/>
  <c r="G59" i="84"/>
  <c r="D59" i="84"/>
  <c r="G58" i="84"/>
  <c r="D58" i="84"/>
  <c r="G57" i="84"/>
  <c r="D57" i="84"/>
  <c r="G56" i="84"/>
  <c r="D56" i="84"/>
  <c r="G55" i="84"/>
  <c r="D55" i="84"/>
  <c r="G53" i="84"/>
  <c r="D53" i="84"/>
  <c r="G52" i="84"/>
  <c r="D52" i="84"/>
  <c r="G51" i="84"/>
  <c r="D51" i="84"/>
  <c r="G50" i="84"/>
  <c r="D50" i="84"/>
  <c r="G49" i="84"/>
  <c r="D49" i="84"/>
  <c r="G48" i="84"/>
  <c r="D48" i="84"/>
  <c r="G47" i="84"/>
  <c r="D47" i="84"/>
  <c r="G46" i="84"/>
  <c r="D46" i="84"/>
  <c r="G45" i="84"/>
  <c r="D45" i="84"/>
  <c r="G44" i="84"/>
  <c r="D44" i="84"/>
  <c r="G43" i="84"/>
  <c r="D43" i="84"/>
  <c r="G42" i="84"/>
  <c r="D42" i="84"/>
  <c r="G41" i="84"/>
  <c r="D41" i="84"/>
  <c r="G40" i="84"/>
  <c r="D40" i="84"/>
  <c r="G39" i="84"/>
  <c r="D39" i="84"/>
  <c r="G38" i="84"/>
  <c r="D38" i="84"/>
  <c r="G37" i="84"/>
  <c r="D37" i="84"/>
  <c r="G36" i="84"/>
  <c r="D36" i="84"/>
  <c r="G35" i="84"/>
  <c r="D35" i="84"/>
  <c r="G34" i="84"/>
  <c r="D34" i="84"/>
  <c r="G33" i="84"/>
  <c r="D33" i="84"/>
  <c r="G32" i="84"/>
  <c r="D32" i="84"/>
  <c r="G31" i="84"/>
  <c r="D31" i="84"/>
  <c r="G30" i="84"/>
  <c r="D30" i="84"/>
  <c r="G29" i="84"/>
  <c r="D29" i="84"/>
  <c r="G28" i="84"/>
  <c r="D28" i="84"/>
  <c r="G27" i="84"/>
  <c r="D27" i="84"/>
  <c r="G26" i="84"/>
  <c r="D26" i="84"/>
  <c r="G24" i="84"/>
  <c r="D24" i="84"/>
  <c r="G23" i="84"/>
  <c r="D23" i="84"/>
  <c r="G20" i="84"/>
  <c r="D20" i="84"/>
  <c r="G19" i="84"/>
  <c r="G18" i="84"/>
  <c r="D18" i="84"/>
  <c r="G17" i="84"/>
  <c r="D17" i="84"/>
  <c r="G16" i="84"/>
  <c r="D16" i="84"/>
  <c r="G15" i="84"/>
  <c r="D15" i="84"/>
  <c r="G14" i="84"/>
  <c r="D14" i="84"/>
  <c r="G12" i="84"/>
  <c r="D12" i="84"/>
  <c r="G10" i="84"/>
  <c r="D10" i="84"/>
  <c r="G9" i="84"/>
  <c r="D9" i="84"/>
  <c r="G8" i="84"/>
  <c r="D8" i="84"/>
  <c r="G7" i="84"/>
  <c r="D7" i="84"/>
  <c r="G6" i="84"/>
  <c r="D6" i="84"/>
  <c r="E4" i="84"/>
  <c r="G107" i="83"/>
  <c r="D107" i="83"/>
  <c r="G105" i="83"/>
  <c r="D105" i="83"/>
  <c r="G104" i="83"/>
  <c r="D104" i="83"/>
  <c r="G103" i="83"/>
  <c r="D103" i="83"/>
  <c r="G102" i="83"/>
  <c r="D102" i="83"/>
  <c r="G101" i="83"/>
  <c r="D101" i="83"/>
  <c r="G99" i="83"/>
  <c r="D99" i="83"/>
  <c r="G98" i="83"/>
  <c r="D98" i="83"/>
  <c r="G97" i="83"/>
  <c r="D97" i="83"/>
  <c r="G96" i="83"/>
  <c r="D96" i="83"/>
  <c r="G94" i="83"/>
  <c r="D94" i="83"/>
  <c r="G93" i="83"/>
  <c r="D93" i="83"/>
  <c r="G92" i="83"/>
  <c r="D92" i="83"/>
  <c r="G91" i="83"/>
  <c r="D91" i="83"/>
  <c r="G90" i="83"/>
  <c r="D90" i="83"/>
  <c r="G89" i="83"/>
  <c r="D89" i="83"/>
  <c r="G88" i="83"/>
  <c r="D88" i="83"/>
  <c r="G87" i="83"/>
  <c r="D87" i="83"/>
  <c r="G86" i="83"/>
  <c r="D86" i="83"/>
  <c r="G85" i="83"/>
  <c r="D85" i="83"/>
  <c r="G84" i="83"/>
  <c r="D84" i="83"/>
  <c r="G83" i="83"/>
  <c r="D83" i="83"/>
  <c r="G82" i="83"/>
  <c r="D82" i="83"/>
  <c r="G81" i="83"/>
  <c r="D81" i="83"/>
  <c r="G80" i="83"/>
  <c r="D80" i="83"/>
  <c r="G79" i="83"/>
  <c r="D79" i="83"/>
  <c r="G78" i="83"/>
  <c r="D78" i="83"/>
  <c r="G77" i="83"/>
  <c r="D77" i="83"/>
  <c r="G76" i="83"/>
  <c r="D76" i="83"/>
  <c r="G75" i="83"/>
  <c r="D75" i="83"/>
  <c r="G74" i="83"/>
  <c r="D74" i="83"/>
  <c r="G72" i="83"/>
  <c r="D72" i="83"/>
  <c r="G71" i="83"/>
  <c r="D71" i="83"/>
  <c r="G70" i="83"/>
  <c r="D70" i="83"/>
  <c r="G69" i="83"/>
  <c r="D69" i="83"/>
  <c r="G68" i="83"/>
  <c r="D68" i="83"/>
  <c r="G67" i="83"/>
  <c r="D67" i="83"/>
  <c r="G66" i="83"/>
  <c r="D66" i="83"/>
  <c r="G64" i="83"/>
  <c r="D64" i="83"/>
  <c r="G63" i="83"/>
  <c r="D63" i="83"/>
  <c r="G62" i="83"/>
  <c r="D62" i="83"/>
  <c r="G61" i="83"/>
  <c r="D61" i="83"/>
  <c r="G60" i="83"/>
  <c r="D60" i="83"/>
  <c r="G59" i="83"/>
  <c r="D59" i="83"/>
  <c r="G58" i="83"/>
  <c r="D58" i="83"/>
  <c r="G57" i="83"/>
  <c r="D57" i="83"/>
  <c r="G56" i="83"/>
  <c r="D56" i="83"/>
  <c r="G55" i="83"/>
  <c r="D55" i="83"/>
  <c r="G54" i="83"/>
  <c r="D54" i="83"/>
  <c r="G53" i="83"/>
  <c r="D53" i="83"/>
  <c r="G52" i="83"/>
  <c r="D52" i="83"/>
  <c r="G51" i="83"/>
  <c r="D51" i="83"/>
  <c r="G50" i="83"/>
  <c r="D50" i="83"/>
  <c r="G49" i="83"/>
  <c r="D49" i="83"/>
  <c r="G48" i="83"/>
  <c r="D48" i="83"/>
  <c r="G47" i="83"/>
  <c r="D47" i="83"/>
  <c r="G45" i="83"/>
  <c r="D45" i="83"/>
  <c r="G44" i="83"/>
  <c r="D44" i="83"/>
  <c r="G43" i="83"/>
  <c r="D43" i="83"/>
  <c r="G42" i="83"/>
  <c r="D42" i="83"/>
  <c r="G41" i="83"/>
  <c r="D41" i="83"/>
  <c r="G40" i="83"/>
  <c r="D40" i="83"/>
  <c r="G39" i="83"/>
  <c r="D39" i="83"/>
  <c r="G37" i="83"/>
  <c r="D37" i="83"/>
  <c r="G36" i="83"/>
  <c r="D36" i="83"/>
  <c r="G35" i="83"/>
  <c r="D35" i="83"/>
  <c r="G34" i="83"/>
  <c r="D34" i="83"/>
  <c r="G32" i="83"/>
  <c r="D32" i="83"/>
  <c r="G30" i="83"/>
  <c r="D30" i="83"/>
  <c r="G29" i="83"/>
  <c r="D29" i="83"/>
  <c r="G28" i="83"/>
  <c r="D28" i="83"/>
  <c r="G27" i="83"/>
  <c r="D27" i="83"/>
  <c r="G26" i="83"/>
  <c r="D26" i="83"/>
  <c r="G25" i="83"/>
  <c r="D25" i="83"/>
  <c r="G23" i="83"/>
  <c r="D23" i="83"/>
  <c r="G20" i="83"/>
  <c r="D20" i="83"/>
  <c r="G19" i="83"/>
  <c r="D19" i="83"/>
  <c r="G18" i="83"/>
  <c r="D18" i="83"/>
  <c r="G17" i="83"/>
  <c r="D17" i="83"/>
  <c r="G16" i="83"/>
  <c r="D16" i="83"/>
  <c r="G15" i="83"/>
  <c r="D15" i="83"/>
  <c r="G14" i="83"/>
  <c r="D14" i="83"/>
  <c r="G13" i="83"/>
  <c r="D13" i="83"/>
  <c r="G12" i="83"/>
  <c r="D12" i="83"/>
  <c r="G11" i="83"/>
  <c r="D11" i="83"/>
  <c r="G10" i="83"/>
  <c r="D10" i="83"/>
  <c r="G9" i="83"/>
  <c r="D9" i="83"/>
  <c r="G8" i="83"/>
  <c r="D8" i="83"/>
  <c r="G7" i="83"/>
  <c r="D7" i="83"/>
  <c r="G6" i="83"/>
  <c r="D6" i="83"/>
  <c r="E3" i="82"/>
  <c r="D5" i="82"/>
  <c r="D6" i="82"/>
  <c r="G6" i="82"/>
  <c r="D8" i="82"/>
  <c r="G8" i="82"/>
  <c r="D11" i="82"/>
  <c r="D12" i="82"/>
  <c r="G12" i="82"/>
  <c r="D13" i="82"/>
  <c r="G13" i="82"/>
  <c r="B15" i="82"/>
  <c r="C15" i="82"/>
  <c r="K21" i="82"/>
  <c r="G24" i="82"/>
  <c r="J24" i="82"/>
  <c r="M24" i="82"/>
  <c r="AE24" i="82" s="1"/>
  <c r="P24" i="82"/>
  <c r="S24" i="82"/>
  <c r="G25" i="82"/>
  <c r="J25" i="82"/>
  <c r="M25" i="82"/>
  <c r="AE25" i="82" s="1"/>
  <c r="P25" i="82"/>
  <c r="S25" i="82"/>
  <c r="G26" i="82"/>
  <c r="J26" i="82"/>
  <c r="M26" i="82"/>
  <c r="AE26" i="82" s="1"/>
  <c r="P26" i="82"/>
  <c r="S26" i="82"/>
  <c r="G27" i="82"/>
  <c r="J27" i="82"/>
  <c r="M27" i="82"/>
  <c r="AE27" i="82" s="1"/>
  <c r="P27" i="82"/>
  <c r="S27" i="82"/>
  <c r="G28" i="82"/>
  <c r="J28" i="82"/>
  <c r="M28" i="82"/>
  <c r="AE28" i="82" s="1"/>
  <c r="P28" i="82"/>
  <c r="S28" i="82"/>
  <c r="G30" i="82"/>
  <c r="J30" i="82"/>
  <c r="M30" i="82"/>
  <c r="AE30" i="82" s="1"/>
  <c r="P30" i="82"/>
  <c r="S30" i="82"/>
  <c r="G31" i="82"/>
  <c r="J31" i="82"/>
  <c r="M31" i="82"/>
  <c r="AE31" i="82" s="1"/>
  <c r="P31" i="82"/>
  <c r="S31" i="82"/>
  <c r="G32" i="82"/>
  <c r="J32" i="82"/>
  <c r="M32" i="82"/>
  <c r="AE32" i="82" s="1"/>
  <c r="P32" i="82"/>
  <c r="S32" i="82"/>
  <c r="B33" i="82"/>
  <c r="C33" i="82"/>
  <c r="D33" i="82"/>
  <c r="E33" i="82"/>
  <c r="F33" i="82"/>
  <c r="H33" i="82"/>
  <c r="I33" i="82"/>
  <c r="K33" i="82"/>
  <c r="L33" i="82"/>
  <c r="N33" i="82"/>
  <c r="O33" i="82"/>
  <c r="Q33" i="82"/>
  <c r="R33" i="82"/>
  <c r="G4" i="81"/>
  <c r="D15" i="85" l="1"/>
  <c r="D20" i="85"/>
  <c r="D112" i="84"/>
  <c r="D110" i="83"/>
  <c r="M6" i="82"/>
  <c r="E8" i="65"/>
  <c r="E12" i="65"/>
  <c r="E16" i="65"/>
  <c r="E20" i="65"/>
  <c r="E24" i="65"/>
  <c r="E28" i="65"/>
  <c r="E32" i="65"/>
  <c r="E36" i="65"/>
  <c r="E40" i="65"/>
  <c r="E44" i="65"/>
  <c r="E48" i="65"/>
  <c r="E52" i="65"/>
  <c r="E56" i="65"/>
  <c r="E60" i="65"/>
  <c r="E6" i="65"/>
  <c r="E23" i="65"/>
  <c r="E39" i="65"/>
  <c r="E55" i="65"/>
  <c r="E9" i="65"/>
  <c r="E13" i="65"/>
  <c r="E17" i="65"/>
  <c r="E21" i="65"/>
  <c r="E25" i="65"/>
  <c r="E29" i="65"/>
  <c r="E33" i="65"/>
  <c r="E37" i="65"/>
  <c r="E41" i="65"/>
  <c r="E45" i="65"/>
  <c r="E49" i="65"/>
  <c r="E53" i="65"/>
  <c r="E57" i="65"/>
  <c r="E61" i="65"/>
  <c r="E11" i="65"/>
  <c r="E19" i="65"/>
  <c r="E31" i="65"/>
  <c r="E43" i="65"/>
  <c r="E47" i="65"/>
  <c r="E59" i="65"/>
  <c r="E10" i="65"/>
  <c r="E14" i="65"/>
  <c r="E18" i="65"/>
  <c r="E22" i="65"/>
  <c r="E26" i="65"/>
  <c r="E30" i="65"/>
  <c r="E34" i="65"/>
  <c r="E38" i="65"/>
  <c r="E42" i="65"/>
  <c r="E46" i="65"/>
  <c r="E50" i="65"/>
  <c r="E54" i="65"/>
  <c r="E58" i="65"/>
  <c r="E62" i="65"/>
  <c r="E7" i="65"/>
  <c r="E15" i="65"/>
  <c r="E27" i="65"/>
  <c r="E35" i="65"/>
  <c r="E51" i="65"/>
  <c r="E63" i="65"/>
  <c r="D52" i="85"/>
  <c r="D11" i="85"/>
  <c r="D22" i="85"/>
  <c r="D45" i="85"/>
  <c r="D58" i="85"/>
  <c r="D14" i="85"/>
  <c r="D25" i="85"/>
  <c r="D65" i="85"/>
  <c r="D27" i="85"/>
  <c r="F75" i="85"/>
  <c r="F74" i="85"/>
  <c r="D23" i="85"/>
  <c r="D53" i="85"/>
  <c r="D60" i="85"/>
  <c r="F77" i="85"/>
  <c r="D48" i="85"/>
  <c r="D55" i="85"/>
  <c r="D62" i="85"/>
  <c r="C79" i="85"/>
  <c r="D9" i="85"/>
  <c r="D12" i="85"/>
  <c r="D16" i="85"/>
  <c r="D18" i="85"/>
  <c r="D21" i="85"/>
  <c r="D24" i="85"/>
  <c r="D31" i="85"/>
  <c r="D26" i="85"/>
  <c r="D29" i="85"/>
  <c r="D10" i="85"/>
  <c r="D13" i="85"/>
  <c r="D17" i="85"/>
  <c r="D19" i="85"/>
  <c r="D32" i="85"/>
  <c r="D42" i="85"/>
  <c r="D44" i="85"/>
  <c r="AH25" i="82"/>
  <c r="AK32" i="82"/>
  <c r="AH28" i="82"/>
  <c r="AK27" i="82"/>
  <c r="AH24" i="82"/>
  <c r="D30" i="85"/>
  <c r="D34" i="85"/>
  <c r="D46" i="85"/>
  <c r="F23" i="85"/>
  <c r="F28" i="85"/>
  <c r="AH30" i="82"/>
  <c r="D67" i="85"/>
  <c r="D69" i="85"/>
  <c r="D71" i="85"/>
  <c r="M12" i="82"/>
  <c r="L112" i="84"/>
  <c r="D35" i="85"/>
  <c r="D28" i="85"/>
  <c r="D47" i="85"/>
  <c r="D49" i="85"/>
  <c r="D51" i="85"/>
  <c r="D54" i="85"/>
  <c r="D56" i="85"/>
  <c r="D57" i="85"/>
  <c r="D59" i="85"/>
  <c r="D61" i="85"/>
  <c r="D63" i="85"/>
  <c r="D64" i="85"/>
  <c r="D66" i="85"/>
  <c r="D68" i="85"/>
  <c r="D70" i="85"/>
  <c r="F38" i="85"/>
  <c r="J41" i="85"/>
  <c r="D43" i="85"/>
  <c r="F11" i="85"/>
  <c r="D36" i="85"/>
  <c r="F42" i="85"/>
  <c r="J43" i="85"/>
  <c r="J38" i="85"/>
  <c r="D39" i="85"/>
  <c r="F41" i="85"/>
  <c r="K112" i="84"/>
  <c r="M6" i="84"/>
  <c r="G112" i="84"/>
  <c r="K9" i="83"/>
  <c r="K13" i="83"/>
  <c r="K17" i="83"/>
  <c r="K23" i="83"/>
  <c r="K26" i="83"/>
  <c r="K30" i="83"/>
  <c r="K36" i="83"/>
  <c r="K41" i="83"/>
  <c r="K45" i="83"/>
  <c r="K50" i="83"/>
  <c r="K54" i="83"/>
  <c r="K58" i="83"/>
  <c r="K62" i="83"/>
  <c r="K71" i="83"/>
  <c r="K7" i="83"/>
  <c r="K11" i="83"/>
  <c r="K15" i="83"/>
  <c r="K19" i="83"/>
  <c r="K28" i="83"/>
  <c r="K34" i="83"/>
  <c r="K39" i="83"/>
  <c r="K43" i="83"/>
  <c r="K48" i="83"/>
  <c r="K52" i="83"/>
  <c r="K56" i="83"/>
  <c r="K60" i="83"/>
  <c r="K64" i="83"/>
  <c r="K67" i="83"/>
  <c r="K69" i="83"/>
  <c r="K75" i="83"/>
  <c r="K77" i="83"/>
  <c r="K79" i="83"/>
  <c r="K81" i="83"/>
  <c r="K83" i="83"/>
  <c r="K85" i="83"/>
  <c r="K87" i="83"/>
  <c r="K89" i="83"/>
  <c r="K91" i="83"/>
  <c r="K93" i="83"/>
  <c r="K96" i="83"/>
  <c r="K98" i="83"/>
  <c r="K101" i="83"/>
  <c r="K103" i="83"/>
  <c r="K105" i="83"/>
  <c r="K8" i="83"/>
  <c r="K12" i="83"/>
  <c r="K16" i="83"/>
  <c r="K20" i="83"/>
  <c r="K29" i="83"/>
  <c r="K35" i="83"/>
  <c r="K40" i="83"/>
  <c r="K44" i="83"/>
  <c r="K49" i="83"/>
  <c r="K53" i="83"/>
  <c r="K57" i="83"/>
  <c r="K61" i="83"/>
  <c r="K63" i="83"/>
  <c r="K68" i="83"/>
  <c r="K70" i="83"/>
  <c r="K72" i="83"/>
  <c r="K74" i="83"/>
  <c r="K78" i="83"/>
  <c r="K80" i="83"/>
  <c r="K82" i="83"/>
  <c r="K84" i="83"/>
  <c r="K86" i="83"/>
  <c r="K88" i="83"/>
  <c r="K90" i="83"/>
  <c r="K92" i="83"/>
  <c r="K94" i="83"/>
  <c r="K97" i="83"/>
  <c r="K99" i="83"/>
  <c r="K102" i="83"/>
  <c r="K104" i="83"/>
  <c r="K107" i="83"/>
  <c r="G110" i="83"/>
  <c r="K6" i="83"/>
  <c r="K10" i="83"/>
  <c r="K14" i="83"/>
  <c r="K18" i="83"/>
  <c r="K25" i="83"/>
  <c r="K27" i="83"/>
  <c r="K32" i="83"/>
  <c r="K37" i="83"/>
  <c r="K42" i="83"/>
  <c r="K47" i="83"/>
  <c r="K51" i="83"/>
  <c r="K55" i="83"/>
  <c r="K59" i="83"/>
  <c r="K66" i="83"/>
  <c r="K76" i="83"/>
  <c r="AK31" i="82"/>
  <c r="AH27" i="82"/>
  <c r="AE33" i="82"/>
  <c r="AH31" i="82"/>
  <c r="AK30" i="82"/>
  <c r="AH26" i="82"/>
  <c r="AK25" i="82"/>
  <c r="AH32" i="82"/>
  <c r="AK26" i="82"/>
  <c r="AK28" i="82"/>
  <c r="AK24" i="82"/>
  <c r="M8" i="82"/>
  <c r="M13" i="82"/>
  <c r="D15" i="82"/>
  <c r="M33" i="82"/>
  <c r="J33" i="82"/>
  <c r="G11" i="82"/>
  <c r="M11" i="82" s="1"/>
  <c r="G5" i="82"/>
  <c r="M5" i="82" s="1"/>
  <c r="E15" i="82"/>
  <c r="F32" i="85"/>
  <c r="F27" i="85"/>
  <c r="F25" i="85"/>
  <c r="F22" i="85"/>
  <c r="F20" i="85"/>
  <c r="F14" i="85"/>
  <c r="F7" i="85"/>
  <c r="F34" i="85"/>
  <c r="F30" i="85"/>
  <c r="F21" i="85"/>
  <c r="F16" i="85"/>
  <c r="F12" i="85"/>
  <c r="F9" i="85"/>
  <c r="E79" i="85"/>
  <c r="F31" i="85"/>
  <c r="F19" i="85"/>
  <c r="F17" i="85"/>
  <c r="F13" i="85"/>
  <c r="F10" i="85"/>
  <c r="F35" i="85"/>
  <c r="F24" i="85"/>
  <c r="F18" i="85"/>
  <c r="F8" i="85"/>
  <c r="J11" i="85"/>
  <c r="J23" i="85"/>
  <c r="J25" i="85"/>
  <c r="F33" i="85"/>
  <c r="J72" i="85"/>
  <c r="J71" i="85"/>
  <c r="J70" i="85"/>
  <c r="J69" i="85"/>
  <c r="J68" i="85"/>
  <c r="J67" i="85"/>
  <c r="J66" i="85"/>
  <c r="J65" i="85"/>
  <c r="J64" i="85"/>
  <c r="J63" i="85"/>
  <c r="J62" i="85"/>
  <c r="J61" i="85"/>
  <c r="J60" i="85"/>
  <c r="J59" i="85"/>
  <c r="J58" i="85"/>
  <c r="J57" i="85"/>
  <c r="J56" i="85"/>
  <c r="J55" i="85"/>
  <c r="J54" i="85"/>
  <c r="J53" i="85"/>
  <c r="J52" i="85"/>
  <c r="J51" i="85"/>
  <c r="J50" i="85"/>
  <c r="J49" i="85"/>
  <c r="J48" i="85"/>
  <c r="J47" i="85"/>
  <c r="J8" i="85"/>
  <c r="J22" i="85"/>
  <c r="F29" i="85"/>
  <c r="J33" i="85"/>
  <c r="J37" i="85"/>
  <c r="J45" i="85"/>
  <c r="J27" i="85"/>
  <c r="F15" i="85"/>
  <c r="J20" i="85"/>
  <c r="F26" i="85"/>
  <c r="J29" i="85"/>
  <c r="J32" i="85"/>
  <c r="J42" i="85"/>
  <c r="F76" i="85"/>
  <c r="F36" i="85"/>
  <c r="D37" i="85"/>
  <c r="F39" i="85"/>
  <c r="D40" i="85"/>
  <c r="F43" i="85"/>
  <c r="F44" i="85"/>
  <c r="F37" i="85"/>
  <c r="D38" i="85"/>
  <c r="F40" i="85"/>
  <c r="P33" i="82"/>
  <c r="S33" i="82"/>
  <c r="G33" i="82"/>
  <c r="F15" i="82"/>
  <c r="K110" i="83" l="1"/>
  <c r="L51" i="83" s="1"/>
  <c r="M112" i="84"/>
  <c r="AK33" i="82"/>
  <c r="AH33" i="82"/>
  <c r="I79" i="85"/>
  <c r="J44" i="85"/>
  <c r="D73" i="85"/>
  <c r="L15" i="82"/>
  <c r="K15" i="82"/>
  <c r="G15" i="82"/>
  <c r="M15" i="82"/>
  <c r="J34" i="85"/>
  <c r="J30" i="85"/>
  <c r="J24" i="85"/>
  <c r="J21" i="85"/>
  <c r="J18" i="85"/>
  <c r="J16" i="85"/>
  <c r="J12" i="85"/>
  <c r="J9" i="85"/>
  <c r="J13" i="85"/>
  <c r="J7" i="85"/>
  <c r="J17" i="85"/>
  <c r="J31" i="85"/>
  <c r="J19" i="85"/>
  <c r="J10" i="85"/>
  <c r="J26" i="85"/>
  <c r="J73" i="85"/>
  <c r="J14" i="85"/>
  <c r="J15" i="85"/>
  <c r="L23" i="83" l="1"/>
  <c r="L11" i="83"/>
  <c r="L34" i="83"/>
  <c r="L77" i="83"/>
  <c r="L85" i="83"/>
  <c r="L52" i="83"/>
  <c r="L16" i="83"/>
  <c r="L41" i="83"/>
  <c r="L58" i="83"/>
  <c r="L67" i="83"/>
  <c r="L40" i="83"/>
  <c r="L70" i="83"/>
  <c r="L103" i="83"/>
  <c r="L80" i="83"/>
  <c r="L9" i="83"/>
  <c r="L93" i="83"/>
  <c r="L57" i="83"/>
  <c r="L45" i="83"/>
  <c r="L26" i="83"/>
  <c r="L15" i="83"/>
  <c r="L72" i="83"/>
  <c r="L56" i="83"/>
  <c r="L82" i="83"/>
  <c r="L96" i="83"/>
  <c r="L37" i="83"/>
  <c r="L105" i="83"/>
  <c r="L13" i="83"/>
  <c r="L19" i="83"/>
  <c r="L89" i="83"/>
  <c r="L63" i="83"/>
  <c r="L43" i="83"/>
  <c r="L98" i="83"/>
  <c r="L84" i="83"/>
  <c r="L25" i="83"/>
  <c r="L75" i="83"/>
  <c r="L104" i="83"/>
  <c r="L69" i="83"/>
  <c r="L20" i="83"/>
  <c r="L99" i="83"/>
  <c r="L30" i="83"/>
  <c r="L60" i="83"/>
  <c r="L29" i="83"/>
  <c r="L92" i="83"/>
  <c r="L42" i="83"/>
  <c r="L91" i="83"/>
  <c r="L10" i="83"/>
  <c r="L88" i="83"/>
  <c r="L62" i="83"/>
  <c r="L79" i="83"/>
  <c r="L61" i="83"/>
  <c r="L18" i="83"/>
  <c r="L50" i="83"/>
  <c r="L81" i="83"/>
  <c r="L49" i="83"/>
  <c r="L102" i="83"/>
  <c r="L54" i="83"/>
  <c r="L53" i="83"/>
  <c r="L97" i="83"/>
  <c r="L7" i="83"/>
  <c r="L68" i="83"/>
  <c r="L14" i="83"/>
  <c r="L39" i="83"/>
  <c r="L87" i="83"/>
  <c r="L44" i="83"/>
  <c r="L90" i="83"/>
  <c r="L55" i="83"/>
  <c r="L71" i="83"/>
  <c r="L8" i="83"/>
  <c r="L74" i="83"/>
  <c r="L6" i="83"/>
  <c r="L59" i="83"/>
  <c r="L48" i="83"/>
  <c r="L101" i="83"/>
  <c r="L78" i="83"/>
  <c r="L47" i="83"/>
  <c r="L32" i="83"/>
  <c r="L36" i="83"/>
  <c r="L64" i="83"/>
  <c r="L12" i="83"/>
  <c r="L94" i="83"/>
  <c r="L66" i="83"/>
  <c r="L110" i="83"/>
  <c r="L65" i="83"/>
  <c r="L31" i="83"/>
  <c r="L22" i="83"/>
  <c r="L100" i="83"/>
  <c r="L73" i="83"/>
  <c r="L33" i="83"/>
  <c r="L109" i="83"/>
  <c r="L108" i="83"/>
  <c r="L38" i="83"/>
  <c r="L106" i="83"/>
  <c r="L21" i="83"/>
  <c r="L24" i="83"/>
  <c r="L46" i="83"/>
  <c r="L95" i="83"/>
  <c r="L17" i="83"/>
  <c r="L28" i="83"/>
  <c r="L83" i="83"/>
  <c r="L35" i="83"/>
  <c r="L86" i="83"/>
  <c r="L27" i="83"/>
  <c r="L107" i="83"/>
  <c r="L76" i="83"/>
  <c r="J35" i="85"/>
  <c r="H9" i="37" l="1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3" i="37"/>
  <c r="H54" i="37"/>
  <c r="H55" i="37"/>
  <c r="H56" i="37"/>
  <c r="H57" i="37"/>
  <c r="H58" i="37"/>
  <c r="H59" i="37"/>
  <c r="H60" i="37"/>
  <c r="H64" i="37"/>
  <c r="H67" i="37"/>
  <c r="H68" i="37"/>
  <c r="H69" i="37"/>
  <c r="H70" i="37"/>
  <c r="H71" i="37"/>
  <c r="H72" i="37"/>
  <c r="H73" i="37"/>
  <c r="H8" i="37"/>
  <c r="H12" i="44"/>
  <c r="D7" i="44"/>
  <c r="D12" i="44"/>
  <c r="D13" i="44"/>
  <c r="D15" i="44"/>
  <c r="D16" i="44"/>
  <c r="H20" i="28"/>
  <c r="P20" i="28" l="1"/>
  <c r="H74" i="37"/>
  <c r="H15" i="44"/>
  <c r="H7" i="44"/>
  <c r="F20" i="44"/>
  <c r="H13" i="44"/>
  <c r="H16" i="44"/>
  <c r="D24" i="30"/>
  <c r="F36" i="33"/>
  <c r="P16" i="33"/>
  <c r="P12" i="33"/>
  <c r="P7" i="33"/>
  <c r="P35" i="33"/>
  <c r="P34" i="33"/>
  <c r="P17" i="33"/>
  <c r="G36" i="33"/>
  <c r="P6" i="33"/>
  <c r="H6" i="33"/>
  <c r="P14" i="33"/>
  <c r="P9" i="33"/>
  <c r="P15" i="33"/>
  <c r="P13" i="33"/>
  <c r="P11" i="33"/>
  <c r="P8" i="33"/>
  <c r="F37" i="28"/>
  <c r="G37" i="28"/>
  <c r="I14" i="37" l="1"/>
  <c r="I18" i="37"/>
  <c r="I22" i="37"/>
  <c r="I26" i="37"/>
  <c r="I30" i="37"/>
  <c r="I34" i="37"/>
  <c r="I38" i="37"/>
  <c r="I42" i="37"/>
  <c r="I46" i="37"/>
  <c r="I50" i="37"/>
  <c r="I54" i="37"/>
  <c r="I58" i="37"/>
  <c r="I62" i="37"/>
  <c r="I66" i="37"/>
  <c r="I70" i="37"/>
  <c r="I74" i="37"/>
  <c r="I7" i="37"/>
  <c r="I11" i="37"/>
  <c r="I15" i="37"/>
  <c r="I19" i="37"/>
  <c r="I23" i="37"/>
  <c r="I27" i="37"/>
  <c r="I31" i="37"/>
  <c r="I35" i="37"/>
  <c r="I39" i="37"/>
  <c r="I43" i="37"/>
  <c r="I47" i="37"/>
  <c r="I51" i="37"/>
  <c r="I55" i="37"/>
  <c r="I59" i="37"/>
  <c r="I63" i="37"/>
  <c r="I67" i="37"/>
  <c r="I71" i="37"/>
  <c r="I6" i="37"/>
  <c r="I8" i="37"/>
  <c r="I12" i="37"/>
  <c r="I16" i="37"/>
  <c r="I20" i="37"/>
  <c r="I24" i="37"/>
  <c r="I28" i="37"/>
  <c r="I32" i="37"/>
  <c r="I36" i="37"/>
  <c r="I40" i="37"/>
  <c r="I44" i="37"/>
  <c r="I48" i="37"/>
  <c r="I52" i="37"/>
  <c r="I56" i="37"/>
  <c r="I60" i="37"/>
  <c r="I64" i="37"/>
  <c r="I68" i="37"/>
  <c r="I72" i="37"/>
  <c r="I9" i="37"/>
  <c r="I13" i="37"/>
  <c r="I17" i="37"/>
  <c r="I21" i="37"/>
  <c r="I25" i="37"/>
  <c r="I29" i="37"/>
  <c r="I33" i="37"/>
  <c r="I37" i="37"/>
  <c r="I41" i="37"/>
  <c r="I45" i="37"/>
  <c r="I49" i="37"/>
  <c r="I53" i="37"/>
  <c r="I57" i="37"/>
  <c r="I61" i="37"/>
  <c r="I65" i="37"/>
  <c r="I69" i="37"/>
  <c r="I73" i="37"/>
  <c r="I10" i="37"/>
  <c r="H36" i="33"/>
  <c r="I10" i="33" s="1"/>
  <c r="I36" i="33" l="1"/>
  <c r="I6" i="33"/>
  <c r="I32" i="33"/>
  <c r="I16" i="33"/>
  <c r="I31" i="33"/>
  <c r="I15" i="33"/>
  <c r="I26" i="33"/>
  <c r="I9" i="33"/>
  <c r="I21" i="33"/>
  <c r="I28" i="33"/>
  <c r="I12" i="33"/>
  <c r="I27" i="33"/>
  <c r="I11" i="33"/>
  <c r="I22" i="33"/>
  <c r="I33" i="33"/>
  <c r="I17" i="33"/>
  <c r="I24" i="33"/>
  <c r="I7" i="33"/>
  <c r="I23" i="33"/>
  <c r="I34" i="33"/>
  <c r="I19" i="33"/>
  <c r="I29" i="33"/>
  <c r="I13" i="33"/>
  <c r="I20" i="33"/>
  <c r="I35" i="33"/>
  <c r="I18" i="33"/>
  <c r="I30" i="33"/>
  <c r="I14" i="33"/>
  <c r="I25" i="33"/>
  <c r="I8" i="33"/>
  <c r="AG159" i="21" l="1"/>
  <c r="S158" i="21"/>
  <c r="AB158" i="21" s="1"/>
  <c r="P8" i="21"/>
  <c r="Y8" i="21" s="1"/>
  <c r="M158" i="21"/>
  <c r="V158" i="21" s="1"/>
  <c r="J8" i="21"/>
  <c r="G158" i="21"/>
  <c r="D8" i="21"/>
  <c r="AD159" i="21"/>
  <c r="AE158" i="21"/>
  <c r="Y158" i="21" l="1"/>
  <c r="AB8" i="21"/>
  <c r="V8" i="21"/>
  <c r="AE159" i="21"/>
  <c r="B6" i="25" s="1"/>
  <c r="AC159" i="21"/>
  <c r="AF159" i="21"/>
  <c r="N162" i="17" l="1"/>
  <c r="O162" i="17"/>
  <c r="P97" i="52"/>
  <c r="P98" i="52"/>
  <c r="P99" i="52"/>
  <c r="P100" i="52"/>
  <c r="P101" i="52"/>
  <c r="P102" i="52"/>
  <c r="AH102" i="52" s="1"/>
  <c r="P103" i="52"/>
  <c r="S97" i="52"/>
  <c r="S98" i="52"/>
  <c r="S99" i="52"/>
  <c r="S100" i="52"/>
  <c r="S101" i="52"/>
  <c r="S102" i="52"/>
  <c r="AK102" i="52" s="1"/>
  <c r="S103" i="52"/>
  <c r="R104" i="52"/>
  <c r="Q104" i="52"/>
  <c r="M98" i="52"/>
  <c r="M99" i="52"/>
  <c r="M100" i="52"/>
  <c r="M101" i="52"/>
  <c r="M102" i="52"/>
  <c r="AE102" i="52" s="1"/>
  <c r="M103" i="52"/>
  <c r="M97" i="52"/>
  <c r="P11" i="52"/>
  <c r="P16" i="52"/>
  <c r="P22" i="52"/>
  <c r="P32" i="52"/>
  <c r="P60" i="52"/>
  <c r="P84" i="52"/>
  <c r="P87" i="52"/>
  <c r="P94" i="52"/>
  <c r="M11" i="52"/>
  <c r="M16" i="52"/>
  <c r="M22" i="52"/>
  <c r="M32" i="52"/>
  <c r="M60" i="52"/>
  <c r="M84" i="52"/>
  <c r="M87" i="52"/>
  <c r="M94" i="52"/>
  <c r="J11" i="52"/>
  <c r="J16" i="52"/>
  <c r="J22" i="52"/>
  <c r="J32" i="52"/>
  <c r="J60" i="52"/>
  <c r="J84" i="52"/>
  <c r="J87" i="52"/>
  <c r="J94" i="52"/>
  <c r="G11" i="52"/>
  <c r="AH11" i="52" s="1"/>
  <c r="G16" i="52"/>
  <c r="AH16" i="52" s="1"/>
  <c r="G22" i="52"/>
  <c r="AH22" i="52" s="1"/>
  <c r="G32" i="52"/>
  <c r="AH32" i="52" s="1"/>
  <c r="G60" i="52"/>
  <c r="AH60" i="52" s="1"/>
  <c r="G84" i="52"/>
  <c r="AH84" i="52" s="1"/>
  <c r="G87" i="52"/>
  <c r="AH87" i="52" s="1"/>
  <c r="G94" i="52"/>
  <c r="AH94" i="52" s="1"/>
  <c r="D11" i="52"/>
  <c r="AE11" i="52" s="1"/>
  <c r="D16" i="52"/>
  <c r="AE16" i="52" s="1"/>
  <c r="D22" i="52"/>
  <c r="AE22" i="52" s="1"/>
  <c r="D32" i="52"/>
  <c r="AE32" i="52" s="1"/>
  <c r="D60" i="52"/>
  <c r="AE60" i="52" s="1"/>
  <c r="D84" i="52"/>
  <c r="AE84" i="52" s="1"/>
  <c r="D87" i="52"/>
  <c r="AE87" i="52" s="1"/>
  <c r="D94" i="52"/>
  <c r="AE94" i="52" s="1"/>
  <c r="L104" i="52"/>
  <c r="K104" i="52"/>
  <c r="I104" i="52"/>
  <c r="H104" i="52"/>
  <c r="F104" i="52"/>
  <c r="E104" i="52"/>
  <c r="C104" i="52"/>
  <c r="B104" i="52"/>
  <c r="S11" i="52"/>
  <c r="S16" i="52"/>
  <c r="S22" i="52"/>
  <c r="S32" i="52"/>
  <c r="S60" i="52"/>
  <c r="S84" i="52"/>
  <c r="S87" i="52"/>
  <c r="S94" i="52"/>
  <c r="P162" i="17" l="1"/>
  <c r="AK87" i="52"/>
  <c r="AK22" i="52"/>
  <c r="AK84" i="52"/>
  <c r="AK16" i="52"/>
  <c r="AK60" i="52"/>
  <c r="AK11" i="52"/>
  <c r="AK94" i="52"/>
  <c r="AK32" i="52"/>
  <c r="J26" i="56"/>
  <c r="H26" i="56"/>
  <c r="I26" i="56"/>
  <c r="AC104" i="52"/>
  <c r="H14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1" i="47"/>
  <c r="D42" i="47"/>
  <c r="D43" i="47"/>
  <c r="D44" i="47"/>
  <c r="D45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61" i="47"/>
  <c r="D62" i="47"/>
  <c r="D63" i="47"/>
  <c r="D64" i="47"/>
  <c r="D65" i="47"/>
  <c r="D66" i="47"/>
  <c r="D67" i="47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D95" i="47"/>
  <c r="D96" i="47"/>
  <c r="D97" i="47"/>
  <c r="D98" i="47"/>
  <c r="G99" i="47"/>
  <c r="F99" i="47"/>
  <c r="H7" i="47"/>
  <c r="H8" i="47"/>
  <c r="H9" i="47"/>
  <c r="H10" i="47"/>
  <c r="H11" i="47"/>
  <c r="H12" i="47"/>
  <c r="H13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6" i="47"/>
  <c r="H5" i="47"/>
  <c r="G26" i="14"/>
  <c r="F26" i="14"/>
  <c r="E26" i="14"/>
  <c r="D26" i="14"/>
  <c r="C26" i="14"/>
  <c r="B26" i="14"/>
  <c r="L78" i="7"/>
  <c r="L79" i="7"/>
  <c r="L80" i="7"/>
  <c r="L81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76" i="7"/>
  <c r="L77" i="7"/>
  <c r="H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17" i="7"/>
  <c r="H18" i="7"/>
  <c r="H20" i="7"/>
  <c r="L21" i="7"/>
  <c r="S128" i="8"/>
  <c r="S127" i="8"/>
  <c r="P128" i="8"/>
  <c r="P127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5" i="8"/>
  <c r="P34" i="8"/>
  <c r="P33" i="8"/>
  <c r="P32" i="8"/>
  <c r="P31" i="8"/>
  <c r="P30" i="8"/>
  <c r="P29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M128" i="8"/>
  <c r="M127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5" i="8"/>
  <c r="M34" i="8"/>
  <c r="M33" i="8"/>
  <c r="M32" i="8"/>
  <c r="M31" i="8"/>
  <c r="M30" i="8"/>
  <c r="M29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J128" i="8"/>
  <c r="J127" i="8"/>
  <c r="G128" i="8"/>
  <c r="G127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5" i="8"/>
  <c r="G34" i="8"/>
  <c r="G33" i="8"/>
  <c r="G32" i="8"/>
  <c r="G31" i="8"/>
  <c r="G30" i="8"/>
  <c r="G29" i="8"/>
  <c r="G28" i="8"/>
  <c r="Y28" i="8" s="1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D128" i="8"/>
  <c r="D127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5" i="8"/>
  <c r="D34" i="8"/>
  <c r="D33" i="8"/>
  <c r="D32" i="8"/>
  <c r="D31" i="8"/>
  <c r="D30" i="8"/>
  <c r="D29" i="8"/>
  <c r="D28" i="8"/>
  <c r="V28" i="8" s="1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C12" i="19" l="1"/>
  <c r="Q11" i="17"/>
  <c r="Q32" i="17"/>
  <c r="Q162" i="17"/>
  <c r="Q127" i="17"/>
  <c r="Q155" i="17"/>
  <c r="Q92" i="17"/>
  <c r="Q144" i="17"/>
  <c r="Q41" i="17"/>
  <c r="Q125" i="17"/>
  <c r="Q146" i="17"/>
  <c r="Q52" i="17"/>
  <c r="E12" i="19"/>
  <c r="C25" i="19"/>
  <c r="M129" i="8"/>
  <c r="L23" i="7"/>
  <c r="H129" i="7"/>
  <c r="P79" i="7"/>
  <c r="X79" i="7" s="1"/>
  <c r="P99" i="7"/>
  <c r="X99" i="7" s="1"/>
  <c r="P78" i="7"/>
  <c r="X78" i="7" s="1"/>
  <c r="N104" i="52"/>
  <c r="O104" i="52"/>
  <c r="AD104" i="52"/>
  <c r="M26" i="14"/>
  <c r="P23" i="7"/>
  <c r="K26" i="14"/>
  <c r="D3" i="15" s="1"/>
  <c r="L26" i="14"/>
  <c r="D4" i="15" s="1"/>
  <c r="H99" i="47"/>
  <c r="L18" i="7"/>
  <c r="P52" i="7"/>
  <c r="X52" i="7" s="1"/>
  <c r="P51" i="7"/>
  <c r="X51" i="7" s="1"/>
  <c r="P21" i="7"/>
  <c r="X21" i="7" s="1"/>
  <c r="L20" i="7"/>
  <c r="P67" i="7"/>
  <c r="X67" i="7" s="1"/>
  <c r="P57" i="7"/>
  <c r="X57" i="7" s="1"/>
  <c r="P46" i="7"/>
  <c r="X46" i="7" s="1"/>
  <c r="P106" i="7"/>
  <c r="X106" i="7" s="1"/>
  <c r="P89" i="7"/>
  <c r="X89" i="7" s="1"/>
  <c r="P83" i="7"/>
  <c r="X83" i="7" s="1"/>
  <c r="P40" i="7"/>
  <c r="X40" i="7" s="1"/>
  <c r="P25" i="7"/>
  <c r="X25" i="7" s="1"/>
  <c r="P109" i="7"/>
  <c r="X109" i="7" s="1"/>
  <c r="P107" i="7"/>
  <c r="X107" i="7" s="1"/>
  <c r="P95" i="7"/>
  <c r="X95" i="7" s="1"/>
  <c r="P74" i="7"/>
  <c r="X74" i="7" s="1"/>
  <c r="P59" i="7"/>
  <c r="X59" i="7" s="1"/>
  <c r="P44" i="7"/>
  <c r="X44" i="7" s="1"/>
  <c r="P30" i="7"/>
  <c r="X30" i="7" s="1"/>
  <c r="P18" i="7"/>
  <c r="X18" i="7" s="1"/>
  <c r="P71" i="7"/>
  <c r="X71" i="7" s="1"/>
  <c r="P65" i="7"/>
  <c r="X65" i="7" s="1"/>
  <c r="P63" i="7"/>
  <c r="X63" i="7" s="1"/>
  <c r="P55" i="7"/>
  <c r="X55" i="7" s="1"/>
  <c r="P49" i="7"/>
  <c r="X49" i="7" s="1"/>
  <c r="P37" i="7"/>
  <c r="X37" i="7" s="1"/>
  <c r="P104" i="7"/>
  <c r="X104" i="7" s="1"/>
  <c r="P98" i="7"/>
  <c r="X98" i="7" s="1"/>
  <c r="P84" i="7"/>
  <c r="X84" i="7" s="1"/>
  <c r="P35" i="7"/>
  <c r="X35" i="7" s="1"/>
  <c r="P31" i="7"/>
  <c r="X31" i="7" s="1"/>
  <c r="P110" i="7"/>
  <c r="X110" i="7" s="1"/>
  <c r="P103" i="7"/>
  <c r="X103" i="7" s="1"/>
  <c r="P91" i="7"/>
  <c r="X91" i="7" s="1"/>
  <c r="P72" i="7"/>
  <c r="X72" i="7" s="1"/>
  <c r="P64" i="7"/>
  <c r="X64" i="7" s="1"/>
  <c r="P48" i="7"/>
  <c r="X48" i="7" s="1"/>
  <c r="P33" i="7"/>
  <c r="X33" i="7" s="1"/>
  <c r="P27" i="7"/>
  <c r="X27" i="7" s="1"/>
  <c r="P108" i="7"/>
  <c r="X108" i="7" s="1"/>
  <c r="P80" i="7"/>
  <c r="X80" i="7" s="1"/>
  <c r="P20" i="7"/>
  <c r="P17" i="7"/>
  <c r="X17" i="7" s="1"/>
  <c r="P61" i="7"/>
  <c r="X61" i="7" s="1"/>
  <c r="P60" i="7"/>
  <c r="X60" i="7" s="1"/>
  <c r="P29" i="7"/>
  <c r="X29" i="7" s="1"/>
  <c r="P100" i="7"/>
  <c r="X100" i="7" s="1"/>
  <c r="P92" i="7"/>
  <c r="X92" i="7" s="1"/>
  <c r="P88" i="7"/>
  <c r="X88" i="7" s="1"/>
  <c r="P87" i="7"/>
  <c r="X87" i="7" s="1"/>
  <c r="P56" i="7"/>
  <c r="X56" i="7" s="1"/>
  <c r="P96" i="7"/>
  <c r="X96" i="7" s="1"/>
  <c r="P93" i="7"/>
  <c r="X93" i="7" s="1"/>
  <c r="P69" i="7"/>
  <c r="X69" i="7" s="1"/>
  <c r="P68" i="7"/>
  <c r="X68" i="7" s="1"/>
  <c r="P53" i="7"/>
  <c r="X53" i="7" s="1"/>
  <c r="P42" i="7"/>
  <c r="X42" i="7" s="1"/>
  <c r="P38" i="7"/>
  <c r="X38" i="7" s="1"/>
  <c r="P102" i="7"/>
  <c r="X102" i="7" s="1"/>
  <c r="P85" i="7"/>
  <c r="X85" i="7" s="1"/>
  <c r="P73" i="7"/>
  <c r="X73" i="7" s="1"/>
  <c r="P70" i="7"/>
  <c r="X70" i="7" s="1"/>
  <c r="P66" i="7"/>
  <c r="X66" i="7" s="1"/>
  <c r="P62" i="7"/>
  <c r="X62" i="7" s="1"/>
  <c r="P58" i="7"/>
  <c r="X58" i="7" s="1"/>
  <c r="P54" i="7"/>
  <c r="X54" i="7" s="1"/>
  <c r="P50" i="7"/>
  <c r="X50" i="7" s="1"/>
  <c r="P41" i="7"/>
  <c r="X41" i="7" s="1"/>
  <c r="P45" i="7"/>
  <c r="X45" i="7" s="1"/>
  <c r="P36" i="7"/>
  <c r="X36" i="7" s="1"/>
  <c r="P32" i="7"/>
  <c r="X32" i="7" s="1"/>
  <c r="P76" i="7"/>
  <c r="X76" i="7" s="1"/>
  <c r="P105" i="7"/>
  <c r="X105" i="7" s="1"/>
  <c r="P90" i="7"/>
  <c r="X90" i="7" s="1"/>
  <c r="P47" i="7"/>
  <c r="X47" i="7" s="1"/>
  <c r="P39" i="7"/>
  <c r="X39" i="7" s="1"/>
  <c r="P77" i="7"/>
  <c r="X77" i="7" s="1"/>
  <c r="P111" i="7"/>
  <c r="X111" i="7" s="1"/>
  <c r="P101" i="7"/>
  <c r="X101" i="7" s="1"/>
  <c r="P86" i="7"/>
  <c r="X86" i="7" s="1"/>
  <c r="P34" i="7"/>
  <c r="X34" i="7" s="1"/>
  <c r="P112" i="7"/>
  <c r="X112" i="7" s="1"/>
  <c r="P97" i="7"/>
  <c r="X97" i="7" s="1"/>
  <c r="P81" i="7"/>
  <c r="X81" i="7" s="1"/>
  <c r="P43" i="7"/>
  <c r="X43" i="7" s="1"/>
  <c r="P94" i="7"/>
  <c r="X94" i="7" s="1"/>
  <c r="P28" i="7"/>
  <c r="X28" i="7" s="1"/>
  <c r="P26" i="7"/>
  <c r="X26" i="7" s="1"/>
  <c r="P24" i="7"/>
  <c r="X24" i="7" s="1"/>
  <c r="AK128" i="8"/>
  <c r="AH70" i="8"/>
  <c r="AH54" i="8"/>
  <c r="AH98" i="8"/>
  <c r="AH99" i="8"/>
  <c r="AH101" i="8"/>
  <c r="AH105" i="8"/>
  <c r="AH116" i="8"/>
  <c r="AH120" i="8"/>
  <c r="AH9" i="8"/>
  <c r="AH15" i="8"/>
  <c r="AH20" i="8"/>
  <c r="AH23" i="8"/>
  <c r="AH26" i="8"/>
  <c r="AH30" i="8"/>
  <c r="AH31" i="8"/>
  <c r="AH39" i="8"/>
  <c r="AH43" i="8"/>
  <c r="AH46" i="8"/>
  <c r="AH50" i="8"/>
  <c r="AH51" i="8"/>
  <c r="AH58" i="8"/>
  <c r="AH59" i="8"/>
  <c r="AH66" i="8"/>
  <c r="AH67" i="8"/>
  <c r="AH83" i="8"/>
  <c r="AE80" i="8"/>
  <c r="AE91" i="8"/>
  <c r="AE99" i="8"/>
  <c r="AE89" i="8"/>
  <c r="AE105" i="8"/>
  <c r="AE120" i="8"/>
  <c r="AE9" i="8"/>
  <c r="AE11" i="8"/>
  <c r="AE12" i="8"/>
  <c r="AE13" i="8"/>
  <c r="AE15" i="8"/>
  <c r="AE16" i="8"/>
  <c r="AE17" i="8"/>
  <c r="AE20" i="8"/>
  <c r="AE21" i="8"/>
  <c r="AE22" i="8"/>
  <c r="AE19" i="8"/>
  <c r="AE23" i="8"/>
  <c r="AE24" i="8"/>
  <c r="AE25" i="8"/>
  <c r="AE26" i="8"/>
  <c r="AE29" i="8"/>
  <c r="AE30" i="8"/>
  <c r="AE31" i="8"/>
  <c r="AE32" i="8"/>
  <c r="AE33" i="8"/>
  <c r="AE34" i="8"/>
  <c r="AE35" i="8"/>
  <c r="AE37" i="8"/>
  <c r="AE38" i="8"/>
  <c r="AE39" i="8"/>
  <c r="AE40" i="8"/>
  <c r="AE42" i="8"/>
  <c r="AE43" i="8"/>
  <c r="AE44" i="8"/>
  <c r="AE45" i="8"/>
  <c r="AE46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0" i="8"/>
  <c r="AE61" i="8"/>
  <c r="AE62" i="8"/>
  <c r="AE63" i="8"/>
  <c r="AE64" i="8"/>
  <c r="AE65" i="8"/>
  <c r="AE66" i="8"/>
  <c r="AE67" i="8"/>
  <c r="AE68" i="8"/>
  <c r="AE69" i="8"/>
  <c r="AE70" i="8"/>
  <c r="AE71" i="8"/>
  <c r="AE72" i="8"/>
  <c r="AE73" i="8"/>
  <c r="AE74" i="8"/>
  <c r="AE75" i="8"/>
  <c r="AE76" i="8"/>
  <c r="AE77" i="8"/>
  <c r="AE78" i="8"/>
  <c r="AE79" i="8"/>
  <c r="AE81" i="8"/>
  <c r="AE82" i="8"/>
  <c r="AE83" i="8"/>
  <c r="AE84" i="8"/>
  <c r="AE86" i="8"/>
  <c r="AE87" i="8"/>
  <c r="AE90" i="8"/>
  <c r="AE94" i="8"/>
  <c r="AE100" i="8"/>
  <c r="AE102" i="8"/>
  <c r="AE103" i="8"/>
  <c r="AE104" i="8"/>
  <c r="AE106" i="8"/>
  <c r="AE107" i="8"/>
  <c r="AE110" i="8"/>
  <c r="AE111" i="8"/>
  <c r="AE114" i="8"/>
  <c r="AE117" i="8"/>
  <c r="AE118" i="8"/>
  <c r="AE121" i="8"/>
  <c r="AE122" i="8"/>
  <c r="X23" i="7" l="1"/>
  <c r="C8" i="50"/>
  <c r="I16" i="47"/>
  <c r="I19" i="47"/>
  <c r="I23" i="47"/>
  <c r="I26" i="47"/>
  <c r="I30" i="47"/>
  <c r="I37" i="47"/>
  <c r="I41" i="47"/>
  <c r="I45" i="47"/>
  <c r="I49" i="47"/>
  <c r="I53" i="47"/>
  <c r="I57" i="47"/>
  <c r="I61" i="47"/>
  <c r="I64" i="47"/>
  <c r="I68" i="47"/>
  <c r="I72" i="47"/>
  <c r="I76" i="47"/>
  <c r="I80" i="47"/>
  <c r="I84" i="47"/>
  <c r="I88" i="47"/>
  <c r="I92" i="47"/>
  <c r="I96" i="47"/>
  <c r="I18" i="47"/>
  <c r="I21" i="47"/>
  <c r="I24" i="47"/>
  <c r="I28" i="47"/>
  <c r="I32" i="47"/>
  <c r="I35" i="47"/>
  <c r="I39" i="47"/>
  <c r="I43" i="47"/>
  <c r="I47" i="47"/>
  <c r="I51" i="47"/>
  <c r="I55" i="47"/>
  <c r="I59" i="47"/>
  <c r="I66" i="47"/>
  <c r="I70" i="47"/>
  <c r="I74" i="47"/>
  <c r="I78" i="47"/>
  <c r="I82" i="47"/>
  <c r="I86" i="47"/>
  <c r="I90" i="47"/>
  <c r="I94" i="47"/>
  <c r="I98" i="47"/>
  <c r="I11" i="47"/>
  <c r="I17" i="47"/>
  <c r="I31" i="47"/>
  <c r="I46" i="47"/>
  <c r="I62" i="47"/>
  <c r="I77" i="47"/>
  <c r="I93" i="47"/>
  <c r="I10" i="47"/>
  <c r="I25" i="47"/>
  <c r="I40" i="47"/>
  <c r="I56" i="47"/>
  <c r="I71" i="47"/>
  <c r="I87" i="47"/>
  <c r="I5" i="47"/>
  <c r="I20" i="47"/>
  <c r="I34" i="47"/>
  <c r="I50" i="47"/>
  <c r="I65" i="47"/>
  <c r="I81" i="47"/>
  <c r="I97" i="47"/>
  <c r="I15" i="47"/>
  <c r="I29" i="47"/>
  <c r="I44" i="47"/>
  <c r="I60" i="47"/>
  <c r="I75" i="47"/>
  <c r="I91" i="47"/>
  <c r="I14" i="47"/>
  <c r="I8" i="47"/>
  <c r="I38" i="47"/>
  <c r="I54" i="47"/>
  <c r="I69" i="47"/>
  <c r="I85" i="47"/>
  <c r="I9" i="47"/>
  <c r="I33" i="47"/>
  <c r="I48" i="47"/>
  <c r="I63" i="47"/>
  <c r="I79" i="47"/>
  <c r="I95" i="47"/>
  <c r="I7" i="47"/>
  <c r="I12" i="47"/>
  <c r="I27" i="47"/>
  <c r="I42" i="47"/>
  <c r="I58" i="47"/>
  <c r="I73" i="47"/>
  <c r="I89" i="47"/>
  <c r="I13" i="47"/>
  <c r="I22" i="47"/>
  <c r="I36" i="47"/>
  <c r="I52" i="47"/>
  <c r="I67" i="47"/>
  <c r="I83" i="47"/>
  <c r="I6" i="47"/>
  <c r="X20" i="7"/>
  <c r="AE125" i="8"/>
  <c r="AH93" i="8"/>
  <c r="AH90" i="8"/>
  <c r="AH88" i="8"/>
  <c r="AH86" i="8"/>
  <c r="AH79" i="8"/>
  <c r="AH76" i="8"/>
  <c r="AH73" i="8"/>
  <c r="AH68" i="8"/>
  <c r="AH62" i="8"/>
  <c r="AH52" i="8"/>
  <c r="AH44" i="8"/>
  <c r="AH42" i="8"/>
  <c r="AH40" i="8"/>
  <c r="AH34" i="8"/>
  <c r="AH22" i="8"/>
  <c r="AH18" i="8"/>
  <c r="AH14" i="8"/>
  <c r="AH10" i="8"/>
  <c r="AH124" i="8"/>
  <c r="AH118" i="8"/>
  <c r="AH113" i="8"/>
  <c r="AH109" i="8"/>
  <c r="AH107" i="8"/>
  <c r="AH89" i="8"/>
  <c r="AH82" i="8"/>
  <c r="AH75" i="8"/>
  <c r="AH128" i="8"/>
  <c r="AH119" i="8"/>
  <c r="AH112" i="8"/>
  <c r="AH104" i="8"/>
  <c r="AH95" i="8"/>
  <c r="AH81" i="8"/>
  <c r="AH64" i="8"/>
  <c r="AH60" i="8"/>
  <c r="AH56" i="8"/>
  <c r="AH32" i="8"/>
  <c r="AH29" i="8"/>
  <c r="AH24" i="8"/>
  <c r="AH21" i="8"/>
  <c r="AH16" i="8"/>
  <c r="AH127" i="8"/>
  <c r="AH122" i="8"/>
  <c r="AH111" i="8"/>
  <c r="AJ129" i="8"/>
  <c r="AH72" i="8"/>
  <c r="AH48" i="8"/>
  <c r="AH37" i="8"/>
  <c r="AH12" i="8"/>
  <c r="AH96" i="8"/>
  <c r="AH103" i="8"/>
  <c r="AI129" i="8"/>
  <c r="AE119" i="8"/>
  <c r="AE115" i="8"/>
  <c r="AE112" i="8"/>
  <c r="AE108" i="8"/>
  <c r="AE97" i="8"/>
  <c r="AE92" i="8"/>
  <c r="AE88" i="8"/>
  <c r="AE116" i="8"/>
  <c r="AE113" i="8"/>
  <c r="AE109" i="8"/>
  <c r="AE101" i="8"/>
  <c r="AE127" i="8"/>
  <c r="AE124" i="8"/>
  <c r="AH92" i="8"/>
  <c r="AH85" i="8"/>
  <c r="AH78" i="8"/>
  <c r="AH63" i="8"/>
  <c r="AH55" i="8"/>
  <c r="AH47" i="8"/>
  <c r="AH35" i="8"/>
  <c r="AH11" i="8"/>
  <c r="AH123" i="8"/>
  <c r="AH115" i="8"/>
  <c r="AH108" i="8"/>
  <c r="AG129" i="8"/>
  <c r="AH94" i="8"/>
  <c r="AH91" i="8"/>
  <c r="AH87" i="8"/>
  <c r="AH84" i="8"/>
  <c r="AH80" i="8"/>
  <c r="AH77" i="8"/>
  <c r="AH74" i="8"/>
  <c r="AH71" i="8"/>
  <c r="AH69" i="8"/>
  <c r="AH65" i="8"/>
  <c r="AH61" i="8"/>
  <c r="AH57" i="8"/>
  <c r="AH53" i="8"/>
  <c r="AH49" i="8"/>
  <c r="AH45" i="8"/>
  <c r="AH41" i="8"/>
  <c r="AH38" i="8"/>
  <c r="AH33" i="8"/>
  <c r="AH25" i="8"/>
  <c r="AH19" i="8"/>
  <c r="AH17" i="8"/>
  <c r="AH13" i="8"/>
  <c r="AH125" i="8"/>
  <c r="AH121" i="8"/>
  <c r="AH117" i="8"/>
  <c r="AH114" i="8"/>
  <c r="AH110" i="8"/>
  <c r="AH106" i="8"/>
  <c r="AH102" i="8"/>
  <c r="AH100" i="8"/>
  <c r="AH97" i="8"/>
  <c r="AH8" i="8"/>
  <c r="AF129" i="8"/>
  <c r="AE128" i="8"/>
  <c r="AE123" i="8"/>
  <c r="AE18" i="8"/>
  <c r="AE14" i="8"/>
  <c r="AE10" i="8"/>
  <c r="AE98" i="8"/>
  <c r="AE93" i="8"/>
  <c r="AC129" i="8"/>
  <c r="AD129" i="8"/>
  <c r="AE95" i="8"/>
  <c r="AE85" i="8"/>
  <c r="AE41" i="8"/>
  <c r="I99" i="47" l="1"/>
  <c r="AK129" i="8"/>
  <c r="AH129" i="8"/>
  <c r="C96" i="2"/>
  <c r="B96" i="2"/>
  <c r="F96" i="2" l="1"/>
  <c r="E96" i="2"/>
  <c r="D21" i="37"/>
  <c r="D38" i="37"/>
  <c r="D40" i="37"/>
  <c r="D67" i="37"/>
  <c r="V8" i="8" l="1"/>
  <c r="V9" i="8"/>
  <c r="V10" i="8"/>
  <c r="V11" i="8"/>
  <c r="V12" i="8"/>
  <c r="V13" i="8"/>
  <c r="V14" i="8"/>
  <c r="V15" i="8"/>
  <c r="V16" i="8"/>
  <c r="V17" i="8"/>
  <c r="V18" i="8"/>
  <c r="V20" i="8"/>
  <c r="V21" i="8"/>
  <c r="V22" i="8"/>
  <c r="V23" i="8"/>
  <c r="V24" i="8"/>
  <c r="V25" i="8"/>
  <c r="V26" i="8"/>
  <c r="V29" i="8"/>
  <c r="V30" i="8"/>
  <c r="V31" i="8"/>
  <c r="V32" i="8"/>
  <c r="V33" i="8"/>
  <c r="V34" i="8"/>
  <c r="V35" i="8"/>
  <c r="V37" i="8"/>
  <c r="V38" i="8"/>
  <c r="V39" i="8"/>
  <c r="V40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9" i="8"/>
  <c r="V90" i="8"/>
  <c r="V91" i="8"/>
  <c r="V92" i="8"/>
  <c r="V93" i="8"/>
  <c r="V94" i="8"/>
  <c r="V95" i="8"/>
  <c r="V97" i="8"/>
  <c r="V98" i="8"/>
  <c r="V99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7" i="8"/>
  <c r="V128" i="8"/>
  <c r="Y8" i="8"/>
  <c r="Y9" i="8"/>
  <c r="Y10" i="8"/>
  <c r="Y11" i="8"/>
  <c r="Y12" i="8"/>
  <c r="Y13" i="8"/>
  <c r="Y14" i="8"/>
  <c r="Y15" i="8"/>
  <c r="Y16" i="8"/>
  <c r="Y17" i="8"/>
  <c r="Y18" i="8"/>
  <c r="Y20" i="8"/>
  <c r="Y21" i="8"/>
  <c r="Y22" i="8"/>
  <c r="Y23" i="8"/>
  <c r="Y24" i="8"/>
  <c r="Y25" i="8"/>
  <c r="Y26" i="8"/>
  <c r="Y29" i="8"/>
  <c r="Y30" i="8"/>
  <c r="Y31" i="8"/>
  <c r="Y32" i="8"/>
  <c r="Y33" i="8"/>
  <c r="Y34" i="8"/>
  <c r="Y35" i="8"/>
  <c r="Y37" i="8"/>
  <c r="Y38" i="8"/>
  <c r="Y39" i="8"/>
  <c r="Y40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8" i="8"/>
  <c r="Y59" i="8"/>
  <c r="Y60" i="8"/>
  <c r="Y61" i="8"/>
  <c r="Y62" i="8"/>
  <c r="Y63" i="8"/>
  <c r="Y64" i="8"/>
  <c r="Y65" i="8"/>
  <c r="Y66" i="8"/>
  <c r="Y67" i="8"/>
  <c r="Y68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9" i="8"/>
  <c r="Y90" i="8"/>
  <c r="Y91" i="8"/>
  <c r="Y92" i="8"/>
  <c r="Y93" i="8"/>
  <c r="Y94" i="8"/>
  <c r="Y95" i="8"/>
  <c r="Y97" i="8"/>
  <c r="Y98" i="8"/>
  <c r="Y99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7" i="8"/>
  <c r="Y128" i="8"/>
  <c r="AE8" i="8"/>
  <c r="AE129" i="8" s="1"/>
  <c r="N82" i="61"/>
  <c r="O82" i="61"/>
  <c r="AD82" i="61" l="1"/>
  <c r="BH82" i="61" s="1"/>
  <c r="AB42" i="61"/>
  <c r="Y74" i="61"/>
  <c r="Y69" i="61"/>
  <c r="Y62" i="61"/>
  <c r="Y57" i="61"/>
  <c r="Y51" i="61"/>
  <c r="Y49" i="61"/>
  <c r="Y29" i="61"/>
  <c r="Y13" i="61"/>
  <c r="AB17" i="61"/>
  <c r="AE74" i="61"/>
  <c r="AE66" i="61"/>
  <c r="AE62" i="61"/>
  <c r="AE44" i="61"/>
  <c r="AE37" i="61"/>
  <c r="AE25" i="61"/>
  <c r="BI25" i="61" s="1"/>
  <c r="AE20" i="61"/>
  <c r="AB65" i="61"/>
  <c r="AB33" i="61"/>
  <c r="AB13" i="61"/>
  <c r="Y60" i="61"/>
  <c r="Y50" i="61"/>
  <c r="Y34" i="61"/>
  <c r="BC34" i="61" s="1"/>
  <c r="Y21" i="61"/>
  <c r="Y10" i="61"/>
  <c r="AE80" i="61"/>
  <c r="AE51" i="61"/>
  <c r="Y15" i="61"/>
  <c r="AB75" i="61"/>
  <c r="AE6" i="61"/>
  <c r="AB81" i="61"/>
  <c r="AB72" i="61"/>
  <c r="AB69" i="61"/>
  <c r="AB66" i="61"/>
  <c r="AB57" i="61"/>
  <c r="AB46" i="61"/>
  <c r="AB41" i="61"/>
  <c r="AB71" i="61"/>
  <c r="AB70" i="61"/>
  <c r="AB58" i="61"/>
  <c r="AB54" i="61"/>
  <c r="AB34" i="61"/>
  <c r="BF34" i="61" s="1"/>
  <c r="AB30" i="61"/>
  <c r="AB28" i="61"/>
  <c r="Y56" i="61"/>
  <c r="AE79" i="61"/>
  <c r="AB77" i="61"/>
  <c r="AB68" i="61"/>
  <c r="AB60" i="61"/>
  <c r="AB56" i="61"/>
  <c r="AB52" i="61"/>
  <c r="AB32" i="61"/>
  <c r="AB14" i="61"/>
  <c r="AE30" i="61"/>
  <c r="Y20" i="61"/>
  <c r="AE31" i="61"/>
  <c r="AE9" i="61"/>
  <c r="AE58" i="61"/>
  <c r="Y47" i="61"/>
  <c r="AE71" i="61"/>
  <c r="AE70" i="61"/>
  <c r="AE68" i="61"/>
  <c r="AE67" i="61"/>
  <c r="AE64" i="61"/>
  <c r="AE56" i="61"/>
  <c r="AE54" i="61"/>
  <c r="AE50" i="61"/>
  <c r="AE47" i="61"/>
  <c r="AE43" i="61"/>
  <c r="AE39" i="61"/>
  <c r="AE38" i="61"/>
  <c r="AE27" i="61"/>
  <c r="AE21" i="61"/>
  <c r="AE12" i="61"/>
  <c r="AE10" i="61"/>
  <c r="Y6" i="61"/>
  <c r="Y72" i="61"/>
  <c r="Y41" i="61"/>
  <c r="Y26" i="61"/>
  <c r="AE33" i="61"/>
  <c r="AB22" i="61"/>
  <c r="AB7" i="61"/>
  <c r="AE78" i="61"/>
  <c r="AE76" i="61"/>
  <c r="AE69" i="61"/>
  <c r="AE65" i="61"/>
  <c r="AE63" i="61"/>
  <c r="AE57" i="61"/>
  <c r="AE55" i="61"/>
  <c r="AE49" i="61"/>
  <c r="AE46" i="61"/>
  <c r="AE41" i="61"/>
  <c r="AE35" i="61"/>
  <c r="AE29" i="61"/>
  <c r="AE24" i="61"/>
  <c r="AE22" i="61"/>
  <c r="AE15" i="61"/>
  <c r="AE13" i="61"/>
  <c r="AE7" i="61"/>
  <c r="Y63" i="61"/>
  <c r="AE72" i="61"/>
  <c r="AE59" i="61"/>
  <c r="AE42" i="61"/>
  <c r="AE17" i="61"/>
  <c r="Y22" i="61"/>
  <c r="Y59" i="61"/>
  <c r="AE81" i="61"/>
  <c r="AE53" i="61"/>
  <c r="AE26" i="61"/>
  <c r="AE11" i="61"/>
  <c r="Y81" i="61"/>
  <c r="Y79" i="61"/>
  <c r="Y78" i="61"/>
  <c r="Y76" i="61"/>
  <c r="Y66" i="61"/>
  <c r="Y65" i="61"/>
  <c r="Y55" i="61"/>
  <c r="Y53" i="61"/>
  <c r="Y46" i="61"/>
  <c r="Y44" i="61"/>
  <c r="Y42" i="61"/>
  <c r="Y37" i="61"/>
  <c r="Y35" i="61"/>
  <c r="Y33" i="61"/>
  <c r="Y24" i="61"/>
  <c r="Y17" i="61"/>
  <c r="Y11" i="61"/>
  <c r="Y9" i="61"/>
  <c r="Y7" i="61"/>
  <c r="AB76" i="61"/>
  <c r="AB63" i="61"/>
  <c r="AB62" i="61"/>
  <c r="AB55" i="61"/>
  <c r="AB51" i="61"/>
  <c r="AB49" i="61"/>
  <c r="AB44" i="61"/>
  <c r="AB35" i="61"/>
  <c r="AB29" i="61"/>
  <c r="AB26" i="61"/>
  <c r="AB25" i="61"/>
  <c r="BF25" i="61" s="1"/>
  <c r="AB24" i="61"/>
  <c r="AB15" i="61"/>
  <c r="AB9" i="61"/>
  <c r="AE77" i="61"/>
  <c r="AE60" i="61"/>
  <c r="AE23" i="61"/>
  <c r="AE8" i="61"/>
  <c r="Y31" i="61"/>
  <c r="Y25" i="61"/>
  <c r="BC25" i="61" s="1"/>
  <c r="AB6" i="61"/>
  <c r="Y80" i="61"/>
  <c r="Y67" i="61"/>
  <c r="Y30" i="61"/>
  <c r="Y27" i="61"/>
  <c r="AB80" i="61"/>
  <c r="AB73" i="61"/>
  <c r="AB67" i="61"/>
  <c r="AB64" i="61"/>
  <c r="AB47" i="61"/>
  <c r="AB45" i="61"/>
  <c r="AB43" i="61"/>
  <c r="AB40" i="61"/>
  <c r="AB38" i="61"/>
  <c r="AB27" i="61"/>
  <c r="AB21" i="61"/>
  <c r="AB16" i="61"/>
  <c r="AB12" i="61"/>
  <c r="AB8" i="61"/>
  <c r="Y77" i="61"/>
  <c r="Y73" i="61"/>
  <c r="Y71" i="61"/>
  <c r="Y64" i="61"/>
  <c r="Y54" i="61"/>
  <c r="Y52" i="61"/>
  <c r="Y45" i="61"/>
  <c r="Y43" i="61"/>
  <c r="Y40" i="61"/>
  <c r="Y39" i="61"/>
  <c r="Y36" i="61"/>
  <c r="Y28" i="61"/>
  <c r="Y23" i="61"/>
  <c r="Y16" i="61"/>
  <c r="Y12" i="61"/>
  <c r="Y8" i="61"/>
  <c r="AE45" i="61"/>
  <c r="AE40" i="61"/>
  <c r="AE28" i="61"/>
  <c r="AE16" i="61"/>
  <c r="AE73" i="61"/>
  <c r="AE14" i="61"/>
  <c r="AB79" i="61"/>
  <c r="AB59" i="61"/>
  <c r="AB37" i="61"/>
  <c r="AB20" i="61"/>
  <c r="AB11" i="61"/>
  <c r="AE34" i="61"/>
  <c r="BI34" i="61" s="1"/>
  <c r="AE75" i="61"/>
  <c r="AE52" i="61"/>
  <c r="Y70" i="61"/>
  <c r="Y38" i="61"/>
  <c r="AB39" i="61"/>
  <c r="AB53" i="61"/>
  <c r="AB78" i="61"/>
  <c r="AB31" i="61"/>
  <c r="AB74" i="61"/>
  <c r="AE36" i="61"/>
  <c r="AE32" i="61"/>
  <c r="AB50" i="61"/>
  <c r="AB36" i="61"/>
  <c r="AB23" i="61"/>
  <c r="AB10" i="61"/>
  <c r="Y75" i="61"/>
  <c r="Y68" i="61"/>
  <c r="Y58" i="61"/>
  <c r="Y32" i="61"/>
  <c r="Y14" i="61"/>
  <c r="AA82" i="61"/>
  <c r="AC82" i="61"/>
  <c r="BG82" i="61" s="1"/>
  <c r="Z82" i="61"/>
  <c r="W82" i="61"/>
  <c r="X82" i="61"/>
  <c r="P125" i="7" l="1"/>
  <c r="L125" i="7"/>
  <c r="P11" i="7"/>
  <c r="X11" i="7" s="1"/>
  <c r="P13" i="7"/>
  <c r="P15" i="7"/>
  <c r="P22" i="7"/>
  <c r="P113" i="7"/>
  <c r="P114" i="7"/>
  <c r="P115" i="7"/>
  <c r="P116" i="7"/>
  <c r="P117" i="7"/>
  <c r="P118" i="7"/>
  <c r="P119" i="7"/>
  <c r="P120" i="7"/>
  <c r="P121" i="7"/>
  <c r="P122" i="7"/>
  <c r="P123" i="7"/>
  <c r="P7" i="7"/>
  <c r="P6" i="7"/>
  <c r="N3" i="7"/>
  <c r="L128" i="7"/>
  <c r="L126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75" i="7"/>
  <c r="L22" i="7"/>
  <c r="L16" i="7"/>
  <c r="L15" i="7"/>
  <c r="L14" i="7"/>
  <c r="L13" i="7"/>
  <c r="L12" i="7"/>
  <c r="L10" i="7"/>
  <c r="L8" i="7"/>
  <c r="L7" i="7"/>
  <c r="L6" i="7"/>
  <c r="X123" i="7" l="1"/>
  <c r="X119" i="7"/>
  <c r="L129" i="7"/>
  <c r="X121" i="7"/>
  <c r="X117" i="7"/>
  <c r="X114" i="7"/>
  <c r="X15" i="7"/>
  <c r="X120" i="7"/>
  <c r="X116" i="7"/>
  <c r="X113" i="7"/>
  <c r="X13" i="7"/>
  <c r="X125" i="7"/>
  <c r="X6" i="7"/>
  <c r="X7" i="7"/>
  <c r="X122" i="7"/>
  <c r="X118" i="7"/>
  <c r="X115" i="7"/>
  <c r="X22" i="7"/>
  <c r="P128" i="7"/>
  <c r="X128" i="7" s="1"/>
  <c r="P124" i="7"/>
  <c r="X124" i="7" s="1"/>
  <c r="P126" i="7"/>
  <c r="X126" i="7" s="1"/>
  <c r="P75" i="7"/>
  <c r="X75" i="7" s="1"/>
  <c r="P14" i="7"/>
  <c r="X14" i="7" s="1"/>
  <c r="P10" i="7"/>
  <c r="X10" i="7" s="1"/>
  <c r="P16" i="7"/>
  <c r="X16" i="7" s="1"/>
  <c r="P12" i="7"/>
  <c r="X12" i="7" s="1"/>
  <c r="P8" i="7"/>
  <c r="X8" i="7" s="1"/>
  <c r="P129" i="7" l="1"/>
  <c r="X129" i="7"/>
  <c r="Y8" i="7" l="1"/>
  <c r="Y10" i="7"/>
  <c r="Y12" i="7"/>
  <c r="Y14" i="7"/>
  <c r="Y16" i="7"/>
  <c r="Y18" i="7"/>
  <c r="Y20" i="7"/>
  <c r="Y22" i="7"/>
  <c r="Y24" i="7"/>
  <c r="Y26" i="7"/>
  <c r="Y28" i="7"/>
  <c r="Y30" i="7"/>
  <c r="Y32" i="7"/>
  <c r="Y34" i="7"/>
  <c r="Y36" i="7"/>
  <c r="Y38" i="7"/>
  <c r="Y40" i="7"/>
  <c r="Y42" i="7"/>
  <c r="Y44" i="7"/>
  <c r="Y46" i="7"/>
  <c r="Y48" i="7"/>
  <c r="Y50" i="7"/>
  <c r="Y52" i="7"/>
  <c r="Y54" i="7"/>
  <c r="Y56" i="7"/>
  <c r="Y58" i="7"/>
  <c r="Y60" i="7"/>
  <c r="Y62" i="7"/>
  <c r="Y64" i="7"/>
  <c r="Y66" i="7"/>
  <c r="Y68" i="7"/>
  <c r="Y70" i="7"/>
  <c r="Y72" i="7"/>
  <c r="Y74" i="7"/>
  <c r="Y76" i="7"/>
  <c r="Y78" i="7"/>
  <c r="Y80" i="7"/>
  <c r="Y82" i="7"/>
  <c r="Y84" i="7"/>
  <c r="Y86" i="7"/>
  <c r="Y88" i="7"/>
  <c r="Y90" i="7"/>
  <c r="Y92" i="7"/>
  <c r="Y94" i="7"/>
  <c r="Y96" i="7"/>
  <c r="Y98" i="7"/>
  <c r="Y100" i="7"/>
  <c r="Y102" i="7"/>
  <c r="Y104" i="7"/>
  <c r="Y106" i="7"/>
  <c r="Y108" i="7"/>
  <c r="Y110" i="7"/>
  <c r="Y112" i="7"/>
  <c r="Y114" i="7"/>
  <c r="Y116" i="7"/>
  <c r="Y118" i="7"/>
  <c r="Y122" i="7"/>
  <c r="Y124" i="7"/>
  <c r="Y126" i="7"/>
  <c r="Y128" i="7"/>
  <c r="Y6" i="7"/>
  <c r="Y9" i="7"/>
  <c r="Y13" i="7"/>
  <c r="Y17" i="7"/>
  <c r="Y21" i="7"/>
  <c r="Y25" i="7"/>
  <c r="Y29" i="7"/>
  <c r="Y33" i="7"/>
  <c r="Y37" i="7"/>
  <c r="Y41" i="7"/>
  <c r="Y45" i="7"/>
  <c r="Y49" i="7"/>
  <c r="Y53" i="7"/>
  <c r="Y57" i="7"/>
  <c r="Y61" i="7"/>
  <c r="Y65" i="7"/>
  <c r="Y69" i="7"/>
  <c r="Y73" i="7"/>
  <c r="Y77" i="7"/>
  <c r="Y81" i="7"/>
  <c r="Y85" i="7"/>
  <c r="Y89" i="7"/>
  <c r="Y93" i="7"/>
  <c r="Y97" i="7"/>
  <c r="Y101" i="7"/>
  <c r="Y105" i="7"/>
  <c r="Y109" i="7"/>
  <c r="Y113" i="7"/>
  <c r="Y117" i="7"/>
  <c r="Y121" i="7"/>
  <c r="Y125" i="7"/>
  <c r="Y129" i="7"/>
  <c r="Y7" i="7"/>
  <c r="Y11" i="7"/>
  <c r="Y15" i="7"/>
  <c r="Y19" i="7"/>
  <c r="Y23" i="7"/>
  <c r="Y27" i="7"/>
  <c r="Y31" i="7"/>
  <c r="Y35" i="7"/>
  <c r="Y39" i="7"/>
  <c r="Y43" i="7"/>
  <c r="Y47" i="7"/>
  <c r="Y51" i="7"/>
  <c r="Y55" i="7"/>
  <c r="Y59" i="7"/>
  <c r="Y63" i="7"/>
  <c r="Y67" i="7"/>
  <c r="Y71" i="7"/>
  <c r="Y75" i="7"/>
  <c r="Y79" i="7"/>
  <c r="Y83" i="7"/>
  <c r="Y87" i="7"/>
  <c r="Y91" i="7"/>
  <c r="Y95" i="7"/>
  <c r="Y99" i="7"/>
  <c r="Y103" i="7"/>
  <c r="Y107" i="7"/>
  <c r="Y111" i="7"/>
  <c r="Y115" i="7"/>
  <c r="Y119" i="7"/>
  <c r="Y123" i="7"/>
  <c r="Y127" i="7"/>
  <c r="Y120" i="7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G8" i="5" l="1"/>
  <c r="K8" i="5" s="1"/>
  <c r="G15" i="5"/>
  <c r="K15" i="5" s="1"/>
  <c r="G16" i="5"/>
  <c r="K16" i="5" s="1"/>
  <c r="G19" i="5"/>
  <c r="K19" i="5" s="1"/>
  <c r="G20" i="5"/>
  <c r="K20" i="5" s="1"/>
  <c r="G7" i="5" l="1"/>
  <c r="G21" i="5"/>
  <c r="K21" i="5" s="1"/>
  <c r="G18" i="5"/>
  <c r="K18" i="5" s="1"/>
  <c r="G13" i="5"/>
  <c r="K13" i="5" s="1"/>
  <c r="G11" i="5"/>
  <c r="K11" i="5" s="1"/>
  <c r="G9" i="5"/>
  <c r="K9" i="5" s="1"/>
  <c r="G22" i="5"/>
  <c r="K22" i="5" s="1"/>
  <c r="G17" i="5"/>
  <c r="K17" i="5" s="1"/>
  <c r="G14" i="5"/>
  <c r="K14" i="5" s="1"/>
  <c r="G12" i="5"/>
  <c r="K12" i="5" s="1"/>
  <c r="G10" i="5"/>
  <c r="K10" i="5" s="1"/>
  <c r="G6" i="2"/>
  <c r="G7" i="2"/>
  <c r="G8" i="2"/>
  <c r="G9" i="2"/>
  <c r="G10" i="2"/>
  <c r="G11" i="2"/>
  <c r="G14" i="2"/>
  <c r="G15" i="2"/>
  <c r="G16" i="2"/>
  <c r="G17" i="2"/>
  <c r="G19" i="2"/>
  <c r="G20" i="2"/>
  <c r="G21" i="2"/>
  <c r="G22" i="2"/>
  <c r="G23" i="2"/>
  <c r="G24" i="2"/>
  <c r="G25" i="2"/>
  <c r="G28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6" i="2"/>
  <c r="K76" i="2" s="1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12" i="2"/>
  <c r="G13" i="2"/>
  <c r="G29" i="2"/>
  <c r="D6" i="2"/>
  <c r="D7" i="2"/>
  <c r="D8" i="2"/>
  <c r="D9" i="2"/>
  <c r="D10" i="2"/>
  <c r="D11" i="2"/>
  <c r="D14" i="2"/>
  <c r="D15" i="2"/>
  <c r="D16" i="2"/>
  <c r="D17" i="2"/>
  <c r="D19" i="2"/>
  <c r="D20" i="2"/>
  <c r="D21" i="2"/>
  <c r="D22" i="2"/>
  <c r="D23" i="2"/>
  <c r="D24" i="2"/>
  <c r="D25" i="2"/>
  <c r="D28" i="2"/>
  <c r="D30" i="2"/>
  <c r="D31" i="2"/>
  <c r="D32" i="2"/>
  <c r="D33" i="2"/>
  <c r="D34" i="2"/>
  <c r="D35" i="2"/>
  <c r="D36" i="2"/>
  <c r="D37" i="2"/>
  <c r="D38" i="2"/>
  <c r="D39" i="2"/>
  <c r="D40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12" i="2"/>
  <c r="D13" i="2"/>
  <c r="D29" i="2"/>
  <c r="D5" i="2"/>
  <c r="E3" i="2"/>
  <c r="K21" i="2" l="1"/>
  <c r="K20" i="2"/>
  <c r="K23" i="2"/>
  <c r="K22" i="2"/>
  <c r="K95" i="2"/>
  <c r="K81" i="2"/>
  <c r="K72" i="2"/>
  <c r="K68" i="2"/>
  <c r="K64" i="2"/>
  <c r="K9" i="2"/>
  <c r="K91" i="2"/>
  <c r="K85" i="2"/>
  <c r="K77" i="2"/>
  <c r="K61" i="2"/>
  <c r="K90" i="2"/>
  <c r="K84" i="2"/>
  <c r="K14" i="2"/>
  <c r="K8" i="2"/>
  <c r="K13" i="2"/>
  <c r="K93" i="2"/>
  <c r="K89" i="2"/>
  <c r="K87" i="2"/>
  <c r="K83" i="2"/>
  <c r="K79" i="2"/>
  <c r="K70" i="2"/>
  <c r="K11" i="2"/>
  <c r="K7" i="2"/>
  <c r="K94" i="2"/>
  <c r="K80" i="2"/>
  <c r="K71" i="2"/>
  <c r="K12" i="2"/>
  <c r="K92" i="2"/>
  <c r="K88" i="2"/>
  <c r="K86" i="2"/>
  <c r="K82" i="2"/>
  <c r="K78" i="2"/>
  <c r="K73" i="2"/>
  <c r="K69" i="2"/>
  <c r="K65" i="2"/>
  <c r="K62" i="2"/>
  <c r="K59" i="2"/>
  <c r="K47" i="2"/>
  <c r="K43" i="2"/>
  <c r="K10" i="2"/>
  <c r="K6" i="2"/>
  <c r="K40" i="2"/>
  <c r="K36" i="2"/>
  <c r="K32" i="2"/>
  <c r="K27" i="2"/>
  <c r="K15" i="2"/>
  <c r="K53" i="2"/>
  <c r="K50" i="2"/>
  <c r="K46" i="2"/>
  <c r="K39" i="2"/>
  <c r="K35" i="2"/>
  <c r="K31" i="2"/>
  <c r="K25" i="2"/>
  <c r="K29" i="2"/>
  <c r="K67" i="2"/>
  <c r="K63" i="2"/>
  <c r="K60" i="2"/>
  <c r="K55" i="2"/>
  <c r="K52" i="2"/>
  <c r="K49" i="2"/>
  <c r="K45" i="2"/>
  <c r="K42" i="2"/>
  <c r="K38" i="2"/>
  <c r="K34" i="2"/>
  <c r="K30" i="2"/>
  <c r="K24" i="2"/>
  <c r="K17" i="2"/>
  <c r="K66" i="2"/>
  <c r="K54" i="2"/>
  <c r="K51" i="2"/>
  <c r="K48" i="2"/>
  <c r="K44" i="2"/>
  <c r="K37" i="2"/>
  <c r="K33" i="2"/>
  <c r="K28" i="2"/>
  <c r="K19" i="2"/>
  <c r="K16" i="2"/>
  <c r="G23" i="5"/>
  <c r="D96" i="2"/>
  <c r="G5" i="2"/>
  <c r="K5" i="2" s="1"/>
  <c r="K96" i="2" l="1"/>
  <c r="G96" i="2"/>
  <c r="P7" i="74" l="1"/>
  <c r="P8" i="74"/>
  <c r="P9" i="74"/>
  <c r="P10" i="74"/>
  <c r="P13" i="74"/>
  <c r="P14" i="74"/>
  <c r="P16" i="74"/>
  <c r="P19" i="74"/>
  <c r="P21" i="74"/>
  <c r="H8" i="74"/>
  <c r="G22" i="74"/>
  <c r="H10" i="74"/>
  <c r="H12" i="74"/>
  <c r="H14" i="74"/>
  <c r="H16" i="74"/>
  <c r="H17" i="74"/>
  <c r="H18" i="74"/>
  <c r="H20" i="74"/>
  <c r="H21" i="74"/>
  <c r="B22" i="74"/>
  <c r="H7" i="74"/>
  <c r="H9" i="74"/>
  <c r="H11" i="74"/>
  <c r="H13" i="74"/>
  <c r="H15" i="74"/>
  <c r="H19" i="74"/>
  <c r="H6" i="74"/>
  <c r="D14" i="74"/>
  <c r="P20" i="74" l="1"/>
  <c r="P18" i="74"/>
  <c r="P11" i="74"/>
  <c r="P17" i="74"/>
  <c r="P15" i="74"/>
  <c r="P12" i="74"/>
  <c r="H22" i="74"/>
  <c r="I22" i="74" s="1"/>
  <c r="F22" i="74"/>
  <c r="I15" i="74" l="1"/>
  <c r="I8" i="74"/>
  <c r="I19" i="74"/>
  <c r="I16" i="74"/>
  <c r="I12" i="74"/>
  <c r="I6" i="74"/>
  <c r="I14" i="74"/>
  <c r="I13" i="74"/>
  <c r="I21" i="74"/>
  <c r="I18" i="74"/>
  <c r="I20" i="74"/>
  <c r="I11" i="74"/>
  <c r="I7" i="74"/>
  <c r="I9" i="74"/>
  <c r="I17" i="74"/>
  <c r="I10" i="74"/>
  <c r="G48" i="68"/>
  <c r="D48" i="68"/>
  <c r="M48" i="68" l="1"/>
  <c r="K58" i="68"/>
  <c r="F58" i="68"/>
  <c r="E58" i="68"/>
  <c r="G8" i="68"/>
  <c r="G9" i="68"/>
  <c r="G10" i="68"/>
  <c r="G11" i="68"/>
  <c r="G12" i="68"/>
  <c r="G13" i="68"/>
  <c r="G14" i="68"/>
  <c r="G15" i="68"/>
  <c r="G16" i="68"/>
  <c r="G17" i="68"/>
  <c r="G18" i="68"/>
  <c r="G20" i="68"/>
  <c r="G21" i="68"/>
  <c r="G22" i="68"/>
  <c r="G23" i="68"/>
  <c r="G24" i="68"/>
  <c r="G25" i="68"/>
  <c r="G26" i="68"/>
  <c r="G27" i="68"/>
  <c r="G28" i="68"/>
  <c r="G29" i="68"/>
  <c r="G30" i="68"/>
  <c r="G31" i="68"/>
  <c r="G32" i="68"/>
  <c r="G33" i="68"/>
  <c r="G34" i="68"/>
  <c r="G35" i="68"/>
  <c r="G36" i="68"/>
  <c r="G37" i="68"/>
  <c r="G38" i="68"/>
  <c r="G39" i="68"/>
  <c r="G40" i="68"/>
  <c r="G41" i="68"/>
  <c r="G42" i="68"/>
  <c r="G43" i="68"/>
  <c r="G44" i="68"/>
  <c r="G45" i="68"/>
  <c r="G46" i="68"/>
  <c r="G47" i="68"/>
  <c r="G49" i="68"/>
  <c r="G50" i="68"/>
  <c r="G51" i="68"/>
  <c r="G53" i="68"/>
  <c r="G54" i="68"/>
  <c r="G55" i="68"/>
  <c r="G56" i="68"/>
  <c r="G57" i="68"/>
  <c r="G7" i="68"/>
  <c r="G58" i="68" l="1"/>
  <c r="D4" i="65" l="1"/>
  <c r="G7" i="61"/>
  <c r="AZ7" i="61" s="1"/>
  <c r="G8" i="61"/>
  <c r="AZ8" i="61" s="1"/>
  <c r="G9" i="61"/>
  <c r="AZ9" i="61" s="1"/>
  <c r="G10" i="61"/>
  <c r="AZ10" i="61" s="1"/>
  <c r="G11" i="61"/>
  <c r="AZ11" i="61" s="1"/>
  <c r="G12" i="61"/>
  <c r="AZ12" i="61" s="1"/>
  <c r="G13" i="61"/>
  <c r="AZ13" i="61" s="1"/>
  <c r="G14" i="61"/>
  <c r="AZ14" i="61" s="1"/>
  <c r="G15" i="61"/>
  <c r="AZ15" i="61" s="1"/>
  <c r="G16" i="61"/>
  <c r="AZ16" i="61" s="1"/>
  <c r="G17" i="61"/>
  <c r="AZ17" i="61" s="1"/>
  <c r="G20" i="61"/>
  <c r="AZ20" i="61" s="1"/>
  <c r="G21" i="61"/>
  <c r="AZ21" i="61" s="1"/>
  <c r="G22" i="61"/>
  <c r="AZ22" i="61" s="1"/>
  <c r="G23" i="61"/>
  <c r="AZ23" i="61" s="1"/>
  <c r="G24" i="61"/>
  <c r="AZ24" i="61" s="1"/>
  <c r="G25" i="61"/>
  <c r="AZ25" i="61" s="1"/>
  <c r="G26" i="61"/>
  <c r="AZ26" i="61" s="1"/>
  <c r="G27" i="61"/>
  <c r="AZ27" i="61" s="1"/>
  <c r="G28" i="61"/>
  <c r="AZ28" i="61" s="1"/>
  <c r="G29" i="61"/>
  <c r="AZ29" i="61" s="1"/>
  <c r="G30" i="61"/>
  <c r="AZ30" i="61" s="1"/>
  <c r="G31" i="61"/>
  <c r="AZ31" i="61" s="1"/>
  <c r="G32" i="61"/>
  <c r="AZ32" i="61" s="1"/>
  <c r="G33" i="61"/>
  <c r="AZ33" i="61" s="1"/>
  <c r="D6" i="61" l="1"/>
  <c r="AW6" i="61" s="1"/>
  <c r="G6" i="61"/>
  <c r="AZ6" i="61" s="1"/>
  <c r="J6" i="61"/>
  <c r="BC6" i="61" s="1"/>
  <c r="M6" i="61"/>
  <c r="BF6" i="61" s="1"/>
  <c r="P6" i="61"/>
  <c r="BI6" i="61" s="1"/>
  <c r="AW7" i="61"/>
  <c r="J7" i="61"/>
  <c r="BC7" i="61" s="1"/>
  <c r="M7" i="61"/>
  <c r="BF7" i="61" s="1"/>
  <c r="P7" i="61"/>
  <c r="BI7" i="61" s="1"/>
  <c r="AW8" i="61"/>
  <c r="J8" i="61"/>
  <c r="BC8" i="61" s="1"/>
  <c r="M8" i="61"/>
  <c r="BF8" i="61" s="1"/>
  <c r="P8" i="61"/>
  <c r="BI8" i="61" s="1"/>
  <c r="AW9" i="61"/>
  <c r="J9" i="61"/>
  <c r="BC9" i="61" s="1"/>
  <c r="M9" i="61"/>
  <c r="BF9" i="61" s="1"/>
  <c r="P9" i="61"/>
  <c r="BI9" i="61" s="1"/>
  <c r="AW10" i="61"/>
  <c r="J10" i="61"/>
  <c r="BC10" i="61" s="1"/>
  <c r="M10" i="61"/>
  <c r="BF10" i="61" s="1"/>
  <c r="P10" i="61"/>
  <c r="BI10" i="61" s="1"/>
  <c r="AW11" i="61"/>
  <c r="J11" i="61"/>
  <c r="BC11" i="61" s="1"/>
  <c r="M11" i="61"/>
  <c r="BF11" i="61" s="1"/>
  <c r="P11" i="61"/>
  <c r="BI11" i="61" s="1"/>
  <c r="AW12" i="61"/>
  <c r="J12" i="61"/>
  <c r="BC12" i="61" s="1"/>
  <c r="M12" i="61"/>
  <c r="BF12" i="61" s="1"/>
  <c r="P12" i="61"/>
  <c r="BI12" i="61" s="1"/>
  <c r="AW13" i="61"/>
  <c r="J13" i="61"/>
  <c r="BC13" i="61" s="1"/>
  <c r="M13" i="61"/>
  <c r="BF13" i="61" s="1"/>
  <c r="P13" i="61"/>
  <c r="BI13" i="61" s="1"/>
  <c r="AW14" i="61"/>
  <c r="J14" i="61"/>
  <c r="BC14" i="61" s="1"/>
  <c r="M14" i="61"/>
  <c r="BF14" i="61" s="1"/>
  <c r="P14" i="61"/>
  <c r="BI14" i="61" s="1"/>
  <c r="AW15" i="61"/>
  <c r="J15" i="61"/>
  <c r="BC15" i="61" s="1"/>
  <c r="M15" i="61"/>
  <c r="BF15" i="61" s="1"/>
  <c r="P15" i="61"/>
  <c r="BI15" i="61" s="1"/>
  <c r="AW16" i="61"/>
  <c r="J16" i="61"/>
  <c r="BC16" i="61" s="1"/>
  <c r="M16" i="61"/>
  <c r="BF16" i="61" s="1"/>
  <c r="P16" i="61"/>
  <c r="BI16" i="61" s="1"/>
  <c r="AW17" i="61"/>
  <c r="J17" i="61"/>
  <c r="BC17" i="61" s="1"/>
  <c r="M17" i="61"/>
  <c r="BF17" i="61" s="1"/>
  <c r="P17" i="61"/>
  <c r="BI17" i="61" s="1"/>
  <c r="D20" i="61"/>
  <c r="AW20" i="61" s="1"/>
  <c r="J20" i="61"/>
  <c r="BC20" i="61" s="1"/>
  <c r="M20" i="61"/>
  <c r="BF20" i="61" s="1"/>
  <c r="P20" i="61"/>
  <c r="BI20" i="61" s="1"/>
  <c r="D21" i="61"/>
  <c r="AW21" i="61" s="1"/>
  <c r="J21" i="61"/>
  <c r="BC21" i="61" s="1"/>
  <c r="M21" i="61"/>
  <c r="BF21" i="61" s="1"/>
  <c r="P21" i="61"/>
  <c r="BI21" i="61" s="1"/>
  <c r="D22" i="61"/>
  <c r="AW22" i="61" s="1"/>
  <c r="J22" i="61"/>
  <c r="BC22" i="61" s="1"/>
  <c r="M22" i="61"/>
  <c r="BF22" i="61" s="1"/>
  <c r="P22" i="61"/>
  <c r="BI22" i="61" s="1"/>
  <c r="D23" i="61"/>
  <c r="AW23" i="61" s="1"/>
  <c r="J23" i="61"/>
  <c r="BC23" i="61" s="1"/>
  <c r="M23" i="61"/>
  <c r="BF23" i="61" s="1"/>
  <c r="P23" i="61"/>
  <c r="BI23" i="61" s="1"/>
  <c r="D24" i="61"/>
  <c r="AW24" i="61" s="1"/>
  <c r="J24" i="61"/>
  <c r="BC24" i="61" s="1"/>
  <c r="M24" i="61"/>
  <c r="BF24" i="61" s="1"/>
  <c r="P24" i="61"/>
  <c r="BI24" i="61" s="1"/>
  <c r="D26" i="61"/>
  <c r="AW26" i="61" s="1"/>
  <c r="J26" i="61"/>
  <c r="BC26" i="61" s="1"/>
  <c r="M26" i="61"/>
  <c r="BF26" i="61" s="1"/>
  <c r="P26" i="61"/>
  <c r="BI26" i="61" s="1"/>
  <c r="D27" i="61"/>
  <c r="AW27" i="61" s="1"/>
  <c r="J27" i="61"/>
  <c r="BC27" i="61" s="1"/>
  <c r="M27" i="61"/>
  <c r="BF27" i="61" s="1"/>
  <c r="P27" i="61"/>
  <c r="BI27" i="61" s="1"/>
  <c r="D28" i="61"/>
  <c r="AW28" i="61" s="1"/>
  <c r="J28" i="61"/>
  <c r="BC28" i="61" s="1"/>
  <c r="M28" i="61"/>
  <c r="BF28" i="61" s="1"/>
  <c r="P28" i="61"/>
  <c r="BI28" i="61" s="1"/>
  <c r="D29" i="61"/>
  <c r="AW29" i="61" s="1"/>
  <c r="J29" i="61"/>
  <c r="BC29" i="61" s="1"/>
  <c r="M29" i="61"/>
  <c r="BF29" i="61" s="1"/>
  <c r="P29" i="61"/>
  <c r="BI29" i="61" s="1"/>
  <c r="D30" i="61"/>
  <c r="AW30" i="61" s="1"/>
  <c r="J30" i="61"/>
  <c r="BC30" i="61" s="1"/>
  <c r="M30" i="61"/>
  <c r="BF30" i="61" s="1"/>
  <c r="P30" i="61"/>
  <c r="BI30" i="61" s="1"/>
  <c r="D31" i="61"/>
  <c r="AW31" i="61" s="1"/>
  <c r="J31" i="61"/>
  <c r="BC31" i="61" s="1"/>
  <c r="M31" i="61"/>
  <c r="BF31" i="61" s="1"/>
  <c r="P31" i="61"/>
  <c r="BI31" i="61" s="1"/>
  <c r="D32" i="61"/>
  <c r="AW32" i="61" s="1"/>
  <c r="J32" i="61"/>
  <c r="BC32" i="61" s="1"/>
  <c r="M32" i="61"/>
  <c r="BF32" i="61" s="1"/>
  <c r="P32" i="61"/>
  <c r="BI32" i="61" s="1"/>
  <c r="D33" i="61"/>
  <c r="AW33" i="61" s="1"/>
  <c r="J33" i="61"/>
  <c r="BC33" i="61" s="1"/>
  <c r="M33" i="61"/>
  <c r="BF33" i="61" s="1"/>
  <c r="P33" i="61"/>
  <c r="BI33" i="61" s="1"/>
  <c r="D35" i="61"/>
  <c r="AW35" i="61" s="1"/>
  <c r="G35" i="61"/>
  <c r="AZ35" i="61" s="1"/>
  <c r="J35" i="61"/>
  <c r="BC35" i="61" s="1"/>
  <c r="M35" i="61"/>
  <c r="BF35" i="61" s="1"/>
  <c r="P35" i="61"/>
  <c r="BI35" i="61" s="1"/>
  <c r="D36" i="61"/>
  <c r="AW36" i="61" s="1"/>
  <c r="G36" i="61"/>
  <c r="AZ36" i="61" s="1"/>
  <c r="J36" i="61"/>
  <c r="BC36" i="61" s="1"/>
  <c r="M36" i="61"/>
  <c r="BF36" i="61" s="1"/>
  <c r="P36" i="61"/>
  <c r="BI36" i="61" s="1"/>
  <c r="D37" i="61"/>
  <c r="AW37" i="61" s="1"/>
  <c r="G37" i="61"/>
  <c r="AZ37" i="61" s="1"/>
  <c r="J37" i="61"/>
  <c r="BC37" i="61" s="1"/>
  <c r="M37" i="61"/>
  <c r="BF37" i="61" s="1"/>
  <c r="P37" i="61"/>
  <c r="BI37" i="61" s="1"/>
  <c r="D38" i="61"/>
  <c r="AW38" i="61" s="1"/>
  <c r="G38" i="61"/>
  <c r="AZ38" i="61" s="1"/>
  <c r="J38" i="61"/>
  <c r="BC38" i="61" s="1"/>
  <c r="M38" i="61"/>
  <c r="BF38" i="61" s="1"/>
  <c r="P38" i="61"/>
  <c r="BI38" i="61" s="1"/>
  <c r="D39" i="61"/>
  <c r="AW39" i="61" s="1"/>
  <c r="G39" i="61"/>
  <c r="AZ39" i="61" s="1"/>
  <c r="J39" i="61"/>
  <c r="BC39" i="61" s="1"/>
  <c r="M39" i="61"/>
  <c r="BF39" i="61" s="1"/>
  <c r="P39" i="61"/>
  <c r="BI39" i="61" s="1"/>
  <c r="D40" i="61"/>
  <c r="AW40" i="61" s="1"/>
  <c r="G40" i="61"/>
  <c r="AZ40" i="61" s="1"/>
  <c r="J40" i="61"/>
  <c r="BC40" i="61" s="1"/>
  <c r="M40" i="61"/>
  <c r="BF40" i="61" s="1"/>
  <c r="P40" i="61"/>
  <c r="BI40" i="61" s="1"/>
  <c r="D41" i="61"/>
  <c r="AW41" i="61" s="1"/>
  <c r="G41" i="61"/>
  <c r="AZ41" i="61" s="1"/>
  <c r="J41" i="61"/>
  <c r="BC41" i="61" s="1"/>
  <c r="M41" i="61"/>
  <c r="BF41" i="61" s="1"/>
  <c r="P41" i="61"/>
  <c r="BI41" i="61" s="1"/>
  <c r="D42" i="61"/>
  <c r="AW42" i="61" s="1"/>
  <c r="G42" i="61"/>
  <c r="AZ42" i="61" s="1"/>
  <c r="J42" i="61"/>
  <c r="BC42" i="61" s="1"/>
  <c r="M42" i="61"/>
  <c r="BF42" i="61" s="1"/>
  <c r="P42" i="61"/>
  <c r="BI42" i="61" s="1"/>
  <c r="D43" i="61"/>
  <c r="AW43" i="61" s="1"/>
  <c r="G43" i="61"/>
  <c r="AZ43" i="61" s="1"/>
  <c r="J43" i="61"/>
  <c r="BC43" i="61" s="1"/>
  <c r="M43" i="61"/>
  <c r="BF43" i="61" s="1"/>
  <c r="P43" i="61"/>
  <c r="BI43" i="61" s="1"/>
  <c r="D44" i="61"/>
  <c r="AW44" i="61" s="1"/>
  <c r="G44" i="61"/>
  <c r="AZ44" i="61" s="1"/>
  <c r="J44" i="61"/>
  <c r="BC44" i="61" s="1"/>
  <c r="M44" i="61"/>
  <c r="BF44" i="61" s="1"/>
  <c r="P44" i="61"/>
  <c r="BI44" i="61" s="1"/>
  <c r="D45" i="61"/>
  <c r="AW45" i="61" s="1"/>
  <c r="G45" i="61"/>
  <c r="AZ45" i="61" s="1"/>
  <c r="J45" i="61"/>
  <c r="BC45" i="61" s="1"/>
  <c r="M45" i="61"/>
  <c r="BF45" i="61" s="1"/>
  <c r="P45" i="61"/>
  <c r="BI45" i="61" s="1"/>
  <c r="D46" i="61"/>
  <c r="AW46" i="61" s="1"/>
  <c r="G46" i="61"/>
  <c r="AZ46" i="61" s="1"/>
  <c r="J46" i="61"/>
  <c r="BC46" i="61" s="1"/>
  <c r="M46" i="61"/>
  <c r="BF46" i="61" s="1"/>
  <c r="P46" i="61"/>
  <c r="BI46" i="61" s="1"/>
  <c r="D47" i="61"/>
  <c r="AW47" i="61" s="1"/>
  <c r="G47" i="61"/>
  <c r="AZ47" i="61" s="1"/>
  <c r="J47" i="61"/>
  <c r="BC47" i="61" s="1"/>
  <c r="M47" i="61"/>
  <c r="BF47" i="61" s="1"/>
  <c r="P47" i="61"/>
  <c r="BI47" i="61" s="1"/>
  <c r="D49" i="61"/>
  <c r="AW49" i="61" s="1"/>
  <c r="G49" i="61"/>
  <c r="AZ49" i="61" s="1"/>
  <c r="J49" i="61"/>
  <c r="BC49" i="61" s="1"/>
  <c r="M49" i="61"/>
  <c r="BF49" i="61" s="1"/>
  <c r="P49" i="61"/>
  <c r="BI49" i="61" s="1"/>
  <c r="D50" i="61"/>
  <c r="AW50" i="61" s="1"/>
  <c r="G50" i="61"/>
  <c r="AZ50" i="61" s="1"/>
  <c r="J50" i="61"/>
  <c r="BC50" i="61" s="1"/>
  <c r="M50" i="61"/>
  <c r="BF50" i="61" s="1"/>
  <c r="P50" i="61"/>
  <c r="BI50" i="61" s="1"/>
  <c r="D51" i="61"/>
  <c r="AW51" i="61" s="1"/>
  <c r="G51" i="61"/>
  <c r="AZ51" i="61" s="1"/>
  <c r="J51" i="61"/>
  <c r="BC51" i="61" s="1"/>
  <c r="M51" i="61"/>
  <c r="BF51" i="61" s="1"/>
  <c r="P51" i="61"/>
  <c r="BI51" i="61" s="1"/>
  <c r="D52" i="61"/>
  <c r="AW52" i="61" s="1"/>
  <c r="G52" i="61"/>
  <c r="AZ52" i="61" s="1"/>
  <c r="J52" i="61"/>
  <c r="BC52" i="61" s="1"/>
  <c r="M52" i="61"/>
  <c r="BF52" i="61" s="1"/>
  <c r="P52" i="61"/>
  <c r="BI52" i="61" s="1"/>
  <c r="D53" i="61"/>
  <c r="AW53" i="61" s="1"/>
  <c r="G53" i="61"/>
  <c r="AZ53" i="61" s="1"/>
  <c r="J53" i="61"/>
  <c r="BC53" i="61" s="1"/>
  <c r="M53" i="61"/>
  <c r="BF53" i="61" s="1"/>
  <c r="P53" i="61"/>
  <c r="BI53" i="61" s="1"/>
  <c r="D54" i="61"/>
  <c r="AW54" i="61" s="1"/>
  <c r="G54" i="61"/>
  <c r="AZ54" i="61" s="1"/>
  <c r="J54" i="61"/>
  <c r="BC54" i="61" s="1"/>
  <c r="M54" i="61"/>
  <c r="BF54" i="61" s="1"/>
  <c r="P54" i="61"/>
  <c r="BI54" i="61" s="1"/>
  <c r="D55" i="61"/>
  <c r="AW55" i="61" s="1"/>
  <c r="G55" i="61"/>
  <c r="AZ55" i="61" s="1"/>
  <c r="J55" i="61"/>
  <c r="BC55" i="61" s="1"/>
  <c r="M55" i="61"/>
  <c r="BF55" i="61" s="1"/>
  <c r="P55" i="61"/>
  <c r="BI55" i="61" s="1"/>
  <c r="D56" i="61"/>
  <c r="AW56" i="61" s="1"/>
  <c r="G56" i="61"/>
  <c r="AZ56" i="61" s="1"/>
  <c r="J56" i="61"/>
  <c r="BC56" i="61" s="1"/>
  <c r="M56" i="61"/>
  <c r="BF56" i="61" s="1"/>
  <c r="P56" i="61"/>
  <c r="BI56" i="61" s="1"/>
  <c r="D57" i="61"/>
  <c r="AW57" i="61" s="1"/>
  <c r="G57" i="61"/>
  <c r="AZ57" i="61" s="1"/>
  <c r="J57" i="61"/>
  <c r="BC57" i="61" s="1"/>
  <c r="M57" i="61"/>
  <c r="BF57" i="61" s="1"/>
  <c r="P57" i="61"/>
  <c r="BI57" i="61" s="1"/>
  <c r="D58" i="61"/>
  <c r="AW58" i="61" s="1"/>
  <c r="G58" i="61"/>
  <c r="AZ58" i="61" s="1"/>
  <c r="J58" i="61"/>
  <c r="BC58" i="61" s="1"/>
  <c r="M58" i="61"/>
  <c r="BF58" i="61" s="1"/>
  <c r="P58" i="61"/>
  <c r="BI58" i="61" s="1"/>
  <c r="D59" i="61"/>
  <c r="AW59" i="61" s="1"/>
  <c r="G59" i="61"/>
  <c r="AZ59" i="61" s="1"/>
  <c r="J59" i="61"/>
  <c r="BC59" i="61" s="1"/>
  <c r="M59" i="61"/>
  <c r="BF59" i="61" s="1"/>
  <c r="P59" i="61"/>
  <c r="BI59" i="61" s="1"/>
  <c r="D60" i="61"/>
  <c r="AW60" i="61" s="1"/>
  <c r="G60" i="61"/>
  <c r="AZ60" i="61" s="1"/>
  <c r="J60" i="61"/>
  <c r="BC60" i="61" s="1"/>
  <c r="M60" i="61"/>
  <c r="BF60" i="61" s="1"/>
  <c r="P60" i="61"/>
  <c r="BI60" i="61" s="1"/>
  <c r="D62" i="61"/>
  <c r="AW62" i="61" s="1"/>
  <c r="G62" i="61"/>
  <c r="AZ62" i="61" s="1"/>
  <c r="J62" i="61"/>
  <c r="BC62" i="61" s="1"/>
  <c r="M62" i="61"/>
  <c r="BF62" i="61" s="1"/>
  <c r="P62" i="61"/>
  <c r="BI62" i="61" s="1"/>
  <c r="D63" i="61"/>
  <c r="AW63" i="61" s="1"/>
  <c r="G63" i="61"/>
  <c r="AZ63" i="61" s="1"/>
  <c r="J63" i="61"/>
  <c r="BC63" i="61" s="1"/>
  <c r="M63" i="61"/>
  <c r="BF63" i="61" s="1"/>
  <c r="P63" i="61"/>
  <c r="BI63" i="61" s="1"/>
  <c r="D64" i="61"/>
  <c r="AW64" i="61" s="1"/>
  <c r="G64" i="61"/>
  <c r="AZ64" i="61" s="1"/>
  <c r="J64" i="61"/>
  <c r="BC64" i="61" s="1"/>
  <c r="M64" i="61"/>
  <c r="BF64" i="61" s="1"/>
  <c r="P64" i="61"/>
  <c r="BI64" i="61" s="1"/>
  <c r="D65" i="61"/>
  <c r="AW65" i="61" s="1"/>
  <c r="G65" i="61"/>
  <c r="AZ65" i="61" s="1"/>
  <c r="J65" i="61"/>
  <c r="BC65" i="61" s="1"/>
  <c r="M65" i="61"/>
  <c r="BF65" i="61" s="1"/>
  <c r="P65" i="61"/>
  <c r="BI65" i="61" s="1"/>
  <c r="D66" i="61"/>
  <c r="AW66" i="61" s="1"/>
  <c r="G66" i="61"/>
  <c r="AZ66" i="61" s="1"/>
  <c r="J66" i="61"/>
  <c r="BC66" i="61" s="1"/>
  <c r="M66" i="61"/>
  <c r="BF66" i="61" s="1"/>
  <c r="P66" i="61"/>
  <c r="BI66" i="61" s="1"/>
  <c r="D67" i="61"/>
  <c r="AW67" i="61" s="1"/>
  <c r="G67" i="61"/>
  <c r="AZ67" i="61" s="1"/>
  <c r="J67" i="61"/>
  <c r="BC67" i="61" s="1"/>
  <c r="M67" i="61"/>
  <c r="BF67" i="61" s="1"/>
  <c r="P67" i="61"/>
  <c r="BI67" i="61" s="1"/>
  <c r="D68" i="61"/>
  <c r="AW68" i="61" s="1"/>
  <c r="G68" i="61"/>
  <c r="AZ68" i="61" s="1"/>
  <c r="J68" i="61"/>
  <c r="BC68" i="61" s="1"/>
  <c r="M68" i="61"/>
  <c r="BF68" i="61" s="1"/>
  <c r="P68" i="61"/>
  <c r="BI68" i="61" s="1"/>
  <c r="D69" i="61"/>
  <c r="AW69" i="61" s="1"/>
  <c r="G69" i="61"/>
  <c r="AZ69" i="61" s="1"/>
  <c r="J69" i="61"/>
  <c r="BC69" i="61" s="1"/>
  <c r="M69" i="61"/>
  <c r="BF69" i="61" s="1"/>
  <c r="P69" i="61"/>
  <c r="BI69" i="61" s="1"/>
  <c r="D70" i="61"/>
  <c r="AW70" i="61" s="1"/>
  <c r="G70" i="61"/>
  <c r="AZ70" i="61" s="1"/>
  <c r="J70" i="61"/>
  <c r="BC70" i="61" s="1"/>
  <c r="M70" i="61"/>
  <c r="BF70" i="61" s="1"/>
  <c r="P70" i="61"/>
  <c r="BI70" i="61" s="1"/>
  <c r="D71" i="61"/>
  <c r="AW71" i="61" s="1"/>
  <c r="G71" i="61"/>
  <c r="AZ71" i="61" s="1"/>
  <c r="J71" i="61"/>
  <c r="BC71" i="61" s="1"/>
  <c r="M71" i="61"/>
  <c r="BF71" i="61" s="1"/>
  <c r="P71" i="61"/>
  <c r="BI71" i="61" s="1"/>
  <c r="D72" i="61"/>
  <c r="AW72" i="61" s="1"/>
  <c r="G72" i="61"/>
  <c r="AZ72" i="61" s="1"/>
  <c r="J72" i="61"/>
  <c r="BC72" i="61" s="1"/>
  <c r="M72" i="61"/>
  <c r="BF72" i="61" s="1"/>
  <c r="P72" i="61"/>
  <c r="BI72" i="61" s="1"/>
  <c r="D73" i="61"/>
  <c r="AW73" i="61" s="1"/>
  <c r="G73" i="61"/>
  <c r="AZ73" i="61" s="1"/>
  <c r="J73" i="61"/>
  <c r="BC73" i="61" s="1"/>
  <c r="M73" i="61"/>
  <c r="BF73" i="61" s="1"/>
  <c r="P73" i="61"/>
  <c r="BI73" i="61" s="1"/>
  <c r="D74" i="61"/>
  <c r="AW74" i="61" s="1"/>
  <c r="G74" i="61"/>
  <c r="AZ74" i="61" s="1"/>
  <c r="J74" i="61"/>
  <c r="BC74" i="61" s="1"/>
  <c r="M74" i="61"/>
  <c r="BF74" i="61" s="1"/>
  <c r="P74" i="61"/>
  <c r="BI74" i="61" s="1"/>
  <c r="D75" i="61"/>
  <c r="AW75" i="61" s="1"/>
  <c r="G75" i="61"/>
  <c r="AZ75" i="61" s="1"/>
  <c r="J75" i="61"/>
  <c r="BC75" i="61" s="1"/>
  <c r="M75" i="61"/>
  <c r="BF75" i="61" s="1"/>
  <c r="P75" i="61"/>
  <c r="BI75" i="61" s="1"/>
  <c r="D76" i="61"/>
  <c r="AW76" i="61" s="1"/>
  <c r="G76" i="61"/>
  <c r="AZ76" i="61" s="1"/>
  <c r="J76" i="61"/>
  <c r="BC76" i="61" s="1"/>
  <c r="M76" i="61"/>
  <c r="BF76" i="61" s="1"/>
  <c r="P76" i="61"/>
  <c r="BI76" i="61" s="1"/>
  <c r="D77" i="61"/>
  <c r="AW77" i="61" s="1"/>
  <c r="G77" i="61"/>
  <c r="AZ77" i="61" s="1"/>
  <c r="J77" i="61"/>
  <c r="BC77" i="61" s="1"/>
  <c r="M77" i="61"/>
  <c r="BF77" i="61" s="1"/>
  <c r="P77" i="61"/>
  <c r="BI77" i="61" s="1"/>
  <c r="D78" i="61"/>
  <c r="AW78" i="61" s="1"/>
  <c r="G78" i="61"/>
  <c r="AZ78" i="61" s="1"/>
  <c r="J78" i="61"/>
  <c r="BC78" i="61" s="1"/>
  <c r="M78" i="61"/>
  <c r="BF78" i="61" s="1"/>
  <c r="P78" i="61"/>
  <c r="BI78" i="61" s="1"/>
  <c r="D79" i="61"/>
  <c r="AW79" i="61" s="1"/>
  <c r="G79" i="61"/>
  <c r="AZ79" i="61" s="1"/>
  <c r="J79" i="61"/>
  <c r="BC79" i="61" s="1"/>
  <c r="M79" i="61"/>
  <c r="BF79" i="61" s="1"/>
  <c r="P79" i="61"/>
  <c r="BI79" i="61" s="1"/>
  <c r="D80" i="61"/>
  <c r="AW80" i="61" s="1"/>
  <c r="G80" i="61"/>
  <c r="AZ80" i="61" s="1"/>
  <c r="J80" i="61"/>
  <c r="BC80" i="61" s="1"/>
  <c r="M80" i="61"/>
  <c r="BF80" i="61" s="1"/>
  <c r="P80" i="61"/>
  <c r="BI80" i="61" s="1"/>
  <c r="D81" i="61"/>
  <c r="AW81" i="61" s="1"/>
  <c r="G81" i="61"/>
  <c r="AZ81" i="61" s="1"/>
  <c r="J81" i="61"/>
  <c r="BC81" i="61" s="1"/>
  <c r="M81" i="61"/>
  <c r="BF81" i="61" s="1"/>
  <c r="P81" i="61"/>
  <c r="BI81" i="61" s="1"/>
  <c r="B82" i="61"/>
  <c r="AU82" i="61" s="1"/>
  <c r="C82" i="61"/>
  <c r="AV82" i="61" s="1"/>
  <c r="E82" i="61"/>
  <c r="AX82" i="61" s="1"/>
  <c r="F82" i="61"/>
  <c r="AY82" i="61" s="1"/>
  <c r="H82" i="61"/>
  <c r="BA82" i="61" s="1"/>
  <c r="I82" i="61"/>
  <c r="BB82" i="61" s="1"/>
  <c r="K82" i="61"/>
  <c r="BD82" i="61" s="1"/>
  <c r="L82" i="61"/>
  <c r="BE82" i="61" s="1"/>
  <c r="G45" i="58"/>
  <c r="G44" i="58"/>
  <c r="G30" i="58"/>
  <c r="P82" i="61" l="1"/>
  <c r="AB82" i="61"/>
  <c r="J82" i="61"/>
  <c r="D82" i="61"/>
  <c r="AW82" i="61" s="1"/>
  <c r="M82" i="61"/>
  <c r="G82" i="61"/>
  <c r="AZ82" i="61" s="1"/>
  <c r="O45" i="58"/>
  <c r="O44" i="58"/>
  <c r="O30" i="58"/>
  <c r="BF82" i="61" l="1"/>
  <c r="P136" i="17"/>
  <c r="Q136" i="17" s="1"/>
  <c r="P124" i="17"/>
  <c r="Q124" i="17" s="1"/>
  <c r="P111" i="17"/>
  <c r="Q111" i="17" s="1"/>
  <c r="P102" i="17"/>
  <c r="Q102" i="17" s="1"/>
  <c r="P74" i="17"/>
  <c r="Q74" i="17" s="1"/>
  <c r="P49" i="17"/>
  <c r="Q49" i="17" s="1"/>
  <c r="P50" i="17"/>
  <c r="Q50" i="17" s="1"/>
  <c r="P51" i="17"/>
  <c r="Q51" i="17" s="1"/>
  <c r="P53" i="17"/>
  <c r="Q53" i="17" s="1"/>
  <c r="P54" i="17"/>
  <c r="Q54" i="17" s="1"/>
  <c r="P55" i="17"/>
  <c r="Q55" i="17" s="1"/>
  <c r="P56" i="17"/>
  <c r="Q56" i="17" s="1"/>
  <c r="P57" i="17"/>
  <c r="Q57" i="17" s="1"/>
  <c r="P58" i="17"/>
  <c r="Q58" i="17" s="1"/>
  <c r="P59" i="17"/>
  <c r="Q59" i="17" s="1"/>
  <c r="P60" i="17"/>
  <c r="Q60" i="17" s="1"/>
  <c r="P61" i="17"/>
  <c r="Q61" i="17" s="1"/>
  <c r="P62" i="17"/>
  <c r="Q62" i="17" s="1"/>
  <c r="P63" i="17"/>
  <c r="Q63" i="17" s="1"/>
  <c r="P64" i="17"/>
  <c r="Q64" i="17" s="1"/>
  <c r="P65" i="17"/>
  <c r="Q65" i="17" s="1"/>
  <c r="P66" i="17"/>
  <c r="Q66" i="17" s="1"/>
  <c r="P67" i="17"/>
  <c r="Q67" i="17" s="1"/>
  <c r="P68" i="17"/>
  <c r="Q68" i="17" s="1"/>
  <c r="P69" i="17"/>
  <c r="Q69" i="17" s="1"/>
  <c r="P70" i="17"/>
  <c r="Q70" i="17" s="1"/>
  <c r="P71" i="17"/>
  <c r="Q71" i="17" s="1"/>
  <c r="P72" i="17"/>
  <c r="Q72" i="17" s="1"/>
  <c r="P73" i="17"/>
  <c r="Q73" i="17" s="1"/>
  <c r="P75" i="17"/>
  <c r="Q75" i="17" s="1"/>
  <c r="P76" i="17"/>
  <c r="Q76" i="17" s="1"/>
  <c r="P77" i="17"/>
  <c r="Q77" i="17" s="1"/>
  <c r="P78" i="17"/>
  <c r="Q78" i="17" s="1"/>
  <c r="P79" i="17"/>
  <c r="Q79" i="17" s="1"/>
  <c r="P80" i="17"/>
  <c r="Q80" i="17" s="1"/>
  <c r="P81" i="17"/>
  <c r="Q81" i="17" s="1"/>
  <c r="P82" i="17"/>
  <c r="Q82" i="17" s="1"/>
  <c r="P83" i="17"/>
  <c r="Q83" i="17" s="1"/>
  <c r="P84" i="17"/>
  <c r="Q84" i="17" s="1"/>
  <c r="P85" i="17"/>
  <c r="Q85" i="17" s="1"/>
  <c r="P86" i="17"/>
  <c r="Q86" i="17" s="1"/>
  <c r="P87" i="17"/>
  <c r="Q87" i="17" s="1"/>
  <c r="P88" i="17"/>
  <c r="Q88" i="17" s="1"/>
  <c r="P89" i="17"/>
  <c r="Q89" i="17" s="1"/>
  <c r="P90" i="17"/>
  <c r="Q90" i="17" s="1"/>
  <c r="P18" i="17"/>
  <c r="Q18" i="17" s="1"/>
  <c r="P91" i="17"/>
  <c r="Q91" i="17" s="1"/>
  <c r="P93" i="17"/>
  <c r="Q93" i="17" s="1"/>
  <c r="P94" i="17"/>
  <c r="Q94" i="17" s="1"/>
  <c r="P95" i="17"/>
  <c r="Q95" i="17" s="1"/>
  <c r="P96" i="17"/>
  <c r="Q96" i="17" s="1"/>
  <c r="P97" i="17"/>
  <c r="Q97" i="17" s="1"/>
  <c r="P98" i="17"/>
  <c r="Q98" i="17" s="1"/>
  <c r="P99" i="17"/>
  <c r="Q99" i="17" s="1"/>
  <c r="P100" i="17"/>
  <c r="Q100" i="17" s="1"/>
  <c r="P101" i="17"/>
  <c r="Q101" i="17" s="1"/>
  <c r="P103" i="17"/>
  <c r="Q103" i="17" s="1"/>
  <c r="P104" i="17"/>
  <c r="Q104" i="17" s="1"/>
  <c r="P105" i="17"/>
  <c r="Q105" i="17" s="1"/>
  <c r="P106" i="17"/>
  <c r="Q106" i="17" s="1"/>
  <c r="P107" i="17"/>
  <c r="Q107" i="17" s="1"/>
  <c r="P108" i="17"/>
  <c r="Q108" i="17" s="1"/>
  <c r="P109" i="17"/>
  <c r="Q109" i="17" s="1"/>
  <c r="P110" i="17"/>
  <c r="Q110" i="17" s="1"/>
  <c r="P112" i="17"/>
  <c r="Q112" i="17" s="1"/>
  <c r="P113" i="17"/>
  <c r="Q113" i="17" s="1"/>
  <c r="P114" i="17"/>
  <c r="Q114" i="17" s="1"/>
  <c r="P115" i="17"/>
  <c r="Q115" i="17" s="1"/>
  <c r="P116" i="17"/>
  <c r="Q116" i="17" s="1"/>
  <c r="P117" i="17"/>
  <c r="Q117" i="17" s="1"/>
  <c r="P118" i="17"/>
  <c r="Q118" i="17" s="1"/>
  <c r="P119" i="17"/>
  <c r="Q119" i="17" s="1"/>
  <c r="P120" i="17"/>
  <c r="Q120" i="17" s="1"/>
  <c r="P121" i="17"/>
  <c r="Q121" i="17" s="1"/>
  <c r="P122" i="17"/>
  <c r="Q122" i="17" s="1"/>
  <c r="P123" i="17"/>
  <c r="Q123" i="17" s="1"/>
  <c r="P126" i="17"/>
  <c r="Q126" i="17" s="1"/>
  <c r="P128" i="17"/>
  <c r="Q128" i="17" s="1"/>
  <c r="P129" i="17"/>
  <c r="Q129" i="17" s="1"/>
  <c r="P130" i="17"/>
  <c r="Q130" i="17" s="1"/>
  <c r="P131" i="17"/>
  <c r="Q131" i="17" s="1"/>
  <c r="P132" i="17"/>
  <c r="Q132" i="17" s="1"/>
  <c r="P133" i="17"/>
  <c r="Q133" i="17" s="1"/>
  <c r="P134" i="17"/>
  <c r="Q134" i="17" s="1"/>
  <c r="P135" i="17"/>
  <c r="Q135" i="17" s="1"/>
  <c r="P137" i="17"/>
  <c r="Q137" i="17" s="1"/>
  <c r="P138" i="17"/>
  <c r="Q138" i="17" s="1"/>
  <c r="P139" i="17"/>
  <c r="Q139" i="17" s="1"/>
  <c r="P140" i="17"/>
  <c r="Q140" i="17" s="1"/>
  <c r="P141" i="17"/>
  <c r="Q141" i="17" s="1"/>
  <c r="P142" i="17"/>
  <c r="Q142" i="17" s="1"/>
  <c r="P143" i="17"/>
  <c r="Q143" i="17" s="1"/>
  <c r="P145" i="17"/>
  <c r="Q145" i="17" s="1"/>
  <c r="P147" i="17"/>
  <c r="Q147" i="17" s="1"/>
  <c r="P148" i="17"/>
  <c r="Q148" i="17" s="1"/>
  <c r="P149" i="17"/>
  <c r="Q149" i="17" s="1"/>
  <c r="P150" i="17"/>
  <c r="Q150" i="17" s="1"/>
  <c r="P151" i="17"/>
  <c r="Q151" i="17" s="1"/>
  <c r="P152" i="17"/>
  <c r="Q152" i="17" s="1"/>
  <c r="P153" i="17"/>
  <c r="Q153" i="17" s="1"/>
  <c r="P154" i="17"/>
  <c r="Q154" i="17" s="1"/>
  <c r="P156" i="17"/>
  <c r="Q156" i="17" s="1"/>
  <c r="P157" i="17"/>
  <c r="Q157" i="17" s="1"/>
  <c r="P158" i="17"/>
  <c r="Q158" i="17" s="1"/>
  <c r="P159" i="17"/>
  <c r="Q159" i="17" s="1"/>
  <c r="P160" i="17"/>
  <c r="Q160" i="17" s="1"/>
  <c r="P161" i="17"/>
  <c r="Q161" i="17" s="1"/>
  <c r="L49" i="17"/>
  <c r="L50" i="17"/>
  <c r="L51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18" i="17"/>
  <c r="L91" i="17"/>
  <c r="L93" i="17"/>
  <c r="L94" i="17"/>
  <c r="L95" i="17"/>
  <c r="L96" i="17"/>
  <c r="L97" i="17"/>
  <c r="L98" i="17"/>
  <c r="L99" i="17"/>
  <c r="L100" i="17"/>
  <c r="L101" i="17"/>
  <c r="L103" i="17"/>
  <c r="L104" i="17"/>
  <c r="L105" i="17"/>
  <c r="L106" i="17"/>
  <c r="L107" i="17"/>
  <c r="L108" i="17"/>
  <c r="L109" i="17"/>
  <c r="L110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6" i="17"/>
  <c r="L128" i="17"/>
  <c r="L129" i="17"/>
  <c r="L130" i="17"/>
  <c r="L131" i="17"/>
  <c r="L132" i="17"/>
  <c r="L133" i="17"/>
  <c r="L134" i="17"/>
  <c r="L135" i="17"/>
  <c r="L137" i="17"/>
  <c r="L138" i="17"/>
  <c r="L139" i="17"/>
  <c r="L140" i="17"/>
  <c r="L141" i="17"/>
  <c r="L142" i="17"/>
  <c r="L143" i="17"/>
  <c r="L145" i="17"/>
  <c r="L147" i="17"/>
  <c r="L148" i="17"/>
  <c r="L149" i="17"/>
  <c r="L150" i="17"/>
  <c r="L151" i="17"/>
  <c r="L152" i="17"/>
  <c r="L153" i="17"/>
  <c r="L154" i="17"/>
  <c r="L156" i="17"/>
  <c r="L157" i="17"/>
  <c r="L158" i="17"/>
  <c r="L159" i="17"/>
  <c r="L160" i="17"/>
  <c r="L161" i="17"/>
  <c r="H49" i="17"/>
  <c r="H50" i="17"/>
  <c r="H51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18" i="17"/>
  <c r="H91" i="17"/>
  <c r="H93" i="17"/>
  <c r="H94" i="17"/>
  <c r="H95" i="17"/>
  <c r="H96" i="17"/>
  <c r="H97" i="17"/>
  <c r="H98" i="17"/>
  <c r="H99" i="17"/>
  <c r="H100" i="17"/>
  <c r="H101" i="17"/>
  <c r="H103" i="17"/>
  <c r="H104" i="17"/>
  <c r="H105" i="17"/>
  <c r="H106" i="17"/>
  <c r="H107" i="17"/>
  <c r="H108" i="17"/>
  <c r="H109" i="17"/>
  <c r="H110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6" i="17"/>
  <c r="H128" i="17"/>
  <c r="H129" i="17"/>
  <c r="H130" i="17"/>
  <c r="H131" i="17"/>
  <c r="H132" i="17"/>
  <c r="H133" i="17"/>
  <c r="H134" i="17"/>
  <c r="H135" i="17"/>
  <c r="H137" i="17"/>
  <c r="H138" i="17"/>
  <c r="H139" i="17"/>
  <c r="H140" i="17"/>
  <c r="H141" i="17"/>
  <c r="H142" i="17"/>
  <c r="H143" i="17"/>
  <c r="H145" i="17"/>
  <c r="H147" i="17"/>
  <c r="H148" i="17"/>
  <c r="H149" i="17"/>
  <c r="H150" i="17"/>
  <c r="H151" i="17"/>
  <c r="H152" i="17"/>
  <c r="H153" i="17"/>
  <c r="H154" i="17"/>
  <c r="H156" i="17"/>
  <c r="H157" i="17"/>
  <c r="H158" i="17"/>
  <c r="H159" i="17"/>
  <c r="H160" i="17"/>
  <c r="H161" i="17"/>
  <c r="D49" i="17"/>
  <c r="D50" i="17"/>
  <c r="D51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18" i="17"/>
  <c r="D91" i="17"/>
  <c r="D93" i="17"/>
  <c r="D94" i="17"/>
  <c r="D95" i="17"/>
  <c r="D96" i="17"/>
  <c r="D97" i="17"/>
  <c r="D98" i="17"/>
  <c r="D99" i="17"/>
  <c r="D100" i="17"/>
  <c r="D101" i="17"/>
  <c r="D103" i="17"/>
  <c r="D104" i="17"/>
  <c r="D105" i="17"/>
  <c r="D106" i="17"/>
  <c r="D107" i="17"/>
  <c r="D108" i="17"/>
  <c r="D109" i="17"/>
  <c r="D110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6" i="17"/>
  <c r="D128" i="17"/>
  <c r="D129" i="17"/>
  <c r="D130" i="17"/>
  <c r="D131" i="17"/>
  <c r="D132" i="17"/>
  <c r="D133" i="17"/>
  <c r="D134" i="17"/>
  <c r="D135" i="17"/>
  <c r="D137" i="17"/>
  <c r="D138" i="17"/>
  <c r="D139" i="17"/>
  <c r="D140" i="17"/>
  <c r="D141" i="17"/>
  <c r="D142" i="17"/>
  <c r="D143" i="17"/>
  <c r="D145" i="17"/>
  <c r="D147" i="17"/>
  <c r="D148" i="17"/>
  <c r="D149" i="17"/>
  <c r="D150" i="17"/>
  <c r="D151" i="17"/>
  <c r="D152" i="17"/>
  <c r="D153" i="17"/>
  <c r="D154" i="17"/>
  <c r="D156" i="17"/>
  <c r="D157" i="17"/>
  <c r="D158" i="17"/>
  <c r="D159" i="17"/>
  <c r="D160" i="17"/>
  <c r="D161" i="17"/>
  <c r="D159" i="21"/>
  <c r="G159" i="21"/>
  <c r="M159" i="21"/>
  <c r="AK158" i="21"/>
  <c r="AE82" i="61" l="1"/>
  <c r="BI82" i="61" s="1"/>
  <c r="Y82" i="61"/>
  <c r="BC82" i="61" s="1"/>
  <c r="H9" i="44" l="1"/>
  <c r="H10" i="44"/>
  <c r="H11" i="44"/>
  <c r="H19" i="44"/>
  <c r="G20" i="44"/>
  <c r="H6" i="44"/>
  <c r="H8" i="44"/>
  <c r="D4" i="80"/>
  <c r="F4" i="80" s="1"/>
  <c r="G74" i="58" l="1"/>
  <c r="G59" i="58"/>
  <c r="G46" i="58"/>
  <c r="G36" i="58"/>
  <c r="G27" i="58"/>
  <c r="G20" i="58"/>
  <c r="G13" i="58"/>
  <c r="G6" i="58"/>
  <c r="H17" i="44"/>
  <c r="H14" i="44"/>
  <c r="G73" i="58"/>
  <c r="G69" i="58"/>
  <c r="G66" i="58"/>
  <c r="G63" i="58"/>
  <c r="G58" i="58"/>
  <c r="G55" i="58"/>
  <c r="G52" i="58"/>
  <c r="G49" i="58"/>
  <c r="G43" i="58"/>
  <c r="G39" i="58"/>
  <c r="G35" i="58"/>
  <c r="G32" i="58"/>
  <c r="G26" i="58"/>
  <c r="G22" i="58"/>
  <c r="G19" i="58"/>
  <c r="G16" i="58"/>
  <c r="G9" i="58"/>
  <c r="G75" i="58"/>
  <c r="G72" i="58"/>
  <c r="G68" i="58"/>
  <c r="G65" i="58"/>
  <c r="G62" i="58"/>
  <c r="G54" i="58"/>
  <c r="G51" i="58"/>
  <c r="G48" i="58"/>
  <c r="G42" i="58"/>
  <c r="G38" i="58"/>
  <c r="G31" i="58"/>
  <c r="G25" i="58"/>
  <c r="G15" i="58"/>
  <c r="G12" i="58"/>
  <c r="G8" i="58"/>
  <c r="F76" i="58"/>
  <c r="G70" i="58"/>
  <c r="G56" i="58"/>
  <c r="G40" i="58"/>
  <c r="G33" i="58"/>
  <c r="G23" i="58"/>
  <c r="G17" i="58"/>
  <c r="G10" i="58"/>
  <c r="G5" i="58"/>
  <c r="G71" i="58"/>
  <c r="G67" i="58"/>
  <c r="G64" i="58"/>
  <c r="G60" i="58"/>
  <c r="G57" i="58"/>
  <c r="G53" i="58"/>
  <c r="G50" i="58"/>
  <c r="G47" i="58"/>
  <c r="G41" i="58"/>
  <c r="G37" i="58"/>
  <c r="G34" i="58"/>
  <c r="G28" i="58"/>
  <c r="G24" i="58"/>
  <c r="G21" i="58"/>
  <c r="G18" i="58"/>
  <c r="G14" i="58"/>
  <c r="G11" i="58"/>
  <c r="G7" i="58"/>
  <c r="E76" i="58"/>
  <c r="D4" i="46"/>
  <c r="F4" i="46" s="1"/>
  <c r="F4" i="44"/>
  <c r="H20" i="44" l="1"/>
  <c r="G76" i="58"/>
  <c r="C7" i="60" s="1"/>
  <c r="C32" i="60" s="1"/>
  <c r="I18" i="44" l="1"/>
  <c r="I12" i="44"/>
  <c r="I7" i="44"/>
  <c r="I16" i="44"/>
  <c r="I15" i="44"/>
  <c r="I13" i="44"/>
  <c r="I6" i="44"/>
  <c r="I8" i="44"/>
  <c r="I10" i="44"/>
  <c r="I11" i="44"/>
  <c r="I9" i="44"/>
  <c r="I19" i="44"/>
  <c r="I17" i="44"/>
  <c r="I14" i="44"/>
  <c r="I20" i="44" l="1"/>
  <c r="D4" i="42" l="1"/>
  <c r="F4" i="42" s="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9" i="41"/>
  <c r="F25" i="41"/>
  <c r="D28" i="78"/>
  <c r="F4" i="37"/>
  <c r="J4" i="37" s="1"/>
  <c r="D4" i="36"/>
  <c r="F4" i="36" s="1"/>
  <c r="D36" i="36" l="1"/>
  <c r="E7" i="36" l="1"/>
  <c r="E11" i="36"/>
  <c r="E15" i="36"/>
  <c r="E19" i="36"/>
  <c r="E23" i="36"/>
  <c r="E27" i="36"/>
  <c r="E31" i="36"/>
  <c r="E35" i="36"/>
  <c r="E13" i="36"/>
  <c r="E17" i="36"/>
  <c r="E25" i="36"/>
  <c r="E6" i="36"/>
  <c r="E10" i="36"/>
  <c r="E18" i="36"/>
  <c r="E26" i="36"/>
  <c r="E34" i="36"/>
  <c r="E8" i="36"/>
  <c r="E12" i="36"/>
  <c r="E16" i="36"/>
  <c r="E20" i="36"/>
  <c r="E24" i="36"/>
  <c r="E28" i="36"/>
  <c r="E32" i="36"/>
  <c r="E36" i="36"/>
  <c r="E9" i="36"/>
  <c r="E21" i="36"/>
  <c r="E29" i="36"/>
  <c r="E33" i="36"/>
  <c r="E14" i="36"/>
  <c r="E22" i="36"/>
  <c r="E30" i="36"/>
  <c r="E28" i="78"/>
  <c r="D7" i="35" l="1"/>
  <c r="F7" i="35" s="1"/>
  <c r="D25" i="35" l="1"/>
  <c r="F4" i="33" l="1"/>
  <c r="J4" i="33" s="1"/>
  <c r="E34" i="32"/>
  <c r="D34" i="32"/>
  <c r="D7" i="32"/>
  <c r="F7" i="32" s="1"/>
  <c r="D6" i="31"/>
  <c r="F6" i="31" s="1"/>
  <c r="D6" i="30"/>
  <c r="H8" i="28"/>
  <c r="H9" i="28"/>
  <c r="H10" i="28"/>
  <c r="H11" i="28"/>
  <c r="H12" i="28"/>
  <c r="H13" i="28"/>
  <c r="H14" i="28"/>
  <c r="H15" i="28"/>
  <c r="H16" i="28"/>
  <c r="H17" i="28"/>
  <c r="H18" i="28"/>
  <c r="H19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6" i="28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9" i="26"/>
  <c r="AJ159" i="21"/>
  <c r="AI159" i="21"/>
  <c r="AH8" i="21"/>
  <c r="P19" i="28" l="1"/>
  <c r="P18" i="28"/>
  <c r="H37" i="28"/>
  <c r="I26" i="28" s="1"/>
  <c r="AH159" i="21"/>
  <c r="AK159" i="21"/>
  <c r="E25" i="26"/>
  <c r="F25" i="26"/>
  <c r="G25" i="26"/>
  <c r="H24" i="30"/>
  <c r="O37" i="28"/>
  <c r="N37" i="28"/>
  <c r="E6" i="26"/>
  <c r="H6" i="26" s="1"/>
  <c r="AY159" i="21"/>
  <c r="AC4" i="21"/>
  <c r="AL4" i="21" s="1"/>
  <c r="I35" i="28" l="1"/>
  <c r="I22" i="28"/>
  <c r="I32" i="28"/>
  <c r="I10" i="28"/>
  <c r="I8" i="28"/>
  <c r="I30" i="28"/>
  <c r="I36" i="28"/>
  <c r="I29" i="28"/>
  <c r="I19" i="28"/>
  <c r="I6" i="28"/>
  <c r="I23" i="28"/>
  <c r="I33" i="28"/>
  <c r="I17" i="28"/>
  <c r="I14" i="28"/>
  <c r="I27" i="28"/>
  <c r="I16" i="28"/>
  <c r="I9" i="28"/>
  <c r="I11" i="28"/>
  <c r="I24" i="28"/>
  <c r="I12" i="28"/>
  <c r="I37" i="28"/>
  <c r="I7" i="28"/>
  <c r="I20" i="28"/>
  <c r="I18" i="28"/>
  <c r="I31" i="28"/>
  <c r="I21" i="28"/>
  <c r="I13" i="28"/>
  <c r="I15" i="28"/>
  <c r="I28" i="28"/>
  <c r="I25" i="28"/>
  <c r="I34" i="28"/>
  <c r="D32" i="29"/>
  <c r="H39" i="31"/>
  <c r="AZ159" i="21"/>
  <c r="F23" i="24" s="1"/>
  <c r="I25" i="25" s="1"/>
  <c r="I31" i="25" s="1"/>
  <c r="AX159" i="21"/>
  <c r="AU159" i="21"/>
  <c r="AV159" i="21"/>
  <c r="F41" i="24"/>
  <c r="I42" i="25" s="1"/>
  <c r="D22" i="20"/>
  <c r="I12" i="31" l="1"/>
  <c r="I16" i="31"/>
  <c r="I20" i="31"/>
  <c r="I24" i="31"/>
  <c r="I28" i="31"/>
  <c r="I32" i="31"/>
  <c r="I36" i="31"/>
  <c r="I8" i="31"/>
  <c r="I15" i="31"/>
  <c r="I27" i="31"/>
  <c r="I39" i="31"/>
  <c r="I9" i="31"/>
  <c r="I13" i="31"/>
  <c r="I17" i="31"/>
  <c r="I21" i="31"/>
  <c r="I25" i="31"/>
  <c r="I29" i="31"/>
  <c r="I33" i="31"/>
  <c r="I37" i="31"/>
  <c r="I19" i="31"/>
  <c r="I31" i="31"/>
  <c r="I10" i="31"/>
  <c r="I14" i="31"/>
  <c r="I18" i="31"/>
  <c r="I22" i="31"/>
  <c r="I26" i="31"/>
  <c r="I30" i="31"/>
  <c r="I34" i="31"/>
  <c r="I38" i="31"/>
  <c r="I11" i="31"/>
  <c r="I23" i="31"/>
  <c r="I35" i="31"/>
  <c r="AW159" i="21"/>
  <c r="F7" i="24" s="1"/>
  <c r="I6" i="25" s="1"/>
  <c r="D4" i="20" l="1"/>
  <c r="F4" i="20" s="1"/>
  <c r="P7" i="17"/>
  <c r="Q7" i="17" s="1"/>
  <c r="P8" i="17"/>
  <c r="Q8" i="17" s="1"/>
  <c r="P9" i="17"/>
  <c r="Q9" i="17" s="1"/>
  <c r="P10" i="17"/>
  <c r="Q10" i="17" s="1"/>
  <c r="P12" i="17"/>
  <c r="Q12" i="17" s="1"/>
  <c r="P13" i="17"/>
  <c r="Q13" i="17" s="1"/>
  <c r="P14" i="17"/>
  <c r="Q14" i="17" s="1"/>
  <c r="P15" i="17"/>
  <c r="Q15" i="17" s="1"/>
  <c r="P16" i="17"/>
  <c r="Q16" i="17" s="1"/>
  <c r="P17" i="17"/>
  <c r="Q17" i="17" s="1"/>
  <c r="P19" i="17"/>
  <c r="Q19" i="17" s="1"/>
  <c r="P20" i="17"/>
  <c r="Q20" i="17" s="1"/>
  <c r="P21" i="17"/>
  <c r="Q21" i="17" s="1"/>
  <c r="P22" i="17"/>
  <c r="Q22" i="17" s="1"/>
  <c r="P23" i="17"/>
  <c r="Q23" i="17" s="1"/>
  <c r="P24" i="17"/>
  <c r="Q24" i="17" s="1"/>
  <c r="P25" i="17"/>
  <c r="Q25" i="17" s="1"/>
  <c r="P26" i="17"/>
  <c r="Q26" i="17" s="1"/>
  <c r="P27" i="17"/>
  <c r="Q27" i="17" s="1"/>
  <c r="P28" i="17"/>
  <c r="Q28" i="17" s="1"/>
  <c r="P29" i="17"/>
  <c r="Q29" i="17" s="1"/>
  <c r="P30" i="17"/>
  <c r="Q30" i="17" s="1"/>
  <c r="P31" i="17"/>
  <c r="Q31" i="17" s="1"/>
  <c r="P33" i="17"/>
  <c r="Q33" i="17" s="1"/>
  <c r="P34" i="17"/>
  <c r="Q34" i="17" s="1"/>
  <c r="P35" i="17"/>
  <c r="Q35" i="17" s="1"/>
  <c r="P36" i="17"/>
  <c r="Q36" i="17" s="1"/>
  <c r="P37" i="17"/>
  <c r="Q37" i="17" s="1"/>
  <c r="P38" i="17"/>
  <c r="Q38" i="17" s="1"/>
  <c r="P39" i="17"/>
  <c r="Q39" i="17" s="1"/>
  <c r="P40" i="17"/>
  <c r="Q40" i="17" s="1"/>
  <c r="P42" i="17"/>
  <c r="Q42" i="17" s="1"/>
  <c r="P43" i="17"/>
  <c r="Q43" i="17" s="1"/>
  <c r="P44" i="17"/>
  <c r="Q44" i="17" s="1"/>
  <c r="P45" i="17"/>
  <c r="Q45" i="17" s="1"/>
  <c r="P46" i="17"/>
  <c r="Q46" i="17" s="1"/>
  <c r="P47" i="17"/>
  <c r="Q47" i="17" s="1"/>
  <c r="P48" i="17"/>
  <c r="Q48" i="17" s="1"/>
  <c r="P6" i="17"/>
  <c r="Q6" i="17" s="1"/>
  <c r="F3" i="47" l="1"/>
  <c r="J3" i="47" s="1"/>
  <c r="K6" i="14"/>
  <c r="B24" i="49"/>
  <c r="S9" i="52" l="1"/>
  <c r="S14" i="52"/>
  <c r="S21" i="52"/>
  <c r="S23" i="52"/>
  <c r="S30" i="52"/>
  <c r="S40" i="52"/>
  <c r="S49" i="52"/>
  <c r="S52" i="52"/>
  <c r="S53" i="52"/>
  <c r="S55" i="52"/>
  <c r="S59" i="52"/>
  <c r="S61" i="52"/>
  <c r="S63" i="52"/>
  <c r="S65" i="52"/>
  <c r="S68" i="52"/>
  <c r="S69" i="52"/>
  <c r="S70" i="52"/>
  <c r="S77" i="52"/>
  <c r="S80" i="52"/>
  <c r="S86" i="52"/>
  <c r="S7" i="52"/>
  <c r="P20" i="52"/>
  <c r="P23" i="52"/>
  <c r="P27" i="52"/>
  <c r="P35" i="52"/>
  <c r="P36" i="52"/>
  <c r="P37" i="52"/>
  <c r="P39" i="52"/>
  <c r="P51" i="52"/>
  <c r="P58" i="52"/>
  <c r="P59" i="52"/>
  <c r="P68" i="52"/>
  <c r="M12" i="52"/>
  <c r="M21" i="52"/>
  <c r="M30" i="52"/>
  <c r="M31" i="52"/>
  <c r="M37" i="52"/>
  <c r="M38" i="52"/>
  <c r="M41" i="52"/>
  <c r="M46" i="52"/>
  <c r="M49" i="52"/>
  <c r="M51" i="52"/>
  <c r="M58" i="52"/>
  <c r="M61" i="52"/>
  <c r="M65" i="52"/>
  <c r="M67" i="52"/>
  <c r="M73" i="52"/>
  <c r="M78" i="52"/>
  <c r="M81" i="52"/>
  <c r="M82" i="52"/>
  <c r="M92" i="52"/>
  <c r="M62" i="52"/>
  <c r="M70" i="52"/>
  <c r="M86" i="52"/>
  <c r="M42" i="52"/>
  <c r="M45" i="52"/>
  <c r="S78" i="52"/>
  <c r="P61" i="52"/>
  <c r="S10" i="52"/>
  <c r="S18" i="52"/>
  <c r="S27" i="52"/>
  <c r="S29" i="52"/>
  <c r="S31" i="52"/>
  <c r="S35" i="52"/>
  <c r="S41" i="52"/>
  <c r="S46" i="52"/>
  <c r="S56" i="52"/>
  <c r="S62" i="52"/>
  <c r="S74" i="52"/>
  <c r="S79" i="52"/>
  <c r="S83" i="52"/>
  <c r="S93" i="52"/>
  <c r="P10" i="52"/>
  <c r="P29" i="52"/>
  <c r="P52" i="52"/>
  <c r="P62" i="52"/>
  <c r="P79" i="52"/>
  <c r="P86" i="52"/>
  <c r="M8" i="52"/>
  <c r="M13" i="52"/>
  <c r="M18" i="52"/>
  <c r="M25" i="52"/>
  <c r="M27" i="52"/>
  <c r="M35" i="52"/>
  <c r="M39" i="52"/>
  <c r="M43" i="52"/>
  <c r="M50" i="52"/>
  <c r="M54" i="52"/>
  <c r="M59" i="52"/>
  <c r="M68" i="52"/>
  <c r="M72" i="52"/>
  <c r="M75" i="52"/>
  <c r="M79" i="52"/>
  <c r="M83" i="52"/>
  <c r="M89" i="52"/>
  <c r="M93" i="52"/>
  <c r="M7" i="52"/>
  <c r="K4" i="52"/>
  <c r="T4" i="52" s="1"/>
  <c r="C7" i="49"/>
  <c r="P56" i="52" l="1"/>
  <c r="P77" i="52"/>
  <c r="M74" i="52"/>
  <c r="M20" i="52"/>
  <c r="S81" i="52"/>
  <c r="S64" i="52"/>
  <c r="S48" i="52"/>
  <c r="S37" i="52"/>
  <c r="S15" i="52"/>
  <c r="P64" i="52"/>
  <c r="P45" i="52"/>
  <c r="P43" i="52"/>
  <c r="P25" i="52"/>
  <c r="S85" i="52"/>
  <c r="M48" i="52"/>
  <c r="P78" i="52"/>
  <c r="S91" i="52"/>
  <c r="M64" i="52"/>
  <c r="P93" i="52"/>
  <c r="P70" i="52"/>
  <c r="P18" i="52"/>
  <c r="S58" i="52"/>
  <c r="M66" i="52"/>
  <c r="M88" i="52"/>
  <c r="M85" i="52"/>
  <c r="P95" i="52"/>
  <c r="P91" i="52"/>
  <c r="P89" i="52"/>
  <c r="P83" i="52"/>
  <c r="P81" i="52"/>
  <c r="P75" i="52"/>
  <c r="P74" i="52"/>
  <c r="P66" i="52"/>
  <c r="P54" i="52"/>
  <c r="P50" i="52"/>
  <c r="P48" i="52"/>
  <c r="P46" i="52"/>
  <c r="P41" i="52"/>
  <c r="P31" i="52"/>
  <c r="P15" i="52"/>
  <c r="P13" i="52"/>
  <c r="P8" i="52"/>
  <c r="P85" i="52"/>
  <c r="P49" i="52"/>
  <c r="P26" i="52"/>
  <c r="S76" i="52"/>
  <c r="S12" i="52"/>
  <c r="S89" i="52"/>
  <c r="S75" i="52"/>
  <c r="S50" i="52"/>
  <c r="S43" i="52"/>
  <c r="S25" i="52"/>
  <c r="S8" i="52"/>
  <c r="S19" i="52"/>
  <c r="S51" i="52"/>
  <c r="S28" i="52"/>
  <c r="S47" i="52"/>
  <c r="S71" i="52"/>
  <c r="S54" i="52"/>
  <c r="S45" i="52"/>
  <c r="S20" i="52"/>
  <c r="S95" i="52"/>
  <c r="S72" i="52"/>
  <c r="S66" i="52"/>
  <c r="S39" i="52"/>
  <c r="S34" i="52"/>
  <c r="S13" i="52"/>
  <c r="P82" i="52"/>
  <c r="P69" i="52"/>
  <c r="P28" i="52"/>
  <c r="P90" i="52"/>
  <c r="P73" i="52"/>
  <c r="P63" i="52"/>
  <c r="P47" i="52"/>
  <c r="P34" i="52"/>
  <c r="P21" i="52"/>
  <c r="P12" i="52"/>
  <c r="P92" i="52"/>
  <c r="P72" i="52"/>
  <c r="P42" i="52"/>
  <c r="M17" i="52"/>
  <c r="M26" i="52"/>
  <c r="M55" i="52"/>
  <c r="M47" i="52"/>
  <c r="M34" i="52"/>
  <c r="M53" i="52"/>
  <c r="M24" i="52"/>
  <c r="M95" i="52"/>
  <c r="M69" i="52"/>
  <c r="M44" i="52"/>
  <c r="M15" i="52"/>
  <c r="M19" i="52"/>
  <c r="M40" i="52"/>
  <c r="M90" i="52"/>
  <c r="M56" i="52"/>
  <c r="M33" i="52"/>
  <c r="M28" i="52"/>
  <c r="M9" i="52"/>
  <c r="M77" i="52"/>
  <c r="M36" i="52"/>
  <c r="M80" i="52"/>
  <c r="M76" i="52"/>
  <c r="M96" i="52"/>
  <c r="M29" i="52"/>
  <c r="M10" i="52"/>
  <c r="M71" i="52"/>
  <c r="M63" i="52"/>
  <c r="M91" i="52"/>
  <c r="M52" i="52"/>
  <c r="S92" i="52"/>
  <c r="S82" i="52"/>
  <c r="S67" i="52"/>
  <c r="S38" i="52"/>
  <c r="S24" i="52"/>
  <c r="S17" i="52"/>
  <c r="S96" i="52"/>
  <c r="S88" i="52"/>
  <c r="S42" i="52"/>
  <c r="S26" i="52"/>
  <c r="S90" i="52"/>
  <c r="S73" i="52"/>
  <c r="S44" i="52"/>
  <c r="S36" i="52"/>
  <c r="S33" i="52"/>
  <c r="P33" i="52"/>
  <c r="P17" i="52"/>
  <c r="P9" i="52"/>
  <c r="P96" i="52"/>
  <c r="P80" i="52"/>
  <c r="P76" i="52"/>
  <c r="P71" i="52"/>
  <c r="P55" i="52"/>
  <c r="P40" i="52"/>
  <c r="P30" i="52"/>
  <c r="P88" i="52"/>
  <c r="P67" i="52"/>
  <c r="P24" i="52"/>
  <c r="P65" i="52"/>
  <c r="P53" i="52"/>
  <c r="P44" i="52"/>
  <c r="P38" i="52"/>
  <c r="P19" i="52"/>
  <c r="P14" i="52"/>
  <c r="P7" i="52"/>
  <c r="M23" i="52"/>
  <c r="M14" i="52"/>
  <c r="S104" i="52" l="1"/>
  <c r="C4" i="57" s="1"/>
  <c r="P104" i="52"/>
  <c r="C3" i="57" s="1"/>
  <c r="M104" i="52"/>
  <c r="C2" i="57" s="1"/>
  <c r="AI104" i="52" l="1"/>
  <c r="AJ104" i="52"/>
  <c r="AF104" i="52"/>
  <c r="AG104" i="52" l="1"/>
  <c r="D7" i="6" l="1"/>
  <c r="F7" i="6" s="1"/>
  <c r="C28" i="78" l="1"/>
  <c r="B28" i="78"/>
  <c r="I28" i="78"/>
  <c r="C22" i="74" l="1"/>
  <c r="D15" i="74"/>
  <c r="D16" i="74"/>
  <c r="B63" i="65" l="1"/>
  <c r="C10" i="65" l="1"/>
  <c r="C14" i="65"/>
  <c r="C18" i="65"/>
  <c r="C22" i="65"/>
  <c r="C26" i="65"/>
  <c r="C30" i="65"/>
  <c r="C34" i="65"/>
  <c r="C38" i="65"/>
  <c r="C42" i="65"/>
  <c r="C46" i="65"/>
  <c r="C50" i="65"/>
  <c r="C54" i="65"/>
  <c r="C58" i="65"/>
  <c r="C62" i="65"/>
  <c r="C17" i="65"/>
  <c r="C33" i="65"/>
  <c r="C53" i="65"/>
  <c r="C7" i="65"/>
  <c r="C11" i="65"/>
  <c r="C15" i="65"/>
  <c r="C19" i="65"/>
  <c r="C23" i="65"/>
  <c r="C27" i="65"/>
  <c r="C31" i="65"/>
  <c r="C35" i="65"/>
  <c r="C39" i="65"/>
  <c r="C43" i="65"/>
  <c r="C47" i="65"/>
  <c r="C51" i="65"/>
  <c r="C55" i="65"/>
  <c r="C59" i="65"/>
  <c r="C63" i="65"/>
  <c r="C9" i="65"/>
  <c r="C21" i="65"/>
  <c r="C25" i="65"/>
  <c r="C37" i="65"/>
  <c r="C45" i="65"/>
  <c r="C57" i="65"/>
  <c r="C8" i="65"/>
  <c r="C12" i="65"/>
  <c r="C16" i="65"/>
  <c r="C20" i="65"/>
  <c r="C24" i="65"/>
  <c r="C28" i="65"/>
  <c r="C32" i="65"/>
  <c r="C36" i="65"/>
  <c r="C40" i="65"/>
  <c r="C44" i="65"/>
  <c r="C48" i="65"/>
  <c r="C52" i="65"/>
  <c r="C56" i="65"/>
  <c r="C60" i="65"/>
  <c r="C6" i="65"/>
  <c r="C13" i="65"/>
  <c r="C29" i="65"/>
  <c r="C41" i="65"/>
  <c r="C49" i="65"/>
  <c r="C61" i="65"/>
  <c r="E88" i="64"/>
  <c r="B88" i="64"/>
  <c r="E53" i="64"/>
  <c r="F46" i="62"/>
  <c r="O17" i="58" l="1"/>
  <c r="D16" i="58"/>
  <c r="D17" i="58"/>
  <c r="O16" i="58" l="1"/>
  <c r="B76" i="58" l="1"/>
  <c r="C76" i="58"/>
  <c r="J21" i="52" l="1"/>
  <c r="AK21" i="52" s="1"/>
  <c r="G21" i="52"/>
  <c r="AH21" i="52" s="1"/>
  <c r="D21" i="52"/>
  <c r="AE21" i="52" s="1"/>
  <c r="D17" i="44" l="1"/>
  <c r="C7" i="46" l="1"/>
  <c r="C8" i="46"/>
  <c r="C11" i="46"/>
  <c r="C9" i="46"/>
  <c r="C12" i="46"/>
  <c r="C10" i="46"/>
  <c r="C20" i="44" l="1"/>
  <c r="B20" i="44"/>
  <c r="D69" i="37" l="1"/>
  <c r="D18" i="37"/>
  <c r="C29" i="34" l="1"/>
  <c r="B25" i="26" l="1"/>
  <c r="C25" i="26"/>
  <c r="D25" i="26"/>
  <c r="J159" i="21"/>
  <c r="I159" i="21"/>
  <c r="H159" i="21"/>
  <c r="Q159" i="21"/>
  <c r="R159" i="21"/>
  <c r="S159" i="21"/>
  <c r="N159" i="21"/>
  <c r="O159" i="21"/>
  <c r="P159" i="21"/>
  <c r="K159" i="21"/>
  <c r="L159" i="21"/>
  <c r="E159" i="21"/>
  <c r="F159" i="21"/>
  <c r="B159" i="21"/>
  <c r="C159" i="21"/>
  <c r="B22" i="20"/>
  <c r="B162" i="17"/>
  <c r="C162" i="17"/>
  <c r="F162" i="17"/>
  <c r="G162" i="17"/>
  <c r="H37" i="17"/>
  <c r="H27" i="17"/>
  <c r="H14" i="17"/>
  <c r="H43" i="17"/>
  <c r="H12" i="17"/>
  <c r="H21" i="17"/>
  <c r="H31" i="17"/>
  <c r="H48" i="17"/>
  <c r="H8" i="17"/>
  <c r="H17" i="17"/>
  <c r="H10" i="17"/>
  <c r="H7" i="17"/>
  <c r="H16" i="17"/>
  <c r="H25" i="17"/>
  <c r="H6" i="17"/>
  <c r="H13" i="17"/>
  <c r="H29" i="17"/>
  <c r="H36" i="17"/>
  <c r="H39" i="17"/>
  <c r="H46" i="17"/>
  <c r="H42" i="17"/>
  <c r="H28" i="17"/>
  <c r="H40" i="17"/>
  <c r="H44" i="17"/>
  <c r="H24" i="17"/>
  <c r="H34" i="17"/>
  <c r="H35" i="17"/>
  <c r="H20" i="17"/>
  <c r="H38" i="17"/>
  <c r="H26" i="17"/>
  <c r="H45" i="17"/>
  <c r="H19" i="17"/>
  <c r="H23" i="17"/>
  <c r="H47" i="17"/>
  <c r="H9" i="17"/>
  <c r="H15" i="17"/>
  <c r="H22" i="17"/>
  <c r="H30" i="17"/>
  <c r="H33" i="17"/>
  <c r="D37" i="17"/>
  <c r="D27" i="17"/>
  <c r="D14" i="17"/>
  <c r="D43" i="17"/>
  <c r="D12" i="17"/>
  <c r="D21" i="17"/>
  <c r="D31" i="17"/>
  <c r="D48" i="17"/>
  <c r="D8" i="17"/>
  <c r="D17" i="17"/>
  <c r="D10" i="17"/>
  <c r="D7" i="17"/>
  <c r="D16" i="17"/>
  <c r="D25" i="17"/>
  <c r="D6" i="17"/>
  <c r="D13" i="17"/>
  <c r="D29" i="17"/>
  <c r="D36" i="17"/>
  <c r="D39" i="17"/>
  <c r="D46" i="17"/>
  <c r="D42" i="17"/>
  <c r="D28" i="17"/>
  <c r="D40" i="17"/>
  <c r="D44" i="17"/>
  <c r="D24" i="17"/>
  <c r="D34" i="17"/>
  <c r="D35" i="17"/>
  <c r="D20" i="17"/>
  <c r="D38" i="17"/>
  <c r="D26" i="17"/>
  <c r="D45" i="17"/>
  <c r="D19" i="17"/>
  <c r="D23" i="17"/>
  <c r="D47" i="17"/>
  <c r="D9" i="17"/>
  <c r="D15" i="17"/>
  <c r="D22" i="17"/>
  <c r="D30" i="17"/>
  <c r="D33" i="17"/>
  <c r="L8" i="17"/>
  <c r="L10" i="17"/>
  <c r="L13" i="17"/>
  <c r="L17" i="17"/>
  <c r="L24" i="17"/>
  <c r="L29" i="17"/>
  <c r="L31" i="17"/>
  <c r="L34" i="17"/>
  <c r="L36" i="17"/>
  <c r="L39" i="17"/>
  <c r="L42" i="17"/>
  <c r="L44" i="17"/>
  <c r="L46" i="17"/>
  <c r="L48" i="17"/>
  <c r="E16" i="17" l="1"/>
  <c r="E27" i="17"/>
  <c r="I40" i="17"/>
  <c r="E35" i="17"/>
  <c r="I27" i="17"/>
  <c r="D162" i="17"/>
  <c r="E47" i="17" s="1"/>
  <c r="L15" i="17"/>
  <c r="L26" i="17"/>
  <c r="L22" i="17"/>
  <c r="L20" i="17"/>
  <c r="J162" i="17"/>
  <c r="V162" i="17" s="1"/>
  <c r="L45" i="17"/>
  <c r="L40" i="17"/>
  <c r="L38" i="17"/>
  <c r="L35" i="17"/>
  <c r="L30" i="17"/>
  <c r="L27" i="17"/>
  <c r="L23" i="17"/>
  <c r="L19" i="17"/>
  <c r="L9" i="17"/>
  <c r="L47" i="17"/>
  <c r="L43" i="17"/>
  <c r="L37" i="17"/>
  <c r="L33" i="17"/>
  <c r="L28" i="17"/>
  <c r="L25" i="17"/>
  <c r="L21" i="17"/>
  <c r="L16" i="17"/>
  <c r="L14" i="17"/>
  <c r="L12" i="17"/>
  <c r="L7" i="17"/>
  <c r="H162" i="17"/>
  <c r="I15" i="17" s="1"/>
  <c r="Z159" i="21"/>
  <c r="T159" i="21"/>
  <c r="U159" i="21"/>
  <c r="X159" i="21"/>
  <c r="AA159" i="21"/>
  <c r="W159" i="21"/>
  <c r="L6" i="17"/>
  <c r="K162" i="17"/>
  <c r="W162" i="17" s="1"/>
  <c r="I36" i="17" l="1"/>
  <c r="I24" i="17"/>
  <c r="I33" i="17"/>
  <c r="I43" i="17"/>
  <c r="E38" i="17"/>
  <c r="I47" i="17"/>
  <c r="E34" i="17"/>
  <c r="E13" i="17"/>
  <c r="I46" i="17"/>
  <c r="I16" i="17"/>
  <c r="E10" i="17"/>
  <c r="I31" i="17"/>
  <c r="E19" i="17"/>
  <c r="E17" i="17"/>
  <c r="I32" i="17"/>
  <c r="I92" i="17"/>
  <c r="I124" i="17"/>
  <c r="I136" i="17"/>
  <c r="I144" i="17"/>
  <c r="I11" i="17"/>
  <c r="I127" i="17"/>
  <c r="I41" i="17"/>
  <c r="I125" i="17"/>
  <c r="I111" i="17"/>
  <c r="I74" i="17"/>
  <c r="I102" i="17"/>
  <c r="I162" i="17"/>
  <c r="I155" i="17"/>
  <c r="I146" i="17"/>
  <c r="I52" i="17"/>
  <c r="I157" i="17"/>
  <c r="I105" i="17"/>
  <c r="I147" i="17"/>
  <c r="I128" i="17"/>
  <c r="I108" i="17"/>
  <c r="I18" i="17"/>
  <c r="I75" i="17"/>
  <c r="I58" i="17"/>
  <c r="I161" i="17"/>
  <c r="I109" i="17"/>
  <c r="I59" i="17"/>
  <c r="I159" i="17"/>
  <c r="I140" i="17"/>
  <c r="I120" i="17"/>
  <c r="I103" i="17"/>
  <c r="I86" i="17"/>
  <c r="I69" i="17"/>
  <c r="I53" i="17"/>
  <c r="I142" i="17"/>
  <c r="I91" i="17"/>
  <c r="I153" i="17"/>
  <c r="I134" i="17"/>
  <c r="I115" i="17"/>
  <c r="I97" i="17"/>
  <c r="I81" i="17"/>
  <c r="I64" i="17"/>
  <c r="I107" i="17"/>
  <c r="I158" i="17"/>
  <c r="I119" i="17"/>
  <c r="I85" i="17"/>
  <c r="I148" i="17"/>
  <c r="I88" i="17"/>
  <c r="I160" i="17"/>
  <c r="I141" i="17"/>
  <c r="I121" i="17"/>
  <c r="I104" i="17"/>
  <c r="I87" i="17"/>
  <c r="I70" i="17"/>
  <c r="I54" i="17"/>
  <c r="I152" i="17"/>
  <c r="I96" i="17"/>
  <c r="I50" i="17"/>
  <c r="I154" i="17"/>
  <c r="I135" i="17"/>
  <c r="I116" i="17"/>
  <c r="I98" i="17"/>
  <c r="I82" i="17"/>
  <c r="I65" i="17"/>
  <c r="I129" i="17"/>
  <c r="I80" i="17"/>
  <c r="I149" i="17"/>
  <c r="I130" i="17"/>
  <c r="I110" i="17"/>
  <c r="I93" i="17"/>
  <c r="I77" i="17"/>
  <c r="I60" i="17"/>
  <c r="I126" i="17"/>
  <c r="I57" i="17"/>
  <c r="I55" i="17"/>
  <c r="I139" i="17"/>
  <c r="I68" i="17"/>
  <c r="I133" i="17"/>
  <c r="I76" i="17"/>
  <c r="I156" i="17"/>
  <c r="I137" i="17"/>
  <c r="I117" i="17"/>
  <c r="I99" i="17"/>
  <c r="I83" i="17"/>
  <c r="I66" i="17"/>
  <c r="I49" i="17"/>
  <c r="I138" i="17"/>
  <c r="I84" i="17"/>
  <c r="I150" i="17"/>
  <c r="I131" i="17"/>
  <c r="I112" i="17"/>
  <c r="I94" i="17"/>
  <c r="I78" i="17"/>
  <c r="I61" i="17"/>
  <c r="I114" i="17"/>
  <c r="I67" i="17"/>
  <c r="I143" i="17"/>
  <c r="I123" i="17"/>
  <c r="I106" i="17"/>
  <c r="I89" i="17"/>
  <c r="I72" i="17"/>
  <c r="I56" i="17"/>
  <c r="I118" i="17"/>
  <c r="I63" i="17"/>
  <c r="I151" i="17"/>
  <c r="I132" i="17"/>
  <c r="I113" i="17"/>
  <c r="I95" i="17"/>
  <c r="I79" i="17"/>
  <c r="I62" i="17"/>
  <c r="I122" i="17"/>
  <c r="I71" i="17"/>
  <c r="I145" i="17"/>
  <c r="I90" i="17"/>
  <c r="I73" i="17"/>
  <c r="I100" i="17"/>
  <c r="I101" i="17"/>
  <c r="I51" i="17"/>
  <c r="I21" i="17"/>
  <c r="I28" i="17"/>
  <c r="I30" i="17"/>
  <c r="E6" i="17"/>
  <c r="E45" i="17"/>
  <c r="I37" i="17"/>
  <c r="I23" i="17"/>
  <c r="E30" i="17"/>
  <c r="I10" i="17"/>
  <c r="I35" i="17"/>
  <c r="E43" i="17"/>
  <c r="E46" i="17"/>
  <c r="E15" i="17"/>
  <c r="E25" i="17"/>
  <c r="I48" i="17"/>
  <c r="I44" i="17"/>
  <c r="E37" i="17"/>
  <c r="E29" i="17"/>
  <c r="E23" i="17"/>
  <c r="I42" i="17"/>
  <c r="E28" i="17"/>
  <c r="I17" i="17"/>
  <c r="I34" i="17"/>
  <c r="E14" i="17"/>
  <c r="E39" i="17"/>
  <c r="E9" i="17"/>
  <c r="I8" i="17"/>
  <c r="E21" i="17"/>
  <c r="I6" i="17"/>
  <c r="I45" i="17"/>
  <c r="E48" i="17"/>
  <c r="E44" i="17"/>
  <c r="E26" i="17"/>
  <c r="I7" i="17"/>
  <c r="I20" i="17"/>
  <c r="E12" i="17"/>
  <c r="E42" i="17"/>
  <c r="E22" i="17"/>
  <c r="I38" i="17"/>
  <c r="E11" i="17"/>
  <c r="E111" i="17"/>
  <c r="E127" i="17"/>
  <c r="E155" i="17"/>
  <c r="E162" i="17"/>
  <c r="E32" i="17"/>
  <c r="E92" i="17"/>
  <c r="E124" i="17"/>
  <c r="E136" i="17"/>
  <c r="E144" i="17"/>
  <c r="E74" i="17"/>
  <c r="E41" i="17"/>
  <c r="E125" i="17"/>
  <c r="E102" i="17"/>
  <c r="E52" i="17"/>
  <c r="E146" i="17"/>
  <c r="E154" i="17"/>
  <c r="E94" i="17"/>
  <c r="E158" i="17"/>
  <c r="E139" i="17"/>
  <c r="E119" i="17"/>
  <c r="E101" i="17"/>
  <c r="E85" i="17"/>
  <c r="E68" i="17"/>
  <c r="E51" i="17"/>
  <c r="E150" i="17"/>
  <c r="E98" i="17"/>
  <c r="E152" i="17"/>
  <c r="E133" i="17"/>
  <c r="E114" i="17"/>
  <c r="E96" i="17"/>
  <c r="E80" i="17"/>
  <c r="E63" i="17"/>
  <c r="E145" i="17"/>
  <c r="E90" i="17"/>
  <c r="E161" i="17"/>
  <c r="E147" i="17"/>
  <c r="E128" i="17"/>
  <c r="E108" i="17"/>
  <c r="E18" i="17"/>
  <c r="E75" i="17"/>
  <c r="E58" i="17"/>
  <c r="E138" i="17"/>
  <c r="E50" i="17"/>
  <c r="E103" i="17"/>
  <c r="E151" i="17"/>
  <c r="E95" i="17"/>
  <c r="E140" i="17"/>
  <c r="E86" i="17"/>
  <c r="E153" i="17"/>
  <c r="E134" i="17"/>
  <c r="E115" i="17"/>
  <c r="E97" i="17"/>
  <c r="E81" i="17"/>
  <c r="E64" i="17"/>
  <c r="E135" i="17"/>
  <c r="E82" i="17"/>
  <c r="E148" i="17"/>
  <c r="E129" i="17"/>
  <c r="E109" i="17"/>
  <c r="E91" i="17"/>
  <c r="E76" i="17"/>
  <c r="E59" i="17"/>
  <c r="E120" i="17"/>
  <c r="E78" i="17"/>
  <c r="E160" i="17"/>
  <c r="E141" i="17"/>
  <c r="E121" i="17"/>
  <c r="E104" i="17"/>
  <c r="E87" i="17"/>
  <c r="E70" i="17"/>
  <c r="E54" i="17"/>
  <c r="E100" i="17"/>
  <c r="E53" i="17"/>
  <c r="E132" i="17"/>
  <c r="E79" i="17"/>
  <c r="E126" i="17"/>
  <c r="E69" i="17"/>
  <c r="E149" i="17"/>
  <c r="E130" i="17"/>
  <c r="E110" i="17"/>
  <c r="E93" i="17"/>
  <c r="E77" i="17"/>
  <c r="E60" i="17"/>
  <c r="E131" i="17"/>
  <c r="E73" i="17"/>
  <c r="E142" i="17"/>
  <c r="E122" i="17"/>
  <c r="E105" i="17"/>
  <c r="E88" i="17"/>
  <c r="E71" i="17"/>
  <c r="E55" i="17"/>
  <c r="E116" i="17"/>
  <c r="E65" i="17"/>
  <c r="E156" i="17"/>
  <c r="E137" i="17"/>
  <c r="E117" i="17"/>
  <c r="E99" i="17"/>
  <c r="E83" i="17"/>
  <c r="E66" i="17"/>
  <c r="E49" i="17"/>
  <c r="E107" i="17"/>
  <c r="E57" i="17"/>
  <c r="E143" i="17"/>
  <c r="E123" i="17"/>
  <c r="E106" i="17"/>
  <c r="E89" i="17"/>
  <c r="E72" i="17"/>
  <c r="E56" i="17"/>
  <c r="E112" i="17"/>
  <c r="E61" i="17"/>
  <c r="E157" i="17"/>
  <c r="E118" i="17"/>
  <c r="E84" i="17"/>
  <c r="E67" i="17"/>
  <c r="E159" i="17"/>
  <c r="E113" i="17"/>
  <c r="E62" i="17"/>
  <c r="I25" i="17"/>
  <c r="I26" i="17"/>
  <c r="E31" i="17"/>
  <c r="E40" i="17"/>
  <c r="E33" i="17"/>
  <c r="I29" i="17"/>
  <c r="E36" i="17"/>
  <c r="I14" i="17"/>
  <c r="I39" i="17"/>
  <c r="I9" i="17"/>
  <c r="E7" i="17"/>
  <c r="E20" i="17"/>
  <c r="I13" i="17"/>
  <c r="I19" i="17"/>
  <c r="E8" i="17"/>
  <c r="E24" i="17"/>
  <c r="I12" i="17"/>
  <c r="I22" i="17"/>
  <c r="Y159" i="21"/>
  <c r="V159" i="21"/>
  <c r="L162" i="17"/>
  <c r="M22" i="17" s="1"/>
  <c r="AB159" i="21"/>
  <c r="M35" i="17" l="1"/>
  <c r="M40" i="17"/>
  <c r="M14" i="17"/>
  <c r="M15" i="17"/>
  <c r="M23" i="17"/>
  <c r="M30" i="17"/>
  <c r="M43" i="17"/>
  <c r="M37" i="17"/>
  <c r="M47" i="17"/>
  <c r="M19" i="17"/>
  <c r="M9" i="17"/>
  <c r="M20" i="17"/>
  <c r="M25" i="17"/>
  <c r="M21" i="17"/>
  <c r="M7" i="17"/>
  <c r="M26" i="17"/>
  <c r="M33" i="17"/>
  <c r="M41" i="17"/>
  <c r="M125" i="17"/>
  <c r="M74" i="17"/>
  <c r="M102" i="17"/>
  <c r="M11" i="17"/>
  <c r="M111" i="17"/>
  <c r="M127" i="17"/>
  <c r="M144" i="17"/>
  <c r="M92" i="17"/>
  <c r="M124" i="17"/>
  <c r="M162" i="17"/>
  <c r="M136" i="17"/>
  <c r="M32" i="17"/>
  <c r="M155" i="17"/>
  <c r="M52" i="17"/>
  <c r="M146" i="17"/>
  <c r="M159" i="17"/>
  <c r="M98" i="17"/>
  <c r="M153" i="17"/>
  <c r="M134" i="17"/>
  <c r="M115" i="17"/>
  <c r="M97" i="17"/>
  <c r="M81" i="17"/>
  <c r="M64" i="17"/>
  <c r="M126" i="17"/>
  <c r="M73" i="17"/>
  <c r="M148" i="17"/>
  <c r="M129" i="17"/>
  <c r="M109" i="17"/>
  <c r="M91" i="17"/>
  <c r="M76" i="17"/>
  <c r="M59" i="17"/>
  <c r="M154" i="17"/>
  <c r="M103" i="17"/>
  <c r="M160" i="17"/>
  <c r="M141" i="17"/>
  <c r="M121" i="17"/>
  <c r="M104" i="17"/>
  <c r="M87" i="17"/>
  <c r="M70" i="17"/>
  <c r="M54" i="17"/>
  <c r="M152" i="17"/>
  <c r="M80" i="17"/>
  <c r="M116" i="17"/>
  <c r="M147" i="17"/>
  <c r="M18" i="17"/>
  <c r="M135" i="17"/>
  <c r="M82" i="17"/>
  <c r="M149" i="17"/>
  <c r="M130" i="17"/>
  <c r="M110" i="17"/>
  <c r="M93" i="17"/>
  <c r="M77" i="17"/>
  <c r="M60" i="17"/>
  <c r="M112" i="17"/>
  <c r="M61" i="17"/>
  <c r="M161" i="17"/>
  <c r="M142" i="17"/>
  <c r="M122" i="17"/>
  <c r="M105" i="17"/>
  <c r="M88" i="17"/>
  <c r="M71" i="17"/>
  <c r="M55" i="17"/>
  <c r="M140" i="17"/>
  <c r="M90" i="17"/>
  <c r="M156" i="17"/>
  <c r="M137" i="17"/>
  <c r="M117" i="17"/>
  <c r="M99" i="17"/>
  <c r="M83" i="17"/>
  <c r="M66" i="17"/>
  <c r="M49" i="17"/>
  <c r="M114" i="17"/>
  <c r="M63" i="17"/>
  <c r="M128" i="17"/>
  <c r="M75" i="17"/>
  <c r="M120" i="17"/>
  <c r="M69" i="17"/>
  <c r="M143" i="17"/>
  <c r="M123" i="17"/>
  <c r="M106" i="17"/>
  <c r="M89" i="17"/>
  <c r="M72" i="17"/>
  <c r="M56" i="17"/>
  <c r="M150" i="17"/>
  <c r="M94" i="17"/>
  <c r="M53" i="17"/>
  <c r="M157" i="17"/>
  <c r="M138" i="17"/>
  <c r="M118" i="17"/>
  <c r="M100" i="17"/>
  <c r="M84" i="17"/>
  <c r="M67" i="17"/>
  <c r="M50" i="17"/>
  <c r="M131" i="17"/>
  <c r="M78" i="17"/>
  <c r="M151" i="17"/>
  <c r="M132" i="17"/>
  <c r="M113" i="17"/>
  <c r="M95" i="17"/>
  <c r="M79" i="17"/>
  <c r="M62" i="17"/>
  <c r="M107" i="17"/>
  <c r="M57" i="17"/>
  <c r="M158" i="17"/>
  <c r="M139" i="17"/>
  <c r="M119" i="17"/>
  <c r="M101" i="17"/>
  <c r="M85" i="17"/>
  <c r="M68" i="17"/>
  <c r="M51" i="17"/>
  <c r="M145" i="17"/>
  <c r="M86" i="17"/>
  <c r="M133" i="17"/>
  <c r="M96" i="17"/>
  <c r="M65" i="17"/>
  <c r="M108" i="17"/>
  <c r="M58" i="17"/>
  <c r="M31" i="17"/>
  <c r="M10" i="17"/>
  <c r="M13" i="17"/>
  <c r="M36" i="17"/>
  <c r="M8" i="17"/>
  <c r="M29" i="17"/>
  <c r="M48" i="17"/>
  <c r="M24" i="17"/>
  <c r="M42" i="17"/>
  <c r="M44" i="17"/>
  <c r="M46" i="17"/>
  <c r="M39" i="17"/>
  <c r="M34" i="17"/>
  <c r="M17" i="17"/>
  <c r="M38" i="17"/>
  <c r="M12" i="17"/>
  <c r="M6" i="17"/>
  <c r="M27" i="17"/>
  <c r="M45" i="17"/>
  <c r="M16" i="17"/>
  <c r="M28" i="17"/>
  <c r="J22" i="14"/>
  <c r="J21" i="14"/>
  <c r="I22" i="14"/>
  <c r="I21" i="14"/>
  <c r="H22" i="14"/>
  <c r="H21" i="14"/>
  <c r="K24" i="13" l="1"/>
  <c r="K8" i="13"/>
  <c r="C8" i="13"/>
  <c r="T129" i="8"/>
  <c r="U129" i="8"/>
  <c r="V129" i="8"/>
  <c r="W129" i="8"/>
  <c r="X129" i="8"/>
  <c r="Y129" i="8"/>
  <c r="Z129" i="8"/>
  <c r="AA129" i="8"/>
  <c r="AB129" i="8"/>
  <c r="AY129" i="8" l="1"/>
  <c r="BB129" i="8"/>
  <c r="AW8" i="8"/>
  <c r="AU129" i="8"/>
  <c r="AV129" i="8"/>
  <c r="AZ8" i="8"/>
  <c r="AX129" i="8"/>
  <c r="BC8" i="8"/>
  <c r="BA129" i="8"/>
  <c r="AZ129" i="8" l="1"/>
  <c r="BC129" i="8"/>
  <c r="F38" i="12" s="1"/>
  <c r="L33" i="13" s="1"/>
  <c r="L39" i="13" s="1"/>
  <c r="AW129" i="8"/>
  <c r="D8" i="74" l="1"/>
  <c r="D9" i="74"/>
  <c r="D10" i="74"/>
  <c r="D11" i="74"/>
  <c r="D12" i="74"/>
  <c r="D13" i="74"/>
  <c r="D17" i="74"/>
  <c r="D18" i="74"/>
  <c r="D19" i="74"/>
  <c r="D20" i="74"/>
  <c r="D21" i="74"/>
  <c r="D6" i="74"/>
  <c r="D7" i="74"/>
  <c r="E13" i="74" l="1"/>
  <c r="E9" i="74"/>
  <c r="E19" i="74"/>
  <c r="E12" i="74"/>
  <c r="D22" i="74"/>
  <c r="E21" i="74" s="1"/>
  <c r="B23" i="69"/>
  <c r="C22" i="69" s="1"/>
  <c r="H23" i="69"/>
  <c r="D10" i="68"/>
  <c r="M10" i="68" s="1"/>
  <c r="D11" i="68"/>
  <c r="M11" i="68" s="1"/>
  <c r="D12" i="68"/>
  <c r="M12" i="68" s="1"/>
  <c r="D13" i="68"/>
  <c r="M13" i="68" s="1"/>
  <c r="D14" i="68"/>
  <c r="M14" i="68" s="1"/>
  <c r="D15" i="68"/>
  <c r="M15" i="68" s="1"/>
  <c r="D16" i="68"/>
  <c r="M16" i="68" s="1"/>
  <c r="D17" i="68"/>
  <c r="M17" i="68" s="1"/>
  <c r="D18" i="68"/>
  <c r="M18" i="68" s="1"/>
  <c r="D20" i="68"/>
  <c r="M20" i="68" s="1"/>
  <c r="D21" i="68"/>
  <c r="M21" i="68" s="1"/>
  <c r="D22" i="68"/>
  <c r="M22" i="68" s="1"/>
  <c r="D23" i="68"/>
  <c r="M23" i="68" s="1"/>
  <c r="D24" i="68"/>
  <c r="M24" i="68" s="1"/>
  <c r="D25" i="68"/>
  <c r="M25" i="68" s="1"/>
  <c r="D26" i="68"/>
  <c r="M26" i="68" s="1"/>
  <c r="D27" i="68"/>
  <c r="M27" i="68" s="1"/>
  <c r="D28" i="68"/>
  <c r="M28" i="68" s="1"/>
  <c r="D29" i="68"/>
  <c r="M29" i="68" s="1"/>
  <c r="D30" i="68"/>
  <c r="M30" i="68" s="1"/>
  <c r="D31" i="68"/>
  <c r="M31" i="68" s="1"/>
  <c r="D32" i="68"/>
  <c r="M32" i="68" s="1"/>
  <c r="D33" i="68"/>
  <c r="M33" i="68" s="1"/>
  <c r="D34" i="68"/>
  <c r="M34" i="68" s="1"/>
  <c r="D35" i="68"/>
  <c r="M35" i="68" s="1"/>
  <c r="D36" i="68"/>
  <c r="M36" i="68" s="1"/>
  <c r="D37" i="68"/>
  <c r="M37" i="68" s="1"/>
  <c r="D38" i="68"/>
  <c r="M38" i="68" s="1"/>
  <c r="D39" i="68"/>
  <c r="M39" i="68" s="1"/>
  <c r="D40" i="68"/>
  <c r="M40" i="68" s="1"/>
  <c r="D41" i="68"/>
  <c r="M41" i="68" s="1"/>
  <c r="D42" i="68"/>
  <c r="M42" i="68" s="1"/>
  <c r="D43" i="68"/>
  <c r="M43" i="68" s="1"/>
  <c r="D44" i="68"/>
  <c r="M44" i="68" s="1"/>
  <c r="D45" i="68"/>
  <c r="M45" i="68" s="1"/>
  <c r="D46" i="68"/>
  <c r="M46" i="68" s="1"/>
  <c r="D47" i="68"/>
  <c r="M47" i="68" s="1"/>
  <c r="D49" i="68"/>
  <c r="M49" i="68" s="1"/>
  <c r="D50" i="68"/>
  <c r="M50" i="68" s="1"/>
  <c r="D51" i="68"/>
  <c r="M51" i="68" s="1"/>
  <c r="D53" i="68"/>
  <c r="M53" i="68" s="1"/>
  <c r="D54" i="68"/>
  <c r="M54" i="68" s="1"/>
  <c r="D55" i="68"/>
  <c r="M55" i="68" s="1"/>
  <c r="D56" i="68"/>
  <c r="M56" i="68" s="1"/>
  <c r="D57" i="68"/>
  <c r="M57" i="68" s="1"/>
  <c r="C58" i="68"/>
  <c r="B58" i="68"/>
  <c r="D9" i="68"/>
  <c r="M9" i="68" s="1"/>
  <c r="D8" i="68"/>
  <c r="M8" i="68" s="1"/>
  <c r="D7" i="68"/>
  <c r="M7" i="68" s="1"/>
  <c r="E17" i="74" l="1"/>
  <c r="E22" i="74"/>
  <c r="E14" i="74"/>
  <c r="E15" i="74"/>
  <c r="E16" i="74"/>
  <c r="E7" i="74"/>
  <c r="E6" i="74"/>
  <c r="E11" i="74"/>
  <c r="E8" i="74"/>
  <c r="E20" i="74"/>
  <c r="E10" i="74"/>
  <c r="E18" i="74"/>
  <c r="C7" i="69"/>
  <c r="C8" i="69"/>
  <c r="C9" i="69"/>
  <c r="C10" i="69"/>
  <c r="C11" i="69"/>
  <c r="C12" i="69"/>
  <c r="C13" i="69"/>
  <c r="C14" i="69"/>
  <c r="C15" i="69"/>
  <c r="C16" i="69"/>
  <c r="C17" i="69"/>
  <c r="C18" i="69"/>
  <c r="C19" i="69"/>
  <c r="C20" i="69"/>
  <c r="C21" i="69"/>
  <c r="P22" i="74"/>
  <c r="I22" i="69"/>
  <c r="I20" i="69"/>
  <c r="I18" i="69"/>
  <c r="I16" i="69"/>
  <c r="I14" i="69"/>
  <c r="I12" i="69"/>
  <c r="I10" i="69"/>
  <c r="I8" i="69"/>
  <c r="I9" i="69"/>
  <c r="I11" i="69"/>
  <c r="I13" i="69"/>
  <c r="I15" i="69"/>
  <c r="I17" i="69"/>
  <c r="I19" i="69"/>
  <c r="I21" i="69"/>
  <c r="I7" i="69"/>
  <c r="D58" i="68"/>
  <c r="L58" i="68"/>
  <c r="Q22" i="74" l="1"/>
  <c r="Q6" i="74"/>
  <c r="Q16" i="74"/>
  <c r="Q14" i="74"/>
  <c r="Q13" i="74"/>
  <c r="Q19" i="74"/>
  <c r="Q9" i="74"/>
  <c r="Q8" i="74"/>
  <c r="Q7" i="74"/>
  <c r="Q10" i="74"/>
  <c r="Q21" i="74"/>
  <c r="Q12" i="74"/>
  <c r="Q17" i="74"/>
  <c r="Q11" i="74"/>
  <c r="Q18" i="74"/>
  <c r="Q15" i="74"/>
  <c r="Q20" i="74"/>
  <c r="C23" i="69"/>
  <c r="I23" i="69"/>
  <c r="M58" i="68"/>
  <c r="B73" i="64" l="1"/>
  <c r="B52" i="64"/>
  <c r="E10" i="64"/>
  <c r="E33" i="64"/>
  <c r="B10" i="64"/>
  <c r="F82" i="62" l="1"/>
  <c r="G82" i="62" s="1"/>
  <c r="B82" i="62"/>
  <c r="C82" i="62" s="1"/>
  <c r="G81" i="62"/>
  <c r="C81" i="62"/>
  <c r="G80" i="62"/>
  <c r="C80" i="62"/>
  <c r="G79" i="62"/>
  <c r="C79" i="62"/>
  <c r="G78" i="62"/>
  <c r="C78" i="62"/>
  <c r="G77" i="62"/>
  <c r="C77" i="62"/>
  <c r="G74" i="62"/>
  <c r="C74" i="62"/>
  <c r="F64" i="62"/>
  <c r="G64" i="62" s="1"/>
  <c r="B64" i="62"/>
  <c r="C64" i="62" s="1"/>
  <c r="G63" i="62"/>
  <c r="C63" i="62"/>
  <c r="G62" i="62"/>
  <c r="C62" i="62"/>
  <c r="G61" i="62"/>
  <c r="C61" i="62"/>
  <c r="G60" i="62"/>
  <c r="C60" i="62"/>
  <c r="G59" i="62"/>
  <c r="C59" i="62"/>
  <c r="G56" i="62"/>
  <c r="C56" i="62"/>
  <c r="G46" i="62"/>
  <c r="B45" i="62"/>
  <c r="C45" i="62" s="1"/>
  <c r="G45" i="62"/>
  <c r="G44" i="62"/>
  <c r="C44" i="62"/>
  <c r="G43" i="62"/>
  <c r="C43" i="62"/>
  <c r="G42" i="62"/>
  <c r="C42" i="62"/>
  <c r="G41" i="62"/>
  <c r="C41" i="62"/>
  <c r="G38" i="62"/>
  <c r="C38" i="62"/>
  <c r="F30" i="62"/>
  <c r="G30" i="62" s="1"/>
  <c r="B30" i="62"/>
  <c r="C30" i="62" s="1"/>
  <c r="G29" i="62"/>
  <c r="C29" i="62"/>
  <c r="G28" i="62"/>
  <c r="C28" i="62"/>
  <c r="G27" i="62"/>
  <c r="C27" i="62"/>
  <c r="G26" i="62"/>
  <c r="C26" i="62"/>
  <c r="G25" i="62"/>
  <c r="C25" i="62"/>
  <c r="G22" i="62"/>
  <c r="C22" i="62"/>
  <c r="F14" i="62"/>
  <c r="G14" i="62" s="1"/>
  <c r="B14" i="62"/>
  <c r="C14" i="62" s="1"/>
  <c r="G13" i="62"/>
  <c r="C13" i="62"/>
  <c r="G12" i="62"/>
  <c r="C12" i="62"/>
  <c r="G11" i="62"/>
  <c r="C11" i="62"/>
  <c r="G10" i="62"/>
  <c r="C10" i="62"/>
  <c r="G9" i="62"/>
  <c r="C9" i="62"/>
  <c r="G6" i="62"/>
  <c r="C6" i="62"/>
  <c r="D15" i="60"/>
  <c r="C15" i="60"/>
  <c r="B15" i="60"/>
  <c r="E14" i="60"/>
  <c r="E13" i="60"/>
  <c r="E12" i="60"/>
  <c r="E11" i="60"/>
  <c r="E10" i="60"/>
  <c r="D10" i="58"/>
  <c r="D11" i="58"/>
  <c r="D12" i="58"/>
  <c r="D13" i="58"/>
  <c r="D14" i="58"/>
  <c r="D15" i="58"/>
  <c r="D18" i="58"/>
  <c r="D19" i="58"/>
  <c r="D20" i="58"/>
  <c r="D21" i="58"/>
  <c r="D22" i="58"/>
  <c r="D23" i="58"/>
  <c r="D24" i="58"/>
  <c r="D25" i="58"/>
  <c r="D26" i="58"/>
  <c r="D27" i="58"/>
  <c r="D28" i="58"/>
  <c r="D31" i="58"/>
  <c r="D32" i="58"/>
  <c r="D33" i="58"/>
  <c r="D34" i="58"/>
  <c r="D35" i="58"/>
  <c r="D36" i="58"/>
  <c r="D37" i="58"/>
  <c r="D38" i="58"/>
  <c r="D39" i="58"/>
  <c r="D40" i="58"/>
  <c r="D41" i="58"/>
  <c r="D42" i="58"/>
  <c r="D43" i="58"/>
  <c r="D46" i="58"/>
  <c r="D47" i="58"/>
  <c r="D48" i="58"/>
  <c r="D49" i="58"/>
  <c r="D50" i="58"/>
  <c r="D51" i="58"/>
  <c r="D52" i="58"/>
  <c r="D53" i="58"/>
  <c r="D54" i="58"/>
  <c r="D55" i="58"/>
  <c r="D56" i="58"/>
  <c r="D57" i="58"/>
  <c r="D58" i="58"/>
  <c r="D59" i="58"/>
  <c r="D60" i="58"/>
  <c r="D62" i="58"/>
  <c r="D63" i="58"/>
  <c r="D64" i="58"/>
  <c r="D65" i="58"/>
  <c r="D66" i="58"/>
  <c r="D67" i="58"/>
  <c r="D68" i="58"/>
  <c r="D69" i="58"/>
  <c r="D70" i="58"/>
  <c r="D71" i="58"/>
  <c r="D72" i="58"/>
  <c r="D73" i="58"/>
  <c r="D74" i="58"/>
  <c r="D75" i="58"/>
  <c r="D5" i="58"/>
  <c r="D6" i="58"/>
  <c r="D7" i="58"/>
  <c r="D8" i="58"/>
  <c r="D9" i="58"/>
  <c r="M76" i="58" l="1"/>
  <c r="N61" i="58" s="1"/>
  <c r="K76" i="58"/>
  <c r="D76" i="58"/>
  <c r="B7" i="60" s="1"/>
  <c r="E15" i="60"/>
  <c r="O27" i="58"/>
  <c r="O11" i="58"/>
  <c r="O8" i="58"/>
  <c r="O69" i="58"/>
  <c r="O55" i="58"/>
  <c r="O51" i="58"/>
  <c r="O50" i="58"/>
  <c r="O71" i="58"/>
  <c r="O70" i="58"/>
  <c r="O32" i="58"/>
  <c r="O31" i="58"/>
  <c r="O28" i="58"/>
  <c r="O75" i="58"/>
  <c r="O65" i="58"/>
  <c r="O62" i="58"/>
  <c r="O59" i="58"/>
  <c r="O58" i="58"/>
  <c r="O38" i="58"/>
  <c r="O36" i="58"/>
  <c r="O25" i="58"/>
  <c r="O19" i="58"/>
  <c r="O73" i="58"/>
  <c r="O72" i="58"/>
  <c r="O68" i="58"/>
  <c r="O67" i="58"/>
  <c r="O66" i="58"/>
  <c r="O56" i="58"/>
  <c r="O42" i="58"/>
  <c r="O40" i="58"/>
  <c r="O39" i="58"/>
  <c r="O34" i="58"/>
  <c r="O33" i="58"/>
  <c r="O18" i="58"/>
  <c r="O15" i="58"/>
  <c r="O14" i="58"/>
  <c r="O13" i="58"/>
  <c r="O12" i="58"/>
  <c r="O74" i="58"/>
  <c r="O63" i="58"/>
  <c r="O57" i="58"/>
  <c r="O54" i="58"/>
  <c r="O53" i="58"/>
  <c r="O52" i="58"/>
  <c r="O48" i="58"/>
  <c r="O47" i="58"/>
  <c r="O46" i="58"/>
  <c r="O35" i="58"/>
  <c r="O26" i="58"/>
  <c r="O24" i="58"/>
  <c r="O23" i="58"/>
  <c r="O22" i="58"/>
  <c r="O21" i="58"/>
  <c r="O20" i="58"/>
  <c r="O10" i="58"/>
  <c r="O9" i="58"/>
  <c r="O64" i="58"/>
  <c r="O49" i="58"/>
  <c r="O43" i="58"/>
  <c r="O60" i="58"/>
  <c r="O41" i="58"/>
  <c r="O37" i="58"/>
  <c r="O6" i="58"/>
  <c r="O5" i="58"/>
  <c r="O7" i="58"/>
  <c r="B32" i="60" l="1"/>
  <c r="E7" i="60"/>
  <c r="L45" i="58"/>
  <c r="L29" i="58"/>
  <c r="N45" i="58"/>
  <c r="N29" i="58"/>
  <c r="L30" i="58"/>
  <c r="L44" i="58"/>
  <c r="N30" i="58"/>
  <c r="N44" i="58"/>
  <c r="L76" i="58"/>
  <c r="L5" i="58"/>
  <c r="L16" i="58"/>
  <c r="L17" i="58"/>
  <c r="N17" i="58"/>
  <c r="N16" i="58"/>
  <c r="O76" i="58"/>
  <c r="P61" i="58" s="1"/>
  <c r="L8" i="58"/>
  <c r="L9" i="58"/>
  <c r="L10" i="58"/>
  <c r="L11" i="58"/>
  <c r="L12" i="58"/>
  <c r="L13" i="58"/>
  <c r="L14" i="58"/>
  <c r="L15" i="58"/>
  <c r="L18" i="58"/>
  <c r="L19" i="58"/>
  <c r="L20" i="58"/>
  <c r="L21" i="58"/>
  <c r="L22" i="58"/>
  <c r="L23" i="58"/>
  <c r="L24" i="58"/>
  <c r="L25" i="58"/>
  <c r="L26" i="58"/>
  <c r="L27" i="58"/>
  <c r="L28" i="58"/>
  <c r="L31" i="58"/>
  <c r="L32" i="58"/>
  <c r="L33" i="58"/>
  <c r="L34" i="58"/>
  <c r="L35" i="58"/>
  <c r="L36" i="58"/>
  <c r="L37" i="58"/>
  <c r="L38" i="58"/>
  <c r="L39" i="58"/>
  <c r="L40" i="58"/>
  <c r="L41" i="58"/>
  <c r="L42" i="58"/>
  <c r="L43" i="58"/>
  <c r="L46" i="58"/>
  <c r="L47" i="58"/>
  <c r="L48" i="58"/>
  <c r="L49" i="58"/>
  <c r="L50" i="58"/>
  <c r="L51" i="58"/>
  <c r="L52" i="58"/>
  <c r="L53" i="58"/>
  <c r="L54" i="58"/>
  <c r="L55" i="58"/>
  <c r="L56" i="58"/>
  <c r="L57" i="58"/>
  <c r="L58" i="58"/>
  <c r="L59" i="58"/>
  <c r="L62" i="58"/>
  <c r="L63" i="58"/>
  <c r="L64" i="58"/>
  <c r="L65" i="58"/>
  <c r="L66" i="58"/>
  <c r="L67" i="58"/>
  <c r="L68" i="58"/>
  <c r="L69" i="58"/>
  <c r="L70" i="58"/>
  <c r="L71" i="58"/>
  <c r="L72" i="58"/>
  <c r="L73" i="58"/>
  <c r="L74" i="58"/>
  <c r="L75" i="58"/>
  <c r="N7" i="58"/>
  <c r="N8" i="58"/>
  <c r="N9" i="58"/>
  <c r="N10" i="58"/>
  <c r="N11" i="58"/>
  <c r="N12" i="58"/>
  <c r="N13" i="58"/>
  <c r="N14" i="58"/>
  <c r="N15" i="58"/>
  <c r="N18" i="58"/>
  <c r="N19" i="58"/>
  <c r="N20" i="58"/>
  <c r="N21" i="58"/>
  <c r="N22" i="58"/>
  <c r="N23" i="58"/>
  <c r="N24" i="58"/>
  <c r="N25" i="58"/>
  <c r="N26" i="58"/>
  <c r="N27" i="58"/>
  <c r="N28" i="58"/>
  <c r="N31" i="58"/>
  <c r="N32" i="58"/>
  <c r="N33" i="58"/>
  <c r="N34" i="58"/>
  <c r="N35" i="58"/>
  <c r="N36" i="58"/>
  <c r="N37" i="58"/>
  <c r="N38" i="58"/>
  <c r="N39" i="58"/>
  <c r="N40" i="58"/>
  <c r="N41" i="58"/>
  <c r="N42" i="58"/>
  <c r="N43" i="58"/>
  <c r="N46" i="58"/>
  <c r="N47" i="58"/>
  <c r="N48" i="58"/>
  <c r="N49" i="58"/>
  <c r="N50" i="58"/>
  <c r="N51" i="58"/>
  <c r="N52" i="58"/>
  <c r="N53" i="58"/>
  <c r="N54" i="58"/>
  <c r="N55" i="58"/>
  <c r="N56" i="58"/>
  <c r="N57" i="58"/>
  <c r="N58" i="58"/>
  <c r="N59" i="58"/>
  <c r="N60" i="58"/>
  <c r="N62" i="58"/>
  <c r="N63" i="58"/>
  <c r="N64" i="58"/>
  <c r="N65" i="58"/>
  <c r="N66" i="58"/>
  <c r="N67" i="58"/>
  <c r="N68" i="58"/>
  <c r="N69" i="58"/>
  <c r="N70" i="58"/>
  <c r="N71" i="58"/>
  <c r="N72" i="58"/>
  <c r="N73" i="58"/>
  <c r="N74" i="58"/>
  <c r="N75" i="58"/>
  <c r="L6" i="58"/>
  <c r="N6" i="58"/>
  <c r="L7" i="58"/>
  <c r="N5" i="58"/>
  <c r="D26" i="56"/>
  <c r="B4" i="57" s="1"/>
  <c r="C26" i="56"/>
  <c r="B3" i="57" s="1"/>
  <c r="B26" i="56"/>
  <c r="B2" i="57" s="1"/>
  <c r="E10" i="55"/>
  <c r="B31" i="53"/>
  <c r="C31" i="53" s="1"/>
  <c r="F49" i="53"/>
  <c r="G49" i="53" s="1"/>
  <c r="C51" i="53"/>
  <c r="G48" i="53"/>
  <c r="C48" i="53"/>
  <c r="G47" i="53"/>
  <c r="C47" i="53"/>
  <c r="G46" i="53"/>
  <c r="C46" i="53"/>
  <c r="G45" i="53"/>
  <c r="C45" i="53"/>
  <c r="G44" i="53"/>
  <c r="C44" i="53"/>
  <c r="G41" i="53"/>
  <c r="C41" i="53"/>
  <c r="G32" i="53"/>
  <c r="G30" i="53"/>
  <c r="C30" i="53"/>
  <c r="G29" i="53"/>
  <c r="C29" i="53"/>
  <c r="G28" i="53"/>
  <c r="C28" i="53"/>
  <c r="G27" i="53"/>
  <c r="C27" i="53"/>
  <c r="G26" i="53"/>
  <c r="C26" i="53"/>
  <c r="G23" i="53"/>
  <c r="C23" i="53"/>
  <c r="F14" i="53"/>
  <c r="G14" i="53" s="1"/>
  <c r="B14" i="53"/>
  <c r="C14" i="53" s="1"/>
  <c r="G13" i="53"/>
  <c r="C13" i="53"/>
  <c r="G12" i="53"/>
  <c r="C12" i="53"/>
  <c r="G11" i="53"/>
  <c r="C11" i="53"/>
  <c r="G10" i="53"/>
  <c r="C10" i="53"/>
  <c r="G9" i="53"/>
  <c r="C9" i="53"/>
  <c r="G6" i="53"/>
  <c r="C6" i="53"/>
  <c r="J9" i="52"/>
  <c r="AK9" i="52" s="1"/>
  <c r="J10" i="52"/>
  <c r="AK10" i="52" s="1"/>
  <c r="J12" i="52"/>
  <c r="AK12" i="52" s="1"/>
  <c r="J13" i="52"/>
  <c r="AK13" i="52" s="1"/>
  <c r="J14" i="52"/>
  <c r="AK14" i="52" s="1"/>
  <c r="J15" i="52"/>
  <c r="AK15" i="52" s="1"/>
  <c r="J17" i="52"/>
  <c r="AK17" i="52" s="1"/>
  <c r="J18" i="52"/>
  <c r="AK18" i="52" s="1"/>
  <c r="J19" i="52"/>
  <c r="AK19" i="52" s="1"/>
  <c r="J20" i="52"/>
  <c r="AK20" i="52" s="1"/>
  <c r="J23" i="52"/>
  <c r="AK23" i="52" s="1"/>
  <c r="J24" i="52"/>
  <c r="AK24" i="52" s="1"/>
  <c r="J25" i="52"/>
  <c r="AK25" i="52" s="1"/>
  <c r="J26" i="52"/>
  <c r="AK26" i="52" s="1"/>
  <c r="J27" i="52"/>
  <c r="AK27" i="52" s="1"/>
  <c r="J28" i="52"/>
  <c r="AK28" i="52" s="1"/>
  <c r="J29" i="52"/>
  <c r="AK29" i="52" s="1"/>
  <c r="J30" i="52"/>
  <c r="AK30" i="52" s="1"/>
  <c r="J31" i="52"/>
  <c r="AK31" i="52" s="1"/>
  <c r="J33" i="52"/>
  <c r="AK33" i="52" s="1"/>
  <c r="J34" i="52"/>
  <c r="AK34" i="52" s="1"/>
  <c r="J35" i="52"/>
  <c r="AK35" i="52" s="1"/>
  <c r="J36" i="52"/>
  <c r="AK36" i="52" s="1"/>
  <c r="J37" i="52"/>
  <c r="AK37" i="52" s="1"/>
  <c r="J38" i="52"/>
  <c r="AK38" i="52" s="1"/>
  <c r="J39" i="52"/>
  <c r="AK39" i="52" s="1"/>
  <c r="J40" i="52"/>
  <c r="AK40" i="52" s="1"/>
  <c r="J41" i="52"/>
  <c r="AK41" i="52" s="1"/>
  <c r="J42" i="52"/>
  <c r="AK42" i="52" s="1"/>
  <c r="J43" i="52"/>
  <c r="AK43" i="52" s="1"/>
  <c r="J44" i="52"/>
  <c r="AK44" i="52" s="1"/>
  <c r="J45" i="52"/>
  <c r="AK45" i="52" s="1"/>
  <c r="J46" i="52"/>
  <c r="AK46" i="52" s="1"/>
  <c r="J47" i="52"/>
  <c r="AK47" i="52" s="1"/>
  <c r="J48" i="52"/>
  <c r="AK48" i="52" s="1"/>
  <c r="J49" i="52"/>
  <c r="AK49" i="52" s="1"/>
  <c r="J50" i="52"/>
  <c r="AK50" i="52" s="1"/>
  <c r="J51" i="52"/>
  <c r="AK51" i="52" s="1"/>
  <c r="J52" i="52"/>
  <c r="AK52" i="52" s="1"/>
  <c r="J53" i="52"/>
  <c r="AK53" i="52" s="1"/>
  <c r="J54" i="52"/>
  <c r="AK54" i="52" s="1"/>
  <c r="J55" i="52"/>
  <c r="AK55" i="52" s="1"/>
  <c r="J56" i="52"/>
  <c r="AK56" i="52" s="1"/>
  <c r="J58" i="52"/>
  <c r="AK58" i="52" s="1"/>
  <c r="J59" i="52"/>
  <c r="AK59" i="52" s="1"/>
  <c r="J61" i="52"/>
  <c r="AK61" i="52" s="1"/>
  <c r="J62" i="52"/>
  <c r="AK62" i="52" s="1"/>
  <c r="J63" i="52"/>
  <c r="AK63" i="52" s="1"/>
  <c r="J64" i="52"/>
  <c r="AK64" i="52" s="1"/>
  <c r="J65" i="52"/>
  <c r="AK65" i="52" s="1"/>
  <c r="J66" i="52"/>
  <c r="AK66" i="52" s="1"/>
  <c r="J67" i="52"/>
  <c r="AK67" i="52" s="1"/>
  <c r="J68" i="52"/>
  <c r="AK68" i="52" s="1"/>
  <c r="J69" i="52"/>
  <c r="AK69" i="52" s="1"/>
  <c r="J70" i="52"/>
  <c r="AK70" i="52" s="1"/>
  <c r="J71" i="52"/>
  <c r="AK71" i="52" s="1"/>
  <c r="J72" i="52"/>
  <c r="AK72" i="52" s="1"/>
  <c r="J73" i="52"/>
  <c r="AK73" i="52" s="1"/>
  <c r="J74" i="52"/>
  <c r="AK74" i="52" s="1"/>
  <c r="J75" i="52"/>
  <c r="AK75" i="52" s="1"/>
  <c r="J76" i="52"/>
  <c r="AK76" i="52" s="1"/>
  <c r="J77" i="52"/>
  <c r="AK77" i="52" s="1"/>
  <c r="J78" i="52"/>
  <c r="AK78" i="52" s="1"/>
  <c r="J79" i="52"/>
  <c r="AK79" i="52" s="1"/>
  <c r="J80" i="52"/>
  <c r="AK80" i="52" s="1"/>
  <c r="J81" i="52"/>
  <c r="AK81" i="52" s="1"/>
  <c r="J82" i="52"/>
  <c r="AK82" i="52" s="1"/>
  <c r="J83" i="52"/>
  <c r="AK83" i="52" s="1"/>
  <c r="J85" i="52"/>
  <c r="AK85" i="52" s="1"/>
  <c r="J86" i="52"/>
  <c r="AK86" i="52" s="1"/>
  <c r="J88" i="52"/>
  <c r="AK88" i="52" s="1"/>
  <c r="J89" i="52"/>
  <c r="AK89" i="52" s="1"/>
  <c r="J90" i="52"/>
  <c r="AK90" i="52" s="1"/>
  <c r="J91" i="52"/>
  <c r="AK91" i="52" s="1"/>
  <c r="J92" i="52"/>
  <c r="AK92" i="52" s="1"/>
  <c r="J93" i="52"/>
  <c r="AK93" i="52" s="1"/>
  <c r="J95" i="52"/>
  <c r="AK95" i="52" s="1"/>
  <c r="J96" i="52"/>
  <c r="AK96" i="52" s="1"/>
  <c r="J97" i="52"/>
  <c r="AK97" i="52" s="1"/>
  <c r="J98" i="52"/>
  <c r="AK98" i="52" s="1"/>
  <c r="J99" i="52"/>
  <c r="AK99" i="52" s="1"/>
  <c r="J100" i="52"/>
  <c r="AK100" i="52" s="1"/>
  <c r="J101" i="52"/>
  <c r="AK101" i="52" s="1"/>
  <c r="G9" i="52"/>
  <c r="AH9" i="52" s="1"/>
  <c r="G10" i="52"/>
  <c r="AH10" i="52" s="1"/>
  <c r="G12" i="52"/>
  <c r="AH12" i="52" s="1"/>
  <c r="G13" i="52"/>
  <c r="AH13" i="52" s="1"/>
  <c r="G14" i="52"/>
  <c r="AH14" i="52" s="1"/>
  <c r="G15" i="52"/>
  <c r="AH15" i="52" s="1"/>
  <c r="G17" i="52"/>
  <c r="AH17" i="52" s="1"/>
  <c r="G18" i="52"/>
  <c r="AH18" i="52" s="1"/>
  <c r="G19" i="52"/>
  <c r="AH19" i="52" s="1"/>
  <c r="G20" i="52"/>
  <c r="AH20" i="52" s="1"/>
  <c r="G23" i="52"/>
  <c r="AH23" i="52" s="1"/>
  <c r="G24" i="52"/>
  <c r="AH24" i="52" s="1"/>
  <c r="G25" i="52"/>
  <c r="AH25" i="52" s="1"/>
  <c r="G26" i="52"/>
  <c r="AH26" i="52" s="1"/>
  <c r="G27" i="52"/>
  <c r="AH27" i="52" s="1"/>
  <c r="G28" i="52"/>
  <c r="AH28" i="52" s="1"/>
  <c r="G29" i="52"/>
  <c r="AH29" i="52" s="1"/>
  <c r="G30" i="52"/>
  <c r="AH30" i="52" s="1"/>
  <c r="G31" i="52"/>
  <c r="AH31" i="52" s="1"/>
  <c r="G33" i="52"/>
  <c r="AH33" i="52" s="1"/>
  <c r="G34" i="52"/>
  <c r="AH34" i="52" s="1"/>
  <c r="G35" i="52"/>
  <c r="AH35" i="52" s="1"/>
  <c r="G36" i="52"/>
  <c r="AH36" i="52" s="1"/>
  <c r="G37" i="52"/>
  <c r="AH37" i="52" s="1"/>
  <c r="G38" i="52"/>
  <c r="AH38" i="52" s="1"/>
  <c r="G39" i="52"/>
  <c r="AH39" i="52" s="1"/>
  <c r="G40" i="52"/>
  <c r="AH40" i="52" s="1"/>
  <c r="G41" i="52"/>
  <c r="AH41" i="52" s="1"/>
  <c r="G42" i="52"/>
  <c r="AH42" i="52" s="1"/>
  <c r="G43" i="52"/>
  <c r="AH43" i="52" s="1"/>
  <c r="G44" i="52"/>
  <c r="AH44" i="52" s="1"/>
  <c r="G45" i="52"/>
  <c r="AH45" i="52" s="1"/>
  <c r="G46" i="52"/>
  <c r="AH46" i="52" s="1"/>
  <c r="G47" i="52"/>
  <c r="AH47" i="52" s="1"/>
  <c r="G48" i="52"/>
  <c r="AH48" i="52" s="1"/>
  <c r="G49" i="52"/>
  <c r="AH49" i="52" s="1"/>
  <c r="G50" i="52"/>
  <c r="AH50" i="52" s="1"/>
  <c r="G51" i="52"/>
  <c r="AH51" i="52" s="1"/>
  <c r="G52" i="52"/>
  <c r="AH52" i="52" s="1"/>
  <c r="G53" i="52"/>
  <c r="AH53" i="52" s="1"/>
  <c r="G54" i="52"/>
  <c r="AH54" i="52" s="1"/>
  <c r="G55" i="52"/>
  <c r="AH55" i="52" s="1"/>
  <c r="G56" i="52"/>
  <c r="AH56" i="52" s="1"/>
  <c r="G58" i="52"/>
  <c r="AH58" i="52" s="1"/>
  <c r="G59" i="52"/>
  <c r="AH59" i="52" s="1"/>
  <c r="G61" i="52"/>
  <c r="AH61" i="52" s="1"/>
  <c r="G62" i="52"/>
  <c r="AH62" i="52" s="1"/>
  <c r="G63" i="52"/>
  <c r="AH63" i="52" s="1"/>
  <c r="G64" i="52"/>
  <c r="AH64" i="52" s="1"/>
  <c r="G65" i="52"/>
  <c r="AH65" i="52" s="1"/>
  <c r="G66" i="52"/>
  <c r="AH66" i="52" s="1"/>
  <c r="G67" i="52"/>
  <c r="AH67" i="52" s="1"/>
  <c r="G68" i="52"/>
  <c r="AH68" i="52" s="1"/>
  <c r="G69" i="52"/>
  <c r="AH69" i="52" s="1"/>
  <c r="G70" i="52"/>
  <c r="AH70" i="52" s="1"/>
  <c r="G71" i="52"/>
  <c r="AH71" i="52" s="1"/>
  <c r="G72" i="52"/>
  <c r="AH72" i="52" s="1"/>
  <c r="G73" i="52"/>
  <c r="AH73" i="52" s="1"/>
  <c r="G74" i="52"/>
  <c r="AH74" i="52" s="1"/>
  <c r="G75" i="52"/>
  <c r="AH75" i="52" s="1"/>
  <c r="G76" i="52"/>
  <c r="AH76" i="52" s="1"/>
  <c r="G77" i="52"/>
  <c r="AH77" i="52" s="1"/>
  <c r="G78" i="52"/>
  <c r="AH78" i="52" s="1"/>
  <c r="G79" i="52"/>
  <c r="AH79" i="52" s="1"/>
  <c r="G80" i="52"/>
  <c r="AH80" i="52" s="1"/>
  <c r="G81" i="52"/>
  <c r="AH81" i="52" s="1"/>
  <c r="G82" i="52"/>
  <c r="AH82" i="52" s="1"/>
  <c r="G83" i="52"/>
  <c r="AH83" i="52" s="1"/>
  <c r="G85" i="52"/>
  <c r="AH85" i="52" s="1"/>
  <c r="G86" i="52"/>
  <c r="AH86" i="52" s="1"/>
  <c r="G88" i="52"/>
  <c r="AH88" i="52" s="1"/>
  <c r="G89" i="52"/>
  <c r="AH89" i="52" s="1"/>
  <c r="G90" i="52"/>
  <c r="AH90" i="52" s="1"/>
  <c r="G91" i="52"/>
  <c r="AH91" i="52" s="1"/>
  <c r="G92" i="52"/>
  <c r="AH92" i="52" s="1"/>
  <c r="G93" i="52"/>
  <c r="AH93" i="52" s="1"/>
  <c r="G95" i="52"/>
  <c r="AH95" i="52" s="1"/>
  <c r="G96" i="52"/>
  <c r="AH96" i="52" s="1"/>
  <c r="G97" i="52"/>
  <c r="AH97" i="52" s="1"/>
  <c r="G98" i="52"/>
  <c r="AH98" i="52" s="1"/>
  <c r="G99" i="52"/>
  <c r="AH99" i="52" s="1"/>
  <c r="G100" i="52"/>
  <c r="AH100" i="52" s="1"/>
  <c r="G101" i="52"/>
  <c r="AH101" i="52" s="1"/>
  <c r="D9" i="52"/>
  <c r="AE9" i="52" s="1"/>
  <c r="D10" i="52"/>
  <c r="AE10" i="52" s="1"/>
  <c r="D12" i="52"/>
  <c r="AE12" i="52" s="1"/>
  <c r="D13" i="52"/>
  <c r="AE13" i="52" s="1"/>
  <c r="D14" i="52"/>
  <c r="AE14" i="52" s="1"/>
  <c r="D15" i="52"/>
  <c r="AE15" i="52" s="1"/>
  <c r="D17" i="52"/>
  <c r="AE17" i="52" s="1"/>
  <c r="D18" i="52"/>
  <c r="AE18" i="52" s="1"/>
  <c r="D19" i="52"/>
  <c r="AE19" i="52" s="1"/>
  <c r="D20" i="52"/>
  <c r="AE20" i="52" s="1"/>
  <c r="D23" i="52"/>
  <c r="AE23" i="52" s="1"/>
  <c r="D24" i="52"/>
  <c r="AE24" i="52" s="1"/>
  <c r="D25" i="52"/>
  <c r="AE25" i="52" s="1"/>
  <c r="D26" i="52"/>
  <c r="AE26" i="52" s="1"/>
  <c r="D27" i="52"/>
  <c r="AE27" i="52" s="1"/>
  <c r="D28" i="52"/>
  <c r="AE28" i="52" s="1"/>
  <c r="D29" i="52"/>
  <c r="AE29" i="52" s="1"/>
  <c r="D30" i="52"/>
  <c r="AE30" i="52" s="1"/>
  <c r="D31" i="52"/>
  <c r="AE31" i="52" s="1"/>
  <c r="D33" i="52"/>
  <c r="AE33" i="52" s="1"/>
  <c r="D34" i="52"/>
  <c r="AE34" i="52" s="1"/>
  <c r="D35" i="52"/>
  <c r="AE35" i="52" s="1"/>
  <c r="D36" i="52"/>
  <c r="AE36" i="52" s="1"/>
  <c r="D37" i="52"/>
  <c r="AE37" i="52" s="1"/>
  <c r="D38" i="52"/>
  <c r="AE38" i="52" s="1"/>
  <c r="D39" i="52"/>
  <c r="AE39" i="52" s="1"/>
  <c r="D40" i="52"/>
  <c r="AE40" i="52" s="1"/>
  <c r="D41" i="52"/>
  <c r="AE41" i="52" s="1"/>
  <c r="D42" i="52"/>
  <c r="AE42" i="52" s="1"/>
  <c r="D43" i="52"/>
  <c r="AE43" i="52" s="1"/>
  <c r="D44" i="52"/>
  <c r="AE44" i="52" s="1"/>
  <c r="D45" i="52"/>
  <c r="AE45" i="52" s="1"/>
  <c r="D46" i="52"/>
  <c r="AE46" i="52" s="1"/>
  <c r="D47" i="52"/>
  <c r="AE47" i="52" s="1"/>
  <c r="D48" i="52"/>
  <c r="AE48" i="52" s="1"/>
  <c r="D49" i="52"/>
  <c r="AE49" i="52" s="1"/>
  <c r="D50" i="52"/>
  <c r="AE50" i="52" s="1"/>
  <c r="D51" i="52"/>
  <c r="AE51" i="52" s="1"/>
  <c r="D52" i="52"/>
  <c r="AE52" i="52" s="1"/>
  <c r="D53" i="52"/>
  <c r="AE53" i="52" s="1"/>
  <c r="D54" i="52"/>
  <c r="AE54" i="52" s="1"/>
  <c r="D55" i="52"/>
  <c r="AE55" i="52" s="1"/>
  <c r="D56" i="52"/>
  <c r="AE56" i="52" s="1"/>
  <c r="D58" i="52"/>
  <c r="AE58" i="52" s="1"/>
  <c r="D59" i="52"/>
  <c r="AE59" i="52" s="1"/>
  <c r="D61" i="52"/>
  <c r="AE61" i="52" s="1"/>
  <c r="D62" i="52"/>
  <c r="AE62" i="52" s="1"/>
  <c r="D63" i="52"/>
  <c r="AE63" i="52" s="1"/>
  <c r="D64" i="52"/>
  <c r="AE64" i="52" s="1"/>
  <c r="D65" i="52"/>
  <c r="AE65" i="52" s="1"/>
  <c r="D66" i="52"/>
  <c r="AE66" i="52" s="1"/>
  <c r="D67" i="52"/>
  <c r="AE67" i="52" s="1"/>
  <c r="D68" i="52"/>
  <c r="AE68" i="52" s="1"/>
  <c r="D69" i="52"/>
  <c r="AE69" i="52" s="1"/>
  <c r="D70" i="52"/>
  <c r="AE70" i="52" s="1"/>
  <c r="D71" i="52"/>
  <c r="AE71" i="52" s="1"/>
  <c r="D72" i="52"/>
  <c r="AE72" i="52" s="1"/>
  <c r="D73" i="52"/>
  <c r="AE73" i="52" s="1"/>
  <c r="D74" i="52"/>
  <c r="AE74" i="52" s="1"/>
  <c r="D75" i="52"/>
  <c r="AE75" i="52" s="1"/>
  <c r="D76" i="52"/>
  <c r="AE76" i="52" s="1"/>
  <c r="D77" i="52"/>
  <c r="AE77" i="52" s="1"/>
  <c r="D78" i="52"/>
  <c r="AE78" i="52" s="1"/>
  <c r="D79" i="52"/>
  <c r="AE79" i="52" s="1"/>
  <c r="D80" i="52"/>
  <c r="AE80" i="52" s="1"/>
  <c r="D81" i="52"/>
  <c r="AE81" i="52" s="1"/>
  <c r="D82" i="52"/>
  <c r="AE82" i="52" s="1"/>
  <c r="D83" i="52"/>
  <c r="AE83" i="52" s="1"/>
  <c r="D85" i="52"/>
  <c r="AE85" i="52" s="1"/>
  <c r="D86" i="52"/>
  <c r="AE86" i="52" s="1"/>
  <c r="D88" i="52"/>
  <c r="AE88" i="52" s="1"/>
  <c r="D89" i="52"/>
  <c r="AE89" i="52" s="1"/>
  <c r="D90" i="52"/>
  <c r="AE90" i="52" s="1"/>
  <c r="D91" i="52"/>
  <c r="AE91" i="52" s="1"/>
  <c r="D92" i="52"/>
  <c r="AE92" i="52" s="1"/>
  <c r="D93" i="52"/>
  <c r="AE93" i="52" s="1"/>
  <c r="D95" i="52"/>
  <c r="AE95" i="52" s="1"/>
  <c r="D96" i="52"/>
  <c r="AE96" i="52" s="1"/>
  <c r="D97" i="52"/>
  <c r="AE97" i="52" s="1"/>
  <c r="D98" i="52"/>
  <c r="D99" i="52"/>
  <c r="AE99" i="52" s="1"/>
  <c r="D100" i="52"/>
  <c r="AE100" i="52" s="1"/>
  <c r="D101" i="52"/>
  <c r="AE101" i="52" s="1"/>
  <c r="J103" i="52"/>
  <c r="AK103" i="52" s="1"/>
  <c r="G103" i="52"/>
  <c r="AH103" i="52" s="1"/>
  <c r="D103" i="52"/>
  <c r="AE103" i="52" s="1"/>
  <c r="J8" i="52"/>
  <c r="AK8" i="52" s="1"/>
  <c r="G8" i="52"/>
  <c r="AH8" i="52" s="1"/>
  <c r="D8" i="52"/>
  <c r="AE8" i="52" s="1"/>
  <c r="J7" i="52"/>
  <c r="AK7" i="52" s="1"/>
  <c r="G7" i="52"/>
  <c r="AH7" i="52" s="1"/>
  <c r="D7" i="52"/>
  <c r="AE7" i="52" s="1"/>
  <c r="C16" i="50"/>
  <c r="B16" i="50"/>
  <c r="D9" i="47"/>
  <c r="D10" i="47"/>
  <c r="D11" i="47"/>
  <c r="D12" i="47"/>
  <c r="D13" i="47"/>
  <c r="C99" i="47"/>
  <c r="O99" i="47" s="1"/>
  <c r="D8" i="47"/>
  <c r="D7" i="47"/>
  <c r="D6" i="47"/>
  <c r="D5" i="47"/>
  <c r="AE98" i="52" l="1"/>
  <c r="D104" i="52"/>
  <c r="E16" i="50"/>
  <c r="P45" i="58"/>
  <c r="P29" i="58"/>
  <c r="AK104" i="52"/>
  <c r="AE104" i="52"/>
  <c r="AH104" i="52"/>
  <c r="J104" i="52"/>
  <c r="G104" i="52"/>
  <c r="P30" i="58"/>
  <c r="P44" i="58"/>
  <c r="F12" i="49"/>
  <c r="P17" i="58"/>
  <c r="P16" i="58"/>
  <c r="N76" i="58"/>
  <c r="P8" i="58"/>
  <c r="P9" i="58"/>
  <c r="P10" i="58"/>
  <c r="P11" i="58"/>
  <c r="P12" i="58"/>
  <c r="P13" i="58"/>
  <c r="P14" i="58"/>
  <c r="P15" i="58"/>
  <c r="P18" i="58"/>
  <c r="P19" i="58"/>
  <c r="P20" i="58"/>
  <c r="P21" i="58"/>
  <c r="P22" i="58"/>
  <c r="P23" i="58"/>
  <c r="P24" i="58"/>
  <c r="P25" i="58"/>
  <c r="P26" i="58"/>
  <c r="P27" i="58"/>
  <c r="P28" i="58"/>
  <c r="P31" i="58"/>
  <c r="P32" i="58"/>
  <c r="P33" i="58"/>
  <c r="P34" i="58"/>
  <c r="P35" i="58"/>
  <c r="P36" i="58"/>
  <c r="P37" i="58"/>
  <c r="P38" i="58"/>
  <c r="P39" i="58"/>
  <c r="P40" i="58"/>
  <c r="P41" i="58"/>
  <c r="P42" i="58"/>
  <c r="P43" i="58"/>
  <c r="P46" i="58"/>
  <c r="P47" i="58"/>
  <c r="P48" i="58"/>
  <c r="P49" i="58"/>
  <c r="P50" i="58"/>
  <c r="P51" i="58"/>
  <c r="P52" i="58"/>
  <c r="P53" i="58"/>
  <c r="P54" i="58"/>
  <c r="P55" i="58"/>
  <c r="P56" i="58"/>
  <c r="P57" i="58"/>
  <c r="P58" i="58"/>
  <c r="P59" i="58"/>
  <c r="P60" i="58"/>
  <c r="P62" i="58"/>
  <c r="P63" i="58"/>
  <c r="P64" i="58"/>
  <c r="P65" i="58"/>
  <c r="P66" i="58"/>
  <c r="P67" i="58"/>
  <c r="P68" i="58"/>
  <c r="P69" i="58"/>
  <c r="P70" i="58"/>
  <c r="P71" i="58"/>
  <c r="P72" i="58"/>
  <c r="P73" i="58"/>
  <c r="P74" i="58"/>
  <c r="P75" i="58"/>
  <c r="P5" i="58"/>
  <c r="P7" i="58"/>
  <c r="P6" i="58"/>
  <c r="K26" i="56"/>
  <c r="L21" i="56" s="1"/>
  <c r="O26" i="56"/>
  <c r="P25" i="56" s="1"/>
  <c r="M26" i="56"/>
  <c r="F23" i="49"/>
  <c r="F9" i="49"/>
  <c r="F10" i="49"/>
  <c r="F14" i="49"/>
  <c r="F16" i="49"/>
  <c r="F20" i="49"/>
  <c r="F22" i="49"/>
  <c r="F8" i="49"/>
  <c r="L14" i="56" l="1"/>
  <c r="L22" i="56"/>
  <c r="L12" i="56"/>
  <c r="L16" i="56"/>
  <c r="L23" i="56"/>
  <c r="L20" i="56"/>
  <c r="P10" i="56"/>
  <c r="P19" i="56"/>
  <c r="P18" i="56"/>
  <c r="P24" i="56"/>
  <c r="L24" i="56"/>
  <c r="P14" i="56"/>
  <c r="L25" i="56"/>
  <c r="F18" i="49"/>
  <c r="F19" i="49"/>
  <c r="P21" i="56"/>
  <c r="P15" i="56"/>
  <c r="N19" i="56"/>
  <c r="N18" i="56"/>
  <c r="P20" i="56"/>
  <c r="N10" i="56"/>
  <c r="L15" i="56"/>
  <c r="L13" i="56"/>
  <c r="L17" i="56"/>
  <c r="L19" i="56"/>
  <c r="L10" i="56"/>
  <c r="L18" i="56"/>
  <c r="P22" i="56"/>
  <c r="P16" i="56"/>
  <c r="P12" i="56"/>
  <c r="P23" i="56"/>
  <c r="P17" i="56"/>
  <c r="P13" i="56"/>
  <c r="P11" i="56"/>
  <c r="L11" i="56"/>
  <c r="P76" i="58"/>
  <c r="N25" i="56"/>
  <c r="N21" i="56"/>
  <c r="N17" i="56"/>
  <c r="N13" i="56"/>
  <c r="N24" i="56"/>
  <c r="N20" i="56"/>
  <c r="N16" i="56"/>
  <c r="N12" i="56"/>
  <c r="N23" i="56"/>
  <c r="N15" i="56"/>
  <c r="N11" i="56"/>
  <c r="N22" i="56"/>
  <c r="N14" i="56"/>
  <c r="F15" i="49"/>
  <c r="F11" i="49"/>
  <c r="F21" i="49"/>
  <c r="F17" i="49"/>
  <c r="F13" i="49"/>
  <c r="P26" i="56" l="1"/>
  <c r="L26" i="56"/>
  <c r="N26" i="56"/>
  <c r="F24" i="49"/>
  <c r="B99" i="47"/>
  <c r="D10" i="44"/>
  <c r="D11" i="44"/>
  <c r="D14" i="44"/>
  <c r="D19" i="44"/>
  <c r="D8" i="44"/>
  <c r="D9" i="44"/>
  <c r="D99" i="47" l="1"/>
  <c r="N99" i="47"/>
  <c r="B8" i="50"/>
  <c r="E14" i="47"/>
  <c r="E56" i="47"/>
  <c r="E20" i="47"/>
  <c r="E61" i="47"/>
  <c r="E43" i="47"/>
  <c r="E67" i="47"/>
  <c r="E79" i="47"/>
  <c r="E82" i="47"/>
  <c r="E90" i="47"/>
  <c r="E83" i="47"/>
  <c r="E10" i="47"/>
  <c r="E18" i="47"/>
  <c r="E16" i="47"/>
  <c r="E24" i="47"/>
  <c r="E33" i="47"/>
  <c r="E21" i="47"/>
  <c r="E95" i="47"/>
  <c r="E76" i="47"/>
  <c r="E57" i="47"/>
  <c r="E41" i="47"/>
  <c r="E93" i="47"/>
  <c r="E45" i="47"/>
  <c r="E81" i="47"/>
  <c r="E55" i="47"/>
  <c r="E38" i="47"/>
  <c r="E47" i="47"/>
  <c r="E52" i="47"/>
  <c r="E71" i="47"/>
  <c r="E74" i="47"/>
  <c r="E60" i="47"/>
  <c r="E25" i="47"/>
  <c r="E19" i="47"/>
  <c r="E36" i="47"/>
  <c r="E84" i="47"/>
  <c r="E48" i="47"/>
  <c r="E62" i="47"/>
  <c r="E70" i="47"/>
  <c r="E66" i="47"/>
  <c r="E58" i="47"/>
  <c r="E94" i="47"/>
  <c r="E7" i="47"/>
  <c r="E13" i="47"/>
  <c r="E12" i="47"/>
  <c r="E32" i="47"/>
  <c r="E97" i="47"/>
  <c r="E78" i="47"/>
  <c r="E46" i="47"/>
  <c r="E53" i="47"/>
  <c r="E88" i="47"/>
  <c r="E96" i="47"/>
  <c r="E59" i="47"/>
  <c r="E87" i="47"/>
  <c r="E92" i="47"/>
  <c r="E51" i="47"/>
  <c r="E80" i="47"/>
  <c r="E65" i="47"/>
  <c r="E73" i="47"/>
  <c r="E5" i="47"/>
  <c r="E23" i="47"/>
  <c r="E37" i="47"/>
  <c r="E17" i="47"/>
  <c r="E27" i="47"/>
  <c r="E35" i="47"/>
  <c r="E26" i="47"/>
  <c r="E86" i="47"/>
  <c r="E69" i="47"/>
  <c r="E54" i="47"/>
  <c r="E39" i="47"/>
  <c r="E75" i="47"/>
  <c r="E77" i="47"/>
  <c r="E68" i="47"/>
  <c r="E8" i="47"/>
  <c r="E98" i="47"/>
  <c r="E49" i="47"/>
  <c r="E9" i="47"/>
  <c r="E11" i="47"/>
  <c r="E28" i="47"/>
  <c r="E34" i="47"/>
  <c r="E64" i="47"/>
  <c r="E6" i="47"/>
  <c r="E89" i="47"/>
  <c r="E40" i="47"/>
  <c r="E31" i="47"/>
  <c r="E30" i="47"/>
  <c r="E50" i="47"/>
  <c r="E42" i="47"/>
  <c r="E72" i="47"/>
  <c r="E44" i="47"/>
  <c r="E29" i="47"/>
  <c r="E22" i="47"/>
  <c r="E15" i="47"/>
  <c r="E91" i="47"/>
  <c r="E85" i="47"/>
  <c r="E63" i="47"/>
  <c r="P99" i="47"/>
  <c r="Q5" i="47" s="1"/>
  <c r="D20" i="44"/>
  <c r="P6" i="44"/>
  <c r="P20" i="44" s="1"/>
  <c r="Q18" i="44" s="1"/>
  <c r="E6" i="44" l="1"/>
  <c r="E18" i="44"/>
  <c r="E8" i="50"/>
  <c r="I7" i="46"/>
  <c r="I6" i="46"/>
  <c r="E99" i="47"/>
  <c r="E13" i="44"/>
  <c r="E16" i="44"/>
  <c r="E12" i="44"/>
  <c r="E15" i="44"/>
  <c r="E7" i="44"/>
  <c r="Q88" i="47"/>
  <c r="Q14" i="47"/>
  <c r="Q51" i="47"/>
  <c r="Q6" i="47"/>
  <c r="Q8" i="47"/>
  <c r="Q16" i="47"/>
  <c r="Q90" i="47"/>
  <c r="Q56" i="47"/>
  <c r="Q92" i="47"/>
  <c r="Q86" i="47"/>
  <c r="Q78" i="47"/>
  <c r="Q11" i="47"/>
  <c r="Q34" i="47"/>
  <c r="Q98" i="47"/>
  <c r="Q65" i="47"/>
  <c r="Q36" i="47"/>
  <c r="Q71" i="47"/>
  <c r="Q67" i="47"/>
  <c r="Q18" i="47"/>
  <c r="Q27" i="47"/>
  <c r="Q45" i="47"/>
  <c r="Q43" i="47"/>
  <c r="Q87" i="47"/>
  <c r="Q46" i="47"/>
  <c r="Q58" i="47"/>
  <c r="Q35" i="47"/>
  <c r="Q89" i="47"/>
  <c r="Q93" i="47"/>
  <c r="Q80" i="47"/>
  <c r="Q42" i="47"/>
  <c r="Q23" i="47"/>
  <c r="Q19" i="47"/>
  <c r="Q31" i="47"/>
  <c r="Q12" i="47"/>
  <c r="Q64" i="47"/>
  <c r="Q76" i="47"/>
  <c r="Q79" i="47"/>
  <c r="Q62" i="47"/>
  <c r="Q68" i="47"/>
  <c r="Q47" i="47"/>
  <c r="Q60" i="47"/>
  <c r="Q49" i="47"/>
  <c r="Q24" i="47"/>
  <c r="Q97" i="47"/>
  <c r="Q94" i="47"/>
  <c r="Q91" i="47"/>
  <c r="Q82" i="47"/>
  <c r="Q77" i="47"/>
  <c r="Q25" i="47"/>
  <c r="Q22" i="47"/>
  <c r="Q57" i="47"/>
  <c r="Q50" i="47"/>
  <c r="Q55" i="47"/>
  <c r="Q32" i="47"/>
  <c r="Q21" i="47"/>
  <c r="Q13" i="47"/>
  <c r="Q73" i="47"/>
  <c r="Q39" i="47"/>
  <c r="Q70" i="47"/>
  <c r="Q30" i="47"/>
  <c r="Q17" i="47"/>
  <c r="Q54" i="47"/>
  <c r="Q83" i="47"/>
  <c r="Q81" i="47"/>
  <c r="Q38" i="47"/>
  <c r="Q72" i="47"/>
  <c r="Q48" i="47"/>
  <c r="Q15" i="47"/>
  <c r="Q69" i="47"/>
  <c r="Q20" i="47"/>
  <c r="Q9" i="47"/>
  <c r="Q75" i="47"/>
  <c r="Q74" i="47"/>
  <c r="Q66" i="47"/>
  <c r="Q85" i="47"/>
  <c r="Q37" i="47"/>
  <c r="Q33" i="47"/>
  <c r="Q44" i="47"/>
  <c r="Q10" i="47"/>
  <c r="Q41" i="47"/>
  <c r="Q59" i="47"/>
  <c r="Q7" i="47"/>
  <c r="Q28" i="47"/>
  <c r="Q53" i="47"/>
  <c r="Q84" i="47"/>
  <c r="Q26" i="47"/>
  <c r="Q63" i="47"/>
  <c r="Q29" i="47"/>
  <c r="Q61" i="47"/>
  <c r="Q40" i="47"/>
  <c r="Q96" i="47"/>
  <c r="Q52" i="47"/>
  <c r="Q95" i="47"/>
  <c r="I8" i="46"/>
  <c r="I9" i="46"/>
  <c r="I11" i="46"/>
  <c r="I12" i="46"/>
  <c r="I10" i="46"/>
  <c r="E17" i="44"/>
  <c r="E11" i="44"/>
  <c r="E9" i="44"/>
  <c r="E10" i="44"/>
  <c r="E19" i="44"/>
  <c r="E14" i="44"/>
  <c r="E8" i="44"/>
  <c r="C29" i="38"/>
  <c r="D29" i="38"/>
  <c r="B29" i="38"/>
  <c r="D16" i="38"/>
  <c r="Q7" i="44" l="1"/>
  <c r="Q13" i="44"/>
  <c r="Q16" i="44"/>
  <c r="Q12" i="44"/>
  <c r="Q15" i="44"/>
  <c r="Q99" i="47"/>
  <c r="Q17" i="44"/>
  <c r="E16" i="38"/>
  <c r="Q19" i="44"/>
  <c r="Q10" i="44"/>
  <c r="Q14" i="44"/>
  <c r="Q11" i="44"/>
  <c r="Q8" i="44"/>
  <c r="Q6" i="44"/>
  <c r="E20" i="44"/>
  <c r="Q9" i="44"/>
  <c r="H25" i="41"/>
  <c r="D13" i="37"/>
  <c r="D15" i="37"/>
  <c r="D17" i="37"/>
  <c r="D19" i="37"/>
  <c r="D20" i="37"/>
  <c r="D22" i="37"/>
  <c r="D23" i="37"/>
  <c r="D24" i="37"/>
  <c r="D25" i="37"/>
  <c r="D26" i="37"/>
  <c r="D27" i="37"/>
  <c r="D28" i="37"/>
  <c r="D29" i="37"/>
  <c r="D73" i="37"/>
  <c r="D72" i="37"/>
  <c r="D71" i="37"/>
  <c r="D70" i="37"/>
  <c r="D68" i="37"/>
  <c r="D66" i="37"/>
  <c r="D63" i="37"/>
  <c r="D60" i="37"/>
  <c r="D59" i="37"/>
  <c r="D58" i="37"/>
  <c r="D57" i="37"/>
  <c r="D56" i="37"/>
  <c r="D55" i="37"/>
  <c r="D53" i="37"/>
  <c r="D52" i="37"/>
  <c r="D49" i="37"/>
  <c r="D48" i="37"/>
  <c r="D47" i="37"/>
  <c r="D46" i="37"/>
  <c r="D45" i="37"/>
  <c r="D44" i="37"/>
  <c r="D43" i="37"/>
  <c r="D42" i="37"/>
  <c r="D41" i="37"/>
  <c r="D39" i="37"/>
  <c r="D37" i="37"/>
  <c r="D34" i="37"/>
  <c r="D33" i="37"/>
  <c r="D32" i="37"/>
  <c r="D31" i="37"/>
  <c r="D30" i="37"/>
  <c r="D12" i="37"/>
  <c r="D11" i="37"/>
  <c r="D10" i="37"/>
  <c r="D9" i="37"/>
  <c r="D8" i="37"/>
  <c r="D74" i="37" l="1"/>
  <c r="Q20" i="44"/>
  <c r="I18" i="41"/>
  <c r="I19" i="41"/>
  <c r="I16" i="41"/>
  <c r="I22" i="41"/>
  <c r="I21" i="41"/>
  <c r="I14" i="41"/>
  <c r="I24" i="41"/>
  <c r="I23" i="41"/>
  <c r="I17" i="41"/>
  <c r="I15" i="41"/>
  <c r="I13" i="41"/>
  <c r="I11" i="41"/>
  <c r="I9" i="41"/>
  <c r="I10" i="41"/>
  <c r="I20" i="41"/>
  <c r="I12" i="41"/>
  <c r="I25" i="41" l="1"/>
  <c r="B36" i="36" l="1"/>
  <c r="C25" i="36" l="1"/>
  <c r="C24" i="36"/>
  <c r="C22" i="36"/>
  <c r="C33" i="36"/>
  <c r="C8" i="36"/>
  <c r="C31" i="36"/>
  <c r="C6" i="36"/>
  <c r="C7" i="36"/>
  <c r="C30" i="36"/>
  <c r="C35" i="36"/>
  <c r="C18" i="36"/>
  <c r="C19" i="36"/>
  <c r="C32" i="36"/>
  <c r="C34" i="36"/>
  <c r="C36" i="36"/>
  <c r="C29" i="36"/>
  <c r="C28" i="36"/>
  <c r="C20" i="36"/>
  <c r="C16" i="36"/>
  <c r="C15" i="36"/>
  <c r="C12" i="36"/>
  <c r="C11" i="36"/>
  <c r="C27" i="36"/>
  <c r="C26" i="36"/>
  <c r="C17" i="36"/>
  <c r="C14" i="36"/>
  <c r="C13" i="36"/>
  <c r="C10" i="36"/>
  <c r="C9" i="36"/>
  <c r="B25" i="35" l="1"/>
  <c r="C24" i="35"/>
  <c r="C22" i="35"/>
  <c r="C21" i="35"/>
  <c r="C20" i="35"/>
  <c r="C16" i="35"/>
  <c r="C15" i="35"/>
  <c r="C14" i="35"/>
  <c r="C13" i="35"/>
  <c r="C12" i="35"/>
  <c r="C11" i="35"/>
  <c r="C10" i="35"/>
  <c r="C9" i="35"/>
  <c r="D16" i="34"/>
  <c r="D29" i="34" s="1"/>
  <c r="B29" i="34"/>
  <c r="E15" i="34"/>
  <c r="E14" i="34"/>
  <c r="E13" i="34"/>
  <c r="E12" i="34"/>
  <c r="E11" i="34"/>
  <c r="E7" i="34"/>
  <c r="C36" i="33"/>
  <c r="B36" i="33"/>
  <c r="D6" i="33"/>
  <c r="C34" i="32"/>
  <c r="B34" i="32"/>
  <c r="B39" i="31"/>
  <c r="C23" i="35" l="1"/>
  <c r="H25" i="35"/>
  <c r="C17" i="35"/>
  <c r="C18" i="35"/>
  <c r="C19" i="35"/>
  <c r="C18" i="31"/>
  <c r="C19" i="31"/>
  <c r="C39" i="31"/>
  <c r="E16" i="34"/>
  <c r="N36" i="33"/>
  <c r="O36" i="33"/>
  <c r="D36" i="33"/>
  <c r="E10" i="33" s="1"/>
  <c r="C12" i="31"/>
  <c r="C29" i="31"/>
  <c r="C35" i="31"/>
  <c r="C9" i="31"/>
  <c r="C20" i="31"/>
  <c r="C27" i="31"/>
  <c r="C37" i="31"/>
  <c r="C14" i="31"/>
  <c r="C16" i="31"/>
  <c r="C23" i="31"/>
  <c r="C25" i="31"/>
  <c r="C31" i="31"/>
  <c r="C33" i="31"/>
  <c r="C11" i="31"/>
  <c r="C8" i="31"/>
  <c r="C10" i="31"/>
  <c r="C13" i="31"/>
  <c r="C15" i="31"/>
  <c r="C17" i="31"/>
  <c r="C21" i="31"/>
  <c r="C24" i="31"/>
  <c r="C26" i="31"/>
  <c r="C28" i="31"/>
  <c r="C30" i="31"/>
  <c r="C32" i="31"/>
  <c r="C34" i="31"/>
  <c r="C36" i="31"/>
  <c r="C38" i="31"/>
  <c r="C25" i="35" l="1"/>
  <c r="E11" i="33"/>
  <c r="E8" i="33"/>
  <c r="E13" i="33"/>
  <c r="E17" i="33"/>
  <c r="E21" i="33"/>
  <c r="E25" i="33"/>
  <c r="E29" i="33"/>
  <c r="E33" i="33"/>
  <c r="E9" i="33"/>
  <c r="E14" i="33"/>
  <c r="E22" i="33"/>
  <c r="E26" i="33"/>
  <c r="E30" i="33"/>
  <c r="E34" i="33"/>
  <c r="E15" i="33"/>
  <c r="E18" i="33"/>
  <c r="E23" i="33"/>
  <c r="E27" i="33"/>
  <c r="E31" i="33"/>
  <c r="E35" i="33"/>
  <c r="E12" i="33"/>
  <c r="E16" i="33"/>
  <c r="E20" i="33"/>
  <c r="E24" i="33"/>
  <c r="E28" i="33"/>
  <c r="E32" i="33"/>
  <c r="E19" i="33"/>
  <c r="E7" i="33"/>
  <c r="P36" i="33"/>
  <c r="Q10" i="33" s="1"/>
  <c r="E6" i="33"/>
  <c r="B24" i="30"/>
  <c r="C19" i="30" s="1"/>
  <c r="D9" i="28"/>
  <c r="C37" i="28"/>
  <c r="B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17" i="28"/>
  <c r="D16" i="28"/>
  <c r="D15" i="28"/>
  <c r="D14" i="28"/>
  <c r="D13" i="28"/>
  <c r="D12" i="28"/>
  <c r="D11" i="28"/>
  <c r="D10" i="28"/>
  <c r="D8" i="28"/>
  <c r="D7" i="28"/>
  <c r="D6" i="28"/>
  <c r="P6" i="28" s="1"/>
  <c r="Q36" i="33" l="1"/>
  <c r="Q6" i="33"/>
  <c r="Q29" i="33"/>
  <c r="Q24" i="33"/>
  <c r="Q18" i="33"/>
  <c r="Q30" i="33"/>
  <c r="Q25" i="33"/>
  <c r="Q20" i="33"/>
  <c r="Q31" i="33"/>
  <c r="Q26" i="33"/>
  <c r="Q21" i="33"/>
  <c r="Q32" i="33"/>
  <c r="Q27" i="33"/>
  <c r="Q22" i="33"/>
  <c r="Q33" i="33"/>
  <c r="Q28" i="33"/>
  <c r="Q23" i="33"/>
  <c r="Q19" i="33"/>
  <c r="Q16" i="33"/>
  <c r="Q12" i="33"/>
  <c r="Q13" i="33"/>
  <c r="Q15" i="33"/>
  <c r="Q11" i="33"/>
  <c r="Q34" i="33"/>
  <c r="Q8" i="33"/>
  <c r="Q9" i="33"/>
  <c r="Q17" i="33"/>
  <c r="Q35" i="33"/>
  <c r="Q7" i="33"/>
  <c r="Q14" i="33"/>
  <c r="P22" i="28"/>
  <c r="P26" i="28"/>
  <c r="P30" i="28"/>
  <c r="P34" i="28"/>
  <c r="P10" i="28"/>
  <c r="P21" i="28"/>
  <c r="P25" i="28"/>
  <c r="P29" i="28"/>
  <c r="P33" i="28"/>
  <c r="P15" i="28"/>
  <c r="P7" i="28"/>
  <c r="P12" i="28"/>
  <c r="P16" i="28"/>
  <c r="P23" i="28"/>
  <c r="P27" i="28"/>
  <c r="P31" i="28"/>
  <c r="P35" i="28"/>
  <c r="P9" i="28"/>
  <c r="P14" i="28"/>
  <c r="P11" i="28"/>
  <c r="P8" i="28"/>
  <c r="P13" i="28"/>
  <c r="P17" i="28"/>
  <c r="P24" i="28"/>
  <c r="P28" i="28"/>
  <c r="P32" i="28"/>
  <c r="P36" i="28"/>
  <c r="C11" i="30"/>
  <c r="C15" i="30"/>
  <c r="C8" i="30"/>
  <c r="C17" i="30"/>
  <c r="C9" i="30"/>
  <c r="C13" i="30"/>
  <c r="C20" i="30"/>
  <c r="C12" i="30"/>
  <c r="C10" i="30"/>
  <c r="C14" i="30"/>
  <c r="C21" i="30"/>
  <c r="C16" i="30"/>
  <c r="C22" i="30"/>
  <c r="C23" i="30"/>
  <c r="C24" i="30"/>
  <c r="C18" i="30"/>
  <c r="E36" i="33"/>
  <c r="D37" i="28"/>
  <c r="E21" i="28" s="1"/>
  <c r="P37" i="28" l="1"/>
  <c r="E29" i="28"/>
  <c r="E9" i="28"/>
  <c r="E15" i="28"/>
  <c r="E26" i="28"/>
  <c r="E24" i="28"/>
  <c r="E32" i="28"/>
  <c r="E11" i="28"/>
  <c r="E12" i="28"/>
  <c r="E34" i="28"/>
  <c r="E31" i="28"/>
  <c r="E13" i="28"/>
  <c r="E23" i="28"/>
  <c r="E20" i="28"/>
  <c r="E37" i="28"/>
  <c r="E18" i="28"/>
  <c r="E19" i="28"/>
  <c r="E36" i="28"/>
  <c r="E28" i="28"/>
  <c r="E17" i="28"/>
  <c r="E8" i="28"/>
  <c r="E14" i="28"/>
  <c r="E35" i="28"/>
  <c r="E27" i="28"/>
  <c r="E16" i="28"/>
  <c r="E7" i="28"/>
  <c r="E33" i="28"/>
  <c r="E25" i="28"/>
  <c r="E10" i="28"/>
  <c r="E30" i="28"/>
  <c r="E22" i="28"/>
  <c r="E6" i="29"/>
  <c r="Q20" i="28"/>
  <c r="B32" i="29"/>
  <c r="C32" i="29"/>
  <c r="E6" i="28"/>
  <c r="Q31" i="28" l="1"/>
  <c r="Q19" i="28"/>
  <c r="Q18" i="28"/>
  <c r="Q14" i="28"/>
  <c r="Q24" i="28"/>
  <c r="Q6" i="28"/>
  <c r="Q9" i="28"/>
  <c r="Q8" i="28"/>
  <c r="Q23" i="28"/>
  <c r="Q15" i="28"/>
  <c r="Q32" i="28"/>
  <c r="Q7" i="28"/>
  <c r="Q11" i="28"/>
  <c r="Q27" i="28"/>
  <c r="Q35" i="28"/>
  <c r="Q28" i="28"/>
  <c r="Q36" i="28"/>
  <c r="Q26" i="28"/>
  <c r="Q21" i="28"/>
  <c r="Q10" i="28"/>
  <c r="Q17" i="28"/>
  <c r="Q34" i="28"/>
  <c r="Q12" i="28"/>
  <c r="Q29" i="28"/>
  <c r="Q25" i="28"/>
  <c r="Q22" i="28"/>
  <c r="Q16" i="28"/>
  <c r="Q33" i="28"/>
  <c r="Q13" i="28"/>
  <c r="Q30" i="28"/>
  <c r="B13" i="25"/>
  <c r="B12" i="25" s="1"/>
  <c r="B49" i="25"/>
  <c r="I48" i="25"/>
  <c r="B32" i="25"/>
  <c r="B31" i="25" s="1"/>
  <c r="I13" i="25"/>
  <c r="I12" i="25" s="1"/>
  <c r="B15" i="24"/>
  <c r="C15" i="24" s="1"/>
  <c r="B31" i="24"/>
  <c r="C31" i="24" s="1"/>
  <c r="B49" i="24"/>
  <c r="C49" i="24" s="1"/>
  <c r="F49" i="24"/>
  <c r="G49" i="24" s="1"/>
  <c r="F31" i="24"/>
  <c r="G31" i="24" s="1"/>
  <c r="G48" i="24"/>
  <c r="C48" i="24"/>
  <c r="G47" i="24"/>
  <c r="C47" i="24"/>
  <c r="G46" i="24"/>
  <c r="C46" i="24"/>
  <c r="G45" i="24"/>
  <c r="C45" i="24"/>
  <c r="G44" i="24"/>
  <c r="C44" i="24"/>
  <c r="G41" i="24"/>
  <c r="C41" i="24"/>
  <c r="G30" i="24"/>
  <c r="C30" i="24"/>
  <c r="G29" i="24"/>
  <c r="C29" i="24"/>
  <c r="G28" i="24"/>
  <c r="C28" i="24"/>
  <c r="G27" i="24"/>
  <c r="C27" i="24"/>
  <c r="G26" i="24"/>
  <c r="C26" i="24"/>
  <c r="G23" i="24"/>
  <c r="C23" i="24"/>
  <c r="G15" i="24"/>
  <c r="G14" i="24"/>
  <c r="C14" i="24"/>
  <c r="G13" i="24"/>
  <c r="C13" i="24"/>
  <c r="G12" i="24"/>
  <c r="C12" i="24"/>
  <c r="G11" i="24"/>
  <c r="C11" i="24"/>
  <c r="G10" i="24"/>
  <c r="C10" i="24"/>
  <c r="G7" i="24"/>
  <c r="C7" i="24"/>
  <c r="Q37" i="28" l="1"/>
  <c r="O25" i="26"/>
  <c r="P20" i="26" s="1"/>
  <c r="K25" i="26"/>
  <c r="L20" i="26" s="1"/>
  <c r="M25" i="26"/>
  <c r="N20" i="26" s="1"/>
  <c r="B11" i="19"/>
  <c r="C11" i="19"/>
  <c r="E11" i="19" l="1"/>
  <c r="P11" i="26"/>
  <c r="P13" i="26"/>
  <c r="P17" i="26"/>
  <c r="P14" i="26"/>
  <c r="P18" i="26"/>
  <c r="P21" i="26"/>
  <c r="P12" i="26"/>
  <c r="P15" i="26"/>
  <c r="P23" i="26"/>
  <c r="P19" i="26"/>
  <c r="P24" i="26"/>
  <c r="P9" i="26"/>
  <c r="P10" i="26"/>
  <c r="P16" i="26"/>
  <c r="P22" i="26"/>
  <c r="H22" i="20"/>
  <c r="N9" i="26"/>
  <c r="N19" i="26"/>
  <c r="L9" i="26"/>
  <c r="L19" i="26"/>
  <c r="X162" i="17"/>
  <c r="N17" i="26"/>
  <c r="L16" i="26"/>
  <c r="L11" i="26"/>
  <c r="L22" i="26"/>
  <c r="L14" i="26"/>
  <c r="L18" i="26"/>
  <c r="L23" i="26"/>
  <c r="L12" i="26"/>
  <c r="L10" i="26"/>
  <c r="L13" i="26"/>
  <c r="L15" i="26"/>
  <c r="L17" i="26"/>
  <c r="L21" i="26"/>
  <c r="L24" i="26"/>
  <c r="N21" i="26"/>
  <c r="N13" i="26"/>
  <c r="N23" i="26"/>
  <c r="N15" i="26"/>
  <c r="N11" i="26"/>
  <c r="N10" i="26"/>
  <c r="N12" i="26"/>
  <c r="N24" i="26"/>
  <c r="N16" i="26"/>
  <c r="N22" i="26"/>
  <c r="N18" i="26"/>
  <c r="N14" i="26"/>
  <c r="Y162" i="17" l="1"/>
  <c r="Y144" i="17"/>
  <c r="Y137" i="17"/>
  <c r="Y97" i="17"/>
  <c r="Y60" i="17"/>
  <c r="Y96" i="17"/>
  <c r="Y11" i="17"/>
  <c r="Y143" i="17"/>
  <c r="Y100" i="17"/>
  <c r="Y57" i="17"/>
  <c r="Y34" i="17"/>
  <c r="Y95" i="17"/>
  <c r="Y84" i="17"/>
  <c r="Y29" i="17"/>
  <c r="Y70" i="17"/>
  <c r="Y8" i="17"/>
  <c r="Y53" i="17"/>
  <c r="Y155" i="17"/>
  <c r="Y50" i="17"/>
  <c r="Y73" i="17"/>
  <c r="Y30" i="17"/>
  <c r="Y49" i="17"/>
  <c r="Y145" i="17"/>
  <c r="Y86" i="17"/>
  <c r="Y134" i="17"/>
  <c r="Y99" i="17"/>
  <c r="Y68" i="17"/>
  <c r="Y38" i="17"/>
  <c r="Y56" i="17"/>
  <c r="Y14" i="17"/>
  <c r="Y129" i="17"/>
  <c r="Y150" i="17"/>
  <c r="Y104" i="17"/>
  <c r="Y41" i="17"/>
  <c r="Y51" i="17"/>
  <c r="Y37" i="17"/>
  <c r="Y9" i="17"/>
  <c r="Y93" i="17"/>
  <c r="Y80" i="17"/>
  <c r="Y19" i="17"/>
  <c r="Y44" i="17"/>
  <c r="Y105" i="17"/>
  <c r="Y89" i="17"/>
  <c r="Y156" i="17"/>
  <c r="Y15" i="17"/>
  <c r="Y130" i="17"/>
  <c r="Y109" i="17"/>
  <c r="Y67" i="17"/>
  <c r="Y132" i="17"/>
  <c r="Y85" i="17"/>
  <c r="Y16" i="17"/>
  <c r="Y82" i="17"/>
  <c r="Y112" i="17"/>
  <c r="Y124" i="17"/>
  <c r="Y128" i="17"/>
  <c r="Y43" i="17"/>
  <c r="Y92" i="17"/>
  <c r="Y45" i="17"/>
  <c r="Y61" i="17"/>
  <c r="Y98" i="17"/>
  <c r="Y18" i="17"/>
  <c r="Y65" i="17"/>
  <c r="Y12" i="17"/>
  <c r="Y161" i="17"/>
  <c r="Y113" i="17"/>
  <c r="Y32" i="17"/>
  <c r="Y133" i="17"/>
  <c r="Y10" i="17"/>
  <c r="Y120" i="17"/>
  <c r="Y90" i="17"/>
  <c r="Y21" i="17"/>
  <c r="Y91" i="17"/>
  <c r="Y88" i="17"/>
  <c r="Y115" i="17"/>
  <c r="Y39" i="17"/>
  <c r="Y62" i="17"/>
  <c r="Y147" i="17"/>
  <c r="Y94" i="17"/>
  <c r="Y33" i="17"/>
  <c r="Y131" i="17"/>
  <c r="Y114" i="17"/>
  <c r="Y42" i="17"/>
  <c r="Y111" i="17"/>
  <c r="Y13" i="17"/>
  <c r="Y140" i="17"/>
  <c r="Y108" i="17"/>
  <c r="Y149" i="17"/>
  <c r="Y79" i="17"/>
  <c r="Y117" i="17"/>
  <c r="Y146" i="17"/>
  <c r="Y23" i="17"/>
  <c r="Y106" i="17"/>
  <c r="Y71" i="17"/>
  <c r="Y160" i="17"/>
  <c r="Y78" i="17"/>
  <c r="Y142" i="17"/>
  <c r="Y27" i="17"/>
  <c r="Y74" i="17"/>
  <c r="Y77" i="17"/>
  <c r="Y102" i="17"/>
  <c r="Y55" i="17"/>
  <c r="Y81" i="17"/>
  <c r="Y58" i="17"/>
  <c r="Y69" i="17"/>
  <c r="Y52" i="17"/>
  <c r="Y153" i="17"/>
  <c r="Y31" i="17"/>
  <c r="Y87" i="17"/>
  <c r="Y138" i="17"/>
  <c r="Y59" i="17"/>
  <c r="Y6" i="17"/>
  <c r="Y141" i="17"/>
  <c r="Y75" i="17"/>
  <c r="Y157" i="17"/>
  <c r="Y107" i="17"/>
  <c r="Y28" i="17"/>
  <c r="Y63" i="17"/>
  <c r="Y40" i="17"/>
  <c r="Y152" i="17"/>
  <c r="Y121" i="17"/>
  <c r="Y83" i="17"/>
  <c r="Y119" i="17"/>
  <c r="Y103" i="17"/>
  <c r="Y118" i="17"/>
  <c r="Y54" i="17"/>
  <c r="Y122" i="17"/>
  <c r="Y7" i="17"/>
  <c r="Y24" i="17"/>
  <c r="Y110" i="17"/>
  <c r="Y127" i="17"/>
  <c r="Y25" i="17"/>
  <c r="Y101" i="17"/>
  <c r="Y126" i="17"/>
  <c r="Y72" i="17"/>
  <c r="Y17" i="17"/>
  <c r="Y158" i="17"/>
  <c r="Y22" i="17"/>
  <c r="Y135" i="17"/>
  <c r="Y47" i="17"/>
  <c r="Y35" i="17"/>
  <c r="Y159" i="17"/>
  <c r="Y48" i="17"/>
  <c r="Y116" i="17"/>
  <c r="Y64" i="17"/>
  <c r="Y148" i="17"/>
  <c r="Y151" i="17"/>
  <c r="Y136" i="17"/>
  <c r="Y154" i="17"/>
  <c r="Y46" i="17"/>
  <c r="Y26" i="17"/>
  <c r="Y125" i="17"/>
  <c r="Y76" i="17"/>
  <c r="Y123" i="17"/>
  <c r="Y36" i="17"/>
  <c r="Y66" i="17"/>
  <c r="Y20" i="17"/>
  <c r="Y139" i="17"/>
  <c r="P25" i="26"/>
  <c r="L25" i="26"/>
  <c r="N25" i="26"/>
  <c r="H11" i="14" l="1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3" i="14"/>
  <c r="I23" i="14"/>
  <c r="J23" i="14"/>
  <c r="H24" i="14"/>
  <c r="I24" i="14"/>
  <c r="J24" i="14"/>
  <c r="H25" i="14"/>
  <c r="I25" i="14"/>
  <c r="J25" i="14"/>
  <c r="J10" i="14"/>
  <c r="I10" i="14"/>
  <c r="H10" i="14"/>
  <c r="I26" i="14" l="1"/>
  <c r="C4" i="15" s="1"/>
  <c r="J26" i="14"/>
  <c r="R22" i="14"/>
  <c r="H26" i="14"/>
  <c r="C3" i="15" s="1"/>
  <c r="V22" i="14"/>
  <c r="C5" i="15" l="1"/>
  <c r="V10" i="14"/>
  <c r="V21" i="14"/>
  <c r="T21" i="14"/>
  <c r="T22" i="14"/>
  <c r="R23" i="14"/>
  <c r="R21" i="14"/>
  <c r="T17" i="14"/>
  <c r="T10" i="14"/>
  <c r="T25" i="14"/>
  <c r="T11" i="14"/>
  <c r="T15" i="14"/>
  <c r="T16" i="14"/>
  <c r="T19" i="14"/>
  <c r="T14" i="14"/>
  <c r="T24" i="14"/>
  <c r="T12" i="14"/>
  <c r="T13" i="14"/>
  <c r="T23" i="14"/>
  <c r="T18" i="14"/>
  <c r="T20" i="14"/>
  <c r="R16" i="14"/>
  <c r="R24" i="14"/>
  <c r="R17" i="14"/>
  <c r="R25" i="14"/>
  <c r="R10" i="14"/>
  <c r="R12" i="14"/>
  <c r="R20" i="14"/>
  <c r="R13" i="14"/>
  <c r="R14" i="14"/>
  <c r="R11" i="14"/>
  <c r="R18" i="14"/>
  <c r="R15" i="14"/>
  <c r="R19" i="14"/>
  <c r="B46" i="12" l="1"/>
  <c r="G29" i="12"/>
  <c r="C30" i="12"/>
  <c r="B25" i="6"/>
  <c r="H25" i="6" s="1"/>
  <c r="V19" i="14" l="1"/>
  <c r="V25" i="14"/>
  <c r="V20" i="14"/>
  <c r="V15" i="14"/>
  <c r="V14" i="14"/>
  <c r="V17" i="14"/>
  <c r="V16" i="14"/>
  <c r="V11" i="14"/>
  <c r="V13" i="14"/>
  <c r="V12" i="14"/>
  <c r="V24" i="14"/>
  <c r="V23" i="14"/>
  <c r="V18" i="14"/>
  <c r="C24" i="12" l="1"/>
  <c r="G46" i="12"/>
  <c r="C46" i="12"/>
  <c r="G45" i="12"/>
  <c r="C45" i="12"/>
  <c r="G44" i="12"/>
  <c r="C44" i="12"/>
  <c r="G43" i="12"/>
  <c r="C43" i="12"/>
  <c r="G42" i="12"/>
  <c r="C42" i="12"/>
  <c r="G41" i="12"/>
  <c r="C41" i="12"/>
  <c r="G28" i="12"/>
  <c r="C28" i="12"/>
  <c r="G27" i="12"/>
  <c r="C27" i="12"/>
  <c r="G26" i="12"/>
  <c r="C26" i="12"/>
  <c r="G25" i="12"/>
  <c r="C25" i="12"/>
  <c r="G24" i="12"/>
  <c r="G14" i="12"/>
  <c r="G13" i="12"/>
  <c r="G12" i="12"/>
  <c r="G11" i="12"/>
  <c r="G10" i="12"/>
  <c r="G9" i="12"/>
  <c r="BD8" i="8" l="1"/>
  <c r="BD129" i="8" s="1"/>
  <c r="C23" i="5" l="1"/>
  <c r="B23" i="5"/>
  <c r="D7" i="5"/>
  <c r="K7" i="5" s="1"/>
  <c r="K23" i="5" l="1"/>
  <c r="D23" i="5"/>
  <c r="I78" i="85" l="1"/>
  <c r="J77" i="85" s="1"/>
  <c r="J75" i="85" l="1"/>
  <c r="J76" i="85"/>
  <c r="J74" i="85"/>
  <c r="J78" i="85" s="1"/>
  <c r="B28" i="50"/>
  <c r="E28" i="50"/>
  <c r="C4" i="77"/>
  <c r="J4" i="77"/>
  <c r="L4" i="77"/>
  <c r="F4" i="77"/>
  <c r="N4" i="77"/>
  <c r="I4" i="77"/>
  <c r="E4" i="77"/>
  <c r="H4" i="77"/>
  <c r="D28" i="50"/>
  <c r="C28" i="50"/>
  <c r="G4" i="77"/>
  <c r="M4" i="77"/>
  <c r="K4" i="77"/>
  <c r="D4" i="77"/>
</calcChain>
</file>

<file path=xl/sharedStrings.xml><?xml version="1.0" encoding="utf-8"?>
<sst xmlns="http://schemas.openxmlformats.org/spreadsheetml/2006/main" count="17316" uniqueCount="493">
  <si>
    <t>OBYWATELSTWO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</si>
  <si>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</si>
  <si>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</si>
  <si>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</si>
  <si>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</si>
  <si>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</si>
  <si>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</si>
  <si>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</si>
  <si>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</si>
  <si>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</si>
  <si>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BANGLADESZ</t>
  </si>
  <si>
    <t>BENIN</t>
  </si>
  <si>
    <t>BEZ OBYWATELSTWA</t>
  </si>
  <si>
    <t>BHUTAN</t>
  </si>
  <si>
    <t>BIAŁORUŚ</t>
  </si>
  <si>
    <t>BOLIWIA</t>
  </si>
  <si>
    <t>BOTSWANA</t>
  </si>
  <si>
    <t>BRAZYLIA</t>
  </si>
  <si>
    <t>BURKINA FASO</t>
  </si>
  <si>
    <t>CHILE</t>
  </si>
  <si>
    <t>CHINY</t>
  </si>
  <si>
    <t>CHORWACJA</t>
  </si>
  <si>
    <t>CZARNOGÓRA</t>
  </si>
  <si>
    <t>DOMINIKANA</t>
  </si>
  <si>
    <t>EGIPT</t>
  </si>
  <si>
    <t>EKWADOR</t>
  </si>
  <si>
    <t>ETIOPIA</t>
  </si>
  <si>
    <t>FILIPINY</t>
  </si>
  <si>
    <t>GAMBIA</t>
  </si>
  <si>
    <t>GHANA</t>
  </si>
  <si>
    <t>GRUZJA</t>
  </si>
  <si>
    <t>GUJANA</t>
  </si>
  <si>
    <t>GWATEMALA</t>
  </si>
  <si>
    <t>GWINEA</t>
  </si>
  <si>
    <t>HONDURAS</t>
  </si>
  <si>
    <t>INDIE</t>
  </si>
  <si>
    <t>INDONEZJA</t>
  </si>
  <si>
    <t>IRAK</t>
  </si>
  <si>
    <t>IRAN</t>
  </si>
  <si>
    <t>IZRAEL</t>
  </si>
  <si>
    <t>JAMAJKA</t>
  </si>
  <si>
    <t>JAPONIA</t>
  </si>
  <si>
    <t>JEMEN</t>
  </si>
  <si>
    <t>JORDANIA</t>
  </si>
  <si>
    <t>KAMERUN</t>
  </si>
  <si>
    <t>KANADA</t>
  </si>
  <si>
    <t>KATAR</t>
  </si>
  <si>
    <t>KAZACHSTAN</t>
  </si>
  <si>
    <t>KENIA</t>
  </si>
  <si>
    <t>KIRGISTAN</t>
  </si>
  <si>
    <t>KIRIBATI</t>
  </si>
  <si>
    <t>KOLUMBIA</t>
  </si>
  <si>
    <t>KOMORY</t>
  </si>
  <si>
    <t>KONGO</t>
  </si>
  <si>
    <t>KOREA POŁUDNIOWA</t>
  </si>
  <si>
    <t>KOSOWO</t>
  </si>
  <si>
    <t>KUBA</t>
  </si>
  <si>
    <t>KUWEJT</t>
  </si>
  <si>
    <t>LIBAN</t>
  </si>
  <si>
    <t>LIBERIA</t>
  </si>
  <si>
    <t>LIBIA</t>
  </si>
  <si>
    <t>LITWA</t>
  </si>
  <si>
    <t>MACEDONIA</t>
  </si>
  <si>
    <t>MADAGASKAR</t>
  </si>
  <si>
    <t>MALEZJA</t>
  </si>
  <si>
    <t>MALI</t>
  </si>
  <si>
    <t>MAROKO</t>
  </si>
  <si>
    <t>MEKSYK</t>
  </si>
  <si>
    <t>MOŁDAWIA</t>
  </si>
  <si>
    <t>MONGOLIA</t>
  </si>
  <si>
    <t>MOZAMBIK</t>
  </si>
  <si>
    <t>NAMIBIA</t>
  </si>
  <si>
    <t>NEPAL</t>
  </si>
  <si>
    <t>NIEOKREŚLONE</t>
  </si>
  <si>
    <t>NIGERIA</t>
  </si>
  <si>
    <t>NOWA ZELANDIA</t>
  </si>
  <si>
    <t>PAKISTAN</t>
  </si>
  <si>
    <t>PALESTYNA</t>
  </si>
  <si>
    <t>PERU</t>
  </si>
  <si>
    <t>REPUBLIKA POŁUDNIOWEJ AFRYKI</t>
  </si>
  <si>
    <t>REPUBLIKA ZIELONEGO PRZYLĄDKA</t>
  </si>
  <si>
    <t>ROSJA</t>
  </si>
  <si>
    <t>SENEGAL</t>
  </si>
  <si>
    <t>SERBIA</t>
  </si>
  <si>
    <t>SIERRA LEONE</t>
  </si>
  <si>
    <t>SINGAPUR</t>
  </si>
  <si>
    <t>SRI LANKA</t>
  </si>
  <si>
    <t>STANY ZJEDNOCZONE AMERYKI</t>
  </si>
  <si>
    <t>SUDAN</t>
  </si>
  <si>
    <t>SYRIA</t>
  </si>
  <si>
    <t>TADŻYKISTAN</t>
  </si>
  <si>
    <t>TAJLANDIA</t>
  </si>
  <si>
    <t>TAJWAN</t>
  </si>
  <si>
    <t>TANZANIA</t>
  </si>
  <si>
    <t>TOGO</t>
  </si>
  <si>
    <t>TRYNIDAD I TOBAGO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</si>
  <si>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</si>
  <si>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</si>
  <si>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</si>
  <si>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</si>
  <si>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</si>
  <si>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</si>
  <si>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</si>
  <si>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</si>
  <si>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ZAMBIA</t>
  </si>
  <si>
    <t>ZIMBABWE</t>
  </si>
  <si>
    <t>ZJEDNOCZONE EMIRATY ARABSKIE</t>
  </si>
  <si>
    <t>Krajowa</t>
  </si>
  <si>
    <t>Schengen</t>
  </si>
  <si>
    <t>KAMBODŻA</t>
  </si>
  <si>
    <t>MAURETANIA</t>
  </si>
  <si>
    <t>WYBRZEŻE KOŚCI SŁONIOWEJ</t>
  </si>
  <si>
    <t>K</t>
  </si>
  <si>
    <t>DEMOKRATYCZNA REPUBLIKA KONGA</t>
  </si>
  <si>
    <t>MYANMAR (BIRMA)</t>
  </si>
  <si>
    <t>RAZEM</t>
  </si>
  <si>
    <t>Suma</t>
  </si>
  <si>
    <t>-</t>
  </si>
  <si>
    <t>Razem</t>
  </si>
  <si>
    <t>osoby</t>
  </si>
  <si>
    <t>% w ogółem</t>
  </si>
  <si>
    <t>OGÓŁEM:</t>
  </si>
  <si>
    <t>Pozostałe</t>
  </si>
  <si>
    <t>WOJEWODA</t>
  </si>
  <si>
    <t>Wojewoda</t>
  </si>
  <si>
    <t>krajowa</t>
  </si>
  <si>
    <t xml:space="preserve">Suma </t>
  </si>
  <si>
    <t>BOŚNIA I HERCEGOWINA</t>
  </si>
  <si>
    <t>CZECHY</t>
  </si>
  <si>
    <t>DANIA</t>
  </si>
  <si>
    <t>FRANCJA</t>
  </si>
  <si>
    <t>GRECJA</t>
  </si>
  <si>
    <t>MAURITIUS</t>
  </si>
  <si>
    <t>NIKARAGUA</t>
  </si>
  <si>
    <t>REPUBLIKA ŚRODKOWOAFRYKAŃSKA</t>
  </si>
  <si>
    <t>SALWADOR</t>
  </si>
  <si>
    <t>SOMALIA</t>
  </si>
  <si>
    <t>WĘGRY</t>
  </si>
  <si>
    <t>WŁOCHY</t>
  </si>
  <si>
    <t>AUSTRIA</t>
  </si>
  <si>
    <t>KOSTARYKA</t>
  </si>
  <si>
    <t>NIEMCY</t>
  </si>
  <si>
    <t>SŁOWACJA</t>
  </si>
  <si>
    <t>SZWECJA</t>
  </si>
  <si>
    <t>HAITI</t>
  </si>
  <si>
    <t>NIDERLANDY</t>
  </si>
  <si>
    <t>URUGWAJ</t>
  </si>
  <si>
    <t>M</t>
  </si>
  <si>
    <t>ORGAN PRZYJMUJĄCY WNIOSEK</t>
  </si>
  <si>
    <t>WOJEWODA DOLNOŚLĄSKI</t>
  </si>
  <si>
    <t>WOJEWODA KUJAWSKO-POMORSKI</t>
  </si>
  <si>
    <t>WOJEWODA LUBELSKI</t>
  </si>
  <si>
    <t>WOJEWODA LUBUSKI</t>
  </si>
  <si>
    <t>WOJEWODA ŁÓDZKI</t>
  </si>
  <si>
    <t>WOJEWODA MAŁOPOLSKI</t>
  </si>
  <si>
    <t>WOJEWODA MAZOWIECKI</t>
  </si>
  <si>
    <t>WOJEWODA OPOLSKI</t>
  </si>
  <si>
    <t>WOJEWODA PODKARPACKI</t>
  </si>
  <si>
    <t>WOJEWODA PODLASKI</t>
  </si>
  <si>
    <t>WOJEWODA POMORSKI</t>
  </si>
  <si>
    <t>WOJEWODA ŚLĄSKI</t>
  </si>
  <si>
    <t>WOJEWODA ŚWIĘTOKRZYSKI</t>
  </si>
  <si>
    <t>WOJEWODA WARMIŃSKO-MAZURSKI</t>
  </si>
  <si>
    <t>WOJEWODA WIELKOPOLSKI</t>
  </si>
  <si>
    <t>WOJEWODA ZACHODNIOPOMORSKI</t>
  </si>
  <si>
    <t xml:space="preserve">                   (najliczniejsze obywatelstwa).</t>
  </si>
  <si>
    <t>POZOSTAŁE</t>
  </si>
  <si>
    <t xml:space="preserve">                  (wg obywatelstwa).</t>
  </si>
  <si>
    <t>POZYTYWNE</t>
  </si>
  <si>
    <t>NEGATYWNE</t>
  </si>
  <si>
    <t>UMORZENIA</t>
  </si>
  <si>
    <t>FINLANDIA</t>
  </si>
  <si>
    <t>PANAMA</t>
  </si>
  <si>
    <t>RUMUNIA</t>
  </si>
  <si>
    <t>WIELKA BRYTANIA</t>
  </si>
  <si>
    <t>ANGUILLA</t>
  </si>
  <si>
    <t>LUKSEMBURG</t>
  </si>
  <si>
    <t>zezwolenie na osiedlenie się (do 05.2014 r.)</t>
  </si>
  <si>
    <t>zezwolenie na pobyt stały (od 05.2014 r.)</t>
  </si>
  <si>
    <t>OGÓŁEM</t>
  </si>
  <si>
    <t>SUMA</t>
  </si>
  <si>
    <t xml:space="preserve">                  (najliczniej reprezentowane obywatelstwa)</t>
  </si>
  <si>
    <t>Cudzoziemcy ogółem:</t>
  </si>
  <si>
    <t>w tym:</t>
  </si>
  <si>
    <t>najliczniej reprezentowane obywatelstwa</t>
  </si>
  <si>
    <t>Razem:</t>
  </si>
  <si>
    <t>łącznie osiedlenie i pobyt stały</t>
  </si>
  <si>
    <t>KOREA PÓŁNOCNA</t>
  </si>
  <si>
    <t>osiedlenie się</t>
  </si>
  <si>
    <t xml:space="preserve">                 (wg organu wydającego decyzje).</t>
  </si>
  <si>
    <t>ORGAN WYDAJĄCY DECYZJĘ</t>
  </si>
  <si>
    <t>pozytywne</t>
  </si>
  <si>
    <t>negatywne</t>
  </si>
  <si>
    <t>umorzenia</t>
  </si>
  <si>
    <t>pobyt stały</t>
  </si>
  <si>
    <t>łącznie osiedlenie się oraz pobyt stały</t>
  </si>
  <si>
    <t>pozytywna</t>
  </si>
  <si>
    <t>negatywna</t>
  </si>
  <si>
    <t>BAHRAJN</t>
  </si>
  <si>
    <t>BELIZE</t>
  </si>
  <si>
    <t>BURUNDI</t>
  </si>
  <si>
    <t>CZAD</t>
  </si>
  <si>
    <t>ERYTREA</t>
  </si>
  <si>
    <t>GABON</t>
  </si>
  <si>
    <t>GWINEA BISSAU</t>
  </si>
  <si>
    <t>GWINEA RÓWNIKOWA</t>
  </si>
  <si>
    <t>HONG KONG</t>
  </si>
  <si>
    <t>LAOS</t>
  </si>
  <si>
    <t>MALAWI</t>
  </si>
  <si>
    <t>NIGER</t>
  </si>
  <si>
    <t>PARAGWAJ</t>
  </si>
  <si>
    <t>RWANDA</t>
  </si>
  <si>
    <t>SAINT VINCENT I GRENADYNY</t>
  </si>
  <si>
    <t>SESZELE</t>
  </si>
  <si>
    <t>SURINAM</t>
  </si>
  <si>
    <t>BUŁGARIA</t>
  </si>
  <si>
    <t>HISZPANIA</t>
  </si>
  <si>
    <t>ARUBA</t>
  </si>
  <si>
    <t>BRYTYJSKIE TERYTORIUM OCEANU INDYJSKIEGO</t>
  </si>
  <si>
    <t>FIDŻI</t>
  </si>
  <si>
    <t>PAPUA - NOWA GWINEA</t>
  </si>
  <si>
    <t>SAINT CHRISTOPHER I NEWIS (SAINT KITTS I NEVIS)</t>
  </si>
  <si>
    <t>ANDORA</t>
  </si>
  <si>
    <t>BARBADOS</t>
  </si>
  <si>
    <t>łącznie zamieszkanie na czas oznaczony i pobyt czasowy</t>
  </si>
  <si>
    <t>zamieszkanie na czas oznaczony</t>
  </si>
  <si>
    <t>pobyt czasowy</t>
  </si>
  <si>
    <t>Ogółem</t>
  </si>
  <si>
    <t>GEORGIA POŁUDNIOWA I SANDWICH POŁUDNIOWY</t>
  </si>
  <si>
    <t>NEGTAYWNE</t>
  </si>
  <si>
    <t xml:space="preserve">                  (wg organu wydającego decyzje)</t>
  </si>
  <si>
    <t>Rok</t>
  </si>
  <si>
    <t>suma</t>
  </si>
  <si>
    <t>BELGIA</t>
  </si>
  <si>
    <t>CYPR</t>
  </si>
  <si>
    <t>ESTONIA</t>
  </si>
  <si>
    <t>IRLANDIA</t>
  </si>
  <si>
    <t>ISLANDIA</t>
  </si>
  <si>
    <t>ŁOTWA</t>
  </si>
  <si>
    <t>MALTA</t>
  </si>
  <si>
    <t>NORWEGIA</t>
  </si>
  <si>
    <t>PORTUGALIA</t>
  </si>
  <si>
    <t>SŁOWENIA</t>
  </si>
  <si>
    <t>SZWAJCARIA</t>
  </si>
  <si>
    <t xml:space="preserve">                  (najliczniejsze obywatelstwa)</t>
  </si>
  <si>
    <t>wszystkie obywatelstwa</t>
  </si>
  <si>
    <t>w tym</t>
  </si>
  <si>
    <t>najliczniejsze</t>
  </si>
  <si>
    <t xml:space="preserve">                  obywatela UE (wg organu przyjmującego wniosek)</t>
  </si>
  <si>
    <t>Organ przyjmujący</t>
  </si>
  <si>
    <t xml:space="preserve">                  o zarejestrowanie pobytu obywatela UE (wg obywatelstwa)</t>
  </si>
  <si>
    <t xml:space="preserve">                 w sprawach o zarejestrowanie pobytu obywatela UE (wg obywatelstwa)</t>
  </si>
  <si>
    <t>razem</t>
  </si>
  <si>
    <t>NEGATYWNA</t>
  </si>
  <si>
    <t>UMORZENIE</t>
  </si>
  <si>
    <t xml:space="preserve">                  potwierdzającego prawo stałego pobytu obywatela UE (wg obywatelstwa).</t>
  </si>
  <si>
    <t>dokumentu potwierdzającego prawo stałego pobytu obywatela UE (najliczniejsze obywatelstwa)</t>
  </si>
  <si>
    <t>dokumentu potwierdzającego prawo stałego pobytu obywatela UE (wg organu przyjmującego)</t>
  </si>
  <si>
    <t>obywatela UE (wg obywatelstwa)</t>
  </si>
  <si>
    <t>2014</t>
  </si>
  <si>
    <t>(wg obywatelstwa).</t>
  </si>
  <si>
    <t>obywatela UE (najliczniejsze obywatelstwa)</t>
  </si>
  <si>
    <t>obywatela UE  (wg organu przyjmującego).</t>
  </si>
  <si>
    <t xml:space="preserve">WOJEWODA LUBELSKI                                 </t>
  </si>
  <si>
    <t xml:space="preserve">WOJEWODA ŁÓDZKI                                   </t>
  </si>
  <si>
    <t xml:space="preserve">WOJEWODA ŚWIĘTOKRZYSKI                            </t>
  </si>
  <si>
    <t xml:space="preserve">WOJEWODA WARMIŃSKO-MAZURSKI                       </t>
  </si>
  <si>
    <t>MOŁDOWA</t>
  </si>
  <si>
    <t xml:space="preserve">            obywatela UE (wg obywatelstwa).</t>
  </si>
  <si>
    <t xml:space="preserve">                    pobytu członka rodziny obywatela UE (wg obywatelstwa)</t>
  </si>
  <si>
    <t>rodziny obywatela UE (wg obywatelstwa).</t>
  </si>
  <si>
    <t>rodziny obywatela UE  (wg organu przyjmującego).</t>
  </si>
  <si>
    <t xml:space="preserve">                  obywatela UE (wg obywatelstwa).</t>
  </si>
  <si>
    <t>Obywatelstwo</t>
  </si>
  <si>
    <t>STANY ZJEDN. AMERYKI</t>
  </si>
  <si>
    <t xml:space="preserve">                  stałego pobytu członka rodziny obywatela UE (wg obywatelstwa).</t>
  </si>
  <si>
    <t>HONGKONG</t>
  </si>
  <si>
    <t>rezydenta długoterminowego Unii Europejskiej (wg organu przyjmującego wniosek).</t>
  </si>
  <si>
    <t>LlBIA</t>
  </si>
  <si>
    <t xml:space="preserve"> - (najliczniej reprezentowane obywatelstwa)</t>
  </si>
  <si>
    <t>rezydenta długoterminowego Unii Europejskiej (najliczniejsze obywatelstwa).</t>
  </si>
  <si>
    <t xml:space="preserve"> i udzielono ochrony uzupełniającej w RP w roku 2008 oraz w latach 2006 - 2008 (łącznie)</t>
  </si>
  <si>
    <t>w roku 2008 oraz w latach 2006 - 2008 (łącznie) - (najliczniej reprezentowane obywatelstwa)</t>
  </si>
  <si>
    <t xml:space="preserve">                 Unii Europejskiej (wg organu wydającego decyzje)</t>
  </si>
  <si>
    <t>DŻIBUTI</t>
  </si>
  <si>
    <t xml:space="preserve"> </t>
  </si>
  <si>
    <t>Status nadany zgodnie z Konwencją Genewską</t>
  </si>
  <si>
    <t>Ochrona uzupełniająca</t>
  </si>
  <si>
    <t>Zgoda na pobyt tolerowany</t>
  </si>
  <si>
    <t>Negatywna</t>
  </si>
  <si>
    <t>Umorzenie / pozostawienie bez rozp.</t>
  </si>
  <si>
    <t>status nadany zgodnie z Konwencją Genewskią</t>
  </si>
  <si>
    <t>umorzenie / pozost.bez rozp.</t>
  </si>
  <si>
    <t xml:space="preserve">                   (najliczniej reprezentowane obywatelstwa)</t>
  </si>
  <si>
    <t xml:space="preserve">OBYWATELSTWO </t>
  </si>
  <si>
    <t>Utrzymujące</t>
  </si>
  <si>
    <t>Umorzenie / pozost.bez rozp.</t>
  </si>
  <si>
    <t xml:space="preserve">                  w sprawie o udzielenie azylu na terytorium RP - w tym po ponownym rozpatrzeniu sprawy (wg obywatelstwa).</t>
  </si>
  <si>
    <t xml:space="preserve">                  z terytorium RP (wg obywatelstwa).</t>
  </si>
  <si>
    <t xml:space="preserve">                   z terytorium RP (wg organu wydającego decyzje)</t>
  </si>
  <si>
    <t>% w ogółem spraw</t>
  </si>
  <si>
    <t xml:space="preserve">                   w poszczególnych sprawach (wg typu sprawy i obywatelstwa).</t>
  </si>
  <si>
    <t>TYP SPRAWY</t>
  </si>
  <si>
    <t>pobyt tolerowany</t>
  </si>
  <si>
    <t xml:space="preserve">                      wg obywatelstwa i rodzaju zezwolenia.</t>
  </si>
  <si>
    <t>POBYT REZYDENTA DŁUGOTERMINOWEGO UE</t>
  </si>
  <si>
    <t>AZYL</t>
  </si>
  <si>
    <t>STATUS UCHODŹCY</t>
  </si>
  <si>
    <t>POBYT TOLEROWANY</t>
  </si>
  <si>
    <r>
      <t>Tabela 63: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którym odmówiono nadania statusu uchodźcy</t>
    </r>
  </si>
  <si>
    <r>
      <t>Tabela 57: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którym odmówiono nadania statusu uchodźcy i udzielono zgody na pobyt tolerowany w RP </t>
    </r>
  </si>
  <si>
    <r>
      <t xml:space="preserve">                </t>
    </r>
    <r>
      <rPr>
        <sz val="9"/>
        <rFont val="Arial"/>
        <family val="2"/>
        <charset val="238"/>
      </rPr>
      <t xml:space="preserve"> (wg organu przyjmującego wniosek).</t>
    </r>
  </si>
  <si>
    <t>wszystkie obywatelstwa:</t>
  </si>
  <si>
    <t>BAHAMY</t>
  </si>
  <si>
    <t xml:space="preserve">                   lub pobyt czasowy (najliczniejsze obywatelstwa).</t>
  </si>
  <si>
    <t xml:space="preserve">                 (najliczniej reprezentowane obywatelstwa)</t>
  </si>
  <si>
    <t>POZYT.</t>
  </si>
  <si>
    <t>NEGAT.</t>
  </si>
  <si>
    <t>UMORZ.</t>
  </si>
  <si>
    <t>B. J. REPUBLIKA MACEDONII</t>
  </si>
  <si>
    <t>NIEOKREŚLONY</t>
  </si>
  <si>
    <t xml:space="preserve">WOJEWODA DOLNOŚLĄSKI                              </t>
  </si>
  <si>
    <t xml:space="preserve">WOJEWODA KUJAWSKO-POMORSKI                        </t>
  </si>
  <si>
    <t xml:space="preserve">WOJEWODA LUBUSKI                                  </t>
  </si>
  <si>
    <t xml:space="preserve">WOJEWODA MAŁOPOLSKI                               </t>
  </si>
  <si>
    <t xml:space="preserve">WOJEWODA MAZOWIECKI                               </t>
  </si>
  <si>
    <t xml:space="preserve">WOJEWODA OPOLSKI                                  </t>
  </si>
  <si>
    <t xml:space="preserve">WOJEWODA PODKARPACKI                              </t>
  </si>
  <si>
    <t xml:space="preserve">WOJEWODA PODLASKI                                 </t>
  </si>
  <si>
    <t xml:space="preserve">WOJEWODA POMORSKI                                 </t>
  </si>
  <si>
    <t xml:space="preserve">WOJEWODA ŚLĄSKI                                   </t>
  </si>
  <si>
    <t xml:space="preserve">WOJEWODA WIELKOPOLSKI                             </t>
  </si>
  <si>
    <t xml:space="preserve">WOJEWODA ZACHODNIOPOMORSKI                        </t>
  </si>
  <si>
    <t>OMAN</t>
  </si>
  <si>
    <t>SAINT LUCIA</t>
  </si>
  <si>
    <t>SUAZI</t>
  </si>
  <si>
    <t>SAMOA AMERYKAŃSKIE</t>
  </si>
  <si>
    <t>LIECHTENSTEIN</t>
  </si>
  <si>
    <t>MALEDIWY</t>
  </si>
  <si>
    <t>WYSPY ŚWIĘTEGO TOMASZA I KSIĄŻĘCA</t>
  </si>
  <si>
    <t>WOJWODA ZACHODNIOPOMORSKI</t>
  </si>
  <si>
    <t>2015</t>
  </si>
  <si>
    <t>TURMENISTAN</t>
  </si>
  <si>
    <t>2015*</t>
  </si>
  <si>
    <r>
      <t>*W związku z wejściem w życie ustawy o cudzoziemcach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dnia 1 maja 2014 r., decyzje o wydalenia i zobowiązanie do opuszczenia </t>
    </r>
  </si>
  <si>
    <t>terytorium RP zastąpione zostały jedną decyzją o zobowiązaniu do powrotu.</t>
  </si>
  <si>
    <t>2014*</t>
  </si>
  <si>
    <t>2013-2015</t>
  </si>
  <si>
    <t>status</t>
  </si>
  <si>
    <t>ochrona</t>
  </si>
  <si>
    <r>
      <t>Tabela 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wiz wydanych cudzoziemcom przez wojewodów w latach 2014-2016 (wg organu wydającego).</t>
    </r>
  </si>
  <si>
    <t>osiedlenie się (do 05.2014 r.)</t>
  </si>
  <si>
    <t>pobyt stały (od 05.2014 r.)</t>
  </si>
  <si>
    <t>GRENADA</t>
  </si>
  <si>
    <t>TONGA</t>
  </si>
  <si>
    <t>ANTIGUA I BARBUDA</t>
  </si>
  <si>
    <t>BRUNEI</t>
  </si>
  <si>
    <t>DOMINIKA</t>
  </si>
  <si>
    <t>TIMOR WSCHODNI</t>
  </si>
  <si>
    <t>VANUATU</t>
  </si>
  <si>
    <t>MAKAU</t>
  </si>
  <si>
    <t>zamieszkanie na czas oznaczony (do 05.2014)</t>
  </si>
  <si>
    <t>pobyt czasowt (od 05.2014)</t>
  </si>
  <si>
    <t>pobyt czaoswy</t>
  </si>
  <si>
    <t>2016</t>
  </si>
  <si>
    <t>BURKINA FASO (D. GÓRNA WOLTA)</t>
  </si>
  <si>
    <t>REUNION</t>
  </si>
  <si>
    <t>2016*</t>
  </si>
  <si>
    <t xml:space="preserve">                    w latach 2014-2016 decyzje o odmowie wjazdu na terytorium RP (wg obywatelstwa).</t>
  </si>
  <si>
    <t>TADŻKISTAN</t>
  </si>
  <si>
    <t>OCHRONA MIĘDZYNARODOWA</t>
  </si>
  <si>
    <t>OCHRONA MIĘDZYNARODOWA razem:</t>
  </si>
  <si>
    <t>POBYT TOELROWANY</t>
  </si>
  <si>
    <t>WYDALENIE CUUDZOZIEMCA</t>
  </si>
  <si>
    <t>POBYT TOLEROWANY, razem:</t>
  </si>
  <si>
    <t>WYDALENIE CUDZOZIEMCA, razem:</t>
  </si>
  <si>
    <t>ZOBOWIĄZANIE DO POWROTU</t>
  </si>
  <si>
    <t>ZOBOWIĄZANIE DO POWROTU, razem:</t>
  </si>
  <si>
    <t>ZOBOWIĄZANIE CUDZOZIEMCA DO POWROTU</t>
  </si>
  <si>
    <t>ZOBOWIĄZANIE CUDZOZIEMCA DO POWROTU razem:</t>
  </si>
  <si>
    <t>POBYT ZE WZGLĘDÓW HUMANITARNYCH</t>
  </si>
  <si>
    <t>POBYT ZE WZGLĘDÓW HUMANITARNYCH, razem:</t>
  </si>
  <si>
    <t>FILIPNY</t>
  </si>
  <si>
    <t>PAKSITAN</t>
  </si>
  <si>
    <t>NIGIERIA</t>
  </si>
  <si>
    <t xml:space="preserve">POBYT STAŁY </t>
  </si>
  <si>
    <t xml:space="preserve">POBYT CZASOWY </t>
  </si>
  <si>
    <t>POBYT STAŁY OBYWATELA UNII EUROPEJSKIEJ</t>
  </si>
  <si>
    <t>ZAREJESTROWANIE POBYTU OB. UE</t>
  </si>
  <si>
    <t>POBYT STAŁY CZŁONKA RODZINY OBYWATELA UNII EUROP</t>
  </si>
  <si>
    <t>POBYT CZŁONKA RODZINY OBYWATELA UNII EUROPEJSKIEJ</t>
  </si>
  <si>
    <t>OCHRONA UZUPEŁNIAJĄCA</t>
  </si>
  <si>
    <t>Tabela 1: Liczba wiz wydanych cudzoziemcom w latach 2014-2016 na terytorium RP (wg obywatelstwa).*</t>
  </si>
  <si>
    <r>
      <t>Tabela 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którym w latach 2014-2016 wydano wizę na terytorium RP (najliczniejsze obywatelstwa).</t>
    </r>
  </si>
  <si>
    <t xml:space="preserve">                 oraz w latach 2014-2016 (łącznie) - najliczniej reprezentowane obywatelstwa</t>
  </si>
  <si>
    <t>Liczba osób 2016</t>
  </si>
  <si>
    <t>Liczba osób 2014-2016</t>
  </si>
  <si>
    <t xml:space="preserve">                   oraz w latach 2014-2016 (łącznie) - najliczniej reprezentowane obywatelstwa</t>
  </si>
  <si>
    <t xml:space="preserve">                 lub pobyt  stały  w 2015 r. oraz w latach 2014-2016 (łącznie)  - (najliczniej reprezentowane obywatelstwa)</t>
  </si>
  <si>
    <r>
      <t>Tabela 15: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w stosunku do których wojewodowie wydali w latach 2014-2016 decyzje w sprawie zezwolenia na pobyt rezydenta długoterminowego Unii Europejskiej (wg obywatelstwa).</t>
    </r>
  </si>
  <si>
    <t xml:space="preserve">                  w 2016 r. oraz w latach 2014-2016 (łącznie) - (najliczniej reprezentowane obywatelstwa)</t>
  </si>
  <si>
    <t>2014-2016</t>
  </si>
  <si>
    <t xml:space="preserve">                  rezydenta długoterminowego UE w 2016 r. oraz w latach 2014-2016 (łącznie) </t>
  </si>
  <si>
    <t xml:space="preserve">na pobyt rezydenta długoterminowego UE w 2016 r. oraz w latach 2014-2016 (łącznie) </t>
  </si>
  <si>
    <t>Ogółem wszystkie obywatelstwa</t>
  </si>
  <si>
    <t xml:space="preserve">                  na zamieszkanie na czas oznaczony lub pobyt czasowy w 2016 r. oraz w latach 2014-2016 (łącznie) </t>
  </si>
  <si>
    <t xml:space="preserve">                  na czas oznaczony lub pobyt czasowy w 2016 r. oraz w latach 2014-2016 (łącznie) </t>
  </si>
  <si>
    <t xml:space="preserve">                   w 2016 r. oraz w latach 2014-2016 (łącznie) - (najliczniej reprezentowane obywatelstwa)</t>
  </si>
  <si>
    <t xml:space="preserve">                   roku oraz w latach 2014-2016 (łącznie)- (najliczniej reprezentowane obywatelstwa)</t>
  </si>
  <si>
    <t>w roku 2016 oraz w latach 2014 -2016 (łącznie) - (najliczniej reprezentowane obywatelstwa)</t>
  </si>
  <si>
    <t>lub pozostawieniu wniosku bez rozpoznania w sprawie o udzielenie ochrony międzynarodowej w RP w roku 2016</t>
  </si>
  <si>
    <t>oraz w latach 2014-2016 (łącznie)  - (najliczniej reprezentowane obywatelstwa)</t>
  </si>
  <si>
    <t xml:space="preserve"> oraz  w latach 2014-2016 (łącznie) - (najliczniej reprezentowane obywatelstwa)</t>
  </si>
  <si>
    <t xml:space="preserve">                    w sprawie o udzielenie ochrony miedzynarodowej RP (wg obywatelstwa).</t>
  </si>
  <si>
    <t xml:space="preserve">                   o udzielenie ochrony międzynarodowej (wg obywatelstwa).</t>
  </si>
  <si>
    <t>2015 Suma</t>
  </si>
  <si>
    <t>Cudzoziemiec</t>
  </si>
  <si>
    <t>Jednostka samorządu terytorialnego</t>
  </si>
  <si>
    <t>Osoba fizyczna</t>
  </si>
  <si>
    <t>Osoba prawna</t>
  </si>
  <si>
    <t>LESOTHO</t>
  </si>
  <si>
    <t>SAINT CHRISTOPHER I NEWIS</t>
  </si>
  <si>
    <r>
      <t>Tabela 4: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zaproszeń wydanych cudzoziemcom w latach 2014-2016 (wg obywatelstwa).</t>
    </r>
  </si>
  <si>
    <t>OSOBY</t>
  </si>
  <si>
    <r>
      <t>Tabela 5: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Liczba zaproszeń wystawionych przez cudzoziemca i wpisanych do ewidencji zaproszeń </t>
    </r>
  </si>
  <si>
    <t>w latach 2014-2016 (najliczniejsze obywatelstwa).</t>
  </si>
  <si>
    <r>
      <t>Tabela 6:</t>
    </r>
    <r>
      <rPr>
        <sz val="10"/>
        <rFont val="Arial"/>
        <family val="2"/>
        <charset val="238"/>
      </rPr>
      <t xml:space="preserve"> Liczba zaproszeń wystawionych przez osoby fizyczne (obywateli RP) i wpisanych do ewidencji </t>
    </r>
  </si>
  <si>
    <t xml:space="preserve">zaproszeń w latach 2014-2016 (najliczniejsze obywatelstwa). </t>
  </si>
  <si>
    <r>
      <t>Tabela 7:</t>
    </r>
    <r>
      <rPr>
        <sz val="10"/>
        <rFont val="Arial"/>
        <family val="2"/>
        <charset val="238"/>
      </rPr>
      <t xml:space="preserve"> Liczba zaproszeń wystawionych przez osoby prawne i wpisanych do ewidencji zaproszeń </t>
    </r>
  </si>
  <si>
    <t xml:space="preserve">w latach 2014-2016 (najliczniejsze obywatelstwa). </t>
  </si>
  <si>
    <r>
      <t xml:space="preserve">Tabela 8: </t>
    </r>
    <r>
      <rPr>
        <sz val="10"/>
        <rFont val="Arial"/>
        <family val="2"/>
        <charset val="238"/>
      </rPr>
      <t>Liczba osób, które w latach 2014-2016 złożyły wniosek o zezwolenie na osiedlenie się lub o zezwolenie na pobyt stały (wg obywatelstwa).</t>
    </r>
  </si>
  <si>
    <r>
      <t>Tabela 9: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które w latach 2014-2016 złożyły wniosek o zezwolenie na osiedlenie się lub na pobyt stały</t>
    </r>
  </si>
  <si>
    <r>
      <t>Tabela 10: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2014-2016 złożyły wniosek o zezwolenie na osiedlenie się lub pobyt stały</t>
    </r>
  </si>
  <si>
    <r>
      <t>Tabela 11: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Liczba osób, w stosunku do których w latach 2014-2016 zostały wydane decyzje w sprawie o zezwolenie na osiedlenie się lub pobyt stały.</t>
    </r>
  </si>
  <si>
    <r>
      <t>Tabela 12</t>
    </r>
    <r>
      <rPr>
        <b/>
        <sz val="9"/>
        <rFont val="Arial"/>
        <family val="2"/>
        <charset val="238"/>
      </rPr>
      <t>:</t>
    </r>
    <r>
      <rPr>
        <sz val="9"/>
        <rFont val="Arial"/>
        <family val="2"/>
        <charset val="238"/>
      </rPr>
      <t xml:space="preserve"> Liczba osób, które otrzymały zezwolenie na osiedlenie się lub zezwolenie na pobyt stały w 2016 r.  </t>
    </r>
  </si>
  <si>
    <r>
      <t>Tabela 13: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Liczba osób, którym odmówiono zezwolenia na osiedlenie się lub na pobyt stały w 2016 r. </t>
    </r>
  </si>
  <si>
    <r>
      <t>Tabela 14: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umorzono postepowanie w sprawie o zezwolenie na osiedlenie się </t>
    </r>
  </si>
  <si>
    <r>
      <t>Tabela 15</t>
    </r>
    <r>
      <rPr>
        <b/>
        <sz val="9"/>
        <rFont val="Arial"/>
        <family val="2"/>
        <charset val="238"/>
      </rPr>
      <t xml:space="preserve">: </t>
    </r>
    <r>
      <rPr>
        <sz val="9"/>
        <rFont val="Arial"/>
        <family val="2"/>
        <charset val="238"/>
      </rPr>
      <t>Liczba osób, w stosunku do których w latach 2014-2016 zostały wydane decyzje w sprawie o zezwolenie na osiedlenie się lub pobyt stały</t>
    </r>
  </si>
  <si>
    <r>
      <t>Tabela 16: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2014-2016 złożyły wniosek o zezwolenie na pobyt rezydenta długoterminowego Unii Europejskiej (wg obywatelstwa).</t>
    </r>
  </si>
  <si>
    <r>
      <t>Tabela 17: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latach 2014-2016 złożyły wniosek o zezwolenie na pobyt </t>
    </r>
  </si>
  <si>
    <r>
      <t>Tabela 18:</t>
    </r>
    <r>
      <rPr>
        <sz val="9"/>
        <rFont val="Arial"/>
        <family val="2"/>
        <charset val="238"/>
      </rPr>
      <t xml:space="preserve"> Liczba osób, które w latach 2014-2016 złożyły wniosek o zezwolenie na pobyt </t>
    </r>
  </si>
  <si>
    <r>
      <t>Tabela 19: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otrzymały zezwolenie na pobyt rezydenta długoterminowego UE</t>
    </r>
  </si>
  <si>
    <r>
      <t>Tabela 20: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wydano decyzje negatywne w sprawach o zezwolenie na pobyt </t>
    </r>
  </si>
  <si>
    <r>
      <t>Tabela 21: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umorzono postepowanie w sprawie o zezwolenie </t>
    </r>
  </si>
  <si>
    <r>
      <t>Tabela 22: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wojewodowie wydali w latach 2014-2016 decyzje w sprawie zezwolenia na pobyt rezydenta długoterminowego </t>
    </r>
  </si>
  <si>
    <r>
      <rPr>
        <b/>
        <u/>
        <sz val="9"/>
        <rFont val="Arial"/>
        <family val="2"/>
        <charset val="238"/>
      </rPr>
      <t>Tabela 23:</t>
    </r>
    <r>
      <rPr>
        <sz val="9"/>
        <rFont val="Arial"/>
        <family val="2"/>
        <charset val="238"/>
      </rPr>
      <t xml:space="preserve"> Liczba osób, które w latach 2014-2016 złożyły wniosek o zezwolenie na zamieszkanie na czas oznaczony lub o zezwolenie na pobyt czasowy (wg obywatelstwa).</t>
    </r>
  </si>
  <si>
    <r>
      <rPr>
        <b/>
        <u/>
        <sz val="10"/>
        <rFont val="Arial"/>
        <family val="2"/>
        <charset val="238"/>
      </rPr>
      <t>Tabela 24:</t>
    </r>
    <r>
      <rPr>
        <sz val="10"/>
        <rFont val="Arial"/>
        <family val="2"/>
        <charset val="238"/>
      </rPr>
      <t xml:space="preserve"> Liczba osób, które w latach 2014-2016 złożyły wniosek o zezwolenie na zamieszkanie na czas oznaczony </t>
    </r>
  </si>
  <si>
    <r>
      <rPr>
        <b/>
        <u/>
        <sz val="9"/>
        <rFont val="Arial"/>
        <family val="2"/>
        <charset val="238"/>
      </rPr>
      <t>Tabela 25:</t>
    </r>
    <r>
      <rPr>
        <sz val="9"/>
        <rFont val="Arial"/>
        <family val="2"/>
        <charset val="238"/>
      </rPr>
      <t xml:space="preserve"> Liczba osób, które w latach 2014-2016 złożyły wniosek o zezwolenie na zamieszkanie na czas oznaczony lub o zezwolenie na pobyt czasowy (wg organu).</t>
    </r>
  </si>
  <si>
    <r>
      <rPr>
        <b/>
        <u/>
        <sz val="10"/>
        <rFont val="Arial"/>
        <family val="2"/>
        <charset val="238"/>
      </rPr>
      <t>Tabela 26</t>
    </r>
    <r>
      <rPr>
        <sz val="10"/>
        <rFont val="Arial"/>
        <family val="2"/>
        <charset val="238"/>
      </rPr>
      <t>: Liczba osób, w stosunku do których w latach 2014-2016 zostały wydane decyzje w sprawie o zezwolenie na zamieszkanie na czas oznaczony się lub pobyt czasowy.</t>
    </r>
  </si>
  <si>
    <r>
      <t xml:space="preserve">Tabela 27: </t>
    </r>
    <r>
      <rPr>
        <sz val="9"/>
        <rFont val="Arial"/>
        <family val="2"/>
        <charset val="238"/>
      </rPr>
      <t>Liczba osób, które otrzymały zezwolenie na zamieszkanie na czas oznaczony lub pobyt czasowy .</t>
    </r>
  </si>
  <si>
    <r>
      <t xml:space="preserve">Tabela 28: </t>
    </r>
    <r>
      <rPr>
        <sz val="9"/>
        <rFont val="Arial"/>
        <family val="2"/>
        <charset val="238"/>
      </rPr>
      <t xml:space="preserve">Liczba osób, wobec których wydano decyzje negatywne w sprawach o udzielenie zezwolenia </t>
    </r>
  </si>
  <si>
    <r>
      <t>Tabela 29: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umorzono postepowanie w sprawie o zezwolenie na zamieszkanie</t>
    </r>
  </si>
  <si>
    <r>
      <t>Tabela 30: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w latach 2014-2016 wojewodowie wydali decyzje w sprawie o zezwolenie na zamieszkanie na czas oznaczony lub pobyt czasowy</t>
    </r>
  </si>
  <si>
    <r>
      <t>Tabela 31</t>
    </r>
    <r>
      <rPr>
        <sz val="9"/>
        <rFont val="Arial"/>
        <family val="2"/>
        <charset val="238"/>
      </rPr>
      <t xml:space="preserve"> Liczba osób, które w latach 2014-2016 złożyły wniosek o zarejestrowanie pobytu obywatela UE</t>
    </r>
  </si>
  <si>
    <r>
      <t>Tabela 32: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2014-2016 złożyły wniosek o zarejestrowanie pobytu obywatela UE</t>
    </r>
  </si>
  <si>
    <r>
      <t>Tabela 33:</t>
    </r>
    <r>
      <rPr>
        <sz val="9"/>
        <rFont val="Arial"/>
        <family val="2"/>
        <charset val="238"/>
      </rPr>
      <t xml:space="preserve"> Liczba osób (obywateli UE), które w latach 2014-2016 złożyły wniosek o zarejestrowanie pobytu </t>
    </r>
  </si>
  <si>
    <r>
      <t>Tabela 34: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obywateli UE, którym wojewodowie wydali w latach 2014-2016 zaświadczenie</t>
    </r>
  </si>
  <si>
    <r>
      <t>Tabela 35: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obywateli UE, wobec których wojewodowie wydali w latach 2014-2016 decyzje </t>
    </r>
  </si>
  <si>
    <r>
      <t>Tabela 36:</t>
    </r>
    <r>
      <rPr>
        <sz val="9"/>
        <rFont val="Arial"/>
        <family val="2"/>
        <charset val="238"/>
      </rPr>
      <t xml:space="preserve"> Liczba osób (obywateli UE), które w latach 2014-2016 złożyły wniosek o wydanie dokumentu </t>
    </r>
  </si>
  <si>
    <r>
      <t>Tabela 37: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 (obywateli UE), które w latach 2014-2016 złożyły wniosek o wydanie </t>
    </r>
  </si>
  <si>
    <r>
      <t>Tabela 38: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latach 2014-2016 złożyły wniosek o wydanie </t>
    </r>
  </si>
  <si>
    <r>
      <t>Tabela 39: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2014-2016 otrzymali dokument potwierdzajacy prawo stałego pobytu </t>
    </r>
  </si>
  <si>
    <r>
      <t>Tabela 40: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wydanych decyzji w latach 2014-2016 w sprawie - prawo stałego pobytu obywatela UE</t>
    </r>
  </si>
  <si>
    <r>
      <t>Tabela 41: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Cudzoziemcy, którzy w latach 2014-2016 ubiegali się o wydanie karty pobytu członka rodziny obywatela UE</t>
    </r>
  </si>
  <si>
    <r>
      <t>Tabela 42: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2014-2016 ubiegali się o wydanie karty pobytu członka rodziny </t>
    </r>
  </si>
  <si>
    <r>
      <t>Tabela 43: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2014-2016 ubiegali się o wydanie karty pobytu członka rodziny </t>
    </r>
  </si>
  <si>
    <r>
      <t>Tabela 44: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Cudzoziemcy, którzy w latach 2014-2016 otrzymali kartę pobytu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członka rodziny </t>
    </r>
  </si>
  <si>
    <r>
      <t>Tabela 45: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Cudzoziemcy, którzy otrzymali w latach 2014-2016 decyzje w sprawie o wydanie karty</t>
    </r>
  </si>
  <si>
    <r>
      <t xml:space="preserve">Tabela 46: </t>
    </r>
    <r>
      <rPr>
        <u/>
        <sz val="9"/>
        <rFont val="Arial"/>
        <family val="2"/>
        <charset val="238"/>
      </rPr>
      <t>Obywatele UE, którzy w latach 2014-2016 ubiegali się o wydanie karty stałego pobytu członka</t>
    </r>
  </si>
  <si>
    <r>
      <t>Tabela 47: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2014-2016  ubiegali się o wydanie karty stałego pobytu członka  </t>
    </r>
  </si>
  <si>
    <r>
      <t>Tabela 48: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Cudzoziemcy, którzy w latach 2014-2016 otrzymali karty stałego pobytu członka rodziny</t>
    </r>
  </si>
  <si>
    <r>
      <t>Tabela 49: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Cudzoziemcy, którzy w latach 2014-2016 otrzymali decyzje w sprawie o wydanie karty </t>
    </r>
  </si>
  <si>
    <r>
      <t>Tabela 50: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2014-2016 złożyły wniosek o udzielenie ochrony międzynarodowej w RP (wg obywatelstwa).</t>
    </r>
  </si>
  <si>
    <r>
      <t>Tabela 51</t>
    </r>
    <r>
      <rPr>
        <b/>
        <sz val="9"/>
        <rFont val="Arial"/>
        <family val="2"/>
        <charset val="238"/>
      </rPr>
      <t xml:space="preserve">: </t>
    </r>
    <r>
      <rPr>
        <sz val="9"/>
        <rFont val="Arial"/>
        <family val="2"/>
        <charset val="238"/>
      </rPr>
      <t>Liczba osób, które w latach 2014-2016 złożyły wniosek o udzielenie ochrony międzynarodowej w RP</t>
    </r>
  </si>
  <si>
    <r>
      <t>Tabela 52: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wobec których Szef Urzędu do Spraw Cudzoziemcóww latach 2014-2016 wydał decyzje w sprawie o nadanie statusu uchodźcy w RP (wg obywatelstwa).</t>
    </r>
  </si>
  <si>
    <r>
      <t>Tabela 53: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którym nadano status uchodźcy w RP w 2016 roku oraz w latach 2014-2016 (łącznie)</t>
    </r>
  </si>
  <si>
    <r>
      <t>Tabela 54: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którym odmówiono nadania statusu uchodźcy i udzielono ochrony uzupełniającej w RP w 2016</t>
    </r>
  </si>
  <si>
    <r>
      <t>Tabela 55: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którym odmówiono nadania statusu uchodźcy i udzielono zgody na pobyt tolerowany w RP </t>
    </r>
  </si>
  <si>
    <r>
      <t>Tabela 56:</t>
    </r>
    <r>
      <rPr>
        <sz val="9"/>
        <rFont val="Arial"/>
        <family val="2"/>
        <charset val="238"/>
      </rPr>
      <t xml:space="preserve"> Liczba osób, którym wydano decyzje negatywne w sprawie o udzielenie ochrony międzynarodwej w RP w 2016</t>
    </r>
  </si>
  <si>
    <r>
      <t>Tabela 57: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zostały wydane decyzje o umorzeniu postępowania </t>
    </r>
  </si>
  <si>
    <r>
      <t>Tabela 58: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latach 2014-2016 złożyły do Rady do Spraw Uchodźców odwołanie </t>
    </r>
  </si>
  <si>
    <r>
      <t>Tabela 59: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latach 2014-2016 Rada do Spraw Uchodźców wydała decyzje w sprawie </t>
    </r>
  </si>
  <si>
    <r>
      <t>Tabela 60: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2014-2016 złożyły wniosek o udzielenie azylu na terytorium RP (wg obywatelstwa).</t>
    </r>
  </si>
  <si>
    <r>
      <t>Tabela 61:</t>
    </r>
    <r>
      <rPr>
        <sz val="10"/>
        <rFont val="Arial"/>
        <family val="2"/>
        <charset val="238"/>
      </rPr>
      <t xml:space="preserve"> Liczba decyzji wydanych w latach 2014-2016 przez Szefa Urzędu do Spraw Cudzoziemców </t>
    </r>
  </si>
  <si>
    <r>
      <t>Tabela 62: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latach 2014-2016 zostały wydane decyzje o wydaleniu </t>
    </r>
  </si>
  <si>
    <r>
      <t>Tabela 63: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stousnku do których w latach 2014-2016 zostały wydane decyzje o wydaleniu </t>
    </r>
  </si>
  <si>
    <r>
      <rPr>
        <b/>
        <u/>
        <sz val="9"/>
        <rFont val="Arial"/>
        <family val="2"/>
        <charset val="238"/>
      </rPr>
      <t>Tabela 64:</t>
    </r>
    <r>
      <rPr>
        <sz val="9"/>
        <rFont val="Arial"/>
        <family val="2"/>
        <charset val="238"/>
      </rPr>
      <t xml:space="preserve"> Liczba osób, wobec których, w okresie 2014-2016 roku wydano decyzje o zobowiązaniu do powrotu (wg. płci i obywatelstwa)</t>
    </r>
  </si>
  <si>
    <r>
      <t>Tabela 65: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komendant placówki Straży Granicznej wydał </t>
    </r>
  </si>
  <si>
    <r>
      <t>Tabela 66: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latach 2014-2016 złożyły wniosek/wszczęto postępowanie o udzielenie zgody na pobyt tolerowany.</t>
    </r>
  </si>
  <si>
    <r>
      <t>Tabela 67: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którym w latach 2014-2016 udzielono w I lub II instancji zgodę na pobyt tolerowany </t>
    </r>
  </si>
  <si>
    <r>
      <t>Tabela 68: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latach 2014-2016 otrzymały w I lub II instancji zgodę na pobyt tolerowany </t>
    </r>
  </si>
  <si>
    <r>
      <rPr>
        <u/>
        <sz val="9"/>
        <rFont val="Arial"/>
        <family val="2"/>
        <charset val="238"/>
      </rPr>
      <t>Tabela 69:</t>
    </r>
    <r>
      <rPr>
        <sz val="9"/>
        <rFont val="Arial"/>
        <family val="2"/>
        <charset val="238"/>
      </rPr>
      <t xml:space="preserve"> Liczba osób, które posiadają ważne dokumenty potwierdzające prawo pobytu na terytorium RP (stan na 1.01.2017 r.) </t>
    </r>
  </si>
  <si>
    <r>
      <t>*W związku z wejściem w życie ustawy o cudzoziemcach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dnia 1 maja 2014 r., decyzje o wydaleniu i zobowiązanie do opuszczenia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</si>
</sst>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#,##0.0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rgb="FF000000"/>
      <name val="Calibri"/>
      <family val="2"/>
      <scheme val="minor"/>
    </font>
    <font>
      <b/>
      <u/>
      <sz val="9"/>
      <name val="Arial"/>
      <family val="2"/>
      <charset val="238"/>
    </font>
    <font>
      <b/>
      <sz val="9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 CE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u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72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105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1540">
    <xf numFmtId="0" fontId="0" fillId="0" borderId="0" xfId="0"/>
    <xf numFmtId="0" fontId="4" fillId="0" borderId="21" xfId="0" applyNumberFormat="1" applyFont="1" applyBorder="1" applyAlignment="1">
      <alignment horizontal="right"/>
    </xf>
    <xf numFmtId="0" fontId="3" fillId="6" borderId="41" xfId="0" applyFont="1" applyFill="1" applyBorder="1"/>
    <xf numFmtId="0" fontId="3" fillId="0" borderId="6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4" fillId="0" borderId="9" xfId="0" applyNumberFormat="1" applyFont="1" applyBorder="1" applyAlignment="1">
      <alignment horizontal="right"/>
    </xf>
    <xf numFmtId="0" fontId="3" fillId="6" borderId="21" xfId="0" applyFont="1" applyFill="1" applyBorder="1"/>
    <xf numFmtId="0" fontId="3" fillId="0" borderId="8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right"/>
    </xf>
    <xf numFmtId="0" fontId="3" fillId="6" borderId="24" xfId="0" applyFont="1" applyFill="1" applyBorder="1"/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3" fillId="6" borderId="21" xfId="0" applyFont="1" applyFill="1" applyBorder="1" applyAlignment="1">
      <alignment vertical="center" wrapText="1"/>
    </xf>
    <xf numFmtId="0" fontId="3" fillId="0" borderId="23" xfId="0" applyNumberFormat="1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right" vertical="center"/>
    </xf>
    <xf numFmtId="0" fontId="3" fillId="6" borderId="2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3" fillId="6" borderId="21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4" fillId="7" borderId="2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3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9" borderId="41" xfId="0" applyFont="1" applyFill="1" applyBorder="1" applyAlignment="1">
      <alignment vertical="center"/>
    </xf>
    <xf numFmtId="0" fontId="3" fillId="9" borderId="21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 wrapText="1"/>
    </xf>
    <xf numFmtId="0" fontId="3" fillId="9" borderId="21" xfId="0" applyFont="1" applyFill="1" applyBorder="1" applyAlignment="1">
      <alignment vertical="center" wrapText="1"/>
    </xf>
    <xf numFmtId="0" fontId="3" fillId="9" borderId="41" xfId="0" applyFont="1" applyFill="1" applyBorder="1" applyAlignment="1">
      <alignment vertical="center" wrapText="1"/>
    </xf>
    <xf numFmtId="0" fontId="3" fillId="9" borderId="24" xfId="0" applyFont="1" applyFill="1" applyBorder="1" applyAlignment="1">
      <alignment vertical="center" wrapText="1"/>
    </xf>
    <xf numFmtId="0" fontId="3" fillId="9" borderId="2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164" fontId="6" fillId="0" borderId="17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51" xfId="0" applyFont="1" applyBorder="1" applyAlignment="1">
      <alignment vertical="center" wrapText="1"/>
    </xf>
    <xf numFmtId="0" fontId="3" fillId="0" borderId="0" xfId="0" applyFont="1"/>
    <xf numFmtId="164" fontId="5" fillId="7" borderId="40" xfId="0" applyNumberFormat="1" applyFont="1" applyFill="1" applyBorder="1" applyAlignment="1">
      <alignment horizontal="center" vertical="center"/>
    </xf>
    <xf numFmtId="164" fontId="5" fillId="7" borderId="59" xfId="0" applyNumberFormat="1" applyFont="1" applyFill="1" applyBorder="1" applyAlignment="1">
      <alignment horizontal="center" vertical="center"/>
    </xf>
    <xf numFmtId="164" fontId="5" fillId="7" borderId="53" xfId="0" applyNumberFormat="1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3" fontId="4" fillId="6" borderId="26" xfId="0" applyNumberFormat="1" applyFont="1" applyFill="1" applyBorder="1" applyAlignment="1">
      <alignment horizontal="center" vertical="center"/>
    </xf>
    <xf numFmtId="164" fontId="5" fillId="6" borderId="29" xfId="0" applyNumberFormat="1" applyFont="1" applyFill="1" applyBorder="1" applyAlignment="1">
      <alignment horizontal="center" vertical="center"/>
    </xf>
    <xf numFmtId="3" fontId="4" fillId="9" borderId="32" xfId="0" applyNumberFormat="1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3" fontId="4" fillId="9" borderId="26" xfId="0" applyNumberFormat="1" applyFont="1" applyFill="1" applyBorder="1" applyAlignment="1">
      <alignment horizontal="center" vertical="center"/>
    </xf>
    <xf numFmtId="164" fontId="5" fillId="9" borderId="29" xfId="0" applyNumberFormat="1" applyFont="1" applyFill="1" applyBorder="1" applyAlignment="1">
      <alignment horizontal="center" vertical="center"/>
    </xf>
    <xf numFmtId="0" fontId="3" fillId="0" borderId="8" xfId="0" applyNumberFormat="1" applyFont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3" fontId="4" fillId="9" borderId="9" xfId="0" applyNumberFormat="1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vertical="center" wrapText="1"/>
    </xf>
    <xf numFmtId="3" fontId="4" fillId="6" borderId="44" xfId="0" applyNumberFormat="1" applyFont="1" applyFill="1" applyBorder="1" applyAlignment="1">
      <alignment vertical="center"/>
    </xf>
    <xf numFmtId="164" fontId="5" fillId="6" borderId="52" xfId="0" applyNumberFormat="1" applyFont="1" applyFill="1" applyBorder="1" applyAlignment="1">
      <alignment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3" fontId="4" fillId="10" borderId="28" xfId="0" applyNumberFormat="1" applyFont="1" applyFill="1" applyBorder="1" applyAlignment="1">
      <alignment horizontal="right" vertical="center"/>
    </xf>
    <xf numFmtId="0" fontId="3" fillId="6" borderId="9" xfId="0" applyFont="1" applyFill="1" applyBorder="1" applyAlignment="1">
      <alignment vertical="center" wrapText="1"/>
    </xf>
    <xf numFmtId="3" fontId="3" fillId="0" borderId="42" xfId="0" applyNumberFormat="1" applyFont="1" applyFill="1" applyBorder="1" applyAlignment="1">
      <alignment horizontal="center" vertical="center"/>
    </xf>
    <xf numFmtId="164" fontId="5" fillId="10" borderId="4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8" xfId="0" applyNumberFormat="1" applyFont="1" applyFill="1" applyBorder="1" applyAlignment="1">
      <alignment horizontal="center" vertical="center"/>
    </xf>
    <xf numFmtId="164" fontId="5" fillId="10" borderId="59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3" fontId="4" fillId="6" borderId="20" xfId="0" applyNumberFormat="1" applyFont="1" applyFill="1" applyBorder="1" applyAlignment="1">
      <alignment horizontal="center" vertical="center"/>
    </xf>
    <xf numFmtId="164" fontId="6" fillId="6" borderId="17" xfId="0" applyNumberFormat="1" applyFont="1" applyFill="1" applyBorder="1" applyAlignment="1">
      <alignment horizontal="center" vertical="center"/>
    </xf>
    <xf numFmtId="164" fontId="5" fillId="10" borderId="40" xfId="0" applyNumberFormat="1" applyFont="1" applyFill="1" applyBorder="1" applyAlignment="1">
      <alignment vertical="center"/>
    </xf>
    <xf numFmtId="164" fontId="5" fillId="10" borderId="59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 textRotation="90" wrapText="1"/>
    </xf>
    <xf numFmtId="0" fontId="4" fillId="10" borderId="17" xfId="0" applyFont="1" applyFill="1" applyBorder="1" applyAlignment="1">
      <alignment horizontal="center" vertical="center" textRotation="90" wrapText="1"/>
    </xf>
    <xf numFmtId="0" fontId="3" fillId="6" borderId="41" xfId="0" applyFont="1" applyFill="1" applyBorder="1" applyAlignment="1">
      <alignment vertical="center" wrapText="1"/>
    </xf>
    <xf numFmtId="0" fontId="3" fillId="0" borderId="47" xfId="0" applyNumberFormat="1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0" fontId="3" fillId="0" borderId="52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23" xfId="0" applyNumberFormat="1" applyFont="1" applyBorder="1" applyAlignment="1">
      <alignment horizontal="right" vertical="center" wrapText="1"/>
    </xf>
    <xf numFmtId="0" fontId="3" fillId="0" borderId="59" xfId="0" applyNumberFormat="1" applyFont="1" applyBorder="1" applyAlignment="1">
      <alignment horizontal="right" vertical="center" wrapText="1"/>
    </xf>
    <xf numFmtId="164" fontId="5" fillId="6" borderId="59" xfId="0" applyNumberFormat="1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0" fontId="3" fillId="0" borderId="48" xfId="0" applyNumberFormat="1" applyFont="1" applyBorder="1" applyAlignment="1">
      <alignment horizontal="right" vertical="center" wrapText="1"/>
    </xf>
    <xf numFmtId="0" fontId="3" fillId="0" borderId="25" xfId="0" applyNumberFormat="1" applyFont="1" applyBorder="1" applyAlignment="1">
      <alignment horizontal="right" vertical="center" wrapText="1"/>
    </xf>
    <xf numFmtId="0" fontId="3" fillId="0" borderId="53" xfId="0" applyNumberFormat="1" applyFont="1" applyBorder="1" applyAlignment="1">
      <alignment horizontal="right" vertical="center" wrapText="1"/>
    </xf>
    <xf numFmtId="0" fontId="4" fillId="10" borderId="19" xfId="0" applyFont="1" applyFill="1" applyBorder="1" applyAlignment="1">
      <alignment horizontal="center" vertical="center" wrapText="1"/>
    </xf>
    <xf numFmtId="3" fontId="4" fillId="10" borderId="28" xfId="0" applyNumberFormat="1" applyFont="1" applyFill="1" applyBorder="1" applyAlignment="1">
      <alignment vertical="center"/>
    </xf>
    <xf numFmtId="164" fontId="6" fillId="10" borderId="49" xfId="0" applyNumberFormat="1" applyFont="1" applyFill="1" applyBorder="1" applyAlignment="1">
      <alignment vertical="center"/>
    </xf>
    <xf numFmtId="164" fontId="6" fillId="10" borderId="29" xfId="0" applyNumberFormat="1" applyFont="1" applyFill="1" applyBorder="1" applyAlignment="1">
      <alignment vertical="center"/>
    </xf>
    <xf numFmtId="0" fontId="4" fillId="12" borderId="15" xfId="0" applyFont="1" applyFill="1" applyBorder="1" applyAlignment="1">
      <alignment horizontal="center" vertical="center" textRotation="90"/>
    </xf>
    <xf numFmtId="0" fontId="4" fillId="12" borderId="16" xfId="0" applyFont="1" applyFill="1" applyBorder="1" applyAlignment="1">
      <alignment horizontal="center" vertical="center" textRotation="90"/>
    </xf>
    <xf numFmtId="0" fontId="4" fillId="12" borderId="17" xfId="0" applyFont="1" applyFill="1" applyBorder="1" applyAlignment="1">
      <alignment horizontal="center" vertical="center" textRotation="90"/>
    </xf>
    <xf numFmtId="0" fontId="4" fillId="12" borderId="20" xfId="0" applyFont="1" applyFill="1" applyBorder="1" applyAlignment="1">
      <alignment horizontal="center" vertical="center" textRotation="90"/>
    </xf>
    <xf numFmtId="3" fontId="3" fillId="0" borderId="47" xfId="0" applyNumberFormat="1" applyFont="1" applyFill="1" applyBorder="1" applyAlignment="1">
      <alignment horizontal="right"/>
    </xf>
    <xf numFmtId="164" fontId="5" fillId="0" borderId="52" xfId="0" applyNumberFormat="1" applyFont="1" applyFill="1" applyBorder="1" applyAlignment="1">
      <alignment horizontal="right"/>
    </xf>
    <xf numFmtId="3" fontId="3" fillId="0" borderId="65" xfId="0" applyNumberFormat="1" applyFont="1" applyFill="1" applyBorder="1" applyAlignment="1">
      <alignment horizontal="right"/>
    </xf>
    <xf numFmtId="0" fontId="4" fillId="12" borderId="19" xfId="0" applyFont="1" applyFill="1" applyBorder="1" applyAlignment="1">
      <alignment horizontal="center" vertical="center"/>
    </xf>
    <xf numFmtId="3" fontId="4" fillId="12" borderId="49" xfId="0" applyNumberFormat="1" applyFont="1" applyFill="1" applyBorder="1" applyAlignment="1">
      <alignment horizontal="right" vertical="center"/>
    </xf>
    <xf numFmtId="164" fontId="5" fillId="12" borderId="29" xfId="0" applyNumberFormat="1" applyFont="1" applyFill="1" applyBorder="1" applyAlignment="1">
      <alignment horizontal="right"/>
    </xf>
    <xf numFmtId="0" fontId="4" fillId="12" borderId="9" xfId="0" applyNumberFormat="1" applyFont="1" applyFill="1" applyBorder="1" applyAlignment="1">
      <alignment horizontal="center" vertical="center"/>
    </xf>
    <xf numFmtId="0" fontId="4" fillId="12" borderId="46" xfId="0" applyNumberFormat="1" applyFont="1" applyFill="1" applyBorder="1" applyAlignment="1">
      <alignment horizontal="center" vertical="center"/>
    </xf>
    <xf numFmtId="0" fontId="4" fillId="12" borderId="40" xfId="0" applyNumberFormat="1" applyFont="1" applyFill="1" applyBorder="1" applyAlignment="1">
      <alignment horizontal="center" vertical="center"/>
    </xf>
    <xf numFmtId="0" fontId="4" fillId="12" borderId="24" xfId="0" applyNumberFormat="1" applyFont="1" applyFill="1" applyBorder="1" applyAlignment="1">
      <alignment horizontal="center" vertical="center"/>
    </xf>
    <xf numFmtId="3" fontId="4" fillId="12" borderId="16" xfId="0" applyNumberFormat="1" applyFont="1" applyFill="1" applyBorder="1" applyAlignment="1">
      <alignment horizontal="center" vertical="center"/>
    </xf>
    <xf numFmtId="3" fontId="4" fillId="12" borderId="17" xfId="0" applyNumberFormat="1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5" xfId="0" applyFont="1" applyBorder="1"/>
    <xf numFmtId="0" fontId="3" fillId="0" borderId="1" xfId="0" applyFont="1" applyFill="1" applyBorder="1" applyAlignment="1">
      <alignment horizontal="right"/>
    </xf>
    <xf numFmtId="3" fontId="4" fillId="6" borderId="59" xfId="0" applyNumberFormat="1" applyFont="1" applyFill="1" applyBorder="1" applyAlignment="1">
      <alignment vertical="center"/>
    </xf>
    <xf numFmtId="0" fontId="3" fillId="0" borderId="48" xfId="0" applyFont="1" applyFill="1" applyBorder="1" applyAlignment="1">
      <alignment horizontal="right"/>
    </xf>
    <xf numFmtId="0" fontId="4" fillId="12" borderId="19" xfId="0" applyNumberFormat="1" applyFont="1" applyFill="1" applyBorder="1" applyAlignment="1">
      <alignment horizontal="center" vertical="center"/>
    </xf>
    <xf numFmtId="3" fontId="4" fillId="12" borderId="29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164" fontId="5" fillId="0" borderId="5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4" fillId="12" borderId="28" xfId="0" applyNumberFormat="1" applyFont="1" applyFill="1" applyBorder="1" applyAlignment="1">
      <alignment horizontal="right" vertical="center"/>
    </xf>
    <xf numFmtId="164" fontId="5" fillId="12" borderId="29" xfId="0" applyNumberFormat="1" applyFont="1" applyFill="1" applyBorder="1" applyAlignment="1">
      <alignment vertical="center"/>
    </xf>
    <xf numFmtId="0" fontId="3" fillId="2" borderId="66" xfId="0" applyFont="1" applyFill="1" applyBorder="1" applyAlignment="1">
      <alignment horizontal="right"/>
    </xf>
    <xf numFmtId="1" fontId="4" fillId="6" borderId="41" xfId="0" applyNumberFormat="1" applyFont="1" applyFill="1" applyBorder="1"/>
    <xf numFmtId="0" fontId="3" fillId="2" borderId="69" xfId="0" applyFont="1" applyFill="1" applyBorder="1" applyAlignment="1">
      <alignment horizontal="right"/>
    </xf>
    <xf numFmtId="0" fontId="3" fillId="2" borderId="70" xfId="0" applyFont="1" applyFill="1" applyBorder="1" applyAlignment="1">
      <alignment horizontal="right"/>
    </xf>
    <xf numFmtId="3" fontId="4" fillId="12" borderId="36" xfId="0" applyNumberFormat="1" applyFont="1" applyFill="1" applyBorder="1" applyAlignment="1">
      <alignment horizontal="right" vertical="center"/>
    </xf>
    <xf numFmtId="0" fontId="3" fillId="0" borderId="44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6" borderId="69" xfId="0" applyFont="1" applyFill="1" applyBorder="1"/>
    <xf numFmtId="0" fontId="3" fillId="0" borderId="59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53" xfId="0" applyFont="1" applyBorder="1" applyAlignment="1">
      <alignment horizontal="right"/>
    </xf>
    <xf numFmtId="0" fontId="4" fillId="12" borderId="28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4" fillId="12" borderId="36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right"/>
    </xf>
    <xf numFmtId="0" fontId="3" fillId="6" borderId="47" xfId="0" applyFont="1" applyFill="1" applyBorder="1"/>
    <xf numFmtId="164" fontId="5" fillId="2" borderId="52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right"/>
    </xf>
    <xf numFmtId="164" fontId="5" fillId="2" borderId="59" xfId="0" applyNumberFormat="1" applyFont="1" applyFill="1" applyBorder="1" applyAlignment="1">
      <alignment vertical="center"/>
    </xf>
    <xf numFmtId="0" fontId="3" fillId="0" borderId="48" xfId="0" applyFont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51" xfId="0" applyFont="1" applyBorder="1"/>
    <xf numFmtId="0" fontId="3" fillId="2" borderId="39" xfId="0" applyFont="1" applyFill="1" applyBorder="1"/>
    <xf numFmtId="0" fontId="3" fillId="2" borderId="46" xfId="0" applyFont="1" applyFill="1" applyBorder="1"/>
    <xf numFmtId="0" fontId="3" fillId="2" borderId="43" xfId="0" applyFont="1" applyFill="1" applyBorder="1"/>
    <xf numFmtId="3" fontId="4" fillId="6" borderId="40" xfId="0" applyNumberFormat="1" applyFont="1" applyFill="1" applyBorder="1" applyAlignment="1">
      <alignment vertical="center"/>
    </xf>
    <xf numFmtId="0" fontId="3" fillId="2" borderId="23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3" fillId="6" borderId="1" xfId="0" applyFont="1" applyFill="1" applyBorder="1"/>
    <xf numFmtId="3" fontId="3" fillId="0" borderId="10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wrapText="1"/>
    </xf>
    <xf numFmtId="3" fontId="4" fillId="6" borderId="45" xfId="0" applyNumberFormat="1" applyFont="1" applyFill="1" applyBorder="1" applyAlignment="1">
      <alignment horizontal="right" vertical="center" wrapText="1"/>
    </xf>
    <xf numFmtId="3" fontId="3" fillId="0" borderId="69" xfId="0" applyNumberFormat="1" applyFont="1" applyBorder="1" applyAlignment="1">
      <alignment horizontal="right" vertical="center" wrapText="1"/>
    </xf>
    <xf numFmtId="164" fontId="5" fillId="0" borderId="59" xfId="0" applyNumberFormat="1" applyFont="1" applyBorder="1" applyAlignment="1">
      <alignment vertical="center"/>
    </xf>
    <xf numFmtId="3" fontId="3" fillId="0" borderId="64" xfId="0" applyNumberFormat="1" applyFont="1" applyBorder="1" applyAlignment="1">
      <alignment horizontal="right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horizontal="right" vertical="center" wrapText="1"/>
    </xf>
    <xf numFmtId="0" fontId="3" fillId="2" borderId="44" xfId="0" applyFont="1" applyFill="1" applyBorder="1"/>
    <xf numFmtId="3" fontId="4" fillId="6" borderId="6" xfId="0" applyNumberFormat="1" applyFont="1" applyFill="1" applyBorder="1"/>
    <xf numFmtId="0" fontId="3" fillId="2" borderId="25" xfId="0" applyFont="1" applyFill="1" applyBorder="1"/>
    <xf numFmtId="0" fontId="4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0" fontId="3" fillId="6" borderId="10" xfId="0" applyFont="1" applyFill="1" applyBorder="1"/>
    <xf numFmtId="0" fontId="3" fillId="6" borderId="71" xfId="0" applyFont="1" applyFill="1" applyBorder="1"/>
    <xf numFmtId="0" fontId="4" fillId="11" borderId="9" xfId="0" applyNumberFormat="1" applyFont="1" applyFill="1" applyBorder="1" applyAlignment="1">
      <alignment horizontal="center" vertical="center"/>
    </xf>
    <xf numFmtId="0" fontId="4" fillId="11" borderId="19" xfId="0" applyNumberFormat="1" applyFont="1" applyFill="1" applyBorder="1" applyAlignment="1">
      <alignment horizontal="center" vertical="center"/>
    </xf>
    <xf numFmtId="3" fontId="4" fillId="11" borderId="19" xfId="0" applyNumberFormat="1" applyFont="1" applyFill="1" applyBorder="1" applyAlignment="1">
      <alignment horizontal="right" vertical="center"/>
    </xf>
    <xf numFmtId="0" fontId="4" fillId="11" borderId="1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/>
    </xf>
    <xf numFmtId="164" fontId="5" fillId="2" borderId="59" xfId="0" applyNumberFormat="1" applyFont="1" applyFill="1" applyBorder="1" applyAlignment="1">
      <alignment horizontal="right" vertical="center"/>
    </xf>
    <xf numFmtId="0" fontId="4" fillId="0" borderId="44" xfId="0" applyFont="1" applyBorder="1" applyAlignment="1">
      <alignment horizontal="right"/>
    </xf>
    <xf numFmtId="0" fontId="4" fillId="13" borderId="19" xfId="0" applyFont="1" applyFill="1" applyBorder="1" applyAlignment="1">
      <alignment horizontal="center" vertical="center"/>
    </xf>
    <xf numFmtId="3" fontId="4" fillId="13" borderId="26" xfId="0" applyNumberFormat="1" applyFont="1" applyFill="1" applyBorder="1" applyAlignment="1">
      <alignment horizontal="right" vertical="center"/>
    </xf>
    <xf numFmtId="3" fontId="4" fillId="13" borderId="49" xfId="0" applyNumberFormat="1" applyFont="1" applyFill="1" applyBorder="1" applyAlignment="1">
      <alignment horizontal="right" vertical="center"/>
    </xf>
    <xf numFmtId="3" fontId="4" fillId="13" borderId="28" xfId="0" applyNumberFormat="1" applyFont="1" applyFill="1" applyBorder="1" applyAlignment="1">
      <alignment horizontal="right" vertical="center"/>
    </xf>
    <xf numFmtId="0" fontId="4" fillId="13" borderId="9" xfId="0" applyNumberFormat="1" applyFont="1" applyFill="1" applyBorder="1" applyAlignment="1">
      <alignment horizontal="center" vertical="center"/>
    </xf>
    <xf numFmtId="0" fontId="4" fillId="13" borderId="46" xfId="0" applyNumberFormat="1" applyFont="1" applyFill="1" applyBorder="1" applyAlignment="1">
      <alignment horizontal="center" vertical="center"/>
    </xf>
    <xf numFmtId="0" fontId="4" fillId="13" borderId="40" xfId="0" applyNumberFormat="1" applyFont="1" applyFill="1" applyBorder="1" applyAlignment="1">
      <alignment horizontal="center" vertical="center"/>
    </xf>
    <xf numFmtId="0" fontId="4" fillId="13" borderId="14" xfId="0" applyNumberFormat="1" applyFont="1" applyFill="1" applyBorder="1" applyAlignment="1">
      <alignment horizontal="center" vertical="center"/>
    </xf>
    <xf numFmtId="3" fontId="4" fillId="13" borderId="16" xfId="0" applyNumberFormat="1" applyFont="1" applyFill="1" applyBorder="1" applyAlignment="1">
      <alignment horizontal="center" vertical="center"/>
    </xf>
    <xf numFmtId="3" fontId="4" fillId="13" borderId="17" xfId="0" applyNumberFormat="1" applyFont="1" applyFill="1" applyBorder="1" applyAlignment="1">
      <alignment horizontal="center" vertical="center"/>
    </xf>
    <xf numFmtId="0" fontId="4" fillId="13" borderId="1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horizontal="right" vertical="center"/>
    </xf>
    <xf numFmtId="0" fontId="4" fillId="13" borderId="15" xfId="0" applyFont="1" applyFill="1" applyBorder="1" applyAlignment="1">
      <alignment horizontal="center" vertical="center" textRotation="90"/>
    </xf>
    <xf numFmtId="0" fontId="4" fillId="13" borderId="17" xfId="0" applyFont="1" applyFill="1" applyBorder="1" applyAlignment="1">
      <alignment horizontal="center" vertical="center" textRotation="90"/>
    </xf>
    <xf numFmtId="0" fontId="4" fillId="13" borderId="20" xfId="0" applyFont="1" applyFill="1" applyBorder="1" applyAlignment="1">
      <alignment horizontal="center" vertical="center" textRotation="90"/>
    </xf>
    <xf numFmtId="3" fontId="4" fillId="6" borderId="6" xfId="0" applyNumberFormat="1" applyFont="1" applyFill="1" applyBorder="1" applyAlignment="1">
      <alignment horizontal="right" vertical="center" wrapText="1"/>
    </xf>
    <xf numFmtId="164" fontId="5" fillId="13" borderId="29" xfId="0" applyNumberFormat="1" applyFont="1" applyFill="1" applyBorder="1" applyAlignment="1">
      <alignment vertical="center"/>
    </xf>
    <xf numFmtId="0" fontId="3" fillId="0" borderId="44" xfId="0" applyNumberFormat="1" applyFont="1" applyBorder="1" applyAlignment="1">
      <alignment horizontal="right" vertical="center" wrapText="1"/>
    </xf>
    <xf numFmtId="3" fontId="4" fillId="13" borderId="28" xfId="0" applyNumberFormat="1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 textRotation="90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4" fillId="13" borderId="28" xfId="0" applyFont="1" applyFill="1" applyBorder="1" applyAlignment="1">
      <alignment horizontal="right" vertical="center"/>
    </xf>
    <xf numFmtId="0" fontId="4" fillId="14" borderId="20" xfId="0" applyFont="1" applyFill="1" applyBorder="1" applyAlignment="1">
      <alignment horizontal="center" vertical="center" textRotation="90"/>
    </xf>
    <xf numFmtId="0" fontId="4" fillId="14" borderId="16" xfId="0" applyFont="1" applyFill="1" applyBorder="1" applyAlignment="1">
      <alignment horizontal="center" vertical="center" textRotation="90"/>
    </xf>
    <xf numFmtId="0" fontId="4" fillId="14" borderId="15" xfId="0" applyFont="1" applyFill="1" applyBorder="1" applyAlignment="1">
      <alignment horizontal="center" vertical="center" textRotation="90"/>
    </xf>
    <xf numFmtId="0" fontId="4" fillId="14" borderId="17" xfId="0" applyFont="1" applyFill="1" applyBorder="1" applyAlignment="1">
      <alignment horizontal="center" vertical="center" textRotation="90"/>
    </xf>
    <xf numFmtId="0" fontId="4" fillId="0" borderId="2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3" fillId="0" borderId="61" xfId="0" applyFont="1" applyBorder="1" applyAlignment="1">
      <alignment horizontal="right"/>
    </xf>
    <xf numFmtId="0" fontId="3" fillId="0" borderId="67" xfId="0" applyFont="1" applyBorder="1" applyAlignment="1">
      <alignment horizontal="right"/>
    </xf>
    <xf numFmtId="0" fontId="4" fillId="14" borderId="19" xfId="0" applyFont="1" applyFill="1" applyBorder="1" applyAlignment="1">
      <alignment horizontal="center" vertical="center"/>
    </xf>
    <xf numFmtId="0" fontId="4" fillId="14" borderId="26" xfId="0" applyFont="1" applyFill="1" applyBorder="1"/>
    <xf numFmtId="164" fontId="6" fillId="14" borderId="29" xfId="0" applyNumberFormat="1" applyFont="1" applyFill="1" applyBorder="1" applyAlignment="1">
      <alignment vertical="center"/>
    </xf>
    <xf numFmtId="0" fontId="4" fillId="14" borderId="28" xfId="0" applyFont="1" applyFill="1" applyBorder="1"/>
    <xf numFmtId="3" fontId="4" fillId="6" borderId="44" xfId="0" applyNumberFormat="1" applyFont="1" applyFill="1" applyBorder="1"/>
    <xf numFmtId="3" fontId="4" fillId="14" borderId="26" xfId="0" applyNumberFormat="1" applyFont="1" applyFill="1" applyBorder="1"/>
    <xf numFmtId="3" fontId="4" fillId="14" borderId="28" xfId="0" applyNumberFormat="1" applyFont="1" applyFill="1" applyBorder="1"/>
    <xf numFmtId="0" fontId="3" fillId="6" borderId="9" xfId="0" applyFont="1" applyFill="1" applyBorder="1"/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0" borderId="42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4" fillId="0" borderId="45" xfId="0" applyFont="1" applyBorder="1" applyAlignment="1">
      <alignment horizontal="right"/>
    </xf>
    <xf numFmtId="0" fontId="4" fillId="14" borderId="38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right" vertical="center"/>
    </xf>
    <xf numFmtId="164" fontId="5" fillId="6" borderId="59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15" borderId="19" xfId="0" applyFont="1" applyFill="1" applyBorder="1" applyAlignment="1">
      <alignment horizontal="center" vertical="center"/>
    </xf>
    <xf numFmtId="3" fontId="4" fillId="15" borderId="28" xfId="0" applyNumberFormat="1" applyFont="1" applyFill="1" applyBorder="1" applyAlignment="1">
      <alignment horizontal="right" vertical="center"/>
    </xf>
    <xf numFmtId="3" fontId="4" fillId="15" borderId="49" xfId="0" applyNumberFormat="1" applyFont="1" applyFill="1" applyBorder="1" applyAlignment="1">
      <alignment horizontal="right" vertical="center"/>
    </xf>
    <xf numFmtId="164" fontId="5" fillId="15" borderId="29" xfId="0" applyNumberFormat="1" applyFont="1" applyFill="1" applyBorder="1" applyAlignment="1">
      <alignment horizontal="right" vertical="center"/>
    </xf>
    <xf numFmtId="0" fontId="4" fillId="15" borderId="1" xfId="0" applyNumberFormat="1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vertical="center"/>
    </xf>
    <xf numFmtId="0" fontId="3" fillId="6" borderId="7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6" borderId="69" xfId="0" applyFont="1" applyFill="1" applyBorder="1" applyAlignment="1">
      <alignment vertical="center"/>
    </xf>
    <xf numFmtId="0" fontId="4" fillId="15" borderId="1" xfId="0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right" vertical="center"/>
    </xf>
    <xf numFmtId="3" fontId="3" fillId="0" borderId="23" xfId="0" applyNumberFormat="1" applyFont="1" applyFill="1" applyBorder="1" applyAlignment="1">
      <alignment horizontal="right" vertical="center"/>
    </xf>
    <xf numFmtId="0" fontId="4" fillId="16" borderId="15" xfId="0" applyFont="1" applyFill="1" applyBorder="1" applyAlignment="1">
      <alignment horizontal="center" vertical="center" textRotation="90" wrapText="1"/>
    </xf>
    <xf numFmtId="0" fontId="4" fillId="16" borderId="16" xfId="0" applyFont="1" applyFill="1" applyBorder="1" applyAlignment="1">
      <alignment horizontal="center" vertical="center" textRotation="90" wrapText="1"/>
    </xf>
    <xf numFmtId="0" fontId="4" fillId="16" borderId="17" xfId="0" applyFont="1" applyFill="1" applyBorder="1" applyAlignment="1">
      <alignment horizontal="center" vertical="center" textRotation="90" wrapText="1"/>
    </xf>
    <xf numFmtId="0" fontId="4" fillId="16" borderId="20" xfId="0" applyFont="1" applyFill="1" applyBorder="1" applyAlignment="1">
      <alignment horizontal="center" vertical="center" textRotation="90" wrapText="1"/>
    </xf>
    <xf numFmtId="0" fontId="4" fillId="15" borderId="17" xfId="0" applyFont="1" applyFill="1" applyBorder="1" applyAlignment="1">
      <alignment horizontal="center" vertical="center" textRotation="90" wrapText="1"/>
    </xf>
    <xf numFmtId="164" fontId="5" fillId="15" borderId="40" xfId="0" applyNumberFormat="1" applyFont="1" applyFill="1" applyBorder="1" applyAlignment="1">
      <alignment horizontal="center" vertical="center"/>
    </xf>
    <xf numFmtId="164" fontId="5" fillId="15" borderId="59" xfId="0" applyNumberFormat="1" applyFont="1" applyFill="1" applyBorder="1" applyAlignment="1">
      <alignment horizontal="center" vertical="center"/>
    </xf>
    <xf numFmtId="0" fontId="4" fillId="6" borderId="71" xfId="0" applyFont="1" applyFill="1" applyBorder="1" applyAlignment="1">
      <alignment horizontal="center" vertical="center"/>
    </xf>
    <xf numFmtId="3" fontId="4" fillId="6" borderId="15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/>
    <xf numFmtId="0" fontId="3" fillId="6" borderId="0" xfId="0" applyFont="1" applyFill="1" applyBorder="1" applyAlignment="1">
      <alignment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textRotation="90" wrapText="1"/>
    </xf>
    <xf numFmtId="0" fontId="4" fillId="15" borderId="16" xfId="0" applyFont="1" applyFill="1" applyBorder="1" applyAlignment="1">
      <alignment horizontal="center" vertical="center" wrapText="1"/>
    </xf>
    <xf numFmtId="165" fontId="5" fillId="6" borderId="47" xfId="0" applyNumberFormat="1" applyFont="1" applyFill="1" applyBorder="1" applyAlignment="1">
      <alignment vertical="center"/>
    </xf>
    <xf numFmtId="3" fontId="4" fillId="6" borderId="47" xfId="0" applyNumberFormat="1" applyFont="1" applyFill="1" applyBorder="1" applyAlignment="1">
      <alignment vertical="center"/>
    </xf>
    <xf numFmtId="165" fontId="5" fillId="6" borderId="52" xfId="0" applyNumberFormat="1" applyFont="1" applyFill="1" applyBorder="1" applyAlignment="1">
      <alignment vertical="center"/>
    </xf>
    <xf numFmtId="165" fontId="5" fillId="6" borderId="1" xfId="0" applyNumberFormat="1" applyFont="1" applyFill="1" applyBorder="1" applyAlignment="1">
      <alignment vertical="center"/>
    </xf>
    <xf numFmtId="165" fontId="5" fillId="6" borderId="59" xfId="0" applyNumberFormat="1" applyFont="1" applyFill="1" applyBorder="1" applyAlignment="1">
      <alignment vertical="center"/>
    </xf>
    <xf numFmtId="165" fontId="5" fillId="6" borderId="48" xfId="0" applyNumberFormat="1" applyFont="1" applyFill="1" applyBorder="1" applyAlignment="1">
      <alignment vertical="center"/>
    </xf>
    <xf numFmtId="165" fontId="5" fillId="6" borderId="53" xfId="0" applyNumberFormat="1" applyFont="1" applyFill="1" applyBorder="1" applyAlignment="1">
      <alignment vertical="center"/>
    </xf>
    <xf numFmtId="3" fontId="4" fillId="15" borderId="28" xfId="0" applyNumberFormat="1" applyFont="1" applyFill="1" applyBorder="1" applyAlignment="1">
      <alignment vertical="center"/>
    </xf>
    <xf numFmtId="165" fontId="6" fillId="15" borderId="49" xfId="0" applyNumberFormat="1" applyFont="1" applyFill="1" applyBorder="1" applyAlignment="1">
      <alignment vertical="center"/>
    </xf>
    <xf numFmtId="3" fontId="4" fillId="15" borderId="49" xfId="0" applyNumberFormat="1" applyFont="1" applyFill="1" applyBorder="1" applyAlignment="1">
      <alignment vertical="center"/>
    </xf>
    <xf numFmtId="165" fontId="6" fillId="15" borderId="29" xfId="0" applyNumberFormat="1" applyFont="1" applyFill="1" applyBorder="1" applyAlignment="1">
      <alignment vertical="center"/>
    </xf>
    <xf numFmtId="0" fontId="3" fillId="0" borderId="6" xfId="0" applyNumberFormat="1" applyFont="1" applyBorder="1" applyAlignment="1">
      <alignment horizontal="right" vertical="center"/>
    </xf>
    <xf numFmtId="0" fontId="4" fillId="17" borderId="15" xfId="0" applyFont="1" applyFill="1" applyBorder="1" applyAlignment="1">
      <alignment horizontal="center" vertical="center"/>
    </xf>
    <xf numFmtId="0" fontId="4" fillId="17" borderId="16" xfId="0" applyFont="1" applyFill="1" applyBorder="1" applyAlignment="1">
      <alignment horizontal="center" vertical="center"/>
    </xf>
    <xf numFmtId="0" fontId="4" fillId="17" borderId="17" xfId="0" applyFont="1" applyFill="1" applyBorder="1" applyAlignment="1">
      <alignment horizontal="center" vertical="center" textRotation="90" wrapText="1"/>
    </xf>
    <xf numFmtId="0" fontId="4" fillId="17" borderId="16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vertical="center"/>
    </xf>
    <xf numFmtId="0" fontId="3" fillId="0" borderId="44" xfId="0" applyNumberFormat="1" applyFont="1" applyFill="1" applyBorder="1" applyAlignment="1">
      <alignment horizontal="right" vertical="center"/>
    </xf>
    <xf numFmtId="0" fontId="3" fillId="0" borderId="47" xfId="0" applyNumberFormat="1" applyFont="1" applyFill="1" applyBorder="1" applyAlignment="1">
      <alignment horizontal="right" vertical="center"/>
    </xf>
    <xf numFmtId="0" fontId="4" fillId="6" borderId="6" xfId="0" applyNumberFormat="1" applyFont="1" applyFill="1" applyBorder="1" applyAlignment="1">
      <alignment horizontal="right" vertical="center"/>
    </xf>
    <xf numFmtId="164" fontId="5" fillId="6" borderId="47" xfId="0" applyNumberFormat="1" applyFont="1" applyFill="1" applyBorder="1" applyAlignment="1">
      <alignment vertical="center"/>
    </xf>
    <xf numFmtId="0" fontId="4" fillId="6" borderId="47" xfId="0" applyNumberFormat="1" applyFont="1" applyFill="1" applyBorder="1" applyAlignment="1">
      <alignment vertical="center"/>
    </xf>
    <xf numFmtId="0" fontId="3" fillId="6" borderId="59" xfId="0" applyNumberFormat="1" applyFont="1" applyFill="1" applyBorder="1" applyAlignment="1">
      <alignment horizontal="right" vertical="center"/>
    </xf>
    <xf numFmtId="164" fontId="5" fillId="6" borderId="1" xfId="0" applyNumberFormat="1" applyFont="1" applyFill="1" applyBorder="1" applyAlignment="1">
      <alignment vertical="center"/>
    </xf>
    <xf numFmtId="0" fontId="4" fillId="6" borderId="1" xfId="0" applyNumberFormat="1" applyFont="1" applyFill="1" applyBorder="1" applyAlignment="1">
      <alignment vertical="center"/>
    </xf>
    <xf numFmtId="0" fontId="3" fillId="0" borderId="25" xfId="0" applyNumberFormat="1" applyFont="1" applyBorder="1" applyAlignment="1">
      <alignment horizontal="right" vertical="center"/>
    </xf>
    <xf numFmtId="0" fontId="3" fillId="0" borderId="48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25" xfId="0" applyNumberFormat="1" applyFont="1" applyFill="1" applyBorder="1" applyAlignment="1">
      <alignment horizontal="right" vertical="center"/>
    </xf>
    <xf numFmtId="0" fontId="3" fillId="0" borderId="48" xfId="0" applyNumberFormat="1" applyFont="1" applyFill="1" applyBorder="1" applyAlignment="1">
      <alignment horizontal="right" vertical="center"/>
    </xf>
    <xf numFmtId="0" fontId="4" fillId="17" borderId="56" xfId="0" applyFont="1" applyFill="1" applyBorder="1" applyAlignment="1">
      <alignment horizontal="center" vertical="center"/>
    </xf>
    <xf numFmtId="3" fontId="4" fillId="17" borderId="28" xfId="0" applyNumberFormat="1" applyFont="1" applyFill="1" applyBorder="1" applyAlignment="1">
      <alignment horizontal="right" vertical="center"/>
    </xf>
    <xf numFmtId="3" fontId="4" fillId="17" borderId="49" xfId="0" applyNumberFormat="1" applyFont="1" applyFill="1" applyBorder="1" applyAlignment="1">
      <alignment horizontal="right" vertical="center"/>
    </xf>
    <xf numFmtId="3" fontId="4" fillId="17" borderId="29" xfId="0" applyNumberFormat="1" applyFont="1" applyFill="1" applyBorder="1" applyAlignment="1">
      <alignment horizontal="right" vertical="center"/>
    </xf>
    <xf numFmtId="3" fontId="4" fillId="17" borderId="26" xfId="0" applyNumberFormat="1" applyFont="1" applyFill="1" applyBorder="1" applyAlignment="1">
      <alignment horizontal="right" vertical="center"/>
    </xf>
    <xf numFmtId="3" fontId="4" fillId="17" borderId="27" xfId="0" applyNumberFormat="1" applyFont="1" applyFill="1" applyBorder="1" applyAlignment="1">
      <alignment horizontal="right" vertical="center"/>
    </xf>
    <xf numFmtId="0" fontId="4" fillId="17" borderId="49" xfId="0" applyNumberFormat="1" applyFont="1" applyFill="1" applyBorder="1" applyAlignment="1">
      <alignment vertical="center"/>
    </xf>
    <xf numFmtId="0" fontId="4" fillId="17" borderId="9" xfId="0" applyNumberFormat="1" applyFont="1" applyFill="1" applyBorder="1" applyAlignment="1">
      <alignment horizontal="center" vertical="center"/>
    </xf>
    <xf numFmtId="0" fontId="4" fillId="17" borderId="43" xfId="0" applyNumberFormat="1" applyFont="1" applyFill="1" applyBorder="1" applyAlignment="1">
      <alignment horizontal="center" vertical="center"/>
    </xf>
    <xf numFmtId="0" fontId="4" fillId="17" borderId="14" xfId="0" applyNumberFormat="1" applyFont="1" applyFill="1" applyBorder="1" applyAlignment="1">
      <alignment horizontal="center" vertical="center"/>
    </xf>
    <xf numFmtId="3" fontId="3" fillId="17" borderId="22" xfId="0" applyNumberFormat="1" applyFont="1" applyFill="1" applyBorder="1" applyAlignment="1">
      <alignment horizontal="center" vertical="center"/>
    </xf>
    <xf numFmtId="3" fontId="3" fillId="17" borderId="14" xfId="0" applyNumberFormat="1" applyFont="1" applyFill="1" applyBorder="1" applyAlignment="1">
      <alignment horizontal="center" vertical="center"/>
    </xf>
    <xf numFmtId="0" fontId="3" fillId="0" borderId="65" xfId="0" applyFont="1" applyBorder="1" applyAlignment="1">
      <alignment vertical="center"/>
    </xf>
    <xf numFmtId="3" fontId="3" fillId="0" borderId="43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4" fillId="17" borderId="19" xfId="0" applyNumberFormat="1" applyFont="1" applyFill="1" applyBorder="1" applyAlignment="1">
      <alignment horizontal="center" vertical="center"/>
    </xf>
    <xf numFmtId="3" fontId="4" fillId="17" borderId="19" xfId="0" applyNumberFormat="1" applyFont="1" applyFill="1" applyBorder="1" applyAlignment="1">
      <alignment horizontal="right" vertical="center"/>
    </xf>
    <xf numFmtId="0" fontId="4" fillId="17" borderId="1" xfId="0" applyNumberFormat="1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41" xfId="0" applyFont="1" applyBorder="1" applyAlignment="1">
      <alignment vertical="center"/>
    </xf>
    <xf numFmtId="164" fontId="6" fillId="0" borderId="47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4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164" fontId="5" fillId="17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6" borderId="26" xfId="0" applyNumberFormat="1" applyFont="1" applyFill="1" applyBorder="1" applyAlignment="1">
      <alignment horizontal="center" vertical="center"/>
    </xf>
    <xf numFmtId="164" fontId="6" fillId="6" borderId="2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" fontId="4" fillId="6" borderId="6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5" fillId="17" borderId="48" xfId="0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65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4" fillId="17" borderId="15" xfId="0" applyFont="1" applyFill="1" applyBorder="1" applyAlignment="1">
      <alignment horizontal="center" vertical="center" textRotation="90" wrapText="1"/>
    </xf>
    <xf numFmtId="0" fontId="4" fillId="18" borderId="16" xfId="0" applyFont="1" applyFill="1" applyBorder="1" applyAlignment="1">
      <alignment horizontal="center" vertical="center" textRotation="90" wrapText="1"/>
    </xf>
    <xf numFmtId="0" fontId="4" fillId="17" borderId="36" xfId="0" applyFont="1" applyFill="1" applyBorder="1" applyAlignment="1">
      <alignment horizontal="center" vertical="center"/>
    </xf>
    <xf numFmtId="0" fontId="4" fillId="17" borderId="28" xfId="0" applyFont="1" applyFill="1" applyBorder="1" applyAlignment="1">
      <alignment horizontal="center"/>
    </xf>
    <xf numFmtId="0" fontId="4" fillId="17" borderId="49" xfId="0" applyFont="1" applyFill="1" applyBorder="1" applyAlignment="1">
      <alignment horizontal="center"/>
    </xf>
    <xf numFmtId="0" fontId="4" fillId="17" borderId="29" xfId="0" applyFont="1" applyFill="1" applyBorder="1" applyAlignment="1">
      <alignment horizontal="center"/>
    </xf>
    <xf numFmtId="0" fontId="4" fillId="7" borderId="36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textRotation="90" wrapText="1"/>
    </xf>
    <xf numFmtId="0" fontId="4" fillId="3" borderId="17" xfId="0" applyFont="1" applyFill="1" applyBorder="1" applyAlignment="1">
      <alignment horizontal="center" vertical="center" textRotation="90" wrapText="1"/>
    </xf>
    <xf numFmtId="0" fontId="3" fillId="0" borderId="1" xfId="3" applyFont="1" applyFill="1" applyBorder="1" applyAlignment="1">
      <alignment horizontal="right"/>
    </xf>
    <xf numFmtId="0" fontId="3" fillId="0" borderId="8" xfId="3" applyFont="1" applyFill="1" applyBorder="1" applyAlignment="1">
      <alignment horizontal="right"/>
    </xf>
    <xf numFmtId="0" fontId="3" fillId="0" borderId="0" xfId="0" applyFont="1" applyBorder="1"/>
    <xf numFmtId="0" fontId="3" fillId="0" borderId="44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0" fontId="3" fillId="6" borderId="14" xfId="0" applyFont="1" applyFill="1" applyBorder="1"/>
    <xf numFmtId="0" fontId="3" fillId="0" borderId="48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47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164" fontId="5" fillId="0" borderId="7" xfId="0" applyNumberFormat="1" applyFont="1" applyBorder="1" applyAlignment="1">
      <alignment horizontal="right" vertical="center"/>
    </xf>
    <xf numFmtId="1" fontId="3" fillId="6" borderId="23" xfId="0" applyNumberFormat="1" applyFont="1" applyFill="1" applyBorder="1" applyAlignment="1">
      <alignment horizontal="right" vertical="center"/>
    </xf>
    <xf numFmtId="0" fontId="3" fillId="0" borderId="45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63" xfId="0" applyFont="1" applyBorder="1" applyAlignment="1">
      <alignment vertical="center"/>
    </xf>
    <xf numFmtId="3" fontId="4" fillId="6" borderId="49" xfId="0" applyNumberFormat="1" applyFont="1" applyFill="1" applyBorder="1" applyAlignment="1">
      <alignment horizontal="right" vertical="center"/>
    </xf>
    <xf numFmtId="164" fontId="5" fillId="6" borderId="27" xfId="0" applyNumberFormat="1" applyFont="1" applyFill="1" applyBorder="1" applyAlignment="1">
      <alignment horizontal="right" vertical="center"/>
    </xf>
    <xf numFmtId="3" fontId="4" fillId="6" borderId="28" xfId="0" applyNumberFormat="1" applyFont="1" applyFill="1" applyBorder="1" applyAlignment="1">
      <alignment horizontal="right" vertical="center"/>
    </xf>
    <xf numFmtId="164" fontId="5" fillId="6" borderId="29" xfId="0" applyNumberFormat="1" applyFont="1" applyFill="1" applyBorder="1" applyAlignment="1">
      <alignment horizontal="right" vertical="center"/>
    </xf>
    <xf numFmtId="0" fontId="3" fillId="0" borderId="47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6" borderId="52" xfId="0" applyNumberFormat="1" applyFont="1" applyFill="1" applyBorder="1" applyAlignment="1">
      <alignment horizontal="right" vertical="center"/>
    </xf>
    <xf numFmtId="0" fontId="4" fillId="6" borderId="49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4" fillId="3" borderId="71" xfId="0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right" vertical="center"/>
    </xf>
    <xf numFmtId="0" fontId="4" fillId="3" borderId="79" xfId="0" applyNumberFormat="1" applyFont="1" applyFill="1" applyBorder="1" applyAlignment="1">
      <alignment horizontal="center" vertical="center"/>
    </xf>
    <xf numFmtId="3" fontId="4" fillId="3" borderId="71" xfId="0" applyNumberFormat="1" applyFont="1" applyFill="1" applyBorder="1" applyAlignment="1">
      <alignment horizontal="right" vertical="center"/>
    </xf>
    <xf numFmtId="0" fontId="4" fillId="3" borderId="80" xfId="0" applyNumberFormat="1" applyFont="1" applyFill="1" applyBorder="1" applyAlignment="1">
      <alignment horizontal="center" vertical="center"/>
    </xf>
    <xf numFmtId="0" fontId="3" fillId="0" borderId="0" xfId="4" applyFont="1" applyBorder="1" applyAlignment="1">
      <alignment horizontal="right"/>
    </xf>
    <xf numFmtId="3" fontId="3" fillId="0" borderId="0" xfId="4" applyNumberFormat="1" applyFont="1" applyBorder="1" applyAlignment="1">
      <alignment horizontal="right"/>
    </xf>
    <xf numFmtId="0" fontId="3" fillId="20" borderId="0" xfId="4" applyFont="1" applyFill="1" applyBorder="1"/>
    <xf numFmtId="0" fontId="4" fillId="21" borderId="36" xfId="4" applyFont="1" applyFill="1" applyBorder="1" applyAlignment="1">
      <alignment horizontal="center" vertical="center"/>
    </xf>
    <xf numFmtId="0" fontId="3" fillId="9" borderId="69" xfId="4" applyFont="1" applyFill="1" applyBorder="1"/>
    <xf numFmtId="0" fontId="3" fillId="0" borderId="1" xfId="4" applyFont="1" applyBorder="1" applyAlignment="1">
      <alignment horizontal="right"/>
    </xf>
    <xf numFmtId="0" fontId="3" fillId="0" borderId="8" xfId="4" applyFont="1" applyBorder="1" applyAlignment="1">
      <alignment horizontal="right"/>
    </xf>
    <xf numFmtId="0" fontId="3" fillId="0" borderId="0" xfId="4" applyFont="1" applyFill="1" applyBorder="1" applyAlignment="1">
      <alignment horizontal="right"/>
    </xf>
    <xf numFmtId="3" fontId="3" fillId="0" borderId="1" xfId="4" applyNumberFormat="1" applyFont="1" applyBorder="1" applyAlignment="1">
      <alignment horizontal="right"/>
    </xf>
    <xf numFmtId="0" fontId="3" fillId="5" borderId="21" xfId="0" applyFont="1" applyFill="1" applyBorder="1"/>
    <xf numFmtId="3" fontId="3" fillId="0" borderId="8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4" fillId="15" borderId="28" xfId="0" applyNumberFormat="1" applyFont="1" applyFill="1" applyBorder="1" applyAlignment="1">
      <alignment horizontal="right" vertical="center" wrapText="1"/>
    </xf>
    <xf numFmtId="3" fontId="4" fillId="15" borderId="49" xfId="0" applyNumberFormat="1" applyFont="1" applyFill="1" applyBorder="1" applyAlignment="1">
      <alignment horizontal="right" vertical="center" wrapText="1"/>
    </xf>
    <xf numFmtId="3" fontId="4" fillId="15" borderId="29" xfId="0" applyNumberFormat="1" applyFont="1" applyFill="1" applyBorder="1" applyAlignment="1">
      <alignment horizontal="righ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3" fontId="3" fillId="0" borderId="52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3" fillId="0" borderId="53" xfId="0" applyNumberFormat="1" applyFont="1" applyBorder="1" applyAlignment="1">
      <alignment horizontal="right" vertical="center" wrapText="1"/>
    </xf>
    <xf numFmtId="3" fontId="4" fillId="15" borderId="26" xfId="0" applyNumberFormat="1" applyFont="1" applyFill="1" applyBorder="1" applyAlignment="1">
      <alignment horizontal="right" vertical="center" wrapText="1"/>
    </xf>
    <xf numFmtId="3" fontId="3" fillId="0" borderId="42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center" vertical="center" wrapText="1"/>
    </xf>
    <xf numFmtId="3" fontId="4" fillId="6" borderId="20" xfId="0" applyNumberFormat="1" applyFont="1" applyFill="1" applyBorder="1" applyAlignment="1">
      <alignment horizontal="center" vertical="top" wrapText="1"/>
    </xf>
    <xf numFmtId="3" fontId="3" fillId="0" borderId="39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3" fontId="4" fillId="6" borderId="20" xfId="0" applyNumberFormat="1" applyFont="1" applyFill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46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4" fillId="14" borderId="26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vertical="center"/>
    </xf>
    <xf numFmtId="0" fontId="3" fillId="6" borderId="51" xfId="0" applyFont="1" applyFill="1" applyBorder="1" applyAlignment="1">
      <alignment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4" fillId="12" borderId="28" xfId="0" applyNumberFormat="1" applyFont="1" applyFill="1" applyBorder="1" applyAlignment="1">
      <alignment horizontal="right" vertical="center" wrapText="1"/>
    </xf>
    <xf numFmtId="3" fontId="4" fillId="12" borderId="49" xfId="0" applyNumberFormat="1" applyFont="1" applyFill="1" applyBorder="1" applyAlignment="1">
      <alignment horizontal="right" vertical="center" wrapText="1"/>
    </xf>
    <xf numFmtId="3" fontId="4" fillId="10" borderId="26" xfId="0" applyNumberFormat="1" applyFont="1" applyFill="1" applyBorder="1" applyAlignment="1">
      <alignment horizontal="right" vertical="center" wrapText="1"/>
    </xf>
    <xf numFmtId="3" fontId="4" fillId="10" borderId="28" xfId="0" applyNumberFormat="1" applyFont="1" applyFill="1" applyBorder="1" applyAlignment="1">
      <alignment horizontal="right" vertical="center" wrapText="1"/>
    </xf>
    <xf numFmtId="3" fontId="4" fillId="10" borderId="49" xfId="0" applyNumberFormat="1" applyFont="1" applyFill="1" applyBorder="1" applyAlignment="1">
      <alignment horizontal="right" vertical="center" wrapText="1"/>
    </xf>
    <xf numFmtId="3" fontId="4" fillId="10" borderId="27" xfId="0" applyNumberFormat="1" applyFont="1" applyFill="1" applyBorder="1" applyAlignment="1">
      <alignment horizontal="right" vertical="center" wrapText="1"/>
    </xf>
    <xf numFmtId="3" fontId="4" fillId="10" borderId="29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4" fillId="0" borderId="44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 wrapText="1"/>
    </xf>
    <xf numFmtId="3" fontId="4" fillId="0" borderId="25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4" fillId="2" borderId="44" xfId="0" applyNumberFormat="1" applyFont="1" applyFill="1" applyBorder="1" applyAlignment="1">
      <alignment horizontal="right" vertical="center" wrapText="1"/>
    </xf>
    <xf numFmtId="3" fontId="4" fillId="2" borderId="23" xfId="0" applyNumberFormat="1" applyFont="1" applyFill="1" applyBorder="1" applyAlignment="1">
      <alignment horizontal="right" vertical="center" wrapText="1"/>
    </xf>
    <xf numFmtId="3" fontId="4" fillId="2" borderId="2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4" fillId="8" borderId="32" xfId="0" applyFont="1" applyFill="1" applyBorder="1" applyAlignment="1">
      <alignment horizontal="center" vertical="center" textRotation="90"/>
    </xf>
    <xf numFmtId="0" fontId="4" fillId="8" borderId="33" xfId="0" applyFont="1" applyFill="1" applyBorder="1" applyAlignment="1">
      <alignment horizontal="center" vertical="center" textRotation="90"/>
    </xf>
    <xf numFmtId="0" fontId="4" fillId="8" borderId="18" xfId="0" applyFont="1" applyFill="1" applyBorder="1" applyAlignment="1">
      <alignment horizontal="center" vertical="center" textRotation="90"/>
    </xf>
    <xf numFmtId="0" fontId="4" fillId="8" borderId="34" xfId="0" applyFont="1" applyFill="1" applyBorder="1" applyAlignment="1">
      <alignment horizontal="center" vertical="center" textRotation="90"/>
    </xf>
    <xf numFmtId="0" fontId="4" fillId="8" borderId="19" xfId="0" applyFont="1" applyFill="1" applyBorder="1" applyAlignment="1">
      <alignment horizontal="center" vertical="center" textRotation="90"/>
    </xf>
    <xf numFmtId="0" fontId="3" fillId="0" borderId="0" xfId="4" applyFont="1" applyAlignment="1">
      <alignment vertical="center"/>
    </xf>
    <xf numFmtId="0" fontId="3" fillId="0" borderId="0" xfId="4" applyFont="1"/>
    <xf numFmtId="0" fontId="8" fillId="0" borderId="0" xfId="0" applyFont="1"/>
    <xf numFmtId="0" fontId="3" fillId="0" borderId="0" xfId="0" applyFont="1" applyFill="1"/>
    <xf numFmtId="0" fontId="4" fillId="0" borderId="0" xfId="0" applyFont="1" applyAlignment="1">
      <alignment vertical="center"/>
    </xf>
    <xf numFmtId="0" fontId="3" fillId="0" borderId="52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4" fillId="19" borderId="19" xfId="0" applyFont="1" applyFill="1" applyBorder="1" applyAlignment="1">
      <alignment horizontal="center" vertical="center"/>
    </xf>
    <xf numFmtId="0" fontId="4" fillId="19" borderId="26" xfId="0" applyFont="1" applyFill="1" applyBorder="1" applyAlignment="1">
      <alignment horizontal="center" vertical="center"/>
    </xf>
    <xf numFmtId="0" fontId="4" fillId="19" borderId="49" xfId="0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/>
    </xf>
    <xf numFmtId="0" fontId="4" fillId="19" borderId="28" xfId="0" applyFont="1" applyFill="1" applyBorder="1" applyAlignment="1">
      <alignment horizontal="center" vertical="center"/>
    </xf>
    <xf numFmtId="0" fontId="4" fillId="1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2" xfId="0" applyNumberFormat="1" applyFont="1" applyBorder="1" applyAlignment="1">
      <alignment horizontal="right" vertical="center"/>
    </xf>
    <xf numFmtId="0" fontId="3" fillId="0" borderId="59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53" xfId="0" applyNumberFormat="1" applyFont="1" applyBorder="1" applyAlignment="1">
      <alignment horizontal="right" vertical="center"/>
    </xf>
    <xf numFmtId="0" fontId="4" fillId="19" borderId="28" xfId="0" applyNumberFormat="1" applyFont="1" applyFill="1" applyBorder="1" applyAlignment="1">
      <alignment horizontal="right" vertical="center"/>
    </xf>
    <xf numFmtId="0" fontId="4" fillId="19" borderId="49" xfId="0" applyNumberFormat="1" applyFont="1" applyFill="1" applyBorder="1" applyAlignment="1">
      <alignment horizontal="right" vertical="center"/>
    </xf>
    <xf numFmtId="0" fontId="4" fillId="19" borderId="27" xfId="0" applyNumberFormat="1" applyFont="1" applyFill="1" applyBorder="1" applyAlignment="1">
      <alignment horizontal="right" vertical="center"/>
    </xf>
    <xf numFmtId="0" fontId="4" fillId="19" borderId="29" xfId="0" applyNumberFormat="1" applyFont="1" applyFill="1" applyBorder="1" applyAlignment="1">
      <alignment horizontal="right" vertical="center"/>
    </xf>
    <xf numFmtId="0" fontId="4" fillId="19" borderId="26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17" borderId="0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7" borderId="4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5" borderId="21" xfId="0" applyFont="1" applyFill="1" applyBorder="1" applyAlignment="1">
      <alignment horizontal="right"/>
    </xf>
    <xf numFmtId="0" fontId="3" fillId="5" borderId="24" xfId="0" applyFont="1" applyFill="1" applyBorder="1"/>
    <xf numFmtId="0" fontId="4" fillId="8" borderId="19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0" borderId="0" xfId="0" applyFont="1"/>
    <xf numFmtId="0" fontId="4" fillId="6" borderId="6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21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4" fillId="0" borderId="0" xfId="0" applyFont="1" applyAlignment="1">
      <alignment horizontal="center" vertical="center" readingOrder="1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9" fontId="3" fillId="0" borderId="0" xfId="1" applyFont="1"/>
    <xf numFmtId="9" fontId="3" fillId="0" borderId="0" xfId="0" applyNumberFormat="1" applyFont="1"/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2" borderId="41" xfId="0" applyFont="1" applyFill="1" applyBorder="1"/>
    <xf numFmtId="0" fontId="3" fillId="22" borderId="21" xfId="0" applyFont="1" applyFill="1" applyBorder="1"/>
    <xf numFmtId="0" fontId="3" fillId="22" borderId="24" xfId="0" applyFont="1" applyFill="1" applyBorder="1"/>
    <xf numFmtId="0" fontId="4" fillId="8" borderId="33" xfId="0" applyFont="1" applyFill="1" applyBorder="1" applyAlignment="1">
      <alignment horizontal="center" vertical="center" textRotation="90" wrapText="1"/>
    </xf>
    <xf numFmtId="0" fontId="4" fillId="8" borderId="19" xfId="0" applyFont="1" applyFill="1" applyBorder="1" applyAlignment="1">
      <alignment horizontal="center" vertical="center" textRotation="90" wrapText="1"/>
    </xf>
    <xf numFmtId="0" fontId="4" fillId="8" borderId="32" xfId="0" applyFont="1" applyFill="1" applyBorder="1" applyAlignment="1">
      <alignment horizontal="center" vertical="center" textRotation="90" wrapText="1"/>
    </xf>
    <xf numFmtId="3" fontId="4" fillId="8" borderId="26" xfId="0" applyNumberFormat="1" applyFont="1" applyFill="1" applyBorder="1" applyAlignment="1">
      <alignment horizontal="center" vertical="center"/>
    </xf>
    <xf numFmtId="3" fontId="4" fillId="8" borderId="27" xfId="0" applyNumberFormat="1" applyFont="1" applyFill="1" applyBorder="1" applyAlignment="1">
      <alignment horizontal="center" vertical="center"/>
    </xf>
    <xf numFmtId="3" fontId="4" fillId="8" borderId="19" xfId="0" applyNumberFormat="1" applyFont="1" applyFill="1" applyBorder="1" applyAlignment="1">
      <alignment horizontal="center" vertical="center"/>
    </xf>
    <xf numFmtId="3" fontId="4" fillId="8" borderId="19" xfId="0" applyNumberFormat="1" applyFont="1" applyFill="1" applyBorder="1" applyAlignment="1">
      <alignment horizontal="right" vertical="center"/>
    </xf>
    <xf numFmtId="3" fontId="9" fillId="2" borderId="23" xfId="0" applyNumberFormat="1" applyFont="1" applyFill="1" applyBorder="1" applyAlignment="1">
      <alignment horizontal="right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3" fillId="22" borderId="21" xfId="0" applyFont="1" applyFill="1" applyBorder="1" applyAlignment="1">
      <alignment vertical="center" wrapText="1"/>
    </xf>
    <xf numFmtId="0" fontId="3" fillId="22" borderId="41" xfId="0" applyFont="1" applyFill="1" applyBorder="1" applyAlignment="1">
      <alignment vertical="center"/>
    </xf>
    <xf numFmtId="0" fontId="3" fillId="22" borderId="21" xfId="0" applyFont="1" applyFill="1" applyBorder="1" applyAlignment="1">
      <alignment vertical="center"/>
    </xf>
    <xf numFmtId="0" fontId="3" fillId="22" borderId="24" xfId="0" applyFont="1" applyFill="1" applyBorder="1" applyAlignment="1">
      <alignment vertical="center"/>
    </xf>
    <xf numFmtId="0" fontId="3" fillId="22" borderId="41" xfId="0" applyFont="1" applyFill="1" applyBorder="1" applyAlignment="1">
      <alignment vertical="center" wrapText="1"/>
    </xf>
    <xf numFmtId="0" fontId="3" fillId="22" borderId="24" xfId="0" applyFont="1" applyFill="1" applyBorder="1" applyAlignment="1">
      <alignment vertical="center" wrapText="1"/>
    </xf>
    <xf numFmtId="3" fontId="4" fillId="22" borderId="44" xfId="0" applyNumberFormat="1" applyFont="1" applyFill="1" applyBorder="1" applyAlignment="1">
      <alignment vertical="center"/>
    </xf>
    <xf numFmtId="164" fontId="5" fillId="22" borderId="52" xfId="1" applyNumberFormat="1" applyFont="1" applyFill="1" applyBorder="1" applyAlignment="1">
      <alignment horizontal="right" vertical="center"/>
    </xf>
    <xf numFmtId="164" fontId="5" fillId="22" borderId="52" xfId="0" applyNumberFormat="1" applyFont="1" applyFill="1" applyBorder="1" applyAlignment="1">
      <alignment vertical="center"/>
    </xf>
    <xf numFmtId="164" fontId="5" fillId="22" borderId="59" xfId="1" applyNumberFormat="1" applyFont="1" applyFill="1" applyBorder="1" applyAlignment="1">
      <alignment horizontal="right" vertical="center"/>
    </xf>
    <xf numFmtId="164" fontId="5" fillId="22" borderId="59" xfId="0" applyNumberFormat="1" applyFont="1" applyFill="1" applyBorder="1" applyAlignment="1">
      <alignment vertical="center"/>
    </xf>
    <xf numFmtId="164" fontId="5" fillId="22" borderId="53" xfId="1" applyNumberFormat="1" applyFont="1" applyFill="1" applyBorder="1" applyAlignment="1">
      <alignment horizontal="right" vertical="center"/>
    </xf>
    <xf numFmtId="164" fontId="5" fillId="22" borderId="53" xfId="0" applyNumberFormat="1" applyFont="1" applyFill="1" applyBorder="1" applyAlignment="1">
      <alignment vertical="center"/>
    </xf>
    <xf numFmtId="0" fontId="3" fillId="22" borderId="51" xfId="0" applyFont="1" applyFill="1" applyBorder="1" applyAlignment="1">
      <alignment vertical="center" wrapText="1"/>
    </xf>
    <xf numFmtId="3" fontId="4" fillId="22" borderId="6" xfId="0" applyNumberFormat="1" applyFont="1" applyFill="1" applyBorder="1" applyAlignment="1">
      <alignment horizontal="right" vertical="center" wrapText="1"/>
    </xf>
    <xf numFmtId="164" fontId="5" fillId="22" borderId="52" xfId="0" applyNumberFormat="1" applyFont="1" applyFill="1" applyBorder="1" applyAlignment="1">
      <alignment horizontal="right"/>
    </xf>
    <xf numFmtId="164" fontId="5" fillId="22" borderId="59" xfId="0" applyNumberFormat="1" applyFont="1" applyFill="1" applyBorder="1" applyAlignment="1">
      <alignment horizontal="right"/>
    </xf>
    <xf numFmtId="164" fontId="5" fillId="22" borderId="53" xfId="0" applyNumberFormat="1" applyFont="1" applyFill="1" applyBorder="1" applyAlignment="1">
      <alignment horizontal="right"/>
    </xf>
    <xf numFmtId="3" fontId="4" fillId="22" borderId="52" xfId="0" applyNumberFormat="1" applyFont="1" applyFill="1" applyBorder="1" applyAlignment="1">
      <alignment vertical="center"/>
    </xf>
    <xf numFmtId="3" fontId="4" fillId="22" borderId="59" xfId="0" applyNumberFormat="1" applyFont="1" applyFill="1" applyBorder="1" applyAlignment="1">
      <alignment vertical="center"/>
    </xf>
    <xf numFmtId="3" fontId="4" fillId="22" borderId="53" xfId="0" applyNumberFormat="1" applyFont="1" applyFill="1" applyBorder="1" applyAlignment="1">
      <alignment vertical="center"/>
    </xf>
    <xf numFmtId="0" fontId="4" fillId="22" borderId="44" xfId="0" applyFont="1" applyFill="1" applyBorder="1" applyAlignment="1">
      <alignment vertical="center"/>
    </xf>
    <xf numFmtId="0" fontId="3" fillId="22" borderId="66" xfId="0" applyFont="1" applyFill="1" applyBorder="1"/>
    <xf numFmtId="0" fontId="3" fillId="22" borderId="69" xfId="0" applyFont="1" applyFill="1" applyBorder="1"/>
    <xf numFmtId="0" fontId="3" fillId="22" borderId="70" xfId="0" applyFont="1" applyFill="1" applyBorder="1"/>
    <xf numFmtId="0" fontId="4" fillId="22" borderId="6" xfId="0" applyFont="1" applyFill="1" applyBorder="1"/>
    <xf numFmtId="0" fontId="4" fillId="22" borderId="45" xfId="0" applyFont="1" applyFill="1" applyBorder="1"/>
    <xf numFmtId="1" fontId="3" fillId="0" borderId="1" xfId="0" applyNumberFormat="1" applyFont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/>
    </xf>
    <xf numFmtId="0" fontId="4" fillId="22" borderId="1" xfId="0" applyFont="1" applyFill="1" applyBorder="1" applyAlignment="1">
      <alignment horizontal="right"/>
    </xf>
    <xf numFmtId="0" fontId="4" fillId="22" borderId="48" xfId="0" applyFont="1" applyFill="1" applyBorder="1" applyAlignment="1">
      <alignment horizontal="right"/>
    </xf>
    <xf numFmtId="0" fontId="3" fillId="20" borderId="1" xfId="0" applyFont="1" applyFill="1" applyBorder="1" applyAlignment="1">
      <alignment horizontal="right"/>
    </xf>
    <xf numFmtId="0" fontId="3" fillId="20" borderId="48" xfId="0" applyFont="1" applyFill="1" applyBorder="1" applyAlignment="1">
      <alignment horizontal="right"/>
    </xf>
    <xf numFmtId="3" fontId="4" fillId="22" borderId="8" xfId="0" applyNumberFormat="1" applyFont="1" applyFill="1" applyBorder="1" applyAlignment="1">
      <alignment horizontal="right" vertical="center" wrapText="1"/>
    </xf>
    <xf numFmtId="3" fontId="4" fillId="22" borderId="44" xfId="0" applyNumberFormat="1" applyFont="1" applyFill="1" applyBorder="1"/>
    <xf numFmtId="0" fontId="3" fillId="22" borderId="9" xfId="0" applyFont="1" applyFill="1" applyBorder="1"/>
    <xf numFmtId="0" fontId="3" fillId="22" borderId="69" xfId="0" applyFont="1" applyFill="1" applyBorder="1" applyAlignment="1">
      <alignment vertical="center"/>
    </xf>
    <xf numFmtId="3" fontId="4" fillId="22" borderId="23" xfId="0" applyNumberFormat="1" applyFont="1" applyFill="1" applyBorder="1" applyAlignment="1">
      <alignment horizontal="right" vertical="center" wrapText="1"/>
    </xf>
    <xf numFmtId="0" fontId="3" fillId="22" borderId="70" xfId="0" applyFont="1" applyFill="1" applyBorder="1" applyAlignment="1">
      <alignment vertical="center"/>
    </xf>
    <xf numFmtId="1" fontId="6" fillId="17" borderId="49" xfId="0" applyNumberFormat="1" applyFont="1" applyFill="1" applyBorder="1" applyAlignment="1">
      <alignment vertical="center"/>
    </xf>
    <xf numFmtId="1" fontId="6" fillId="17" borderId="29" xfId="0" applyNumberFormat="1" applyFont="1" applyFill="1" applyBorder="1" applyAlignment="1">
      <alignment vertical="center"/>
    </xf>
    <xf numFmtId="0" fontId="3" fillId="22" borderId="9" xfId="0" applyFont="1" applyFill="1" applyBorder="1" applyAlignment="1">
      <alignment vertical="center"/>
    </xf>
    <xf numFmtId="3" fontId="3" fillId="22" borderId="9" xfId="0" applyNumberFormat="1" applyFont="1" applyFill="1" applyBorder="1" applyAlignment="1">
      <alignment horizontal="right" vertical="center"/>
    </xf>
    <xf numFmtId="3" fontId="3" fillId="22" borderId="21" xfId="0" applyNumberFormat="1" applyFont="1" applyFill="1" applyBorder="1" applyAlignment="1">
      <alignment horizontal="right" vertical="center"/>
    </xf>
    <xf numFmtId="3" fontId="3" fillId="22" borderId="24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/>
    <xf numFmtId="0" fontId="11" fillId="19" borderId="34" xfId="0" applyFont="1" applyFill="1" applyBorder="1" applyAlignment="1">
      <alignment horizontal="center" vertical="center"/>
    </xf>
    <xf numFmtId="0" fontId="11" fillId="19" borderId="35" xfId="0" applyFont="1" applyFill="1" applyBorder="1" applyAlignment="1">
      <alignment horizontal="center" vertical="center"/>
    </xf>
    <xf numFmtId="0" fontId="11" fillId="19" borderId="33" xfId="0" applyFont="1" applyFill="1" applyBorder="1" applyAlignment="1">
      <alignment horizontal="center" vertical="center" textRotation="90" wrapText="1"/>
    </xf>
    <xf numFmtId="0" fontId="11" fillId="19" borderId="60" xfId="0" applyFont="1" applyFill="1" applyBorder="1" applyAlignment="1">
      <alignment horizontal="center" vertical="center" textRotation="90" wrapText="1"/>
    </xf>
    <xf numFmtId="0" fontId="11" fillId="19" borderId="32" xfId="0" applyFont="1" applyFill="1" applyBorder="1" applyAlignment="1">
      <alignment horizontal="center" vertical="center"/>
    </xf>
    <xf numFmtId="0" fontId="11" fillId="19" borderId="65" xfId="0" applyFont="1" applyFill="1" applyBorder="1" applyAlignment="1">
      <alignment horizontal="center" vertical="center"/>
    </xf>
    <xf numFmtId="0" fontId="11" fillId="19" borderId="77" xfId="0" applyFont="1" applyFill="1" applyBorder="1" applyAlignment="1">
      <alignment horizontal="center" vertical="center" textRotation="90" wrapText="1"/>
    </xf>
    <xf numFmtId="0" fontId="11" fillId="19" borderId="61" xfId="0" applyFont="1" applyFill="1" applyBorder="1" applyAlignment="1">
      <alignment horizontal="center" vertical="center"/>
    </xf>
    <xf numFmtId="0" fontId="4" fillId="19" borderId="34" xfId="0" applyNumberFormat="1" applyFont="1" applyFill="1" applyBorder="1" applyAlignment="1">
      <alignment horizontal="right" vertical="center"/>
    </xf>
    <xf numFmtId="0" fontId="4" fillId="19" borderId="35" xfId="0" applyNumberFormat="1" applyFont="1" applyFill="1" applyBorder="1" applyAlignment="1">
      <alignment horizontal="right" vertical="center"/>
    </xf>
    <xf numFmtId="0" fontId="4" fillId="19" borderId="33" xfId="0" applyNumberFormat="1" applyFont="1" applyFill="1" applyBorder="1" applyAlignment="1">
      <alignment horizontal="right" vertical="center"/>
    </xf>
    <xf numFmtId="0" fontId="4" fillId="19" borderId="60" xfId="0" applyNumberFormat="1" applyFont="1" applyFill="1" applyBorder="1" applyAlignment="1">
      <alignment horizontal="right" vertical="center"/>
    </xf>
    <xf numFmtId="0" fontId="4" fillId="19" borderId="32" xfId="0" applyNumberFormat="1" applyFont="1" applyFill="1" applyBorder="1" applyAlignment="1">
      <alignment horizontal="right" vertical="center"/>
    </xf>
    <xf numFmtId="0" fontId="4" fillId="22" borderId="1" xfId="0" applyNumberFormat="1" applyFont="1" applyFill="1" applyBorder="1" applyAlignment="1">
      <alignment horizontal="right" vertical="center"/>
    </xf>
    <xf numFmtId="0" fontId="4" fillId="22" borderId="39" xfId="0" applyNumberFormat="1" applyFont="1" applyFill="1" applyBorder="1" applyAlignment="1">
      <alignment horizontal="right" vertical="center"/>
    </xf>
    <xf numFmtId="0" fontId="4" fillId="22" borderId="46" xfId="0" applyNumberFormat="1" applyFont="1" applyFill="1" applyBorder="1" applyAlignment="1">
      <alignment horizontal="right" vertical="center"/>
    </xf>
    <xf numFmtId="0" fontId="4" fillId="22" borderId="40" xfId="0" applyNumberFormat="1" applyFont="1" applyFill="1" applyBorder="1" applyAlignment="1">
      <alignment horizontal="right" vertical="center"/>
    </xf>
    <xf numFmtId="0" fontId="4" fillId="22" borderId="23" xfId="0" applyNumberFormat="1" applyFont="1" applyFill="1" applyBorder="1" applyAlignment="1">
      <alignment horizontal="right" vertical="center"/>
    </xf>
    <xf numFmtId="0" fontId="4" fillId="22" borderId="59" xfId="0" applyNumberFormat="1" applyFont="1" applyFill="1" applyBorder="1" applyAlignment="1">
      <alignment horizontal="right" vertical="center"/>
    </xf>
    <xf numFmtId="0" fontId="4" fillId="22" borderId="15" xfId="0" applyNumberFormat="1" applyFont="1" applyFill="1" applyBorder="1" applyAlignment="1">
      <alignment horizontal="right" vertical="center"/>
    </xf>
    <xf numFmtId="0" fontId="4" fillId="22" borderId="16" xfId="0" applyNumberFormat="1" applyFont="1" applyFill="1" applyBorder="1" applyAlignment="1">
      <alignment horizontal="right" vertical="center"/>
    </xf>
    <xf numFmtId="0" fontId="4" fillId="22" borderId="17" xfId="0" applyNumberFormat="1" applyFont="1" applyFill="1" applyBorder="1" applyAlignment="1">
      <alignment horizontal="right" vertical="center"/>
    </xf>
    <xf numFmtId="0" fontId="4" fillId="22" borderId="20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 textRotation="90" wrapText="1"/>
    </xf>
    <xf numFmtId="0" fontId="4" fillId="22" borderId="19" xfId="0" applyFont="1" applyFill="1" applyBorder="1" applyAlignment="1">
      <alignment horizontal="center" vertical="center"/>
    </xf>
    <xf numFmtId="3" fontId="4" fillId="22" borderId="28" xfId="0" applyNumberFormat="1" applyFont="1" applyFill="1" applyBorder="1" applyAlignment="1">
      <alignment horizontal="right" vertical="center"/>
    </xf>
    <xf numFmtId="3" fontId="4" fillId="22" borderId="29" xfId="0" applyNumberFormat="1" applyFont="1" applyFill="1" applyBorder="1" applyAlignment="1">
      <alignment horizontal="right" vertical="center"/>
    </xf>
    <xf numFmtId="3" fontId="4" fillId="22" borderId="49" xfId="0" applyNumberFormat="1" applyFont="1" applyFill="1" applyBorder="1" applyAlignment="1">
      <alignment horizontal="right" vertical="center"/>
    </xf>
    <xf numFmtId="0" fontId="3" fillId="20" borderId="0" xfId="0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0" fontId="3" fillId="5" borderId="24" xfId="0" applyFont="1" applyFill="1" applyBorder="1" applyAlignment="1">
      <alignment vertical="center"/>
    </xf>
    <xf numFmtId="3" fontId="4" fillId="5" borderId="44" xfId="0" applyNumberFormat="1" applyFont="1" applyFill="1" applyBorder="1" applyAlignment="1">
      <alignment vertical="center"/>
    </xf>
    <xf numFmtId="3" fontId="4" fillId="5" borderId="47" xfId="0" applyNumberFormat="1" applyFont="1" applyFill="1" applyBorder="1" applyAlignment="1">
      <alignment vertical="center"/>
    </xf>
    <xf numFmtId="3" fontId="4" fillId="5" borderId="52" xfId="0" applyNumberFormat="1" applyFont="1" applyFill="1" applyBorder="1" applyAlignment="1">
      <alignment vertical="center"/>
    </xf>
    <xf numFmtId="3" fontId="4" fillId="22" borderId="26" xfId="0" applyNumberFormat="1" applyFont="1" applyFill="1" applyBorder="1" applyAlignment="1">
      <alignment horizontal="right" vertical="center" wrapText="1"/>
    </xf>
    <xf numFmtId="3" fontId="4" fillId="22" borderId="28" xfId="0" applyNumberFormat="1" applyFont="1" applyFill="1" applyBorder="1" applyAlignment="1">
      <alignment horizontal="right" vertical="center" wrapText="1"/>
    </xf>
    <xf numFmtId="2" fontId="5" fillId="22" borderId="29" xfId="0" applyNumberFormat="1" applyFont="1" applyFill="1" applyBorder="1" applyAlignment="1">
      <alignment horizontal="right" vertical="center"/>
    </xf>
    <xf numFmtId="2" fontId="5" fillId="5" borderId="52" xfId="0" applyNumberFormat="1" applyFont="1" applyFill="1" applyBorder="1" applyAlignment="1">
      <alignment vertical="center"/>
    </xf>
    <xf numFmtId="2" fontId="5" fillId="5" borderId="59" xfId="0" applyNumberFormat="1" applyFont="1" applyFill="1" applyBorder="1" applyAlignment="1">
      <alignment vertical="center"/>
    </xf>
    <xf numFmtId="2" fontId="5" fillId="5" borderId="53" xfId="0" applyNumberFormat="1" applyFont="1" applyFill="1" applyBorder="1" applyAlignment="1">
      <alignment vertical="center"/>
    </xf>
    <xf numFmtId="1" fontId="4" fillId="5" borderId="6" xfId="0" applyNumberFormat="1" applyFont="1" applyFill="1" applyBorder="1" applyAlignment="1">
      <alignment vertical="center"/>
    </xf>
    <xf numFmtId="3" fontId="4" fillId="22" borderId="28" xfId="0" applyNumberFormat="1" applyFont="1" applyFill="1" applyBorder="1" applyAlignment="1">
      <alignment vertical="center"/>
    </xf>
    <xf numFmtId="0" fontId="4" fillId="22" borderId="3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9" borderId="62" xfId="4" applyFont="1" applyFill="1" applyBorder="1"/>
    <xf numFmtId="3" fontId="0" fillId="0" borderId="0" xfId="0" applyNumberFormat="1"/>
    <xf numFmtId="0" fontId="11" fillId="7" borderId="35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vertical="center" wrapText="1"/>
    </xf>
    <xf numFmtId="0" fontId="11" fillId="0" borderId="41" xfId="0" applyNumberFormat="1" applyFont="1" applyFill="1" applyBorder="1" applyAlignment="1">
      <alignment horizontal="right" vertical="center"/>
    </xf>
    <xf numFmtId="0" fontId="10" fillId="0" borderId="4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 wrapText="1"/>
    </xf>
    <xf numFmtId="0" fontId="10" fillId="0" borderId="8" xfId="0" applyNumberFormat="1" applyFont="1" applyBorder="1" applyAlignment="1">
      <alignment horizontal="right" vertical="center"/>
    </xf>
    <xf numFmtId="0" fontId="10" fillId="0" borderId="7" xfId="0" applyNumberFormat="1" applyFont="1" applyBorder="1" applyAlignment="1">
      <alignment horizontal="right" vertical="center"/>
    </xf>
    <xf numFmtId="0" fontId="10" fillId="0" borderId="44" xfId="0" applyNumberFormat="1" applyFont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 vertical="center"/>
    </xf>
    <xf numFmtId="0" fontId="10" fillId="0" borderId="23" xfId="0" applyNumberFormat="1" applyFont="1" applyFill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9" borderId="24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horizontal="center" vertical="center"/>
    </xf>
    <xf numFmtId="3" fontId="11" fillId="7" borderId="27" xfId="0" applyNumberFormat="1" applyFont="1" applyFill="1" applyBorder="1" applyAlignment="1">
      <alignment horizontal="right" vertical="center"/>
    </xf>
    <xf numFmtId="3" fontId="11" fillId="7" borderId="19" xfId="0" applyNumberFormat="1" applyFont="1" applyFill="1" applyBorder="1" applyAlignment="1">
      <alignment horizontal="right" vertical="center"/>
    </xf>
    <xf numFmtId="3" fontId="11" fillId="7" borderId="36" xfId="0" applyNumberFormat="1" applyFont="1" applyFill="1" applyBorder="1" applyAlignment="1">
      <alignment horizontal="right" vertical="center"/>
    </xf>
    <xf numFmtId="0" fontId="11" fillId="7" borderId="17" xfId="0" applyFont="1" applyFill="1" applyBorder="1" applyAlignment="1">
      <alignment horizontal="center" vertical="center" textRotation="90" wrapText="1"/>
    </xf>
    <xf numFmtId="0" fontId="10" fillId="9" borderId="21" xfId="0" applyFont="1" applyFill="1" applyBorder="1" applyAlignment="1">
      <alignment vertical="center"/>
    </xf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center" wrapText="1"/>
    </xf>
    <xf numFmtId="0" fontId="10" fillId="9" borderId="41" xfId="0" applyFont="1" applyFill="1" applyBorder="1" applyAlignment="1">
      <alignment vertical="center"/>
    </xf>
    <xf numFmtId="0" fontId="11" fillId="7" borderId="20" xfId="0" applyFont="1" applyFill="1" applyBorder="1" applyAlignment="1">
      <alignment horizontal="center" vertical="center" textRotation="90" wrapText="1"/>
    </xf>
    <xf numFmtId="0" fontId="11" fillId="7" borderId="15" xfId="0" applyFont="1" applyFill="1" applyBorder="1" applyAlignment="1">
      <alignment horizontal="center" vertical="center" textRotation="90" wrapText="1"/>
    </xf>
    <xf numFmtId="3" fontId="10" fillId="0" borderId="44" xfId="0" applyNumberFormat="1" applyFont="1" applyBorder="1" applyAlignment="1">
      <alignment horizontal="right" vertical="center" wrapText="1"/>
    </xf>
    <xf numFmtId="3" fontId="10" fillId="0" borderId="47" xfId="0" applyNumberFormat="1" applyFont="1" applyBorder="1" applyAlignment="1">
      <alignment horizontal="right" vertical="center" wrapText="1"/>
    </xf>
    <xf numFmtId="3" fontId="10" fillId="0" borderId="52" xfId="0" applyNumberFormat="1" applyFont="1" applyBorder="1" applyAlignment="1">
      <alignment horizontal="right" vertical="center" wrapText="1"/>
    </xf>
    <xf numFmtId="3" fontId="11" fillId="9" borderId="44" xfId="0" applyNumberFormat="1" applyFont="1" applyFill="1" applyBorder="1" applyAlignment="1">
      <alignment vertical="center"/>
    </xf>
    <xf numFmtId="164" fontId="14" fillId="9" borderId="52" xfId="1" applyNumberFormat="1" applyFont="1" applyFill="1" applyBorder="1" applyAlignment="1">
      <alignment horizontal="right" vertical="center"/>
    </xf>
    <xf numFmtId="164" fontId="14" fillId="9" borderId="52" xfId="0" applyNumberFormat="1" applyFont="1" applyFill="1" applyBorder="1" applyAlignment="1">
      <alignment vertical="center"/>
    </xf>
    <xf numFmtId="3" fontId="10" fillId="0" borderId="23" xfId="0" applyNumberFormat="1" applyFont="1" applyBorder="1" applyAlignment="1">
      <alignment horizontal="right" vertical="center" wrapText="1"/>
    </xf>
    <xf numFmtId="3" fontId="10" fillId="0" borderId="59" xfId="0" applyNumberFormat="1" applyFont="1" applyBorder="1" applyAlignment="1">
      <alignment horizontal="right" vertical="center" wrapText="1"/>
    </xf>
    <xf numFmtId="0" fontId="10" fillId="0" borderId="63" xfId="0" applyFont="1" applyBorder="1" applyAlignment="1">
      <alignment horizontal="right"/>
    </xf>
    <xf numFmtId="0" fontId="10" fillId="9" borderId="24" xfId="0" applyFont="1" applyFill="1" applyBorder="1" applyAlignment="1">
      <alignment vertical="center"/>
    </xf>
    <xf numFmtId="3" fontId="10" fillId="0" borderId="25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horizontal="right" vertical="center" wrapText="1"/>
    </xf>
    <xf numFmtId="3" fontId="10" fillId="0" borderId="53" xfId="0" applyNumberFormat="1" applyFont="1" applyBorder="1" applyAlignment="1">
      <alignment horizontal="right" vertical="center" wrapText="1"/>
    </xf>
    <xf numFmtId="3" fontId="16" fillId="7" borderId="28" xfId="0" applyNumberFormat="1" applyFont="1" applyFill="1" applyBorder="1" applyAlignment="1">
      <alignment horizontal="center" vertical="center" wrapText="1"/>
    </xf>
    <xf numFmtId="3" fontId="16" fillId="7" borderId="49" xfId="0" applyNumberFormat="1" applyFont="1" applyFill="1" applyBorder="1" applyAlignment="1">
      <alignment horizontal="center" vertical="center" wrapText="1"/>
    </xf>
    <xf numFmtId="3" fontId="16" fillId="7" borderId="29" xfId="0" applyNumberFormat="1" applyFont="1" applyFill="1" applyBorder="1" applyAlignment="1">
      <alignment horizontal="center" vertical="center" wrapText="1"/>
    </xf>
    <xf numFmtId="3" fontId="11" fillId="7" borderId="28" xfId="0" applyNumberFormat="1" applyFont="1" applyFill="1" applyBorder="1" applyAlignment="1">
      <alignment horizontal="center" vertical="center" wrapText="1"/>
    </xf>
    <xf numFmtId="164" fontId="14" fillId="7" borderId="27" xfId="0" applyNumberFormat="1" applyFont="1" applyFill="1" applyBorder="1" applyAlignment="1">
      <alignment horizontal="center" vertical="center"/>
    </xf>
    <xf numFmtId="164" fontId="14" fillId="7" borderId="29" xfId="0" applyNumberFormat="1" applyFont="1" applyFill="1" applyBorder="1" applyAlignment="1">
      <alignment horizontal="center" vertical="center"/>
    </xf>
    <xf numFmtId="0" fontId="11" fillId="11" borderId="34" xfId="0" applyFont="1" applyFill="1" applyBorder="1" applyAlignment="1">
      <alignment horizontal="center" vertical="center" wrapText="1"/>
    </xf>
    <xf numFmtId="0" fontId="11" fillId="11" borderId="33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textRotation="90" wrapText="1"/>
    </xf>
    <xf numFmtId="0" fontId="11" fillId="11" borderId="35" xfId="0" applyFont="1" applyFill="1" applyBorder="1" applyAlignment="1">
      <alignment horizontal="center" vertical="center" wrapText="1"/>
    </xf>
    <xf numFmtId="0" fontId="10" fillId="0" borderId="41" xfId="0" applyFont="1" applyBorder="1"/>
    <xf numFmtId="0" fontId="11" fillId="9" borderId="47" xfId="1" applyNumberFormat="1" applyFont="1" applyFill="1" applyBorder="1"/>
    <xf numFmtId="0" fontId="10" fillId="9" borderId="21" xfId="0" applyFont="1" applyFill="1" applyBorder="1"/>
    <xf numFmtId="0" fontId="10" fillId="0" borderId="21" xfId="0" applyFont="1" applyBorder="1"/>
    <xf numFmtId="0" fontId="11" fillId="9" borderId="21" xfId="0" applyNumberFormat="1" applyFont="1" applyFill="1" applyBorder="1"/>
    <xf numFmtId="0" fontId="10" fillId="9" borderId="24" xfId="0" applyFont="1" applyFill="1" applyBorder="1"/>
    <xf numFmtId="0" fontId="10" fillId="11" borderId="19" xfId="0" applyFont="1" applyFill="1" applyBorder="1" applyAlignment="1">
      <alignment horizontal="center" vertical="center"/>
    </xf>
    <xf numFmtId="0" fontId="10" fillId="11" borderId="27" xfId="0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horizontal="center" vertical="center"/>
    </xf>
    <xf numFmtId="0" fontId="10" fillId="11" borderId="49" xfId="0" applyFont="1" applyFill="1" applyBorder="1" applyAlignment="1">
      <alignment horizontal="center" vertical="center"/>
    </xf>
    <xf numFmtId="0" fontId="11" fillId="11" borderId="27" xfId="1" applyNumberFormat="1" applyFont="1" applyFill="1" applyBorder="1" applyAlignment="1">
      <alignment horizontal="center" vertical="center"/>
    </xf>
    <xf numFmtId="0" fontId="17" fillId="0" borderId="0" xfId="0" applyFont="1"/>
    <xf numFmtId="0" fontId="18" fillId="11" borderId="18" xfId="0" applyFont="1" applyFill="1" applyBorder="1" applyAlignment="1">
      <alignment horizontal="center" vertical="center" textRotation="90" wrapText="1"/>
    </xf>
    <xf numFmtId="0" fontId="11" fillId="11" borderId="1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4" fillId="20" borderId="0" xfId="0" applyNumberFormat="1" applyFont="1" applyFill="1" applyBorder="1" applyAlignment="1">
      <alignment horizontal="center" vertical="center"/>
    </xf>
    <xf numFmtId="3" fontId="4" fillId="20" borderId="0" xfId="0" applyNumberFormat="1" applyFont="1" applyFill="1" applyBorder="1" applyAlignment="1">
      <alignment horizontal="right" vertical="center"/>
    </xf>
    <xf numFmtId="3" fontId="4" fillId="22" borderId="44" xfId="0" applyNumberFormat="1" applyFont="1" applyFill="1" applyBorder="1" applyAlignment="1">
      <alignment horizontal="right"/>
    </xf>
    <xf numFmtId="3" fontId="4" fillId="22" borderId="52" xfId="0" applyNumberFormat="1" applyFont="1" applyFill="1" applyBorder="1" applyAlignment="1">
      <alignment horizontal="right"/>
    </xf>
    <xf numFmtId="164" fontId="15" fillId="14" borderId="29" xfId="0" applyNumberFormat="1" applyFont="1" applyFill="1" applyBorder="1" applyAlignment="1">
      <alignment vertical="center"/>
    </xf>
    <xf numFmtId="0" fontId="11" fillId="14" borderId="17" xfId="0" applyFont="1" applyFill="1" applyBorder="1" applyAlignment="1">
      <alignment horizontal="center" vertical="center" textRotation="90"/>
    </xf>
    <xf numFmtId="164" fontId="14" fillId="2" borderId="59" xfId="0" applyNumberFormat="1" applyFont="1" applyFill="1" applyBorder="1" applyAlignment="1">
      <alignment vertical="center"/>
    </xf>
    <xf numFmtId="164" fontId="15" fillId="2" borderId="59" xfId="0" applyNumberFormat="1" applyFont="1" applyFill="1" applyBorder="1" applyAlignment="1">
      <alignment vertical="center"/>
    </xf>
    <xf numFmtId="164" fontId="15" fillId="6" borderId="52" xfId="0" applyNumberFormat="1" applyFont="1" applyFill="1" applyBorder="1" applyAlignment="1">
      <alignment vertical="center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textRotation="90" wrapText="1"/>
    </xf>
    <xf numFmtId="0" fontId="11" fillId="17" borderId="25" xfId="0" applyFont="1" applyFill="1" applyBorder="1" applyAlignment="1">
      <alignment horizontal="center" vertical="center" wrapText="1"/>
    </xf>
    <xf numFmtId="0" fontId="11" fillId="17" borderId="48" xfId="0" applyFont="1" applyFill="1" applyBorder="1" applyAlignment="1">
      <alignment horizontal="center" vertical="center" wrapText="1"/>
    </xf>
    <xf numFmtId="0" fontId="11" fillId="17" borderId="53" xfId="0" applyFont="1" applyFill="1" applyBorder="1" applyAlignment="1">
      <alignment horizontal="center" vertical="center" textRotation="90" wrapText="1"/>
    </xf>
    <xf numFmtId="0" fontId="11" fillId="17" borderId="3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textRotation="90" wrapText="1"/>
    </xf>
    <xf numFmtId="0" fontId="10" fillId="6" borderId="41" xfId="0" applyFont="1" applyFill="1" applyBorder="1" applyAlignment="1">
      <alignment vertical="center" wrapText="1"/>
    </xf>
    <xf numFmtId="3" fontId="11" fillId="6" borderId="52" xfId="0" applyNumberFormat="1" applyFont="1" applyFill="1" applyBorder="1" applyAlignment="1">
      <alignment horizontal="right" vertical="center" wrapText="1"/>
    </xf>
    <xf numFmtId="0" fontId="11" fillId="6" borderId="23" xfId="0" applyNumberFormat="1" applyFont="1" applyFill="1" applyBorder="1" applyAlignment="1">
      <alignment horizontal="right" vertical="center" wrapText="1"/>
    </xf>
    <xf numFmtId="0" fontId="11" fillId="6" borderId="8" xfId="0" applyNumberFormat="1" applyFont="1" applyFill="1" applyBorder="1" applyAlignment="1">
      <alignment horizontal="right" vertical="center" wrapText="1"/>
    </xf>
    <xf numFmtId="0" fontId="10" fillId="6" borderId="21" xfId="0" applyFont="1" applyFill="1" applyBorder="1" applyAlignment="1">
      <alignment vertical="center" wrapText="1"/>
    </xf>
    <xf numFmtId="0" fontId="10" fillId="6" borderId="21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vertical="center"/>
    </xf>
    <xf numFmtId="0" fontId="10" fillId="6" borderId="51" xfId="0" applyFont="1" applyFill="1" applyBorder="1" applyAlignment="1">
      <alignment vertical="center"/>
    </xf>
    <xf numFmtId="0" fontId="10" fillId="0" borderId="61" xfId="0" applyFont="1" applyBorder="1" applyAlignment="1">
      <alignment horizontal="right"/>
    </xf>
    <xf numFmtId="0" fontId="10" fillId="0" borderId="77" xfId="0" applyFont="1" applyBorder="1" applyAlignment="1">
      <alignment horizontal="right"/>
    </xf>
    <xf numFmtId="0" fontId="11" fillId="17" borderId="19" xfId="0" applyFont="1" applyFill="1" applyBorder="1" applyAlignment="1">
      <alignment horizontal="center" vertical="center" wrapText="1"/>
    </xf>
    <xf numFmtId="3" fontId="11" fillId="17" borderId="28" xfId="0" applyNumberFormat="1" applyFont="1" applyFill="1" applyBorder="1" applyAlignment="1">
      <alignment horizontal="right" vertical="center" wrapText="1"/>
    </xf>
    <xf numFmtId="3" fontId="11" fillId="17" borderId="49" xfId="0" applyNumberFormat="1" applyFont="1" applyFill="1" applyBorder="1" applyAlignment="1">
      <alignment horizontal="right" vertical="center" wrapText="1"/>
    </xf>
    <xf numFmtId="0" fontId="11" fillId="17" borderId="29" xfId="0" applyNumberFormat="1" applyFont="1" applyFill="1" applyBorder="1" applyAlignment="1">
      <alignment horizontal="right" vertical="center" wrapText="1"/>
    </xf>
    <xf numFmtId="0" fontId="11" fillId="21" borderId="15" xfId="0" applyFont="1" applyFill="1" applyBorder="1" applyAlignment="1">
      <alignment horizontal="center" vertical="center"/>
    </xf>
    <xf numFmtId="0" fontId="11" fillId="21" borderId="16" xfId="0" applyFont="1" applyFill="1" applyBorder="1" applyAlignment="1">
      <alignment horizontal="center" vertical="center"/>
    </xf>
    <xf numFmtId="0" fontId="11" fillId="21" borderId="17" xfId="0" applyFont="1" applyFill="1" applyBorder="1" applyAlignment="1">
      <alignment horizontal="center" vertical="center" textRotation="90" wrapText="1"/>
    </xf>
    <xf numFmtId="0" fontId="10" fillId="0" borderId="66" xfId="0" applyFont="1" applyFill="1" applyBorder="1" applyAlignment="1">
      <alignment horizontal="right"/>
    </xf>
    <xf numFmtId="0" fontId="10" fillId="0" borderId="69" xfId="0" applyFont="1" applyFill="1" applyBorder="1" applyAlignment="1">
      <alignment horizontal="right"/>
    </xf>
    <xf numFmtId="0" fontId="11" fillId="21" borderId="19" xfId="0" applyFont="1" applyFill="1" applyBorder="1" applyAlignment="1">
      <alignment horizontal="center"/>
    </xf>
    <xf numFmtId="3" fontId="11" fillId="21" borderId="36" xfId="0" applyNumberFormat="1" applyFont="1" applyFill="1" applyBorder="1" applyAlignment="1">
      <alignment horizontal="center" vertical="center"/>
    </xf>
    <xf numFmtId="3" fontId="11" fillId="21" borderId="27" xfId="0" applyNumberFormat="1" applyFont="1" applyFill="1" applyBorder="1" applyAlignment="1">
      <alignment horizontal="center" vertical="center"/>
    </xf>
    <xf numFmtId="3" fontId="11" fillId="21" borderId="29" xfId="0" applyNumberFormat="1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>
      <alignment horizontal="center" vertical="center" textRotation="90" wrapText="1"/>
    </xf>
    <xf numFmtId="0" fontId="4" fillId="2" borderId="44" xfId="0" applyNumberFormat="1" applyFont="1" applyFill="1" applyBorder="1" applyAlignment="1">
      <alignment horizontal="right" vertical="center" wrapText="1"/>
    </xf>
    <xf numFmtId="2" fontId="3" fillId="0" borderId="0" xfId="0" applyNumberFormat="1" applyFont="1"/>
    <xf numFmtId="0" fontId="10" fillId="0" borderId="48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3" fillId="2" borderId="4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Fill="1" applyBorder="1"/>
    <xf numFmtId="3" fontId="4" fillId="14" borderId="28" xfId="0" applyNumberFormat="1" applyFont="1" applyFill="1" applyBorder="1" applyAlignment="1">
      <alignment horizontal="right" vertical="top" wrapText="1"/>
    </xf>
    <xf numFmtId="0" fontId="4" fillId="14" borderId="22" xfId="0" applyFont="1" applyFill="1" applyBorder="1" applyAlignment="1">
      <alignment horizontal="center" vertical="center" textRotation="90"/>
    </xf>
    <xf numFmtId="0" fontId="3" fillId="22" borderId="51" xfId="0" applyFont="1" applyFill="1" applyBorder="1"/>
    <xf numFmtId="0" fontId="3" fillId="0" borderId="0" xfId="0" applyFont="1" applyBorder="1" applyAlignment="1">
      <alignment horizontal="right"/>
    </xf>
    <xf numFmtId="0" fontId="3" fillId="0" borderId="63" xfId="0" applyFont="1" applyBorder="1" applyAlignment="1">
      <alignment horizontal="right"/>
    </xf>
    <xf numFmtId="0" fontId="21" fillId="0" borderId="0" xfId="0" applyFont="1"/>
    <xf numFmtId="0" fontId="11" fillId="17" borderId="15" xfId="0" applyFont="1" applyFill="1" applyBorder="1" applyAlignment="1">
      <alignment horizontal="center" vertical="center"/>
    </xf>
    <xf numFmtId="0" fontId="11" fillId="17" borderId="17" xfId="0" applyFont="1" applyFill="1" applyBorder="1" applyAlignment="1">
      <alignment horizontal="center" vertical="center" wrapText="1"/>
    </xf>
    <xf numFmtId="0" fontId="10" fillId="22" borderId="41" xfId="0" applyFont="1" applyFill="1" applyBorder="1" applyAlignment="1">
      <alignment vertical="center"/>
    </xf>
    <xf numFmtId="0" fontId="11" fillId="22" borderId="44" xfId="0" applyNumberFormat="1" applyFont="1" applyFill="1" applyBorder="1" applyAlignment="1">
      <alignment vertical="center"/>
    </xf>
    <xf numFmtId="0" fontId="10" fillId="22" borderId="21" xfId="0" applyFont="1" applyFill="1" applyBorder="1" applyAlignment="1">
      <alignment vertical="center"/>
    </xf>
    <xf numFmtId="0" fontId="11" fillId="17" borderId="19" xfId="0" applyFont="1" applyFill="1" applyBorder="1" applyAlignment="1">
      <alignment horizontal="center" vertical="center"/>
    </xf>
    <xf numFmtId="3" fontId="11" fillId="17" borderId="28" xfId="0" applyNumberFormat="1" applyFont="1" applyFill="1" applyBorder="1" applyAlignment="1">
      <alignment horizontal="right" vertical="center"/>
    </xf>
    <xf numFmtId="0" fontId="3" fillId="8" borderId="44" xfId="0" applyFont="1" applyFill="1" applyBorder="1" applyAlignment="1">
      <alignment horizontal="right" vertical="center" wrapText="1"/>
    </xf>
    <xf numFmtId="0" fontId="3" fillId="8" borderId="47" xfId="0" applyFont="1" applyFill="1" applyBorder="1" applyAlignment="1">
      <alignment horizontal="right" vertical="center" wrapText="1"/>
    </xf>
    <xf numFmtId="3" fontId="3" fillId="8" borderId="47" xfId="0" applyNumberFormat="1" applyFont="1" applyFill="1" applyBorder="1" applyAlignment="1">
      <alignment horizontal="right" vertical="center" wrapText="1"/>
    </xf>
    <xf numFmtId="0" fontId="3" fillId="8" borderId="52" xfId="0" applyFont="1" applyFill="1" applyBorder="1" applyAlignment="1">
      <alignment horizontal="right"/>
    </xf>
    <xf numFmtId="0" fontId="4" fillId="22" borderId="42" xfId="0" applyNumberFormat="1" applyFont="1" applyFill="1" applyBorder="1" applyAlignment="1">
      <alignment horizontal="right" vertical="center"/>
    </xf>
    <xf numFmtId="0" fontId="4" fillId="22" borderId="8" xfId="0" applyNumberFormat="1" applyFont="1" applyFill="1" applyBorder="1" applyAlignment="1">
      <alignment horizontal="right" vertical="center"/>
    </xf>
    <xf numFmtId="0" fontId="4" fillId="22" borderId="20" xfId="0" applyNumberFormat="1" applyFont="1" applyFill="1" applyBorder="1" applyAlignment="1">
      <alignment horizontal="right" vertical="center"/>
    </xf>
    <xf numFmtId="0" fontId="11" fillId="19" borderId="50" xfId="0" applyFont="1" applyFill="1" applyBorder="1" applyAlignment="1">
      <alignment horizontal="center" vertical="center" textRotation="90" wrapText="1"/>
    </xf>
    <xf numFmtId="0" fontId="4" fillId="22" borderId="43" xfId="0" applyNumberFormat="1" applyFont="1" applyFill="1" applyBorder="1" applyAlignment="1">
      <alignment horizontal="right" vertical="center"/>
    </xf>
    <xf numFmtId="0" fontId="4" fillId="22" borderId="7" xfId="0" applyNumberFormat="1" applyFont="1" applyFill="1" applyBorder="1" applyAlignment="1">
      <alignment horizontal="right" vertical="center"/>
    </xf>
    <xf numFmtId="0" fontId="4" fillId="22" borderId="22" xfId="0" applyNumberFormat="1" applyFont="1" applyFill="1" applyBorder="1" applyAlignment="1">
      <alignment horizontal="right" vertical="center"/>
    </xf>
    <xf numFmtId="0" fontId="4" fillId="22" borderId="44" xfId="0" applyNumberFormat="1" applyFont="1" applyFill="1" applyBorder="1" applyAlignment="1">
      <alignment horizontal="right" vertical="center"/>
    </xf>
    <xf numFmtId="0" fontId="4" fillId="22" borderId="47" xfId="0" applyNumberFormat="1" applyFont="1" applyFill="1" applyBorder="1" applyAlignment="1">
      <alignment horizontal="right" vertical="center"/>
    </xf>
    <xf numFmtId="0" fontId="4" fillId="22" borderId="52" xfId="0" applyNumberFormat="1" applyFont="1" applyFill="1" applyBorder="1" applyAlignment="1">
      <alignment horizontal="right" vertical="center"/>
    </xf>
    <xf numFmtId="0" fontId="4" fillId="22" borderId="6" xfId="0" applyNumberFormat="1" applyFont="1" applyFill="1" applyBorder="1" applyAlignment="1">
      <alignment horizontal="right" vertical="center"/>
    </xf>
    <xf numFmtId="0" fontId="4" fillId="22" borderId="4" xfId="0" applyNumberFormat="1" applyFont="1" applyFill="1" applyBorder="1" applyAlignment="1">
      <alignment horizontal="right" vertical="center"/>
    </xf>
    <xf numFmtId="0" fontId="3" fillId="5" borderId="69" xfId="0" applyFont="1" applyFill="1" applyBorder="1" applyAlignment="1">
      <alignment vertical="center"/>
    </xf>
    <xf numFmtId="0" fontId="3" fillId="0" borderId="23" xfId="3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3" fillId="5" borderId="52" xfId="0" applyFont="1" applyFill="1" applyBorder="1" applyAlignment="1">
      <alignment horizontal="right"/>
    </xf>
    <xf numFmtId="0" fontId="3" fillId="5" borderId="59" xfId="0" applyFont="1" applyFill="1" applyBorder="1" applyAlignment="1">
      <alignment horizontal="right"/>
    </xf>
    <xf numFmtId="3" fontId="3" fillId="22" borderId="52" xfId="0" applyNumberFormat="1" applyFont="1" applyFill="1" applyBorder="1" applyAlignment="1">
      <alignment horizontal="right" vertical="center"/>
    </xf>
    <xf numFmtId="0" fontId="4" fillId="23" borderId="15" xfId="0" applyFont="1" applyFill="1" applyBorder="1" applyAlignment="1">
      <alignment horizontal="center" vertical="center"/>
    </xf>
    <xf numFmtId="0" fontId="4" fillId="23" borderId="16" xfId="0" applyFont="1" applyFill="1" applyBorder="1" applyAlignment="1">
      <alignment horizontal="center" vertical="center"/>
    </xf>
    <xf numFmtId="0" fontId="4" fillId="23" borderId="17" xfId="0" applyFont="1" applyFill="1" applyBorder="1" applyAlignment="1">
      <alignment horizontal="center" vertical="center" textRotation="90" wrapText="1"/>
    </xf>
    <xf numFmtId="0" fontId="4" fillId="23" borderId="19" xfId="0" applyFont="1" applyFill="1" applyBorder="1" applyAlignment="1">
      <alignment horizontal="center" vertical="center"/>
    </xf>
    <xf numFmtId="3" fontId="4" fillId="23" borderId="26" xfId="0" applyNumberFormat="1" applyFont="1" applyFill="1" applyBorder="1" applyAlignment="1">
      <alignment horizontal="right" vertical="center"/>
    </xf>
    <xf numFmtId="3" fontId="4" fillId="23" borderId="49" xfId="0" applyNumberFormat="1" applyFont="1" applyFill="1" applyBorder="1" applyAlignment="1">
      <alignment horizontal="right" vertical="center"/>
    </xf>
    <xf numFmtId="3" fontId="4" fillId="23" borderId="27" xfId="0" applyNumberFormat="1" applyFont="1" applyFill="1" applyBorder="1" applyAlignment="1">
      <alignment horizontal="right" vertical="center"/>
    </xf>
    <xf numFmtId="3" fontId="4" fillId="23" borderId="28" xfId="0" applyNumberFormat="1" applyFont="1" applyFill="1" applyBorder="1" applyAlignment="1">
      <alignment horizontal="right" vertical="center"/>
    </xf>
    <xf numFmtId="3" fontId="4" fillId="23" borderId="29" xfId="0" applyNumberFormat="1" applyFont="1" applyFill="1" applyBorder="1" applyAlignment="1">
      <alignment horizontal="right" vertical="center"/>
    </xf>
    <xf numFmtId="0" fontId="4" fillId="22" borderId="22" xfId="0" applyFont="1" applyFill="1" applyBorder="1" applyAlignment="1">
      <alignment horizontal="center" vertical="center" textRotation="90" wrapText="1"/>
    </xf>
    <xf numFmtId="0" fontId="10" fillId="5" borderId="21" xfId="0" applyFont="1" applyFill="1" applyBorder="1"/>
    <xf numFmtId="0" fontId="10" fillId="5" borderId="21" xfId="0" applyFont="1" applyFill="1" applyBorder="1" applyAlignment="1">
      <alignment wrapText="1"/>
    </xf>
    <xf numFmtId="0" fontId="10" fillId="5" borderId="24" xfId="0" applyFont="1" applyFill="1" applyBorder="1"/>
    <xf numFmtId="0" fontId="11" fillId="5" borderId="52" xfId="0" applyFont="1" applyFill="1" applyBorder="1" applyAlignment="1">
      <alignment horizontal="right"/>
    </xf>
    <xf numFmtId="0" fontId="10" fillId="5" borderId="52" xfId="0" applyFont="1" applyFill="1" applyBorder="1" applyAlignment="1">
      <alignment horizontal="right"/>
    </xf>
    <xf numFmtId="0" fontId="4" fillId="23" borderId="15" xfId="0" applyNumberFormat="1" applyFont="1" applyFill="1" applyBorder="1" applyAlignment="1">
      <alignment horizontal="center" vertical="center" wrapText="1"/>
    </xf>
    <xf numFmtId="0" fontId="4" fillId="23" borderId="16" xfId="0" applyNumberFormat="1" applyFont="1" applyFill="1" applyBorder="1" applyAlignment="1">
      <alignment horizontal="center" vertical="center" wrapText="1"/>
    </xf>
    <xf numFmtId="0" fontId="4" fillId="23" borderId="22" xfId="0" applyFont="1" applyFill="1" applyBorder="1" applyAlignment="1">
      <alignment horizontal="center" vertical="center" textRotation="90" wrapText="1"/>
    </xf>
    <xf numFmtId="0" fontId="4" fillId="23" borderId="20" xfId="0" applyNumberFormat="1" applyFont="1" applyFill="1" applyBorder="1" applyAlignment="1">
      <alignment horizontal="center" vertical="center" wrapText="1"/>
    </xf>
    <xf numFmtId="0" fontId="4" fillId="23" borderId="26" xfId="0" applyFont="1" applyFill="1" applyBorder="1" applyAlignment="1">
      <alignment horizontal="center" vertical="center"/>
    </xf>
    <xf numFmtId="0" fontId="4" fillId="23" borderId="28" xfId="0" applyFont="1" applyFill="1" applyBorder="1" applyAlignment="1">
      <alignment horizontal="center" vertical="center"/>
    </xf>
    <xf numFmtId="0" fontId="4" fillId="22" borderId="47" xfId="0" applyFont="1" applyFill="1" applyBorder="1"/>
    <xf numFmtId="0" fontId="4" fillId="22" borderId="47" xfId="0" applyNumberFormat="1" applyFont="1" applyFill="1" applyBorder="1"/>
    <xf numFmtId="164" fontId="5" fillId="22" borderId="4" xfId="0" applyNumberFormat="1" applyFont="1" applyFill="1" applyBorder="1" applyAlignment="1">
      <alignment horizontal="right"/>
    </xf>
    <xf numFmtId="0" fontId="4" fillId="22" borderId="44" xfId="0" applyFont="1" applyFill="1" applyBorder="1"/>
    <xf numFmtId="0" fontId="4" fillId="21" borderId="36" xfId="0" applyFont="1" applyFill="1" applyBorder="1" applyAlignment="1">
      <alignment horizontal="center" vertical="center"/>
    </xf>
    <xf numFmtId="0" fontId="4" fillId="21" borderId="28" xfId="0" applyFont="1" applyFill="1" applyBorder="1" applyAlignment="1">
      <alignment horizontal="center" vertical="center" textRotation="90" wrapText="1"/>
    </xf>
    <xf numFmtId="0" fontId="4" fillId="21" borderId="49" xfId="0" applyFont="1" applyFill="1" applyBorder="1" applyAlignment="1">
      <alignment horizontal="center" vertical="center" textRotation="90" wrapText="1"/>
    </xf>
    <xf numFmtId="0" fontId="4" fillId="21" borderId="26" xfId="0" applyFont="1" applyFill="1" applyBorder="1" applyAlignment="1">
      <alignment horizontal="center" vertical="center" textRotation="90" wrapText="1"/>
    </xf>
    <xf numFmtId="0" fontId="4" fillId="21" borderId="29" xfId="0" applyFont="1" applyFill="1" applyBorder="1" applyAlignment="1">
      <alignment horizontal="center" vertical="center" textRotation="90" wrapText="1"/>
    </xf>
    <xf numFmtId="0" fontId="4" fillId="21" borderId="38" xfId="0" applyFont="1" applyFill="1" applyBorder="1" applyAlignment="1">
      <alignment horizontal="center" vertical="center"/>
    </xf>
    <xf numFmtId="0" fontId="3" fillId="9" borderId="69" xfId="0" applyFont="1" applyFill="1" applyBorder="1"/>
    <xf numFmtId="3" fontId="4" fillId="6" borderId="45" xfId="0" applyNumberFormat="1" applyFont="1" applyFill="1" applyBorder="1"/>
    <xf numFmtId="3" fontId="3" fillId="0" borderId="1" xfId="0" applyNumberFormat="1" applyFont="1" applyBorder="1" applyAlignment="1">
      <alignment horizontal="right"/>
    </xf>
    <xf numFmtId="0" fontId="4" fillId="21" borderId="36" xfId="0" applyFont="1" applyFill="1" applyBorder="1" applyAlignment="1">
      <alignment horizontal="center"/>
    </xf>
    <xf numFmtId="3" fontId="3" fillId="9" borderId="69" xfId="4" applyNumberFormat="1" applyFont="1" applyFill="1" applyBorder="1"/>
    <xf numFmtId="0" fontId="21" fillId="0" borderId="0" xfId="0" applyFont="1" applyFill="1" applyBorder="1" applyAlignment="1">
      <alignment vertical="center"/>
    </xf>
    <xf numFmtId="0" fontId="22" fillId="0" borderId="0" xfId="0" applyFont="1"/>
    <xf numFmtId="0" fontId="23" fillId="13" borderId="15" xfId="0" applyFont="1" applyFill="1" applyBorder="1" applyAlignment="1">
      <alignment horizontal="center" vertical="center" textRotation="90"/>
    </xf>
    <xf numFmtId="0" fontId="23" fillId="13" borderId="16" xfId="0" applyFont="1" applyFill="1" applyBorder="1" applyAlignment="1">
      <alignment horizontal="center" vertical="center" textRotation="90"/>
    </xf>
    <xf numFmtId="0" fontId="23" fillId="13" borderId="22" xfId="0" applyFont="1" applyFill="1" applyBorder="1" applyAlignment="1">
      <alignment horizontal="center" vertical="center" textRotation="90"/>
    </xf>
    <xf numFmtId="0" fontId="23" fillId="13" borderId="17" xfId="0" applyFont="1" applyFill="1" applyBorder="1" applyAlignment="1">
      <alignment horizontal="center" vertical="center" textRotation="90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0" xfId="0" applyFont="1"/>
    <xf numFmtId="0" fontId="21" fillId="0" borderId="0" xfId="0" applyFont="1" applyBorder="1" applyAlignment="1">
      <alignment horizontal="right"/>
    </xf>
    <xf numFmtId="0" fontId="24" fillId="20" borderId="0" xfId="0" applyFont="1" applyFill="1"/>
    <xf numFmtId="0" fontId="0" fillId="0" borderId="0" xfId="0" applyNumberFormat="1"/>
    <xf numFmtId="0" fontId="24" fillId="0" borderId="0" xfId="0" applyFont="1" applyAlignment="1">
      <alignment vertical="center"/>
    </xf>
    <xf numFmtId="3" fontId="3" fillId="0" borderId="0" xfId="0" applyNumberFormat="1" applyFont="1" applyAlignment="1"/>
    <xf numFmtId="9" fontId="3" fillId="0" borderId="0" xfId="1" applyFont="1" applyAlignment="1">
      <alignment vertical="center"/>
    </xf>
    <xf numFmtId="0" fontId="11" fillId="19" borderId="76" xfId="0" applyFont="1" applyFill="1" applyBorder="1" applyAlignment="1">
      <alignment horizontal="center" vertical="center"/>
    </xf>
    <xf numFmtId="0" fontId="11" fillId="19" borderId="7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 textRotation="90" wrapText="1"/>
    </xf>
    <xf numFmtId="0" fontId="4" fillId="24" borderId="19" xfId="0" applyFont="1" applyFill="1" applyBorder="1" applyAlignment="1">
      <alignment vertical="center"/>
    </xf>
    <xf numFmtId="3" fontId="4" fillId="24" borderId="35" xfId="0" applyNumberFormat="1" applyFont="1" applyFill="1" applyBorder="1" applyAlignment="1">
      <alignment horizontal="right" vertical="center"/>
    </xf>
    <xf numFmtId="164" fontId="5" fillId="24" borderId="33" xfId="0" applyNumberFormat="1" applyFont="1" applyFill="1" applyBorder="1" applyAlignment="1">
      <alignment vertical="center"/>
    </xf>
    <xf numFmtId="3" fontId="4" fillId="24" borderId="28" xfId="0" applyNumberFormat="1" applyFont="1" applyFill="1" applyBorder="1" applyAlignment="1">
      <alignment horizontal="right" vertical="center"/>
    </xf>
    <xf numFmtId="0" fontId="4" fillId="24" borderId="19" xfId="0" applyFont="1" applyFill="1" applyBorder="1" applyAlignment="1">
      <alignment horizontal="center" vertical="center"/>
    </xf>
    <xf numFmtId="3" fontId="4" fillId="24" borderId="28" xfId="0" applyNumberFormat="1" applyFont="1" applyFill="1" applyBorder="1" applyAlignment="1">
      <alignment horizontal="right" vertical="center" wrapText="1"/>
    </xf>
    <xf numFmtId="3" fontId="4" fillId="24" borderId="49" xfId="0" applyNumberFormat="1" applyFont="1" applyFill="1" applyBorder="1" applyAlignment="1">
      <alignment horizontal="right" vertical="center" wrapText="1"/>
    </xf>
    <xf numFmtId="3" fontId="4" fillId="24" borderId="49" xfId="0" applyNumberFormat="1" applyFont="1" applyFill="1" applyBorder="1" applyAlignment="1">
      <alignment horizontal="right" vertical="center"/>
    </xf>
    <xf numFmtId="164" fontId="5" fillId="24" borderId="29" xfId="0" applyNumberFormat="1" applyFont="1" applyFill="1" applyBorder="1" applyAlignment="1">
      <alignment horizontal="right"/>
    </xf>
    <xf numFmtId="0" fontId="4" fillId="24" borderId="14" xfId="0" applyNumberFormat="1" applyFont="1" applyFill="1" applyBorder="1" applyAlignment="1">
      <alignment horizontal="center" vertical="center"/>
    </xf>
    <xf numFmtId="3" fontId="4" fillId="24" borderId="22" xfId="0" applyNumberFormat="1" applyFont="1" applyFill="1" applyBorder="1" applyAlignment="1">
      <alignment horizontal="center" vertical="center"/>
    </xf>
    <xf numFmtId="3" fontId="4" fillId="24" borderId="17" xfId="0" applyNumberFormat="1" applyFont="1" applyFill="1" applyBorder="1" applyAlignment="1">
      <alignment horizontal="center" vertical="center"/>
    </xf>
    <xf numFmtId="3" fontId="4" fillId="24" borderId="15" xfId="0" applyNumberFormat="1" applyFont="1" applyFill="1" applyBorder="1" applyAlignment="1">
      <alignment horizontal="right" vertical="center"/>
    </xf>
    <xf numFmtId="3" fontId="4" fillId="24" borderId="16" xfId="0" applyNumberFormat="1" applyFont="1" applyFill="1" applyBorder="1" applyAlignment="1">
      <alignment horizontal="right" vertical="center"/>
    </xf>
    <xf numFmtId="3" fontId="4" fillId="24" borderId="17" xfId="0" applyNumberFormat="1" applyFont="1" applyFill="1" applyBorder="1" applyAlignment="1">
      <alignment horizontal="right" vertical="center"/>
    </xf>
    <xf numFmtId="164" fontId="6" fillId="24" borderId="29" xfId="0" applyNumberFormat="1" applyFont="1" applyFill="1" applyBorder="1" applyAlignment="1">
      <alignment vertical="center"/>
    </xf>
    <xf numFmtId="0" fontId="4" fillId="24" borderId="56" xfId="0" applyFont="1" applyFill="1" applyBorder="1" applyAlignment="1">
      <alignment horizontal="center" vertical="center"/>
    </xf>
    <xf numFmtId="3" fontId="4" fillId="24" borderId="34" xfId="0" applyNumberFormat="1" applyFont="1" applyFill="1" applyBorder="1" applyAlignment="1">
      <alignment horizontal="center" vertical="center"/>
    </xf>
    <xf numFmtId="3" fontId="4" fillId="24" borderId="60" xfId="0" applyNumberFormat="1" applyFont="1" applyFill="1" applyBorder="1" applyAlignment="1">
      <alignment horizontal="center" vertical="center"/>
    </xf>
    <xf numFmtId="3" fontId="4" fillId="24" borderId="28" xfId="0" applyNumberFormat="1" applyFont="1" applyFill="1" applyBorder="1" applyAlignment="1">
      <alignment horizontal="center" vertical="center"/>
    </xf>
    <xf numFmtId="3" fontId="4" fillId="24" borderId="29" xfId="0" applyNumberFormat="1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 textRotation="90"/>
    </xf>
    <xf numFmtId="0" fontId="23" fillId="24" borderId="16" xfId="0" applyFont="1" applyFill="1" applyBorder="1" applyAlignment="1">
      <alignment horizontal="center" vertical="center" textRotation="90"/>
    </xf>
    <xf numFmtId="0" fontId="23" fillId="24" borderId="17" xfId="0" applyFont="1" applyFill="1" applyBorder="1" applyAlignment="1">
      <alignment horizontal="center" vertical="center" textRotation="90"/>
    </xf>
    <xf numFmtId="0" fontId="23" fillId="24" borderId="20" xfId="0" applyFont="1" applyFill="1" applyBorder="1" applyAlignment="1">
      <alignment horizontal="center" vertical="center" textRotation="90"/>
    </xf>
    <xf numFmtId="0" fontId="23" fillId="24" borderId="9" xfId="0" applyNumberFormat="1" applyFont="1" applyFill="1" applyBorder="1" applyAlignment="1">
      <alignment horizontal="center" vertical="center"/>
    </xf>
    <xf numFmtId="0" fontId="23" fillId="24" borderId="46" xfId="0" applyNumberFormat="1" applyFont="1" applyFill="1" applyBorder="1" applyAlignment="1">
      <alignment horizontal="center" vertical="center"/>
    </xf>
    <xf numFmtId="0" fontId="23" fillId="24" borderId="43" xfId="0" applyNumberFormat="1" applyFont="1" applyFill="1" applyBorder="1" applyAlignment="1">
      <alignment horizontal="center" vertical="center"/>
    </xf>
    <xf numFmtId="0" fontId="23" fillId="24" borderId="40" xfId="0" applyNumberFormat="1" applyFont="1" applyFill="1" applyBorder="1" applyAlignment="1">
      <alignment horizontal="center" vertical="center"/>
    </xf>
    <xf numFmtId="0" fontId="23" fillId="24" borderId="67" xfId="0" applyFont="1" applyFill="1" applyBorder="1" applyAlignment="1">
      <alignment horizontal="center" vertical="center" textRotation="90"/>
    </xf>
    <xf numFmtId="0" fontId="23" fillId="24" borderId="68" xfId="0" applyFont="1" applyFill="1" applyBorder="1" applyAlignment="1">
      <alignment horizontal="center" vertical="center" textRotation="90"/>
    </xf>
    <xf numFmtId="0" fontId="3" fillId="6" borderId="24" xfId="0" applyFont="1" applyFill="1" applyBorder="1" applyAlignment="1">
      <alignment wrapText="1"/>
    </xf>
    <xf numFmtId="3" fontId="21" fillId="0" borderId="0" xfId="0" applyNumberFormat="1" applyFont="1"/>
    <xf numFmtId="0" fontId="3" fillId="6" borderId="62" xfId="0" applyFont="1" applyFill="1" applyBorder="1"/>
    <xf numFmtId="0" fontId="3" fillId="0" borderId="65" xfId="0" applyFont="1" applyBorder="1" applyAlignment="1">
      <alignment horizontal="right"/>
    </xf>
    <xf numFmtId="0" fontId="3" fillId="0" borderId="77" xfId="0" applyFont="1" applyBorder="1" applyAlignment="1">
      <alignment horizontal="right"/>
    </xf>
    <xf numFmtId="3" fontId="3" fillId="0" borderId="65" xfId="0" applyNumberFormat="1" applyFont="1" applyBorder="1" applyAlignment="1">
      <alignment horizontal="right" vertical="center" wrapText="1"/>
    </xf>
    <xf numFmtId="3" fontId="4" fillId="17" borderId="49" xfId="0" applyNumberFormat="1" applyFont="1" applyFill="1" applyBorder="1" applyAlignment="1">
      <alignment horizontal="center"/>
    </xf>
    <xf numFmtId="0" fontId="4" fillId="3" borderId="15" xfId="0" applyNumberFormat="1" applyFont="1" applyFill="1" applyBorder="1" applyAlignment="1">
      <alignment horizontal="center" vertical="center" textRotation="90" wrapText="1"/>
    </xf>
    <xf numFmtId="1" fontId="3" fillId="6" borderId="39" xfId="0" applyNumberFormat="1" applyFont="1" applyFill="1" applyBorder="1" applyAlignment="1">
      <alignment horizontal="right" vertical="center"/>
    </xf>
    <xf numFmtId="164" fontId="5" fillId="6" borderId="40" xfId="0" applyNumberFormat="1" applyFont="1" applyFill="1" applyBorder="1" applyAlignment="1">
      <alignment horizontal="right" vertical="center"/>
    </xf>
    <xf numFmtId="164" fontId="5" fillId="0" borderId="77" xfId="0" applyNumberFormat="1" applyFont="1" applyBorder="1" applyAlignment="1">
      <alignment horizontal="right" vertical="center"/>
    </xf>
    <xf numFmtId="164" fontId="5" fillId="6" borderId="68" xfId="0" applyNumberFormat="1" applyFont="1" applyFill="1" applyBorder="1" applyAlignment="1">
      <alignment horizontal="right" vertical="center"/>
    </xf>
    <xf numFmtId="1" fontId="3" fillId="6" borderId="44" xfId="0" applyNumberFormat="1" applyFont="1" applyFill="1" applyBorder="1" applyAlignment="1">
      <alignment horizontal="right" vertical="center"/>
    </xf>
    <xf numFmtId="0" fontId="26" fillId="0" borderId="0" xfId="0" applyFont="1"/>
    <xf numFmtId="0" fontId="4" fillId="10" borderId="54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vertical="center"/>
    </xf>
    <xf numFmtId="0" fontId="4" fillId="20" borderId="3" xfId="0" applyFont="1" applyFill="1" applyBorder="1" applyAlignment="1">
      <alignment vertical="center" wrapText="1"/>
    </xf>
    <xf numFmtId="0" fontId="3" fillId="20" borderId="0" xfId="0" applyFont="1" applyFill="1" applyAlignment="1">
      <alignment vertical="center"/>
    </xf>
    <xf numFmtId="0" fontId="4" fillId="20" borderId="48" xfId="0" applyFont="1" applyFill="1" applyBorder="1" applyAlignment="1">
      <alignment vertical="center"/>
    </xf>
    <xf numFmtId="0" fontId="4" fillId="20" borderId="48" xfId="0" applyFont="1" applyFill="1" applyBorder="1" applyAlignment="1">
      <alignment vertical="center" wrapText="1"/>
    </xf>
    <xf numFmtId="3" fontId="3" fillId="6" borderId="0" xfId="0" applyNumberFormat="1" applyFont="1" applyFill="1" applyBorder="1"/>
    <xf numFmtId="3" fontId="3" fillId="0" borderId="1" xfId="0" applyNumberFormat="1" applyFont="1" applyBorder="1"/>
    <xf numFmtId="0" fontId="4" fillId="0" borderId="1" xfId="0" applyFont="1" applyBorder="1"/>
    <xf numFmtId="0" fontId="4" fillId="8" borderId="18" xfId="0" applyFont="1" applyFill="1" applyBorder="1" applyAlignment="1">
      <alignment horizontal="center" vertical="center" textRotation="90"/>
    </xf>
    <xf numFmtId="43" fontId="6" fillId="0" borderId="47" xfId="5" applyFont="1" applyBorder="1" applyAlignment="1">
      <alignment horizontal="center" vertical="center"/>
    </xf>
    <xf numFmtId="43" fontId="3" fillId="0" borderId="0" xfId="5" applyFont="1" applyBorder="1" applyAlignment="1">
      <alignment vertical="center"/>
    </xf>
    <xf numFmtId="43" fontId="5" fillId="17" borderId="1" xfId="5" applyFont="1" applyFill="1" applyBorder="1" applyAlignment="1">
      <alignment horizontal="center" vertical="center"/>
    </xf>
    <xf numFmtId="3" fontId="3" fillId="0" borderId="0" xfId="0" applyNumberFormat="1" applyFont="1" applyBorder="1"/>
    <xf numFmtId="3" fontId="4" fillId="8" borderId="37" xfId="0" applyNumberFormat="1" applyFont="1" applyFill="1" applyBorder="1" applyAlignment="1">
      <alignment horizontal="center" vertical="center"/>
    </xf>
    <xf numFmtId="0" fontId="4" fillId="8" borderId="36" xfId="0" applyFont="1" applyFill="1" applyBorder="1" applyAlignment="1">
      <alignment horizontal="center" vertical="center" textRotation="90" wrapText="1"/>
    </xf>
    <xf numFmtId="0" fontId="4" fillId="8" borderId="34" xfId="0" applyFont="1" applyFill="1" applyBorder="1" applyAlignment="1">
      <alignment horizontal="center" vertical="center" textRotation="90" wrapText="1"/>
    </xf>
    <xf numFmtId="3" fontId="4" fillId="8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0" fontId="3" fillId="22" borderId="66" xfId="0" applyFont="1" applyFill="1" applyBorder="1" applyAlignment="1">
      <alignment vertical="center"/>
    </xf>
    <xf numFmtId="3" fontId="3" fillId="0" borderId="6" xfId="0" applyNumberFormat="1" applyFont="1" applyBorder="1" applyAlignment="1">
      <alignment horizontal="right" vertical="center" wrapText="1"/>
    </xf>
    <xf numFmtId="3" fontId="4" fillId="22" borderId="44" xfId="0" applyNumberFormat="1" applyFont="1" applyFill="1" applyBorder="1" applyAlignment="1">
      <alignment horizontal="right" vertical="center" wrapText="1"/>
    </xf>
    <xf numFmtId="0" fontId="4" fillId="15" borderId="36" xfId="0" applyFont="1" applyFill="1" applyBorder="1" applyAlignment="1">
      <alignment horizontal="center" vertical="center"/>
    </xf>
    <xf numFmtId="0" fontId="4" fillId="15" borderId="49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/>
    </xf>
    <xf numFmtId="0" fontId="4" fillId="15" borderId="28" xfId="0" applyFont="1" applyFill="1" applyBorder="1" applyAlignment="1">
      <alignment horizontal="center" vertical="center"/>
    </xf>
    <xf numFmtId="0" fontId="4" fillId="15" borderId="29" xfId="0" applyFont="1" applyFill="1" applyBorder="1" applyAlignment="1">
      <alignment horizontal="center" vertical="center" wrapText="1"/>
    </xf>
    <xf numFmtId="3" fontId="4" fillId="22" borderId="25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6" borderId="66" xfId="0" applyFont="1" applyFill="1" applyBorder="1"/>
    <xf numFmtId="0" fontId="4" fillId="14" borderId="36" xfId="0" applyFont="1" applyFill="1" applyBorder="1" applyAlignment="1">
      <alignment horizontal="center" vertical="center"/>
    </xf>
    <xf numFmtId="0" fontId="3" fillId="6" borderId="48" xfId="0" applyFont="1" applyFill="1" applyBorder="1"/>
    <xf numFmtId="164" fontId="14" fillId="2" borderId="53" xfId="0" applyNumberFormat="1" applyFont="1" applyFill="1" applyBorder="1" applyAlignment="1">
      <alignment vertical="center"/>
    </xf>
    <xf numFmtId="0" fontId="4" fillId="14" borderId="49" xfId="0" applyFont="1" applyFill="1" applyBorder="1"/>
    <xf numFmtId="164" fontId="5" fillId="2" borderId="52" xfId="0" applyNumberFormat="1" applyFont="1" applyFill="1" applyBorder="1" applyAlignment="1">
      <alignment horizontal="right" vertical="center"/>
    </xf>
    <xf numFmtId="0" fontId="4" fillId="22" borderId="17" xfId="0" applyFont="1" applyFill="1" applyBorder="1" applyAlignment="1">
      <alignment horizontal="center" vertical="center" textRotation="90" wrapText="1"/>
    </xf>
    <xf numFmtId="0" fontId="3" fillId="0" borderId="3" xfId="3" applyFont="1" applyFill="1" applyBorder="1" applyAlignment="1">
      <alignment horizontal="right"/>
    </xf>
    <xf numFmtId="0" fontId="3" fillId="0" borderId="48" xfId="3" applyFont="1" applyFill="1" applyBorder="1" applyAlignment="1">
      <alignment horizontal="right"/>
    </xf>
    <xf numFmtId="0" fontId="3" fillId="0" borderId="25" xfId="3" applyFont="1" applyFill="1" applyBorder="1" applyAlignment="1">
      <alignment horizontal="right"/>
    </xf>
    <xf numFmtId="0" fontId="4" fillId="6" borderId="36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3" fontId="4" fillId="22" borderId="27" xfId="0" applyNumberFormat="1" applyFont="1" applyFill="1" applyBorder="1" applyAlignment="1">
      <alignment horizontal="right" vertical="center"/>
    </xf>
    <xf numFmtId="0" fontId="4" fillId="5" borderId="44" xfId="0" applyNumberFormat="1" applyFont="1" applyFill="1" applyBorder="1"/>
    <xf numFmtId="1" fontId="4" fillId="6" borderId="28" xfId="0" applyNumberFormat="1" applyFont="1" applyFill="1" applyBorder="1" applyAlignment="1">
      <alignment horizontal="right" vertical="center"/>
    </xf>
    <xf numFmtId="0" fontId="4" fillId="6" borderId="13" xfId="0" applyFont="1" applyFill="1" applyBorder="1" applyAlignment="1">
      <alignment vertical="center" wrapText="1"/>
    </xf>
    <xf numFmtId="0" fontId="3" fillId="0" borderId="45" xfId="0" applyFont="1" applyBorder="1" applyAlignment="1">
      <alignment horizontal="left" vertical="center" wrapText="1"/>
    </xf>
    <xf numFmtId="3" fontId="4" fillId="21" borderId="49" xfId="0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1" fillId="0" borderId="0" xfId="0" applyFont="1"/>
    <xf numFmtId="0" fontId="3" fillId="0" borderId="9" xfId="0" applyNumberFormat="1" applyFont="1" applyBorder="1" applyAlignment="1">
      <alignment horizontal="right"/>
    </xf>
    <xf numFmtId="0" fontId="3" fillId="0" borderId="41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 textRotation="90" wrapText="1"/>
    </xf>
    <xf numFmtId="0" fontId="18" fillId="7" borderId="20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 textRotation="90" wrapText="1"/>
    </xf>
    <xf numFmtId="0" fontId="17" fillId="9" borderId="21" xfId="0" applyFont="1" applyFill="1" applyBorder="1" applyAlignment="1">
      <alignment vertical="center"/>
    </xf>
    <xf numFmtId="0" fontId="17" fillId="0" borderId="23" xfId="0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 wrapText="1"/>
    </xf>
    <xf numFmtId="0" fontId="18" fillId="9" borderId="59" xfId="0" applyNumberFormat="1" applyFont="1" applyFill="1" applyBorder="1" applyAlignment="1">
      <alignment horizontal="right" vertical="center"/>
    </xf>
    <xf numFmtId="0" fontId="17" fillId="8" borderId="23" xfId="0" applyFont="1" applyFill="1" applyBorder="1" applyAlignment="1">
      <alignment horizontal="right"/>
    </xf>
    <xf numFmtId="3" fontId="17" fillId="8" borderId="1" xfId="0" applyNumberFormat="1" applyFont="1" applyFill="1" applyBorder="1" applyAlignment="1">
      <alignment horizontal="right"/>
    </xf>
    <xf numFmtId="0" fontId="18" fillId="8" borderId="59" xfId="0" applyFont="1" applyFill="1" applyBorder="1" applyAlignment="1">
      <alignment horizontal="right"/>
    </xf>
    <xf numFmtId="0" fontId="18" fillId="8" borderId="7" xfId="0" applyFont="1" applyFill="1" applyBorder="1" applyAlignment="1">
      <alignment horizontal="right"/>
    </xf>
    <xf numFmtId="0" fontId="18" fillId="4" borderId="21" xfId="0" applyFont="1" applyFill="1" applyBorder="1" applyAlignment="1">
      <alignment horizontal="right"/>
    </xf>
    <xf numFmtId="0" fontId="17" fillId="0" borderId="23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8" fillId="9" borderId="59" xfId="0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horizontal="right" vertical="center"/>
    </xf>
    <xf numFmtId="0" fontId="17" fillId="9" borderId="51" xfId="0" applyFont="1" applyFill="1" applyBorder="1" applyAlignment="1">
      <alignment vertical="center"/>
    </xf>
    <xf numFmtId="0" fontId="17" fillId="9" borderId="41" xfId="0" applyFont="1" applyFill="1" applyBorder="1" applyAlignment="1">
      <alignment vertical="center"/>
    </xf>
    <xf numFmtId="0" fontId="18" fillId="7" borderId="19" xfId="0" applyFont="1" applyFill="1" applyBorder="1" applyAlignment="1">
      <alignment horizontal="center" vertical="center"/>
    </xf>
    <xf numFmtId="3" fontId="18" fillId="7" borderId="28" xfId="0" applyNumberFormat="1" applyFont="1" applyFill="1" applyBorder="1" applyAlignment="1">
      <alignment horizontal="right" vertical="center"/>
    </xf>
    <xf numFmtId="3" fontId="18" fillId="7" borderId="49" xfId="0" applyNumberFormat="1" applyFont="1" applyFill="1" applyBorder="1" applyAlignment="1">
      <alignment horizontal="right" vertical="center"/>
    </xf>
    <xf numFmtId="3" fontId="18" fillId="7" borderId="27" xfId="0" applyNumberFormat="1" applyFont="1" applyFill="1" applyBorder="1" applyAlignment="1">
      <alignment horizontal="right" vertical="center"/>
    </xf>
    <xf numFmtId="3" fontId="18" fillId="7" borderId="1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9" borderId="0" xfId="0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18" fillId="15" borderId="15" xfId="0" applyFont="1" applyFill="1" applyBorder="1" applyAlignment="1">
      <alignment horizontal="center" vertical="center"/>
    </xf>
    <xf numFmtId="0" fontId="18" fillId="15" borderId="16" xfId="0" applyFont="1" applyFill="1" applyBorder="1" applyAlignment="1">
      <alignment horizontal="center" vertical="center"/>
    </xf>
    <xf numFmtId="0" fontId="18" fillId="15" borderId="22" xfId="0" applyFont="1" applyFill="1" applyBorder="1" applyAlignment="1">
      <alignment horizontal="center" vertical="center" textRotation="90" wrapText="1"/>
    </xf>
    <xf numFmtId="0" fontId="18" fillId="15" borderId="17" xfId="0" applyFont="1" applyFill="1" applyBorder="1" applyAlignment="1">
      <alignment horizontal="center" vertical="center" textRotation="90" wrapText="1"/>
    </xf>
    <xf numFmtId="0" fontId="18" fillId="15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left"/>
    </xf>
    <xf numFmtId="0" fontId="18" fillId="6" borderId="7" xfId="0" applyFont="1" applyFill="1" applyBorder="1" applyAlignment="1">
      <alignment horizontal="right"/>
    </xf>
    <xf numFmtId="0" fontId="18" fillId="6" borderId="59" xfId="0" applyFont="1" applyFill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18" fillId="6" borderId="52" xfId="0" applyFont="1" applyFill="1" applyBorder="1" applyAlignment="1">
      <alignment horizontal="right" vertical="distributed"/>
    </xf>
    <xf numFmtId="0" fontId="18" fillId="6" borderId="44" xfId="0" applyFont="1" applyFill="1" applyBorder="1" applyAlignment="1">
      <alignment horizontal="right" vertical="center"/>
    </xf>
    <xf numFmtId="0" fontId="18" fillId="6" borderId="47" xfId="0" applyFont="1" applyFill="1" applyBorder="1" applyAlignment="1">
      <alignment horizontal="right" vertical="center"/>
    </xf>
    <xf numFmtId="0" fontId="18" fillId="6" borderId="52" xfId="0" applyFont="1" applyFill="1" applyBorder="1" applyAlignment="1">
      <alignment horizontal="right" vertical="center"/>
    </xf>
    <xf numFmtId="0" fontId="17" fillId="6" borderId="21" xfId="0" applyFont="1" applyFill="1" applyBorder="1" applyAlignment="1"/>
    <xf numFmtId="0" fontId="17" fillId="0" borderId="23" xfId="0" applyFont="1" applyFill="1" applyBorder="1" applyAlignment="1">
      <alignment horizontal="right" vertical="distributed"/>
    </xf>
    <xf numFmtId="0" fontId="17" fillId="0" borderId="1" xfId="0" applyFont="1" applyFill="1" applyBorder="1" applyAlignment="1">
      <alignment horizontal="right" vertical="distributed"/>
    </xf>
    <xf numFmtId="0" fontId="17" fillId="0" borderId="8" xfId="0" applyFont="1" applyFill="1" applyBorder="1" applyAlignment="1">
      <alignment horizontal="right" vertical="distributed"/>
    </xf>
    <xf numFmtId="0" fontId="17" fillId="0" borderId="25" xfId="0" applyFont="1" applyBorder="1" applyAlignment="1">
      <alignment horizontal="right"/>
    </xf>
    <xf numFmtId="0" fontId="17" fillId="0" borderId="48" xfId="0" applyFont="1" applyBorder="1" applyAlignment="1">
      <alignment horizontal="right"/>
    </xf>
    <xf numFmtId="0" fontId="18" fillId="15" borderId="19" xfId="0" applyFont="1" applyFill="1" applyBorder="1" applyAlignment="1">
      <alignment horizontal="center" vertical="center"/>
    </xf>
    <xf numFmtId="3" fontId="18" fillId="15" borderId="28" xfId="0" applyNumberFormat="1" applyFont="1" applyFill="1" applyBorder="1" applyAlignment="1">
      <alignment horizontal="right" vertical="center"/>
    </xf>
    <xf numFmtId="3" fontId="18" fillId="15" borderId="49" xfId="0" applyNumberFormat="1" applyFont="1" applyFill="1" applyBorder="1" applyAlignment="1">
      <alignment horizontal="right" vertical="center"/>
    </xf>
    <xf numFmtId="3" fontId="18" fillId="15" borderId="29" xfId="0" applyNumberFormat="1" applyFont="1" applyFill="1" applyBorder="1" applyAlignment="1">
      <alignment horizontal="right" vertical="center"/>
    </xf>
    <xf numFmtId="0" fontId="3" fillId="6" borderId="70" xfId="0" applyFont="1" applyFill="1" applyBorder="1"/>
    <xf numFmtId="0" fontId="4" fillId="20" borderId="0" xfId="0" applyFont="1" applyFill="1" applyBorder="1" applyAlignment="1">
      <alignment horizontal="center" vertical="center"/>
    </xf>
    <xf numFmtId="3" fontId="4" fillId="20" borderId="0" xfId="0" applyNumberFormat="1" applyFont="1" applyFill="1" applyBorder="1" applyAlignment="1">
      <alignment horizontal="center" vertical="center"/>
    </xf>
    <xf numFmtId="164" fontId="6" fillId="20" borderId="0" xfId="0" applyNumberFormat="1" applyFont="1" applyFill="1" applyBorder="1" applyAlignment="1">
      <alignment horizontal="center" vertical="center"/>
    </xf>
    <xf numFmtId="0" fontId="3" fillId="6" borderId="5" xfId="0" applyFont="1" applyFill="1" applyBorder="1"/>
    <xf numFmtId="0" fontId="4" fillId="0" borderId="0" xfId="0" applyFont="1" applyBorder="1"/>
    <xf numFmtId="0" fontId="18" fillId="11" borderId="34" xfId="0" applyFont="1" applyFill="1" applyBorder="1" applyAlignment="1">
      <alignment horizontal="center" vertical="center"/>
    </xf>
    <xf numFmtId="0" fontId="18" fillId="11" borderId="33" xfId="0" applyFont="1" applyFill="1" applyBorder="1" applyAlignment="1">
      <alignment horizontal="center" vertical="center"/>
    </xf>
    <xf numFmtId="0" fontId="18" fillId="11" borderId="19" xfId="0" applyFont="1" applyFill="1" applyBorder="1" applyAlignment="1">
      <alignment horizontal="center" vertical="center" textRotation="90"/>
    </xf>
    <xf numFmtId="0" fontId="18" fillId="11" borderId="32" xfId="0" applyFont="1" applyFill="1" applyBorder="1" applyAlignment="1">
      <alignment horizontal="center" vertical="center"/>
    </xf>
    <xf numFmtId="0" fontId="18" fillId="11" borderId="35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left"/>
    </xf>
    <xf numFmtId="0" fontId="17" fillId="0" borderId="7" xfId="0" applyFont="1" applyBorder="1" applyAlignment="1">
      <alignment horizontal="right"/>
    </xf>
    <xf numFmtId="0" fontId="17" fillId="5" borderId="21" xfId="0" applyFont="1" applyFill="1" applyBorder="1" applyAlignment="1">
      <alignment horizontal="right"/>
    </xf>
    <xf numFmtId="0" fontId="17" fillId="0" borderId="44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17" fillId="5" borderId="41" xfId="0" applyFont="1" applyFill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8" fillId="22" borderId="6" xfId="0" applyFont="1" applyFill="1" applyBorder="1" applyAlignment="1">
      <alignment horizontal="right"/>
    </xf>
    <xf numFmtId="0" fontId="18" fillId="22" borderId="41" xfId="0" applyFont="1" applyFill="1" applyBorder="1" applyAlignment="1">
      <alignment horizontal="right"/>
    </xf>
    <xf numFmtId="0" fontId="18" fillId="11" borderId="19" xfId="0" applyFont="1" applyFill="1" applyBorder="1" applyAlignment="1">
      <alignment horizontal="center" vertical="center"/>
    </xf>
    <xf numFmtId="0" fontId="18" fillId="11" borderId="28" xfId="0" applyFont="1" applyFill="1" applyBorder="1" applyAlignment="1">
      <alignment horizontal="center" vertical="center"/>
    </xf>
    <xf numFmtId="0" fontId="18" fillId="11" borderId="27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center" vertical="center"/>
    </xf>
    <xf numFmtId="0" fontId="18" fillId="11" borderId="49" xfId="0" applyFont="1" applyFill="1" applyBorder="1" applyAlignment="1">
      <alignment horizontal="center" vertical="center"/>
    </xf>
    <xf numFmtId="0" fontId="18" fillId="11" borderId="29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vertical="center"/>
    </xf>
    <xf numFmtId="164" fontId="14" fillId="0" borderId="52" xfId="1" applyNumberFormat="1" applyFont="1" applyFill="1" applyBorder="1" applyAlignment="1">
      <alignment horizontal="right" vertical="center" wrapText="1"/>
    </xf>
    <xf numFmtId="2" fontId="14" fillId="17" borderId="29" xfId="1" applyNumberFormat="1" applyFont="1" applyFill="1" applyBorder="1" applyAlignment="1">
      <alignment horizontal="right" vertical="center"/>
    </xf>
    <xf numFmtId="164" fontId="14" fillId="22" borderId="52" xfId="1" applyNumberFormat="1" applyFont="1" applyFill="1" applyBorder="1" applyAlignment="1">
      <alignment vertical="center"/>
    </xf>
    <xf numFmtId="164" fontId="5" fillId="5" borderId="52" xfId="1" applyNumberFormat="1" applyFont="1" applyFill="1" applyBorder="1"/>
    <xf numFmtId="0" fontId="4" fillId="5" borderId="67" xfId="0" applyNumberFormat="1" applyFont="1" applyFill="1" applyBorder="1"/>
    <xf numFmtId="164" fontId="5" fillId="5" borderId="68" xfId="1" applyNumberFormat="1" applyFont="1" applyFill="1" applyBorder="1"/>
    <xf numFmtId="164" fontId="5" fillId="5" borderId="29" xfId="1" applyNumberFormat="1" applyFont="1" applyFill="1" applyBorder="1"/>
    <xf numFmtId="0" fontId="10" fillId="0" borderId="66" xfId="0" applyNumberFormat="1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0" fontId="10" fillId="5" borderId="52" xfId="0" applyNumberFormat="1" applyFont="1" applyFill="1" applyBorder="1" applyAlignment="1">
      <alignment horizontal="right" vertical="center"/>
    </xf>
    <xf numFmtId="0" fontId="10" fillId="0" borderId="47" xfId="0" applyNumberFormat="1" applyFont="1" applyFill="1" applyBorder="1" applyAlignment="1">
      <alignment horizontal="right" vertical="center"/>
    </xf>
    <xf numFmtId="0" fontId="10" fillId="5" borderId="59" xfId="0" applyNumberFormat="1" applyFont="1" applyFill="1" applyBorder="1" applyAlignment="1">
      <alignment horizontal="right" vertical="center"/>
    </xf>
    <xf numFmtId="0" fontId="10" fillId="5" borderId="6" xfId="0" applyNumberFormat="1" applyFont="1" applyFill="1" applyBorder="1"/>
    <xf numFmtId="0" fontId="10" fillId="5" borderId="1" xfId="3" applyFont="1" applyFill="1" applyBorder="1" applyAlignment="1">
      <alignment horizontal="right"/>
    </xf>
    <xf numFmtId="0" fontId="10" fillId="0" borderId="44" xfId="0" applyFont="1" applyBorder="1"/>
    <xf numFmtId="0" fontId="10" fillId="0" borderId="47" xfId="0" applyFont="1" applyBorder="1"/>
    <xf numFmtId="164" fontId="5" fillId="23" borderId="27" xfId="1" applyNumberFormat="1" applyFont="1" applyFill="1" applyBorder="1" applyAlignment="1">
      <alignment horizontal="center" vertical="center"/>
    </xf>
    <xf numFmtId="0" fontId="4" fillId="22" borderId="39" xfId="0" applyFont="1" applyFill="1" applyBorder="1"/>
    <xf numFmtId="0" fontId="4" fillId="22" borderId="46" xfId="0" applyFont="1" applyFill="1" applyBorder="1"/>
    <xf numFmtId="164" fontId="5" fillId="22" borderId="40" xfId="0" applyNumberFormat="1" applyFont="1" applyFill="1" applyBorder="1" applyAlignment="1">
      <alignment horizontal="right"/>
    </xf>
    <xf numFmtId="164" fontId="5" fillId="23" borderId="29" xfId="1" applyNumberFormat="1" applyFont="1" applyFill="1" applyBorder="1" applyAlignment="1">
      <alignment horizontal="center" vertical="center"/>
    </xf>
    <xf numFmtId="0" fontId="4" fillId="7" borderId="9" xfId="0" applyNumberFormat="1" applyFont="1" applyFill="1" applyBorder="1" applyAlignment="1">
      <alignment horizontal="center" vertical="center"/>
    </xf>
    <xf numFmtId="0" fontId="4" fillId="7" borderId="46" xfId="0" applyNumberFormat="1" applyFont="1" applyFill="1" applyBorder="1" applyAlignment="1">
      <alignment horizontal="center" vertical="center"/>
    </xf>
    <xf numFmtId="0" fontId="4" fillId="7" borderId="43" xfId="0" applyNumberFormat="1" applyFont="1" applyFill="1" applyBorder="1" applyAlignment="1">
      <alignment horizontal="center" vertical="center"/>
    </xf>
    <xf numFmtId="0" fontId="4" fillId="7" borderId="13" xfId="0" applyNumberFormat="1" applyFont="1" applyFill="1" applyBorder="1" applyAlignment="1">
      <alignment horizontal="center" vertical="center"/>
    </xf>
    <xf numFmtId="3" fontId="3" fillId="9" borderId="21" xfId="0" applyNumberFormat="1" applyFont="1" applyFill="1" applyBorder="1" applyAlignment="1">
      <alignment vertical="center" wrapText="1"/>
    </xf>
    <xf numFmtId="0" fontId="3" fillId="0" borderId="46" xfId="0" applyNumberFormat="1" applyFont="1" applyBorder="1" applyAlignment="1">
      <alignment horizontal="right" vertical="center" wrapText="1"/>
    </xf>
    <xf numFmtId="0" fontId="3" fillId="0" borderId="43" xfId="0" applyNumberFormat="1" applyFont="1" applyBorder="1" applyAlignment="1">
      <alignment horizontal="right" vertical="center" wrapText="1"/>
    </xf>
    <xf numFmtId="0" fontId="4" fillId="9" borderId="9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4" fillId="9" borderId="21" xfId="0" applyNumberFormat="1" applyFont="1" applyFill="1" applyBorder="1" applyAlignment="1">
      <alignment vertical="center"/>
    </xf>
    <xf numFmtId="0" fontId="3" fillId="0" borderId="47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48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4" fillId="9" borderId="14" xfId="0" applyNumberFormat="1" applyFont="1" applyFill="1" applyBorder="1" applyAlignment="1">
      <alignment vertical="center"/>
    </xf>
    <xf numFmtId="0" fontId="4" fillId="7" borderId="19" xfId="0" applyNumberFormat="1" applyFont="1" applyFill="1" applyBorder="1" applyAlignment="1">
      <alignment horizontal="center" vertical="center"/>
    </xf>
    <xf numFmtId="3" fontId="4" fillId="7" borderId="19" xfId="0" applyNumberFormat="1" applyFont="1" applyFill="1" applyBorder="1" applyAlignment="1">
      <alignment horizontal="right" vertical="center"/>
    </xf>
    <xf numFmtId="3" fontId="4" fillId="7" borderId="18" xfId="0" applyNumberFormat="1" applyFont="1" applyFill="1" applyBorder="1" applyAlignment="1">
      <alignment horizontal="right" vertical="center"/>
    </xf>
    <xf numFmtId="0" fontId="4" fillId="7" borderId="19" xfId="0" applyNumberFormat="1" applyFont="1" applyFill="1" applyBorder="1" applyAlignment="1">
      <alignment horizontal="center" vertical="center" wrapText="1"/>
    </xf>
    <xf numFmtId="164" fontId="5" fillId="0" borderId="21" xfId="1" applyNumberFormat="1" applyFont="1" applyBorder="1" applyAlignment="1">
      <alignment horizontal="right"/>
    </xf>
    <xf numFmtId="164" fontId="6" fillId="8" borderId="19" xfId="1" applyNumberFormat="1" applyFont="1" applyFill="1" applyBorder="1" applyAlignment="1">
      <alignment horizontal="right"/>
    </xf>
    <xf numFmtId="164" fontId="14" fillId="0" borderId="45" xfId="1" applyNumberFormat="1" applyFont="1" applyFill="1" applyBorder="1" applyAlignment="1">
      <alignment horizontal="right" vertical="center"/>
    </xf>
    <xf numFmtId="0" fontId="6" fillId="7" borderId="29" xfId="0" applyFont="1" applyFill="1" applyBorder="1" applyAlignment="1">
      <alignment horizontal="center" vertical="center" wrapText="1"/>
    </xf>
    <xf numFmtId="165" fontId="14" fillId="6" borderId="47" xfId="0" applyNumberFormat="1" applyFont="1" applyFill="1" applyBorder="1" applyAlignment="1">
      <alignment vertical="center"/>
    </xf>
    <xf numFmtId="164" fontId="19" fillId="11" borderId="19" xfId="0" applyNumberFormat="1" applyFont="1" applyFill="1" applyBorder="1" applyAlignment="1">
      <alignment horizontal="center" vertical="center"/>
    </xf>
    <xf numFmtId="164" fontId="6" fillId="10" borderId="26" xfId="1" applyNumberFormat="1" applyFont="1" applyFill="1" applyBorder="1" applyAlignment="1">
      <alignment horizontal="right" vertical="center" wrapText="1"/>
    </xf>
    <xf numFmtId="164" fontId="15" fillId="14" borderId="29" xfId="1" applyNumberFormat="1" applyFont="1" applyFill="1" applyBorder="1" applyAlignment="1">
      <alignment vertical="center"/>
    </xf>
    <xf numFmtId="0" fontId="11" fillId="6" borderId="64" xfId="0" applyNumberFormat="1" applyFont="1" applyFill="1" applyBorder="1" applyAlignment="1">
      <alignment horizontal="right" vertical="center" wrapText="1"/>
    </xf>
    <xf numFmtId="0" fontId="11" fillId="6" borderId="39" xfId="0" applyNumberFormat="1" applyFont="1" applyFill="1" applyBorder="1" applyAlignment="1">
      <alignment horizontal="right" vertical="center" wrapText="1"/>
    </xf>
    <xf numFmtId="0" fontId="11" fillId="6" borderId="42" xfId="0" applyNumberFormat="1" applyFont="1" applyFill="1" applyBorder="1" applyAlignment="1">
      <alignment horizontal="right" vertical="center" wrapText="1"/>
    </xf>
    <xf numFmtId="0" fontId="11" fillId="6" borderId="12" xfId="0" applyNumberFormat="1" applyFont="1" applyFill="1" applyBorder="1" applyAlignment="1">
      <alignment horizontal="right" vertical="center" wrapText="1"/>
    </xf>
    <xf numFmtId="0" fontId="11" fillId="6" borderId="73" xfId="0" applyNumberFormat="1" applyFont="1" applyFill="1" applyBorder="1" applyAlignment="1">
      <alignment horizontal="right" vertical="center" wrapText="1"/>
    </xf>
    <xf numFmtId="0" fontId="11" fillId="6" borderId="15" xfId="0" applyNumberFormat="1" applyFont="1" applyFill="1" applyBorder="1" applyAlignment="1">
      <alignment horizontal="right" vertical="center" wrapText="1"/>
    </xf>
    <xf numFmtId="0" fontId="11" fillId="6" borderId="20" xfId="0" applyNumberFormat="1" applyFont="1" applyFill="1" applyBorder="1" applyAlignment="1">
      <alignment horizontal="right" vertical="center" wrapText="1"/>
    </xf>
    <xf numFmtId="0" fontId="11" fillId="6" borderId="81" xfId="0" applyNumberFormat="1" applyFont="1" applyFill="1" applyBorder="1" applyAlignment="1">
      <alignment horizontal="right" vertical="center" wrapText="1"/>
    </xf>
    <xf numFmtId="0" fontId="11" fillId="6" borderId="11" xfId="0" applyNumberFormat="1" applyFont="1" applyFill="1" applyBorder="1" applyAlignment="1">
      <alignment horizontal="right" vertical="center" wrapText="1"/>
    </xf>
    <xf numFmtId="0" fontId="11" fillId="6" borderId="72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right"/>
    </xf>
    <xf numFmtId="0" fontId="30" fillId="0" borderId="8" xfId="0" applyFont="1" applyBorder="1" applyAlignment="1">
      <alignment horizontal="right"/>
    </xf>
    <xf numFmtId="0" fontId="30" fillId="0" borderId="23" xfId="0" applyFont="1" applyBorder="1" applyAlignment="1">
      <alignment horizontal="right"/>
    </xf>
    <xf numFmtId="0" fontId="30" fillId="0" borderId="59" xfId="0" applyFont="1" applyBorder="1" applyAlignment="1">
      <alignment horizontal="right"/>
    </xf>
    <xf numFmtId="0" fontId="30" fillId="0" borderId="7" xfId="0" applyFont="1" applyBorder="1" applyAlignment="1">
      <alignment horizontal="right"/>
    </xf>
    <xf numFmtId="0" fontId="30" fillId="0" borderId="39" xfId="0" applyFont="1" applyBorder="1" applyAlignment="1">
      <alignment horizontal="right"/>
    </xf>
    <xf numFmtId="0" fontId="30" fillId="0" borderId="46" xfId="0" applyFont="1" applyBorder="1" applyAlignment="1">
      <alignment horizontal="right"/>
    </xf>
    <xf numFmtId="0" fontId="30" fillId="0" borderId="40" xfId="0" applyFont="1" applyBorder="1" applyAlignment="1">
      <alignment horizontal="right"/>
    </xf>
    <xf numFmtId="0" fontId="30" fillId="0" borderId="42" xfId="0" applyFont="1" applyBorder="1" applyAlignment="1">
      <alignment horizontal="right"/>
    </xf>
    <xf numFmtId="0" fontId="30" fillId="0" borderId="43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0" fillId="0" borderId="16" xfId="0" applyFont="1" applyBorder="1" applyAlignment="1">
      <alignment horizontal="right"/>
    </xf>
    <xf numFmtId="0" fontId="30" fillId="0" borderId="17" xfId="0" applyFont="1" applyBorder="1" applyAlignment="1">
      <alignment horizontal="right"/>
    </xf>
    <xf numFmtId="0" fontId="30" fillId="0" borderId="20" xfId="0" applyFont="1" applyBorder="1" applyAlignment="1">
      <alignment horizontal="right"/>
    </xf>
    <xf numFmtId="0" fontId="30" fillId="0" borderId="22" xfId="0" applyFont="1" applyBorder="1" applyAlignment="1">
      <alignment horizontal="right"/>
    </xf>
    <xf numFmtId="0" fontId="31" fillId="9" borderId="25" xfId="0" applyFont="1" applyFill="1" applyBorder="1" applyAlignment="1">
      <alignment horizontal="center" vertical="center" textRotation="90"/>
    </xf>
    <xf numFmtId="0" fontId="31" fillId="9" borderId="48" xfId="0" applyFont="1" applyFill="1" applyBorder="1" applyAlignment="1">
      <alignment horizontal="center" vertical="center" textRotation="90" wrapText="1"/>
    </xf>
    <xf numFmtId="0" fontId="31" fillId="9" borderId="48" xfId="0" applyFont="1" applyFill="1" applyBorder="1" applyAlignment="1">
      <alignment horizontal="center" vertical="center" textRotation="90"/>
    </xf>
    <xf numFmtId="0" fontId="31" fillId="9" borderId="53" xfId="0" applyFont="1" applyFill="1" applyBorder="1" applyAlignment="1">
      <alignment horizontal="center" vertical="center" textRotation="90"/>
    </xf>
    <xf numFmtId="0" fontId="31" fillId="9" borderId="3" xfId="0" applyFont="1" applyFill="1" applyBorder="1" applyAlignment="1">
      <alignment horizontal="center" vertical="center" textRotation="90"/>
    </xf>
    <xf numFmtId="0" fontId="31" fillId="9" borderId="2" xfId="0" applyFont="1" applyFill="1" applyBorder="1" applyAlignment="1">
      <alignment horizontal="center" vertical="center" textRotation="90"/>
    </xf>
    <xf numFmtId="0" fontId="31" fillId="9" borderId="56" xfId="0" applyFont="1" applyFill="1" applyBorder="1" applyAlignment="1">
      <alignment horizontal="center"/>
    </xf>
    <xf numFmtId="0" fontId="31" fillId="9" borderId="34" xfId="0" applyFont="1" applyFill="1" applyBorder="1" applyAlignment="1">
      <alignment horizontal="center"/>
    </xf>
    <xf numFmtId="0" fontId="31" fillId="9" borderId="35" xfId="0" applyFont="1" applyFill="1" applyBorder="1" applyAlignment="1">
      <alignment horizontal="center"/>
    </xf>
    <xf numFmtId="0" fontId="31" fillId="9" borderId="60" xfId="0" applyFont="1" applyFill="1" applyBorder="1" applyAlignment="1">
      <alignment horizontal="center"/>
    </xf>
    <xf numFmtId="0" fontId="31" fillId="9" borderId="32" xfId="0" applyFont="1" applyFill="1" applyBorder="1" applyAlignment="1">
      <alignment horizontal="center"/>
    </xf>
    <xf numFmtId="0" fontId="31" fillId="9" borderId="33" xfId="0" applyFont="1" applyFill="1" applyBorder="1" applyAlignment="1">
      <alignment horizontal="center"/>
    </xf>
    <xf numFmtId="0" fontId="30" fillId="22" borderId="10" xfId="0" applyFont="1" applyFill="1" applyBorder="1"/>
    <xf numFmtId="0" fontId="30" fillId="22" borderId="69" xfId="0" applyFont="1" applyFill="1" applyBorder="1"/>
    <xf numFmtId="0" fontId="30" fillId="22" borderId="71" xfId="0" applyFont="1" applyFill="1" applyBorder="1"/>
    <xf numFmtId="0" fontId="31" fillId="22" borderId="39" xfId="0" applyFont="1" applyFill="1" applyBorder="1"/>
    <xf numFmtId="0" fontId="31" fillId="22" borderId="23" xfId="0" applyFont="1" applyFill="1" applyBorder="1"/>
    <xf numFmtId="0" fontId="31" fillId="9" borderId="36" xfId="0" applyFont="1" applyFill="1" applyBorder="1" applyAlignment="1">
      <alignment horizontal="center"/>
    </xf>
    <xf numFmtId="0" fontId="31" fillId="9" borderId="28" xfId="0" applyFont="1" applyFill="1" applyBorder="1" applyAlignment="1">
      <alignment horizontal="center"/>
    </xf>
    <xf numFmtId="164" fontId="32" fillId="0" borderId="40" xfId="0" applyNumberFormat="1" applyFont="1" applyBorder="1" applyAlignment="1">
      <alignment horizontal="right"/>
    </xf>
    <xf numFmtId="164" fontId="32" fillId="0" borderId="59" xfId="0" applyNumberFormat="1" applyFont="1" applyBorder="1" applyAlignment="1">
      <alignment horizontal="right"/>
    </xf>
    <xf numFmtId="164" fontId="33" fillId="9" borderId="29" xfId="0" applyNumberFormat="1" applyFont="1" applyFill="1" applyBorder="1" applyAlignment="1">
      <alignment horizontal="center"/>
    </xf>
    <xf numFmtId="0" fontId="31" fillId="9" borderId="15" xfId="0" applyFont="1" applyFill="1" applyBorder="1" applyAlignment="1">
      <alignment horizontal="center" vertical="center" textRotation="90"/>
    </xf>
    <xf numFmtId="0" fontId="31" fillId="9" borderId="22" xfId="0" applyFont="1" applyFill="1" applyBorder="1" applyAlignment="1">
      <alignment horizontal="center" vertical="center" textRotation="90" wrapText="1"/>
    </xf>
    <xf numFmtId="0" fontId="31" fillId="9" borderId="17" xfId="0" applyFont="1" applyFill="1" applyBorder="1" applyAlignment="1">
      <alignment horizontal="center" vertical="center" textRotation="90" wrapText="1"/>
    </xf>
    <xf numFmtId="0" fontId="34" fillId="0" borderId="0" xfId="0" applyFont="1" applyAlignment="1">
      <alignment vertical="center"/>
    </xf>
    <xf numFmtId="0" fontId="31" fillId="0" borderId="15" xfId="0" applyFont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3" fillId="9" borderId="38" xfId="0" applyNumberFormat="1" applyFont="1" applyFill="1" applyBorder="1" applyAlignment="1">
      <alignment horizontal="center"/>
    </xf>
    <xf numFmtId="0" fontId="31" fillId="9" borderId="49" xfId="0" applyFont="1" applyFill="1" applyBorder="1" applyAlignment="1">
      <alignment horizontal="center"/>
    </xf>
    <xf numFmtId="0" fontId="31" fillId="9" borderId="20" xfId="0" applyFont="1" applyFill="1" applyBorder="1" applyAlignment="1">
      <alignment horizontal="center" vertical="center" textRotation="90"/>
    </xf>
    <xf numFmtId="0" fontId="31" fillId="9" borderId="26" xfId="0" applyFont="1" applyFill="1" applyBorder="1" applyAlignment="1">
      <alignment horizontal="center"/>
    </xf>
    <xf numFmtId="164" fontId="6" fillId="5" borderId="21" xfId="1" applyNumberFormat="1" applyFont="1" applyFill="1" applyBorder="1" applyAlignment="1">
      <alignment horizontal="right"/>
    </xf>
    <xf numFmtId="0" fontId="3" fillId="5" borderId="41" xfId="0" applyFont="1" applyFill="1" applyBorder="1"/>
    <xf numFmtId="0" fontId="4" fillId="5" borderId="41" xfId="0" applyFont="1" applyFill="1" applyBorder="1"/>
    <xf numFmtId="0" fontId="30" fillId="5" borderId="10" xfId="0" applyFont="1" applyFill="1" applyBorder="1"/>
    <xf numFmtId="0" fontId="30" fillId="5" borderId="69" xfId="0" applyFont="1" applyFill="1" applyBorder="1"/>
    <xf numFmtId="0" fontId="30" fillId="5" borderId="71" xfId="0" applyFont="1" applyFill="1" applyBorder="1"/>
    <xf numFmtId="0" fontId="31" fillId="5" borderId="42" xfId="0" applyFont="1" applyFill="1" applyBorder="1"/>
    <xf numFmtId="0" fontId="31" fillId="5" borderId="46" xfId="0" applyFont="1" applyFill="1" applyBorder="1"/>
    <xf numFmtId="0" fontId="31" fillId="5" borderId="40" xfId="0" applyFont="1" applyFill="1" applyBorder="1"/>
    <xf numFmtId="0" fontId="31" fillId="5" borderId="8" xfId="0" applyFont="1" applyFill="1" applyBorder="1"/>
    <xf numFmtId="0" fontId="31" fillId="5" borderId="1" xfId="0" applyFont="1" applyFill="1" applyBorder="1"/>
    <xf numFmtId="0" fontId="31" fillId="5" borderId="59" xfId="0" applyFont="1" applyFill="1" applyBorder="1"/>
    <xf numFmtId="0" fontId="31" fillId="5" borderId="20" xfId="0" applyFont="1" applyFill="1" applyBorder="1"/>
    <xf numFmtId="0" fontId="31" fillId="5" borderId="16" xfId="0" applyFont="1" applyFill="1" applyBorder="1"/>
    <xf numFmtId="0" fontId="31" fillId="5" borderId="17" xfId="0" applyFont="1" applyFill="1" applyBorder="1"/>
    <xf numFmtId="164" fontId="32" fillId="0" borderId="20" xfId="0" applyNumberFormat="1" applyFont="1" applyBorder="1" applyAlignment="1">
      <alignment horizontal="right"/>
    </xf>
    <xf numFmtId="164" fontId="32" fillId="0" borderId="81" xfId="0" applyNumberFormat="1" applyFont="1" applyBorder="1" applyAlignment="1">
      <alignment horizontal="right"/>
    </xf>
    <xf numFmtId="164" fontId="32" fillId="0" borderId="82" xfId="0" applyNumberFormat="1" applyFont="1" applyBorder="1" applyAlignment="1">
      <alignment horizontal="right"/>
    </xf>
    <xf numFmtId="164" fontId="32" fillId="0" borderId="3" xfId="0" applyNumberFormat="1" applyFont="1" applyBorder="1" applyAlignment="1">
      <alignment horizontal="right"/>
    </xf>
    <xf numFmtId="0" fontId="31" fillId="5" borderId="39" xfId="0" applyFont="1" applyFill="1" applyBorder="1"/>
    <xf numFmtId="0" fontId="31" fillId="5" borderId="23" xfId="0" applyFont="1" applyFill="1" applyBorder="1"/>
    <xf numFmtId="0" fontId="31" fillId="5" borderId="15" xfId="0" applyFont="1" applyFill="1" applyBorder="1" applyAlignment="1">
      <alignment horizontal="right"/>
    </xf>
    <xf numFmtId="0" fontId="30" fillId="5" borderId="70" xfId="0" applyFont="1" applyFill="1" applyBorder="1"/>
    <xf numFmtId="164" fontId="32" fillId="0" borderId="43" xfId="0" applyNumberFormat="1" applyFont="1" applyBorder="1" applyAlignment="1">
      <alignment horizontal="right"/>
    </xf>
    <xf numFmtId="164" fontId="32" fillId="0" borderId="7" xfId="0" applyNumberFormat="1" applyFont="1" applyBorder="1" applyAlignment="1">
      <alignment horizontal="right"/>
    </xf>
    <xf numFmtId="164" fontId="32" fillId="0" borderId="78" xfId="0" applyNumberFormat="1" applyFont="1" applyBorder="1" applyAlignment="1">
      <alignment horizontal="right"/>
    </xf>
    <xf numFmtId="164" fontId="33" fillId="9" borderId="27" xfId="0" applyNumberFormat="1" applyFont="1" applyFill="1" applyBorder="1" applyAlignment="1">
      <alignment horizontal="center"/>
    </xf>
    <xf numFmtId="0" fontId="31" fillId="5" borderId="15" xfId="0" applyFont="1" applyFill="1" applyBorder="1"/>
    <xf numFmtId="0" fontId="31" fillId="9" borderId="19" xfId="0" applyFont="1" applyFill="1" applyBorder="1" applyAlignment="1">
      <alignment horizontal="center"/>
    </xf>
    <xf numFmtId="164" fontId="0" fillId="0" borderId="0" xfId="0" applyNumberFormat="1"/>
    <xf numFmtId="0" fontId="37" fillId="0" borderId="0" xfId="0" applyFont="1"/>
    <xf numFmtId="3" fontId="11" fillId="7" borderId="38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48" xfId="0" applyFont="1" applyFill="1" applyBorder="1" applyAlignment="1">
      <alignment horizontal="right" vertical="center"/>
    </xf>
    <xf numFmtId="0" fontId="11" fillId="0" borderId="51" xfId="0" applyNumberFormat="1" applyFont="1" applyFill="1" applyBorder="1" applyAlignment="1">
      <alignment horizontal="right" vertical="center"/>
    </xf>
    <xf numFmtId="164" fontId="14" fillId="0" borderId="63" xfId="1" applyNumberFormat="1" applyFont="1" applyFill="1" applyBorder="1" applyAlignment="1">
      <alignment horizontal="right" vertical="center"/>
    </xf>
    <xf numFmtId="0" fontId="10" fillId="0" borderId="67" xfId="0" applyNumberFormat="1" applyFont="1" applyBorder="1" applyAlignment="1">
      <alignment horizontal="right" vertical="center"/>
    </xf>
    <xf numFmtId="0" fontId="10" fillId="0" borderId="77" xfId="0" applyNumberFormat="1" applyFont="1" applyBorder="1" applyAlignment="1">
      <alignment horizontal="right" vertical="center"/>
    </xf>
    <xf numFmtId="0" fontId="10" fillId="0" borderId="67" xfId="0" applyNumberFormat="1" applyFont="1" applyFill="1" applyBorder="1" applyAlignment="1">
      <alignment horizontal="right" vertical="center"/>
    </xf>
    <xf numFmtId="3" fontId="10" fillId="0" borderId="77" xfId="0" applyNumberFormat="1" applyFont="1" applyFill="1" applyBorder="1" applyAlignment="1">
      <alignment horizontal="right" vertical="center" wrapText="1"/>
    </xf>
    <xf numFmtId="3" fontId="11" fillId="7" borderId="26" xfId="0" applyNumberFormat="1" applyFont="1" applyFill="1" applyBorder="1" applyAlignment="1">
      <alignment horizontal="right" vertical="center"/>
    </xf>
    <xf numFmtId="3" fontId="11" fillId="7" borderId="28" xfId="0" applyNumberFormat="1" applyFont="1" applyFill="1" applyBorder="1" applyAlignment="1">
      <alignment horizontal="right" vertical="center"/>
    </xf>
    <xf numFmtId="0" fontId="11" fillId="5" borderId="39" xfId="0" applyNumberFormat="1" applyFont="1" applyFill="1" applyBorder="1" applyAlignment="1">
      <alignment horizontal="right" vertical="center"/>
    </xf>
    <xf numFmtId="0" fontId="11" fillId="5" borderId="42" xfId="0" applyNumberFormat="1" applyFont="1" applyFill="1" applyBorder="1" applyAlignment="1">
      <alignment horizontal="right" vertical="center"/>
    </xf>
    <xf numFmtId="164" fontId="15" fillId="5" borderId="12" xfId="1" applyNumberFormat="1" applyFont="1" applyFill="1" applyBorder="1" applyAlignment="1">
      <alignment horizontal="right" vertical="center"/>
    </xf>
    <xf numFmtId="0" fontId="11" fillId="5" borderId="44" xfId="0" applyNumberFormat="1" applyFont="1" applyFill="1" applyBorder="1" applyAlignment="1">
      <alignment horizontal="right" vertical="center"/>
    </xf>
    <xf numFmtId="0" fontId="11" fillId="5" borderId="6" xfId="0" applyNumberFormat="1" applyFont="1" applyFill="1" applyBorder="1" applyAlignment="1">
      <alignment horizontal="right" vertical="center"/>
    </xf>
    <xf numFmtId="164" fontId="15" fillId="5" borderId="45" xfId="1" applyNumberFormat="1" applyFont="1" applyFill="1" applyBorder="1" applyAlignment="1">
      <alignment horizontal="right" vertical="center"/>
    </xf>
    <xf numFmtId="0" fontId="11" fillId="5" borderId="34" xfId="0" applyNumberFormat="1" applyFont="1" applyFill="1" applyBorder="1" applyAlignment="1">
      <alignment horizontal="right" vertical="center"/>
    </xf>
    <xf numFmtId="0" fontId="11" fillId="5" borderId="32" xfId="0" applyNumberFormat="1" applyFont="1" applyFill="1" applyBorder="1" applyAlignment="1">
      <alignment horizontal="right" vertical="center"/>
    </xf>
    <xf numFmtId="164" fontId="15" fillId="5" borderId="58" xfId="1" applyNumberFormat="1" applyFont="1" applyFill="1" applyBorder="1" applyAlignment="1">
      <alignment horizontal="right" vertical="center"/>
    </xf>
    <xf numFmtId="0" fontId="3" fillId="0" borderId="8" xfId="0" applyFont="1" applyBorder="1"/>
    <xf numFmtId="0" fontId="3" fillId="0" borderId="15" xfId="0" applyFont="1" applyBorder="1" applyAlignment="1">
      <alignment horizontal="right"/>
    </xf>
    <xf numFmtId="0" fontId="4" fillId="8" borderId="37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textRotation="90"/>
    </xf>
    <xf numFmtId="0" fontId="4" fillId="8" borderId="18" xfId="0" applyFont="1" applyFill="1" applyBorder="1" applyAlignment="1">
      <alignment horizontal="center" vertical="center" textRotation="90"/>
    </xf>
    <xf numFmtId="0" fontId="31" fillId="9" borderId="10" xfId="0" applyFont="1" applyFill="1" applyBorder="1" applyAlignment="1">
      <alignment horizontal="center" vertical="center"/>
    </xf>
    <xf numFmtId="0" fontId="31" fillId="9" borderId="70" xfId="0" applyFont="1" applyFill="1" applyBorder="1" applyAlignment="1">
      <alignment horizontal="center" vertical="center"/>
    </xf>
    <xf numFmtId="0" fontId="31" fillId="9" borderId="39" xfId="0" applyFont="1" applyFill="1" applyBorder="1" applyAlignment="1">
      <alignment horizontal="center"/>
    </xf>
    <xf numFmtId="0" fontId="31" fillId="9" borderId="46" xfId="0" applyFont="1" applyFill="1" applyBorder="1" applyAlignment="1">
      <alignment horizontal="center"/>
    </xf>
    <xf numFmtId="0" fontId="31" fillId="9" borderId="40" xfId="0" applyFont="1" applyFill="1" applyBorder="1" applyAlignment="1">
      <alignment horizontal="center"/>
    </xf>
    <xf numFmtId="0" fontId="31" fillId="9" borderId="42" xfId="0" applyFont="1" applyFill="1" applyBorder="1" applyAlignment="1">
      <alignment horizontal="center"/>
    </xf>
    <xf numFmtId="0" fontId="31" fillId="9" borderId="43" xfId="0" applyFont="1" applyFill="1" applyBorder="1" applyAlignment="1">
      <alignment horizontal="center"/>
    </xf>
    <xf numFmtId="0" fontId="31" fillId="9" borderId="10" xfId="0" applyFont="1" applyFill="1" applyBorder="1" applyAlignment="1">
      <alignment horizontal="center"/>
    </xf>
    <xf numFmtId="0" fontId="31" fillId="9" borderId="12" xfId="0" applyFont="1" applyFill="1" applyBorder="1" applyAlignment="1">
      <alignment horizontal="center"/>
    </xf>
    <xf numFmtId="0" fontId="31" fillId="9" borderId="11" xfId="0" applyFont="1" applyFill="1" applyBorder="1" applyAlignment="1">
      <alignment horizontal="center"/>
    </xf>
    <xf numFmtId="0" fontId="31" fillId="9" borderId="71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51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55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56" xfId="0" applyFont="1" applyFill="1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1" fontId="11" fillId="7" borderId="36" xfId="0" applyNumberFormat="1" applyFont="1" applyFill="1" applyBorder="1" applyAlignment="1">
      <alignment horizontal="center" vertical="center"/>
    </xf>
    <xf numFmtId="1" fontId="11" fillId="7" borderId="37" xfId="0" applyNumberFormat="1" applyFont="1" applyFill="1" applyBorder="1" applyAlignment="1">
      <alignment horizontal="center" vertical="center"/>
    </xf>
    <xf numFmtId="1" fontId="11" fillId="7" borderId="38" xfId="0" applyNumberFormat="1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7" borderId="46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55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8" fillId="7" borderId="56" xfId="0" applyFont="1" applyFill="1" applyBorder="1" applyAlignment="1">
      <alignment horizontal="center" vertical="center"/>
    </xf>
    <xf numFmtId="0" fontId="18" fillId="7" borderId="57" xfId="0" applyFont="1" applyFill="1" applyBorder="1" applyAlignment="1">
      <alignment horizontal="center" vertical="center"/>
    </xf>
    <xf numFmtId="0" fontId="18" fillId="7" borderId="58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53" xfId="0" applyFont="1" applyFill="1" applyBorder="1" applyAlignment="1">
      <alignment horizontal="center" vertical="center" textRotation="90"/>
    </xf>
    <xf numFmtId="0" fontId="11" fillId="7" borderId="60" xfId="0" applyFont="1" applyFill="1" applyBorder="1" applyAlignment="1">
      <alignment horizontal="center" vertical="center" textRotation="90"/>
    </xf>
    <xf numFmtId="0" fontId="11" fillId="7" borderId="39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7" borderId="39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textRotation="90"/>
    </xf>
    <xf numFmtId="0" fontId="11" fillId="7" borderId="34" xfId="0" applyFont="1" applyFill="1" applyBorder="1" applyAlignment="1">
      <alignment horizontal="center" vertical="center" textRotation="90"/>
    </xf>
    <xf numFmtId="0" fontId="11" fillId="7" borderId="48" xfId="0" applyFont="1" applyFill="1" applyBorder="1" applyAlignment="1">
      <alignment horizontal="center" vertical="center" textRotation="90"/>
    </xf>
    <xf numFmtId="0" fontId="11" fillId="7" borderId="35" xfId="0" applyFont="1" applyFill="1" applyBorder="1" applyAlignment="1">
      <alignment horizontal="center" vertical="center" textRotation="90"/>
    </xf>
    <xf numFmtId="0" fontId="11" fillId="7" borderId="44" xfId="0" applyFont="1" applyFill="1" applyBorder="1" applyAlignment="1">
      <alignment horizontal="center" vertical="center"/>
    </xf>
    <xf numFmtId="0" fontId="11" fillId="7" borderId="47" xfId="0" applyFont="1" applyFill="1" applyBorder="1" applyAlignment="1">
      <alignment horizontal="center" vertical="center"/>
    </xf>
    <xf numFmtId="0" fontId="11" fillId="7" borderId="52" xfId="0" applyFont="1" applyFill="1" applyBorder="1" applyAlignment="1">
      <alignment horizontal="center" vertical="center"/>
    </xf>
    <xf numFmtId="0" fontId="11" fillId="7" borderId="62" xfId="0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/>
    </xf>
    <xf numFmtId="0" fontId="4" fillId="16" borderId="14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/>
    </xf>
    <xf numFmtId="0" fontId="4" fillId="16" borderId="11" xfId="0" applyFont="1" applyFill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15" borderId="13" xfId="0" applyFont="1" applyFill="1" applyBorder="1" applyAlignment="1">
      <alignment horizontal="center" vertical="center"/>
    </xf>
    <xf numFmtId="0" fontId="18" fillId="15" borderId="51" xfId="0" applyFont="1" applyFill="1" applyBorder="1" applyAlignment="1">
      <alignment horizontal="center" vertical="center"/>
    </xf>
    <xf numFmtId="0" fontId="18" fillId="15" borderId="18" xfId="0" applyFont="1" applyFill="1" applyBorder="1" applyAlignment="1">
      <alignment horizontal="center" vertical="center"/>
    </xf>
    <xf numFmtId="0" fontId="18" fillId="15" borderId="28" xfId="0" applyFont="1" applyFill="1" applyBorder="1" applyAlignment="1">
      <alignment horizontal="center" vertical="center"/>
    </xf>
    <xf numFmtId="0" fontId="18" fillId="15" borderId="49" xfId="0" applyFont="1" applyFill="1" applyBorder="1" applyAlignment="1">
      <alignment horizontal="center" vertical="center"/>
    </xf>
    <xf numFmtId="0" fontId="18" fillId="15" borderId="29" xfId="0" applyFont="1" applyFill="1" applyBorder="1" applyAlignment="1">
      <alignment horizontal="center" vertical="center"/>
    </xf>
    <xf numFmtId="0" fontId="18" fillId="15" borderId="76" xfId="0" applyFont="1" applyFill="1" applyBorder="1" applyAlignment="1">
      <alignment horizontal="center" vertical="center"/>
    </xf>
    <xf numFmtId="0" fontId="18" fillId="15" borderId="75" xfId="0" applyFont="1" applyFill="1" applyBorder="1" applyAlignment="1">
      <alignment horizontal="center" vertical="center"/>
    </xf>
    <xf numFmtId="0" fontId="18" fillId="15" borderId="50" xfId="0" applyFont="1" applyFill="1" applyBorder="1" applyAlignment="1">
      <alignment horizontal="center" vertical="center"/>
    </xf>
    <xf numFmtId="0" fontId="18" fillId="15" borderId="39" xfId="0" applyFont="1" applyFill="1" applyBorder="1" applyAlignment="1">
      <alignment horizontal="center" vertical="center"/>
    </xf>
    <xf numFmtId="0" fontId="18" fillId="15" borderId="46" xfId="0" applyFont="1" applyFill="1" applyBorder="1" applyAlignment="1">
      <alignment horizontal="center" vertical="center"/>
    </xf>
    <xf numFmtId="0" fontId="18" fillId="15" borderId="40" xfId="0" applyFont="1" applyFill="1" applyBorder="1" applyAlignment="1">
      <alignment horizontal="center" vertical="center"/>
    </xf>
    <xf numFmtId="0" fontId="18" fillId="15" borderId="43" xfId="0" applyFont="1" applyFill="1" applyBorder="1" applyAlignment="1">
      <alignment horizontal="center" vertical="center"/>
    </xf>
    <xf numFmtId="0" fontId="18" fillId="15" borderId="42" xfId="0" applyFont="1" applyFill="1" applyBorder="1" applyAlignment="1">
      <alignment horizontal="center" vertical="center"/>
    </xf>
    <xf numFmtId="0" fontId="6" fillId="15" borderId="50" xfId="0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4" fillId="15" borderId="54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48" xfId="0" applyFont="1" applyFill="1" applyBorder="1" applyAlignment="1">
      <alignment horizontal="center" vertical="center" textRotation="90"/>
    </xf>
    <xf numFmtId="0" fontId="4" fillId="15" borderId="35" xfId="0" applyFont="1" applyFill="1" applyBorder="1" applyAlignment="1">
      <alignment horizontal="center" vertical="center" textRotation="90"/>
    </xf>
    <xf numFmtId="0" fontId="4" fillId="15" borderId="53" xfId="0" applyFont="1" applyFill="1" applyBorder="1" applyAlignment="1">
      <alignment horizontal="center" vertical="center" textRotation="90"/>
    </xf>
    <xf numFmtId="0" fontId="4" fillId="15" borderId="60" xfId="0" applyFont="1" applyFill="1" applyBorder="1" applyAlignment="1">
      <alignment horizontal="center" vertical="center" textRotation="90"/>
    </xf>
    <xf numFmtId="0" fontId="4" fillId="15" borderId="10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4" fillId="15" borderId="51" xfId="0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73" xfId="0" applyFont="1" applyFill="1" applyBorder="1" applyAlignment="1">
      <alignment horizontal="center" vertical="center"/>
    </xf>
    <xf numFmtId="0" fontId="4" fillId="15" borderId="25" xfId="0" applyFont="1" applyFill="1" applyBorder="1" applyAlignment="1">
      <alignment horizontal="center" vertical="center" textRotation="90"/>
    </xf>
    <xf numFmtId="0" fontId="4" fillId="15" borderId="34" xfId="0" applyFont="1" applyFill="1" applyBorder="1" applyAlignment="1">
      <alignment horizontal="center" vertical="center" textRotation="90"/>
    </xf>
    <xf numFmtId="0" fontId="4" fillId="15" borderId="69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11" fillId="11" borderId="36" xfId="0" applyFont="1" applyFill="1" applyBorder="1" applyAlignment="1">
      <alignment horizontal="center" vertical="center" wrapText="1"/>
    </xf>
    <xf numFmtId="0" fontId="11" fillId="11" borderId="37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11" fillId="11" borderId="55" xfId="0" applyFont="1" applyFill="1" applyBorder="1" applyAlignment="1">
      <alignment horizontal="center" vertical="center"/>
    </xf>
    <xf numFmtId="0" fontId="11" fillId="11" borderId="30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/>
    </xf>
    <xf numFmtId="0" fontId="11" fillId="11" borderId="56" xfId="0" applyFont="1" applyFill="1" applyBorder="1" applyAlignment="1">
      <alignment horizontal="center" vertical="center"/>
    </xf>
    <xf numFmtId="0" fontId="11" fillId="11" borderId="57" xfId="0" applyFont="1" applyFill="1" applyBorder="1" applyAlignment="1">
      <alignment horizontal="center" vertical="center"/>
    </xf>
    <xf numFmtId="0" fontId="11" fillId="11" borderId="58" xfId="0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/>
    </xf>
    <xf numFmtId="0" fontId="11" fillId="11" borderId="51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1" borderId="36" xfId="0" applyFont="1" applyFill="1" applyBorder="1" applyAlignment="1">
      <alignment horizontal="center" vertical="center"/>
    </xf>
    <xf numFmtId="0" fontId="11" fillId="11" borderId="37" xfId="0" applyFont="1" applyFill="1" applyBorder="1" applyAlignment="1">
      <alignment horizontal="center" vertical="center"/>
    </xf>
    <xf numFmtId="0" fontId="11" fillId="11" borderId="38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horizontal="center" vertical="center"/>
    </xf>
    <xf numFmtId="0" fontId="4" fillId="10" borderId="43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/>
    </xf>
    <xf numFmtId="0" fontId="18" fillId="11" borderId="37" xfId="0" applyFont="1" applyFill="1" applyBorder="1" applyAlignment="1">
      <alignment horizontal="center" vertical="center"/>
    </xf>
    <xf numFmtId="0" fontId="18" fillId="11" borderId="38" xfId="0" applyFont="1" applyFill="1" applyBorder="1" applyAlignment="1">
      <alignment horizontal="center" vertical="center"/>
    </xf>
    <xf numFmtId="0" fontId="18" fillId="11" borderId="55" xfId="0" applyFont="1" applyFill="1" applyBorder="1" applyAlignment="1">
      <alignment horizontal="center" vertical="center"/>
    </xf>
    <xf numFmtId="0" fontId="18" fillId="11" borderId="30" xfId="0" applyFont="1" applyFill="1" applyBorder="1" applyAlignment="1">
      <alignment horizontal="center" vertical="center"/>
    </xf>
    <xf numFmtId="0" fontId="18" fillId="11" borderId="31" xfId="0" applyFont="1" applyFill="1" applyBorder="1" applyAlignment="1">
      <alignment horizontal="center" vertical="center"/>
    </xf>
    <xf numFmtId="0" fontId="18" fillId="11" borderId="27" xfId="0" applyFont="1" applyFill="1" applyBorder="1" applyAlignment="1">
      <alignment horizontal="center" vertical="center" wrapText="1"/>
    </xf>
    <xf numFmtId="0" fontId="18" fillId="11" borderId="37" xfId="0" applyFont="1" applyFill="1" applyBorder="1" applyAlignment="1">
      <alignment horizontal="center" vertical="center" wrapText="1"/>
    </xf>
    <xf numFmtId="0" fontId="18" fillId="11" borderId="38" xfId="0" applyFont="1" applyFill="1" applyBorder="1" applyAlignment="1">
      <alignment horizontal="center" vertical="center" wrapText="1"/>
    </xf>
    <xf numFmtId="0" fontId="18" fillId="11" borderId="62" xfId="0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 vertical="center"/>
    </xf>
    <xf numFmtId="0" fontId="18" fillId="11" borderId="63" xfId="0" applyFont="1" applyFill="1" applyBorder="1" applyAlignment="1">
      <alignment horizontal="center" vertical="center"/>
    </xf>
    <xf numFmtId="0" fontId="18" fillId="11" borderId="36" xfId="0" applyFont="1" applyFill="1" applyBorder="1" applyAlignment="1">
      <alignment horizontal="center" vertical="center"/>
    </xf>
    <xf numFmtId="0" fontId="18" fillId="11" borderId="27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center" vertical="center"/>
    </xf>
    <xf numFmtId="0" fontId="18" fillId="11" borderId="49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8" fillId="11" borderId="51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/>
    </xf>
    <xf numFmtId="0" fontId="18" fillId="11" borderId="28" xfId="0" applyFont="1" applyFill="1" applyBorder="1" applyAlignment="1">
      <alignment horizontal="center" vertical="center" wrapText="1"/>
    </xf>
    <xf numFmtId="0" fontId="18" fillId="11" borderId="49" xfId="0" applyFont="1" applyFill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6" fillId="10" borderId="50" xfId="0" applyFont="1" applyFill="1" applyBorder="1" applyAlignment="1">
      <alignment horizontal="center" vertical="center" wrapText="1"/>
    </xf>
    <xf numFmtId="0" fontId="6" fillId="10" borderId="52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0" fontId="4" fillId="10" borderId="37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 textRotation="90" wrapText="1"/>
    </xf>
    <xf numFmtId="0" fontId="4" fillId="10" borderId="34" xfId="0" applyFont="1" applyFill="1" applyBorder="1" applyAlignment="1">
      <alignment horizontal="center" vertical="center" textRotation="90" wrapText="1"/>
    </xf>
    <xf numFmtId="0" fontId="4" fillId="10" borderId="48" xfId="0" applyFont="1" applyFill="1" applyBorder="1" applyAlignment="1">
      <alignment horizontal="center" vertical="center" textRotation="90" wrapText="1"/>
    </xf>
    <xf numFmtId="0" fontId="4" fillId="10" borderId="35" xfId="0" applyFont="1" applyFill="1" applyBorder="1" applyAlignment="1">
      <alignment horizontal="center" vertical="center" textRotation="90" wrapText="1"/>
    </xf>
    <xf numFmtId="0" fontId="4" fillId="10" borderId="53" xfId="0" applyFont="1" applyFill="1" applyBorder="1" applyAlignment="1">
      <alignment horizontal="center" vertical="center" textRotation="90" wrapText="1"/>
    </xf>
    <xf numFmtId="0" fontId="4" fillId="10" borderId="60" xfId="0" applyFont="1" applyFill="1" applyBorder="1" applyAlignment="1">
      <alignment horizontal="center" vertical="center" textRotation="90" wrapText="1"/>
    </xf>
    <xf numFmtId="0" fontId="4" fillId="10" borderId="46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textRotation="90" wrapText="1"/>
    </xf>
    <xf numFmtId="0" fontId="4" fillId="10" borderId="33" xfId="0" applyFont="1" applyFill="1" applyBorder="1" applyAlignment="1">
      <alignment horizontal="center" vertical="center" textRotation="90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4" fillId="12" borderId="40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4" fillId="12" borderId="5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23" fillId="24" borderId="9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39" xfId="0" applyFont="1" applyFill="1" applyBorder="1" applyAlignment="1">
      <alignment horizontal="center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24" borderId="62" xfId="0" applyFont="1" applyFill="1" applyBorder="1" applyAlignment="1">
      <alignment horizontal="center" vertical="center"/>
    </xf>
    <xf numFmtId="0" fontId="23" fillId="24" borderId="10" xfId="0" applyNumberFormat="1" applyFont="1" applyFill="1" applyBorder="1" applyAlignment="1">
      <alignment horizontal="center" vertical="center" wrapText="1"/>
    </xf>
    <xf numFmtId="0" fontId="23" fillId="24" borderId="12" xfId="0" applyNumberFormat="1" applyFont="1" applyFill="1" applyBorder="1" applyAlignment="1">
      <alignment horizontal="center" vertical="center" wrapText="1"/>
    </xf>
    <xf numFmtId="49" fontId="23" fillId="24" borderId="11" xfId="0" applyNumberFormat="1" applyFont="1" applyFill="1" applyBorder="1" applyAlignment="1">
      <alignment horizontal="center" vertical="top" wrapText="1"/>
    </xf>
    <xf numFmtId="49" fontId="23" fillId="24" borderId="12" xfId="0" applyNumberFormat="1" applyFont="1" applyFill="1" applyBorder="1" applyAlignment="1">
      <alignment horizontal="center" vertical="top" wrapText="1"/>
    </xf>
    <xf numFmtId="0" fontId="23" fillId="13" borderId="10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23" fillId="13" borderId="12" xfId="0" applyFont="1" applyFill="1" applyBorder="1" applyAlignment="1">
      <alignment horizontal="center" vertical="center"/>
    </xf>
    <xf numFmtId="0" fontId="23" fillId="13" borderId="9" xfId="0" applyFont="1" applyFill="1" applyBorder="1" applyAlignment="1">
      <alignment horizontal="center" vertical="center"/>
    </xf>
    <xf numFmtId="0" fontId="23" fillId="13" borderId="14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13" borderId="39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4" fillId="13" borderId="42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49" fontId="4" fillId="13" borderId="10" xfId="0" applyNumberFormat="1" applyFont="1" applyFill="1" applyBorder="1" applyAlignment="1">
      <alignment horizontal="center" vertical="top" wrapText="1"/>
    </xf>
    <xf numFmtId="49" fontId="4" fillId="13" borderId="12" xfId="0" applyNumberFormat="1" applyFont="1" applyFill="1" applyBorder="1" applyAlignment="1">
      <alignment horizontal="center" vertical="top" wrapText="1"/>
    </xf>
    <xf numFmtId="49" fontId="4" fillId="13" borderId="11" xfId="0" applyNumberFormat="1" applyFont="1" applyFill="1" applyBorder="1" applyAlignment="1">
      <alignment horizontal="center" vertical="top" wrapText="1"/>
    </xf>
    <xf numFmtId="0" fontId="4" fillId="14" borderId="9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/>
    </xf>
    <xf numFmtId="0" fontId="4" fillId="14" borderId="40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17" borderId="70" xfId="0" applyFont="1" applyFill="1" applyBorder="1" applyAlignment="1">
      <alignment horizontal="center" vertical="center"/>
    </xf>
    <xf numFmtId="0" fontId="4" fillId="17" borderId="11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horizontal="center" vertical="center"/>
    </xf>
    <xf numFmtId="0" fontId="4" fillId="17" borderId="39" xfId="0" applyFont="1" applyFill="1" applyBorder="1" applyAlignment="1">
      <alignment horizontal="center" vertical="center"/>
    </xf>
    <xf numFmtId="0" fontId="4" fillId="17" borderId="46" xfId="0" applyFont="1" applyFill="1" applyBorder="1" applyAlignment="1">
      <alignment horizontal="center" vertical="center"/>
    </xf>
    <xf numFmtId="0" fontId="4" fillId="17" borderId="40" xfId="0" applyFont="1" applyFill="1" applyBorder="1" applyAlignment="1">
      <alignment horizontal="center" vertical="center"/>
    </xf>
    <xf numFmtId="0" fontId="11" fillId="17" borderId="76" xfId="0" applyFont="1" applyFill="1" applyBorder="1" applyAlignment="1">
      <alignment horizontal="center" vertical="center" wrapText="1"/>
    </xf>
    <xf numFmtId="0" fontId="11" fillId="17" borderId="75" xfId="0" applyFont="1" applyFill="1" applyBorder="1" applyAlignment="1">
      <alignment horizontal="center" vertical="center" wrapText="1"/>
    </xf>
    <xf numFmtId="0" fontId="11" fillId="17" borderId="50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textRotation="90" wrapText="1"/>
    </xf>
    <xf numFmtId="0" fontId="11" fillId="17" borderId="11" xfId="0" applyFont="1" applyFill="1" applyBorder="1" applyAlignment="1">
      <alignment horizontal="center" vertical="center" textRotation="90" wrapText="1"/>
    </xf>
    <xf numFmtId="0" fontId="11" fillId="17" borderId="12" xfId="0" applyFont="1" applyFill="1" applyBorder="1" applyAlignment="1">
      <alignment horizontal="center" vertical="center" textRotation="90" wrapText="1"/>
    </xf>
    <xf numFmtId="0" fontId="11" fillId="17" borderId="36" xfId="0" applyFont="1" applyFill="1" applyBorder="1" applyAlignment="1">
      <alignment horizontal="center" vertical="center" wrapText="1"/>
    </xf>
    <xf numFmtId="0" fontId="11" fillId="17" borderId="37" xfId="0" applyFont="1" applyFill="1" applyBorder="1" applyAlignment="1">
      <alignment horizontal="center" vertical="center" wrapText="1"/>
    </xf>
    <xf numFmtId="0" fontId="11" fillId="17" borderId="38" xfId="0" applyFont="1" applyFill="1" applyBorder="1" applyAlignment="1">
      <alignment horizontal="center" vertical="center" wrapText="1"/>
    </xf>
    <xf numFmtId="0" fontId="11" fillId="17" borderId="9" xfId="0" applyFont="1" applyFill="1" applyBorder="1" applyAlignment="1">
      <alignment horizontal="center" vertical="center" wrapText="1"/>
    </xf>
    <xf numFmtId="0" fontId="11" fillId="17" borderId="21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8" xfId="0" applyFont="1" applyFill="1" applyBorder="1" applyAlignment="1">
      <alignment horizontal="center" vertical="center" wrapText="1"/>
    </xf>
    <xf numFmtId="0" fontId="11" fillId="17" borderId="49" xfId="0" applyFont="1" applyFill="1" applyBorder="1" applyAlignment="1">
      <alignment horizontal="center" vertical="center" wrapText="1"/>
    </xf>
    <xf numFmtId="0" fontId="11" fillId="17" borderId="29" xfId="0" applyFont="1" applyFill="1" applyBorder="1" applyAlignment="1">
      <alignment horizontal="center" vertical="center" wrapText="1"/>
    </xf>
    <xf numFmtId="0" fontId="6" fillId="17" borderId="50" xfId="0" applyFont="1" applyFill="1" applyBorder="1" applyAlignment="1">
      <alignment horizontal="center" vertical="center" wrapText="1"/>
    </xf>
    <xf numFmtId="0" fontId="6" fillId="17" borderId="60" xfId="0" applyFont="1" applyFill="1" applyBorder="1" applyAlignment="1">
      <alignment horizontal="center" vertical="center" wrapText="1"/>
    </xf>
    <xf numFmtId="0" fontId="4" fillId="17" borderId="9" xfId="0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/>
    </xf>
    <xf numFmtId="0" fontId="4" fillId="17" borderId="54" xfId="0" applyFont="1" applyFill="1" applyBorder="1" applyAlignment="1">
      <alignment horizontal="center" vertical="center" wrapText="1"/>
    </xf>
    <xf numFmtId="0" fontId="4" fillId="17" borderId="32" xfId="0" applyFont="1" applyFill="1" applyBorder="1" applyAlignment="1">
      <alignment horizontal="center" vertical="center" wrapText="1"/>
    </xf>
    <xf numFmtId="0" fontId="4" fillId="17" borderId="0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7" borderId="48" xfId="0" applyFont="1" applyFill="1" applyBorder="1" applyAlignment="1">
      <alignment horizontal="center" vertical="center"/>
    </xf>
    <xf numFmtId="0" fontId="4" fillId="17" borderId="47" xfId="0" applyFont="1" applyFill="1" applyBorder="1" applyAlignment="1">
      <alignment horizontal="center" vertical="center"/>
    </xf>
    <xf numFmtId="0" fontId="4" fillId="17" borderId="48" xfId="0" applyFont="1" applyFill="1" applyBorder="1" applyAlignment="1">
      <alignment horizontal="center" vertical="center" wrapText="1"/>
    </xf>
    <xf numFmtId="0" fontId="4" fillId="17" borderId="47" xfId="0" applyFont="1" applyFill="1" applyBorder="1" applyAlignment="1">
      <alignment horizontal="center" vertical="center" wrapText="1"/>
    </xf>
    <xf numFmtId="0" fontId="11" fillId="17" borderId="13" xfId="0" applyFont="1" applyFill="1" applyBorder="1" applyAlignment="1">
      <alignment horizontal="center" vertical="center"/>
    </xf>
    <xf numFmtId="0" fontId="11" fillId="17" borderId="18" xfId="0" applyFont="1" applyFill="1" applyBorder="1" applyAlignment="1">
      <alignment horizontal="center" vertical="center"/>
    </xf>
    <xf numFmtId="0" fontId="11" fillId="17" borderId="39" xfId="0" applyFont="1" applyFill="1" applyBorder="1" applyAlignment="1">
      <alignment horizontal="center" vertical="center"/>
    </xf>
    <xf numFmtId="0" fontId="11" fillId="17" borderId="40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11" fillId="19" borderId="9" xfId="0" applyFont="1" applyFill="1" applyBorder="1" applyAlignment="1">
      <alignment horizontal="center" vertical="center"/>
    </xf>
    <xf numFmtId="0" fontId="11" fillId="19" borderId="14" xfId="0" applyFont="1" applyFill="1" applyBorder="1" applyAlignment="1">
      <alignment horizontal="center" vertical="center"/>
    </xf>
    <xf numFmtId="0" fontId="11" fillId="19" borderId="26" xfId="0" applyFont="1" applyFill="1" applyBorder="1" applyAlignment="1">
      <alignment horizontal="center" vertical="center"/>
    </xf>
    <xf numFmtId="0" fontId="11" fillId="19" borderId="49" xfId="0" applyFont="1" applyFill="1" applyBorder="1" applyAlignment="1">
      <alignment horizontal="center" vertical="center"/>
    </xf>
    <xf numFmtId="0" fontId="11" fillId="19" borderId="27" xfId="0" applyFont="1" applyFill="1" applyBorder="1" applyAlignment="1">
      <alignment horizontal="center" vertical="center"/>
    </xf>
    <xf numFmtId="0" fontId="11" fillId="19" borderId="28" xfId="0" applyFont="1" applyFill="1" applyBorder="1" applyAlignment="1">
      <alignment horizontal="center" vertical="center"/>
    </xf>
    <xf numFmtId="0" fontId="11" fillId="19" borderId="29" xfId="0" applyFont="1" applyFill="1" applyBorder="1" applyAlignment="1">
      <alignment horizontal="center" vertical="center"/>
    </xf>
    <xf numFmtId="0" fontId="11" fillId="19" borderId="21" xfId="0" applyFont="1" applyFill="1" applyBorder="1" applyAlignment="1">
      <alignment horizontal="center" vertical="center"/>
    </xf>
    <xf numFmtId="0" fontId="11" fillId="19" borderId="76" xfId="0" applyFont="1" applyFill="1" applyBorder="1" applyAlignment="1">
      <alignment horizontal="center" vertical="center"/>
    </xf>
    <xf numFmtId="0" fontId="11" fillId="19" borderId="75" xfId="0" applyFont="1" applyFill="1" applyBorder="1" applyAlignment="1">
      <alignment horizontal="center" vertical="center"/>
    </xf>
    <xf numFmtId="0" fontId="11" fillId="19" borderId="74" xfId="0" applyFont="1" applyFill="1" applyBorder="1" applyAlignment="1">
      <alignment horizontal="center" vertical="center"/>
    </xf>
    <xf numFmtId="0" fontId="11" fillId="19" borderId="50" xfId="0" applyFont="1" applyFill="1" applyBorder="1" applyAlignment="1">
      <alignment horizontal="center" vertical="center"/>
    </xf>
    <xf numFmtId="0" fontId="11" fillId="19" borderId="36" xfId="0" applyFont="1" applyFill="1" applyBorder="1" applyAlignment="1">
      <alignment horizontal="center" vertical="center"/>
    </xf>
    <xf numFmtId="0" fontId="11" fillId="19" borderId="37" xfId="0" applyFont="1" applyFill="1" applyBorder="1" applyAlignment="1">
      <alignment horizontal="center" vertical="center"/>
    </xf>
    <xf numFmtId="0" fontId="11" fillId="19" borderId="38" xfId="0" applyFont="1" applyFill="1" applyBorder="1" applyAlignment="1">
      <alignment horizontal="center" vertical="center"/>
    </xf>
    <xf numFmtId="0" fontId="4" fillId="23" borderId="13" xfId="0" applyFont="1" applyFill="1" applyBorder="1" applyAlignment="1">
      <alignment horizontal="center" vertical="center"/>
    </xf>
    <xf numFmtId="0" fontId="4" fillId="23" borderId="18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/>
    </xf>
    <xf numFmtId="0" fontId="4" fillId="23" borderId="46" xfId="0" applyFont="1" applyFill="1" applyBorder="1" applyAlignment="1">
      <alignment horizontal="center" vertical="center"/>
    </xf>
    <xf numFmtId="0" fontId="4" fillId="23" borderId="40" xfId="0" applyFont="1" applyFill="1" applyBorder="1" applyAlignment="1">
      <alignment horizontal="center" vertical="center"/>
    </xf>
    <xf numFmtId="0" fontId="4" fillId="22" borderId="9" xfId="0" applyFont="1" applyFill="1" applyBorder="1" applyAlignment="1">
      <alignment horizontal="center" vertical="center"/>
    </xf>
    <xf numFmtId="0" fontId="4" fillId="22" borderId="14" xfId="0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/>
    </xf>
    <xf numFmtId="0" fontId="4" fillId="22" borderId="40" xfId="0" applyFont="1" applyFill="1" applyBorder="1" applyAlignment="1">
      <alignment horizontal="center" vertical="center"/>
    </xf>
    <xf numFmtId="0" fontId="4" fillId="22" borderId="42" xfId="0" applyFont="1" applyFill="1" applyBorder="1" applyAlignment="1">
      <alignment horizontal="center" vertical="center"/>
    </xf>
    <xf numFmtId="0" fontId="4" fillId="22" borderId="46" xfId="0" applyFont="1" applyFill="1" applyBorder="1" applyAlignment="1">
      <alignment horizontal="center" vertical="center"/>
    </xf>
    <xf numFmtId="0" fontId="4" fillId="22" borderId="43" xfId="0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 textRotation="90" wrapText="1"/>
    </xf>
    <xf numFmtId="0" fontId="4" fillId="22" borderId="15" xfId="0" applyFont="1" applyFill="1" applyBorder="1" applyAlignment="1">
      <alignment horizontal="center" vertical="center" textRotation="90" wrapText="1"/>
    </xf>
    <xf numFmtId="0" fontId="4" fillId="22" borderId="40" xfId="0" applyFont="1" applyFill="1" applyBorder="1" applyAlignment="1">
      <alignment horizontal="center" vertical="center" textRotation="90" wrapText="1"/>
    </xf>
    <xf numFmtId="0" fontId="4" fillId="22" borderId="17" xfId="0" applyFont="1" applyFill="1" applyBorder="1" applyAlignment="1">
      <alignment horizontal="center" vertical="center" textRotation="90" wrapText="1"/>
    </xf>
    <xf numFmtId="0" fontId="11" fillId="21" borderId="13" xfId="0" applyFont="1" applyFill="1" applyBorder="1" applyAlignment="1">
      <alignment horizontal="center" vertical="center"/>
    </xf>
    <xf numFmtId="0" fontId="11" fillId="21" borderId="18" xfId="0" applyFont="1" applyFill="1" applyBorder="1" applyAlignment="1">
      <alignment horizontal="center" vertical="center"/>
    </xf>
    <xf numFmtId="0" fontId="11" fillId="21" borderId="39" xfId="0" applyFont="1" applyFill="1" applyBorder="1" applyAlignment="1">
      <alignment horizontal="center" vertical="center"/>
    </xf>
    <xf numFmtId="0" fontId="11" fillId="21" borderId="46" xfId="0" applyFont="1" applyFill="1" applyBorder="1" applyAlignment="1">
      <alignment horizontal="center" vertical="center"/>
    </xf>
    <xf numFmtId="0" fontId="11" fillId="21" borderId="40" xfId="0" applyFont="1" applyFill="1" applyBorder="1" applyAlignment="1">
      <alignment horizontal="center" vertical="center"/>
    </xf>
    <xf numFmtId="0" fontId="4" fillId="23" borderId="11" xfId="0" applyFont="1" applyFill="1" applyBorder="1" applyAlignment="1">
      <alignment horizontal="center" vertical="center"/>
    </xf>
    <xf numFmtId="0" fontId="4" fillId="23" borderId="10" xfId="0" applyFont="1" applyFill="1" applyBorder="1" applyAlignment="1">
      <alignment horizontal="center" vertical="center"/>
    </xf>
    <xf numFmtId="0" fontId="4" fillId="23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4" fillId="6" borderId="36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3" fontId="18" fillId="7" borderId="26" xfId="0" applyNumberFormat="1" applyFont="1" applyFill="1" applyBorder="1" applyAlignment="1">
      <alignment horizontal="right" vertical="center"/>
    </xf>
    <xf numFmtId="3" fontId="18" fillId="7" borderId="29" xfId="0" applyNumberFormat="1" applyFont="1" applyFill="1" applyBorder="1" applyAlignment="1">
      <alignment horizontal="right" vertical="center"/>
    </xf>
    <xf numFmtId="0" fontId="3" fillId="22" borderId="69" xfId="0" applyFont="1" applyFill="1" applyBorder="1" applyAlignment="1">
      <alignment vertical="center" wrapText="1"/>
    </xf>
    <xf numFmtId="0" fontId="4" fillId="11" borderId="75" xfId="0" applyNumberFormat="1" applyFont="1" applyFill="1" applyBorder="1" applyAlignment="1">
      <alignment horizontal="center" vertical="center"/>
    </xf>
    <xf numFmtId="0" fontId="4" fillId="11" borderId="30" xfId="0" applyNumberFormat="1" applyFont="1" applyFill="1" applyBorder="1" applyAlignment="1">
      <alignment horizontal="center" vertical="center"/>
    </xf>
    <xf numFmtId="3" fontId="4" fillId="11" borderId="18" xfId="0" applyNumberFormat="1" applyFont="1" applyFill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0" fontId="4" fillId="11" borderId="13" xfId="0" applyNumberFormat="1" applyFont="1" applyFill="1" applyBorder="1" applyAlignment="1">
      <alignment horizontal="center" vertical="center"/>
    </xf>
    <xf numFmtId="3" fontId="4" fillId="9" borderId="21" xfId="0" applyNumberFormat="1" applyFont="1" applyFill="1" applyBorder="1" applyAlignment="1">
      <alignment vertical="center"/>
    </xf>
    <xf numFmtId="3" fontId="4" fillId="9" borderId="14" xfId="0" applyNumberFormat="1" applyFont="1" applyFill="1" applyBorder="1" applyAlignment="1">
      <alignment vertical="center"/>
    </xf>
  </cellXfs>
  <cellStyles count="8">
    <cellStyle name="Dziesiętny" xfId="5" builtinId="3"/>
    <cellStyle name="Normal" xfId="2"/>
    <cellStyle name="Normalny" xfId="0" builtinId="0"/>
    <cellStyle name="Normalny 2" xfId="4"/>
    <cellStyle name="Normalny 3" xfId="6"/>
    <cellStyle name="Normalny 4" xfId="7"/>
    <cellStyle name="Normalny_2011" xfId="3"/>
    <cellStyle name="Procentowy" xfId="1" builtinId="5"/>
  </cellStyles>
  <dxfs count="0"/>
  <tableStyles count="0" defaultTableStyle="TableStyleMedium2" defaultPivotStyle="PivotStyleLight16"/>
  <colors>
    <mruColors>
      <color rgb="FFE7ECED"/>
      <color rgb="FFC01053"/>
      <color rgb="FFCCFFCC"/>
      <color rgb="FF2C5E2D"/>
      <color rgb="FFA40000"/>
      <color rgb="FF740000"/>
      <color rgb="FF4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Wykres 1: Liczba osób, którym w latach 2014-2016 wydano wizę 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na terytorium RP (top 5)</a:t>
            </a:r>
            <a:endParaRPr lang="pl-PL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r>
              <a:rPr lang="pl-PL" sz="1000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20"/>
      <c:hPercent val="100"/>
      <c:rotY val="224"/>
      <c:depthPercent val="100"/>
      <c:rAngAx val="0"/>
      <c:perspective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678530043519383"/>
          <c:y val="0.38481724580902044"/>
          <c:w val="0.58804569811258245"/>
          <c:h val="0.37696383262924449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6">
                  <a:tint val="50000"/>
                </a:schemeClr>
              </a:solidFill>
              <a:ln w="9525" cap="flat" cmpd="sng" algn="ctr">
                <a:solidFill>
                  <a:schemeClr val="accent6">
                    <a:tint val="5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6">
                    <a:tint val="5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 w="9525" cap="flat" cmpd="sng" algn="ctr">
                <a:solidFill>
                  <a:schemeClr val="accent6">
                    <a:tint val="7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6">
                    <a:tint val="7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 w="9525" cap="flat" cmpd="sng" algn="ctr">
                <a:solidFill>
                  <a:schemeClr val="accent6">
                    <a:tint val="9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6">
                    <a:tint val="9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 w="9525" cap="flat" cmpd="sng" algn="ctr">
                <a:solidFill>
                  <a:schemeClr val="accent6">
                    <a:shade val="9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6">
                    <a:shade val="9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 w="9525" cap="flat" cmpd="sng" algn="ctr">
                <a:solidFill>
                  <a:schemeClr val="accent6">
                    <a:shade val="7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6">
                    <a:shade val="7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 w="9525" cap="flat" cmpd="sng" algn="ctr">
                <a:solidFill>
                  <a:schemeClr val="accent6">
                    <a:shade val="5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6">
                    <a:shade val="5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'WIZY NAJLICZNIEJSZE'!$A$20:$A$25</c:f>
              <c:strCache>
                <c:ptCount val="6"/>
                <c:pt idx="0">
                  <c:v>ROSJA</c:v>
                </c:pt>
                <c:pt idx="1">
                  <c:v>FILIPINY</c:v>
                </c:pt>
                <c:pt idx="2">
                  <c:v>UKRAINA</c:v>
                </c:pt>
                <c:pt idx="3">
                  <c:v>INDIE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'WIZY NAJLICZNIEJSZE'!$B$20:$B$25</c:f>
              <c:numCache>
                <c:formatCode>General</c:formatCode>
                <c:ptCount val="6"/>
                <c:pt idx="0">
                  <c:v>2303</c:v>
                </c:pt>
                <c:pt idx="1">
                  <c:v>2182</c:v>
                </c:pt>
                <c:pt idx="2">
                  <c:v>1574</c:v>
                </c:pt>
                <c:pt idx="3">
                  <c:v>631</c:v>
                </c:pt>
                <c:pt idx="4">
                  <c:v>291</c:v>
                </c:pt>
                <c:pt idx="5">
                  <c:v>1505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Wykres 6: Liczba osób, które otrzymały zezwolenie pobyt stały </a:t>
            </a:r>
          </a:p>
          <a:p>
            <a:pPr>
              <a:defRPr sz="1000"/>
            </a:pPr>
            <a:r>
              <a:rPr lang="pl-PL" sz="1000"/>
              <a:t> w 2016 r.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028307929398732"/>
          <c:y val="0.35360721235522202"/>
          <c:w val="0.58477247224830842"/>
          <c:h val="0.4748748429854063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3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DEC_POBST_OSIED_NAJLICZ_WYKR!$B$3:$B$8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WIETNAM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DEC_POBST_OSIED_NAJLICZ_WYKR!$C$3:$C$8</c:f>
              <c:numCache>
                <c:formatCode>#,##0</c:formatCode>
                <c:ptCount val="6"/>
                <c:pt idx="0">
                  <c:v>5920</c:v>
                </c:pt>
                <c:pt idx="1">
                  <c:v>1628</c:v>
                </c:pt>
                <c:pt idx="2">
                  <c:v>327</c:v>
                </c:pt>
                <c:pt idx="3">
                  <c:v>196</c:v>
                </c:pt>
                <c:pt idx="4">
                  <c:v>78</c:v>
                </c:pt>
                <c:pt idx="5">
                  <c:v>893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Wykres 7: Liczba osób, które otrzymały zezwolenie na osiedlenie się  lub pobyt stały  w latach 2014-2016 (łącznie)</a:t>
            </a:r>
          </a:p>
        </c:rich>
      </c:tx>
      <c:layout>
        <c:manualLayout>
          <c:xMode val="edge"/>
          <c:yMode val="edge"/>
          <c:x val="9.5850622406639011E-2"/>
          <c:y val="3.226337950371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43772042205877"/>
          <c:y val="0.21942556787338319"/>
          <c:w val="0.50528034087146789"/>
          <c:h val="0.7215552756748278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2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DEC_POBST_OSIED_NAJLICZ_WYKR!$J$3:$J$8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WIETNAM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DEC_POBST_OSIED_NAJLICZ_WYKR!$K$3:$K$8</c:f>
              <c:numCache>
                <c:formatCode>#,##0</c:formatCode>
                <c:ptCount val="6"/>
                <c:pt idx="0">
                  <c:v>16133</c:v>
                </c:pt>
                <c:pt idx="1">
                  <c:v>4164</c:v>
                </c:pt>
                <c:pt idx="2">
                  <c:v>1072</c:v>
                </c:pt>
                <c:pt idx="3">
                  <c:v>740</c:v>
                </c:pt>
                <c:pt idx="4">
                  <c:v>257</c:v>
                </c:pt>
                <c:pt idx="5">
                  <c:v>3210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Wykres 8: Liczba osób, którym odmówiono zezwolenia na pobyt stały  w 2016 r.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835090285845417"/>
          <c:y val="0.36475442594082169"/>
          <c:w val="0.5984829491941922"/>
          <c:h val="0.4816809059698499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3">
                      <a:tint val="48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48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48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tint val="65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65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65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83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83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83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shade val="82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82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82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3">
                      <a:shade val="65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65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65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3">
                      <a:shade val="47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47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47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DEC_POBST_OSIED_NAJLICZ_WYKR!$C$18:$C$24</c:f>
              <c:strCache>
                <c:ptCount val="7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WIETNAM</c:v>
                </c:pt>
                <c:pt idx="4">
                  <c:v>TURCJA</c:v>
                </c:pt>
                <c:pt idx="5">
                  <c:v>EGIPT</c:v>
                </c:pt>
                <c:pt idx="6">
                  <c:v>POZOSTAŁE</c:v>
                </c:pt>
              </c:strCache>
            </c:strRef>
          </c:cat>
          <c:val>
            <c:numRef>
              <c:f>DEC_POBST_OSIED_NAJLICZ_WYKR!$D$18:$D$24</c:f>
              <c:numCache>
                <c:formatCode>General</c:formatCode>
                <c:ptCount val="7"/>
                <c:pt idx="0" formatCode="#,##0">
                  <c:v>604</c:v>
                </c:pt>
                <c:pt idx="1">
                  <c:v>169</c:v>
                </c:pt>
                <c:pt idx="2">
                  <c:v>32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 formatCode="#,##0">
                  <c:v>75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Wykres 9: Liczba osób, którym odmówiono zezwolenia na osiedlenie się  lub pobyt stały  w latach 2014-2016 (łącznie)</a:t>
            </a:r>
          </a:p>
        </c:rich>
      </c:tx>
      <c:layout>
        <c:manualLayout>
          <c:xMode val="edge"/>
          <c:yMode val="edge"/>
          <c:x val="0.13088968590322769"/>
          <c:y val="1.38000766045661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18888005971732"/>
          <c:y val="0.309998909535592"/>
          <c:w val="0.62660502299597876"/>
          <c:h val="0.5987769273309324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48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48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48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65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65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65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83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83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83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shade val="82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82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82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65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65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shade val="47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47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47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DEC_POBST_OSIED_NAJLICZ_WYKR!$J$18:$J$24</c:f>
              <c:strCache>
                <c:ptCount val="7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WIETNAM</c:v>
                </c:pt>
                <c:pt idx="4">
                  <c:v>NIGERIA</c:v>
                </c:pt>
                <c:pt idx="6">
                  <c:v>POZOSTAŁE</c:v>
                </c:pt>
              </c:strCache>
            </c:strRef>
          </c:cat>
          <c:val>
            <c:numRef>
              <c:f>DEC_POBST_OSIED_NAJLICZ_WYKR!$K$18:$K$24</c:f>
              <c:numCache>
                <c:formatCode>#,##0</c:formatCode>
                <c:ptCount val="7"/>
                <c:pt idx="0">
                  <c:v>1144</c:v>
                </c:pt>
                <c:pt idx="1">
                  <c:v>324</c:v>
                </c:pt>
                <c:pt idx="2">
                  <c:v>117</c:v>
                </c:pt>
                <c:pt idx="3">
                  <c:v>43</c:v>
                </c:pt>
                <c:pt idx="4">
                  <c:v>25</c:v>
                </c:pt>
                <c:pt idx="6">
                  <c:v>237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Wykres 7: Liczba osób, w stosunku do których umorzono postepowanie w sprawie o zezwolenie na pobyt stały w 2016 r. </a:t>
            </a:r>
          </a:p>
        </c:rich>
      </c:tx>
      <c:layout>
        <c:manualLayout>
          <c:xMode val="edge"/>
          <c:yMode val="edge"/>
          <c:x val="0.11215645024488154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711421182646288"/>
          <c:y val="0.33561390563042193"/>
          <c:w val="0.63230990427667133"/>
          <c:h val="0.49970031822015742"/>
        </c:manualLayout>
      </c:layout>
      <c:pie3DChart>
        <c:varyColors val="1"/>
        <c:ser>
          <c:idx val="0"/>
          <c:order val="0"/>
          <c:explosion val="29"/>
          <c:dPt>
            <c:idx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3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3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3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5"/>
              <c:layout>
                <c:manualLayout>
                  <c:x val="7.69916967926179E-2"/>
                  <c:y val="-0.21702451909925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DEC_POBST_OSIED_NAJLICZ_WYKR!$C$34:$C$39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TURCJA</c:v>
                </c:pt>
                <c:pt idx="4">
                  <c:v>ALGIERIA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DEC_POBST_OSIED_NAJLICZ_WYKR!$D$34:$D$39</c:f>
              <c:numCache>
                <c:formatCode>#,##0</c:formatCode>
                <c:ptCount val="6"/>
                <c:pt idx="0">
                  <c:v>319</c:v>
                </c:pt>
                <c:pt idx="1">
                  <c:v>36</c:v>
                </c:pt>
                <c:pt idx="2">
                  <c:v>13</c:v>
                </c:pt>
                <c:pt idx="3">
                  <c:v>11</c:v>
                </c:pt>
                <c:pt idx="4">
                  <c:v>7</c:v>
                </c:pt>
                <c:pt idx="5">
                  <c:v>45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Wykres 8: Liczba osób, w stosunku do których umorzono postepowanie w sprawie o zezwolenie na osiedlenie się  lub pobyt stały w latach 2014-2016 (łącznie)</a:t>
            </a:r>
          </a:p>
        </c:rich>
      </c:tx>
      <c:layout>
        <c:manualLayout>
          <c:xMode val="edge"/>
          <c:yMode val="edge"/>
          <c:x val="0.1038379788983867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89981320328276"/>
          <c:y val="0.3928557779071884"/>
          <c:w val="0.58042770217868345"/>
          <c:h val="0.4317658741597576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2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DEC_POBST_OSIED_NAJLICZ_WYKR!$K$34:$K$39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ARMENIA</c:v>
                </c:pt>
                <c:pt idx="4">
                  <c:v>TURCJA</c:v>
                </c:pt>
                <c:pt idx="5">
                  <c:v>POZOSTAŁE</c:v>
                </c:pt>
              </c:strCache>
            </c:strRef>
          </c:cat>
          <c:val>
            <c:numRef>
              <c:f>DEC_POBST_OSIED_NAJLICZ_WYKR!$L$34:$L$39</c:f>
              <c:numCache>
                <c:formatCode>#,##0</c:formatCode>
                <c:ptCount val="6"/>
                <c:pt idx="0">
                  <c:v>688</c:v>
                </c:pt>
                <c:pt idx="1">
                  <c:v>125</c:v>
                </c:pt>
                <c:pt idx="2">
                  <c:v>51</c:v>
                </c:pt>
                <c:pt idx="3">
                  <c:v>30</c:v>
                </c:pt>
                <c:pt idx="4">
                  <c:v>24</c:v>
                </c:pt>
                <c:pt idx="5">
                  <c:v>214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Wykres 10: Liczba osób, w stosunku do których w latach 2014-2016 wydano decyzje w sprawie zezwolenia na osiedlenie się lub pobyt stały (pierwsza instancja)</a:t>
            </a:r>
            <a:endParaRPr lang="pl-PL" sz="1000" baseline="0">
              <a:effectLst/>
            </a:endParaRPr>
          </a:p>
        </c:rich>
      </c:tx>
      <c:layout>
        <c:manualLayout>
          <c:xMode val="edge"/>
          <c:yMode val="edge"/>
          <c:x val="0.105152668416447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2"/>
      <c:rotY val="155"/>
      <c:rAngAx val="0"/>
    </c:view3D>
    <c:floor>
      <c:thickness val="0"/>
      <c:spPr>
        <a:solidFill>
          <a:schemeClr val="bg1">
            <a:lumMod val="85000"/>
          </a:schemeClr>
        </a:solidFill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0.28513254593175852"/>
          <c:y val="0.14724469169229232"/>
          <c:w val="0.52458973097112871"/>
          <c:h val="0.788626296520840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'DEC OSIED_POBST_WYKRES'!$B$3</c:f>
              <c:strCache>
                <c:ptCount val="1"/>
                <c:pt idx="0">
                  <c:v>pozytywna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4.9689440993788822E-3"/>
                  <c:y val="1.2052726407381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649274770332294E-17"/>
                  <c:y val="-9.62742462070292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9.949000277404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'DEC OSIED_POBST_WYKRES'!$C$2:$E$2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'DEC OSIED_POBST_WYKRES'!$C$3:$E$3</c:f>
              <c:numCache>
                <c:formatCode>#,##0</c:formatCode>
                <c:ptCount val="3"/>
                <c:pt idx="0">
                  <c:v>6657</c:v>
                </c:pt>
                <c:pt idx="1">
                  <c:v>9877</c:v>
                </c:pt>
                <c:pt idx="2">
                  <c:v>9042</c:v>
                </c:pt>
              </c:numCache>
            </c:numRef>
          </c:val>
        </c:ser>
        <c:ser>
          <c:idx val="1"/>
          <c:order val="1"/>
          <c:tx>
            <c:strRef>
              <c:f>'DEC OSIED_POBST_WYKRES'!$B$4</c:f>
              <c:strCache>
                <c:ptCount val="1"/>
                <c:pt idx="0">
                  <c:v>negatywna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906832298136646E-2"/>
                  <c:y val="3.0131816018453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815734989648039E-3"/>
                  <c:y val="3.3144997620298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9378881987577643E-3"/>
                  <c:y val="3.3144997620298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'DEC OSIED_POBST_WYKRES'!$C$2:$E$2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'DEC OSIED_POBST_WYKRES'!$C$4:$E$4</c:f>
              <c:numCache>
                <c:formatCode>#,##0</c:formatCode>
                <c:ptCount val="3"/>
                <c:pt idx="0">
                  <c:v>402</c:v>
                </c:pt>
                <c:pt idx="1">
                  <c:v>581</c:v>
                </c:pt>
                <c:pt idx="2">
                  <c:v>907</c:v>
                </c:pt>
              </c:numCache>
            </c:numRef>
          </c:val>
        </c:ser>
        <c:ser>
          <c:idx val="2"/>
          <c:order val="2"/>
          <c:tx>
            <c:strRef>
              <c:f>'DEC OSIED_POBST_WYKRES'!$B$5</c:f>
              <c:strCache>
                <c:ptCount val="1"/>
                <c:pt idx="0">
                  <c:v>umorzenia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594072480070427E-2"/>
                  <c:y val="3.0131816018453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250517598343685E-2"/>
                  <c:y val="3.0131816018453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594202898550725E-2"/>
                  <c:y val="3.0131816018453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'DEC OSIED_POBST_WYKRES'!$C$2:$E$2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'DEC OSIED_POBST_WYKRES'!$C$5:$E$5</c:f>
              <c:numCache>
                <c:formatCode>#,##0</c:formatCode>
                <c:ptCount val="3"/>
                <c:pt idx="0">
                  <c:v>342</c:v>
                </c:pt>
                <c:pt idx="1">
                  <c:v>359</c:v>
                </c:pt>
                <c:pt idx="2">
                  <c:v>431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4102016"/>
        <c:axId val="284098880"/>
        <c:axId val="283922864"/>
      </c:bar3DChart>
      <c:catAx>
        <c:axId val="2841020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4098880"/>
        <c:crossesAt val="0"/>
        <c:auto val="1"/>
        <c:lblAlgn val="ctr"/>
        <c:lblOffset val="100"/>
        <c:noMultiLvlLbl val="0"/>
      </c:catAx>
      <c:valAx>
        <c:axId val="28409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4102016"/>
        <c:crosses val="autoZero"/>
        <c:crossBetween val="between"/>
      </c:valAx>
      <c:serAx>
        <c:axId val="2839228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4098880"/>
        <c:crossesAt val="0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Wykres 11: Liczba osób, które w latach 2014-2016 złożyły wniosek o zezwolenie na pobytrezydenta długoterminowego Unii Europejskie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title>
    <c:autoTitleDeleted val="0"/>
    <c:view3D>
      <c:rotX val="10"/>
      <c:hPercent val="100"/>
      <c:rotY val="230"/>
      <c:depthPercent val="100"/>
      <c:rAngAx val="0"/>
      <c:perspective val="20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col"/>
        <c:grouping val="standard"/>
        <c:varyColors val="0"/>
        <c:ser>
          <c:idx val="5"/>
          <c:order val="0"/>
          <c:tx>
            <c:strRef>
              <c:f>'rezydent_wn_najl.'!$A$27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9.31315483119906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'rezydent_wn_najl.'!$B$23:$D$23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'rezydent_wn_najl.'!$B$27:$D$27</c:f>
              <c:numCache>
                <c:formatCode>General</c:formatCode>
                <c:ptCount val="3"/>
                <c:pt idx="0">
                  <c:v>870</c:v>
                </c:pt>
                <c:pt idx="1">
                  <c:v>891</c:v>
                </c:pt>
                <c:pt idx="2">
                  <c:v>940</c:v>
                </c:pt>
              </c:numCache>
            </c:numRef>
          </c:val>
        </c:ser>
        <c:ser>
          <c:idx val="0"/>
          <c:order val="1"/>
          <c:tx>
            <c:strRef>
              <c:f>'rezydent_wn_najl.'!$A$28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178746574023999E-2"/>
                  <c:y val="6.8376068376068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'rezydent_wn_najl.'!$B$23:$D$23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'rezydent_wn_najl.'!$B$28:$D$28</c:f>
              <c:numCache>
                <c:formatCode>#,##0</c:formatCode>
                <c:ptCount val="3"/>
                <c:pt idx="0">
                  <c:v>948</c:v>
                </c:pt>
                <c:pt idx="1">
                  <c:v>836</c:v>
                </c:pt>
                <c:pt idx="2">
                  <c:v>677</c:v>
                </c:pt>
              </c:numCache>
            </c:numRef>
          </c:val>
        </c:ser>
        <c:ser>
          <c:idx val="1"/>
          <c:order val="2"/>
          <c:tx>
            <c:strRef>
              <c:f>'rezydent_wn_najl.'!$A$29</c:f>
              <c:strCache>
                <c:ptCount val="1"/>
                <c:pt idx="0">
                  <c:v>WIETNAM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'rezydent_wn_najl.'!$B$23:$D$23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'rezydent_wn_najl.'!$B$29:$D$29</c:f>
              <c:numCache>
                <c:formatCode>General</c:formatCode>
                <c:ptCount val="3"/>
                <c:pt idx="0">
                  <c:v>319</c:v>
                </c:pt>
                <c:pt idx="1">
                  <c:v>317</c:v>
                </c:pt>
                <c:pt idx="2">
                  <c:v>472</c:v>
                </c:pt>
              </c:numCache>
            </c:numRef>
          </c:val>
        </c:ser>
        <c:ser>
          <c:idx val="2"/>
          <c:order val="3"/>
          <c:tx>
            <c:strRef>
              <c:f>'rezydent_wn_najl.'!$A$30</c:f>
              <c:strCache>
                <c:ptCount val="1"/>
                <c:pt idx="0">
                  <c:v>CHINY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'rezydent_wn_najl.'!$B$23:$D$23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'rezydent_wn_najl.'!$B$30:$D$30</c:f>
              <c:numCache>
                <c:formatCode>General</c:formatCode>
                <c:ptCount val="3"/>
                <c:pt idx="0">
                  <c:v>198</c:v>
                </c:pt>
                <c:pt idx="1">
                  <c:v>318</c:v>
                </c:pt>
                <c:pt idx="2">
                  <c:v>287</c:v>
                </c:pt>
              </c:numCache>
            </c:numRef>
          </c:val>
        </c:ser>
        <c:ser>
          <c:idx val="3"/>
          <c:order val="4"/>
          <c:tx>
            <c:strRef>
              <c:f>'rezydent_wn_najl.'!$A$31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'rezydent_wn_najl.'!$B$23:$D$23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'rezydent_wn_najl.'!$B$31:$D$31</c:f>
              <c:numCache>
                <c:formatCode>General</c:formatCode>
                <c:ptCount val="3"/>
                <c:pt idx="0">
                  <c:v>170</c:v>
                </c:pt>
                <c:pt idx="1">
                  <c:v>152</c:v>
                </c:pt>
                <c:pt idx="2">
                  <c:v>93</c:v>
                </c:pt>
              </c:numCache>
            </c:numRef>
          </c:val>
        </c:ser>
        <c:ser>
          <c:idx val="4"/>
          <c:order val="5"/>
          <c:tx>
            <c:strRef>
              <c:f>'rezydent_wn_najl.'!$A$32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969976686557951E-2"/>
                  <c:y val="5.470085470085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626431882277812E-2"/>
                  <c:y val="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865347303065638E-2"/>
                  <c:y val="2.3931623931623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'rezydent_wn_najl.'!$B$23:$D$23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'rezydent_wn_najl.'!$B$32:$D$32</c:f>
              <c:numCache>
                <c:formatCode>General</c:formatCode>
                <c:ptCount val="3"/>
                <c:pt idx="0">
                  <c:v>161</c:v>
                </c:pt>
                <c:pt idx="1">
                  <c:v>106</c:v>
                </c:pt>
                <c:pt idx="2">
                  <c:v>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284105152"/>
        <c:axId val="284099272"/>
        <c:axId val="285299648"/>
      </c:bar3DChart>
      <c:catAx>
        <c:axId val="2841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40992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84099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4105152"/>
        <c:crosses val="max"/>
        <c:crossBetween val="between"/>
      </c:valAx>
      <c:serAx>
        <c:axId val="285299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284099272"/>
        <c:crosses val="autoZero"/>
      </c:ser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867933175019782E-2"/>
          <c:y val="0.34586213105898145"/>
          <c:w val="0.79299066783318739"/>
          <c:h val="0.3629514190144111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47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47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47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65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65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65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82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82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82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83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83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83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tint val="65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65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65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5">
                      <a:tint val="48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48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48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-8.3889010517229204E-2"/>
                  <c:y val="-5.84628603038969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'rez_dec_naj._wykres'!$D$29:$D$35</c:f>
              <c:strCache>
                <c:ptCount val="7"/>
                <c:pt idx="0">
                  <c:v>UKRAINA</c:v>
                </c:pt>
                <c:pt idx="1">
                  <c:v>WIETNAM</c:v>
                </c:pt>
                <c:pt idx="2">
                  <c:v>CHINY</c:v>
                </c:pt>
                <c:pt idx="3">
                  <c:v>ROSJA</c:v>
                </c:pt>
                <c:pt idx="4">
                  <c:v>ARMENIA</c:v>
                </c:pt>
                <c:pt idx="5">
                  <c:v>TURCJA</c:v>
                </c:pt>
                <c:pt idx="6">
                  <c:v>POZOSTAŁE</c:v>
                </c:pt>
              </c:strCache>
            </c:strRef>
          </c:cat>
          <c:val>
            <c:numRef>
              <c:f>'rez_dec_naj._wykres'!$E$29:$E$35</c:f>
              <c:numCache>
                <c:formatCode>General</c:formatCode>
                <c:ptCount val="7"/>
                <c:pt idx="0">
                  <c:v>265</c:v>
                </c:pt>
                <c:pt idx="1">
                  <c:v>55</c:v>
                </c:pt>
                <c:pt idx="2">
                  <c:v>54</c:v>
                </c:pt>
                <c:pt idx="3">
                  <c:v>42</c:v>
                </c:pt>
                <c:pt idx="4">
                  <c:v>37</c:v>
                </c:pt>
                <c:pt idx="5">
                  <c:v>37</c:v>
                </c:pt>
                <c:pt idx="6" formatCode="#,##0">
                  <c:v>183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3.4799220155062205E-2"/>
          <c:y val="0.88977448394609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44489668260066E-2"/>
          <c:y val="0.32743274945192907"/>
          <c:w val="0.9025550501005033"/>
          <c:h val="0.4065042372059882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6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4.5143641624258799E-3"/>
                  <c:y val="-4.26063467090862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'rez_dec_naj._wykres'!$A$29:$A$34</c:f>
              <c:strCache>
                <c:ptCount val="6"/>
                <c:pt idx="0">
                  <c:v>UKRAINA</c:v>
                </c:pt>
                <c:pt idx="1">
                  <c:v>CHINY</c:v>
                </c:pt>
                <c:pt idx="2">
                  <c:v>WIETNAM</c:v>
                </c:pt>
                <c:pt idx="3">
                  <c:v>ROSJA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'rez_dec_naj._wykres'!$B$29:$B$34</c:f>
              <c:numCache>
                <c:formatCode>General</c:formatCode>
                <c:ptCount val="6"/>
                <c:pt idx="0">
                  <c:v>99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15</c:v>
                </c:pt>
                <c:pt idx="5" formatCode="#,##0">
                  <c:v>73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Wykres 2: Liczba zaproszeń wystawionych przez cudzoziemców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i wpisanych do ewidencji zaproszeń w latach 2014-2016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 (najliczniejsze obywatelstwa)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r>
              <a:rPr lang="pl-PL" sz="1000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20"/>
      <c:hPercent val="100"/>
      <c:rotY val="224"/>
      <c:depthPercent val="100"/>
      <c:rAngAx val="0"/>
      <c:perspective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678530043519383"/>
          <c:y val="0.38481724580902044"/>
          <c:w val="0.58804569811258245"/>
          <c:h val="0.37696383262924449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9525" cap="flat" cmpd="sng" algn="ctr">
                <a:solidFill>
                  <a:schemeClr val="accent5">
                    <a:tint val="5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5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9525" cap="flat" cmpd="sng" algn="ctr">
                <a:solidFill>
                  <a:schemeClr val="accent5">
                    <a:tint val="7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7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9525" cap="flat" cmpd="sng" algn="ctr">
                <a:solidFill>
                  <a:schemeClr val="accent5">
                    <a:tint val="9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9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9525" cap="flat" cmpd="sng" algn="ctr">
                <a:solidFill>
                  <a:schemeClr val="accent5">
                    <a:shade val="9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9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9525" cap="flat" cmpd="sng" algn="ctr">
                <a:solidFill>
                  <a:schemeClr val="accent5">
                    <a:shade val="7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7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9525" cap="flat" cmpd="sng" algn="ctr">
                <a:solidFill>
                  <a:schemeClr val="accent5">
                    <a:shade val="5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5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'ZAPROSZ NAJLICZ. WYKR'!$B$2:$B$7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MONGOLIA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'ZAPROSZ NAJLICZ. WYKR'!$C$2:$C$7</c:f>
              <c:numCache>
                <c:formatCode>General</c:formatCode>
                <c:ptCount val="6"/>
                <c:pt idx="0">
                  <c:v>7165</c:v>
                </c:pt>
                <c:pt idx="1">
                  <c:v>3023</c:v>
                </c:pt>
                <c:pt idx="2">
                  <c:v>1090</c:v>
                </c:pt>
                <c:pt idx="3">
                  <c:v>919</c:v>
                </c:pt>
                <c:pt idx="4">
                  <c:v>662</c:v>
                </c:pt>
                <c:pt idx="5">
                  <c:v>2559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1.3310156193185091E-2"/>
          <c:y val="0.89714579795172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06738204707612"/>
          <c:y val="0.38530732678023089"/>
          <c:w val="0.78698927841788346"/>
          <c:h val="0.44541505841181617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6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'rez_dec_naj._wykres'!$A$5:$A$10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CHINY</c:v>
                </c:pt>
                <c:pt idx="3">
                  <c:v>TURCJA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'rez_dec_naj._wykres'!$B$5:$B$10</c:f>
              <c:numCache>
                <c:formatCode>General</c:formatCode>
                <c:ptCount val="6"/>
                <c:pt idx="0">
                  <c:v>609</c:v>
                </c:pt>
                <c:pt idx="1">
                  <c:v>339</c:v>
                </c:pt>
                <c:pt idx="2">
                  <c:v>270</c:v>
                </c:pt>
                <c:pt idx="3">
                  <c:v>95</c:v>
                </c:pt>
                <c:pt idx="4">
                  <c:v>68</c:v>
                </c:pt>
                <c:pt idx="5" formatCode="#,##0">
                  <c:v>483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82131434984300145"/>
          <c:y val="0.88004357298474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3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122328264060546"/>
          <c:y val="0.32269054603468683"/>
          <c:w val="0.78271470743911697"/>
          <c:h val="0.47899301802960903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'rez_dec_naj._wykres'!$D$5:$D$10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CHINY</c:v>
                </c:pt>
                <c:pt idx="3">
                  <c:v>TURCJA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'rez_dec_naj._wykres'!$E$5:$E$10</c:f>
              <c:numCache>
                <c:formatCode>General</c:formatCode>
                <c:ptCount val="6"/>
                <c:pt idx="0">
                  <c:v>1828</c:v>
                </c:pt>
                <c:pt idx="1">
                  <c:v>879</c:v>
                </c:pt>
                <c:pt idx="2">
                  <c:v>649</c:v>
                </c:pt>
                <c:pt idx="3">
                  <c:v>321</c:v>
                </c:pt>
                <c:pt idx="4">
                  <c:v>267</c:v>
                </c:pt>
                <c:pt idx="5" formatCode="#,##0">
                  <c:v>1795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6.4756799017144304E-3"/>
          <c:y val="0.93337315594171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3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97391732283465E-2"/>
          <c:y val="0.32992193111410945"/>
          <c:w val="0.81035154199475068"/>
          <c:h val="0.40925334461069607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45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45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45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shade val="61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61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61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76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76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76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92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shade val="92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shade val="92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6">
                      <a:tint val="93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93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93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77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77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77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tint val="62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62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62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6">
                      <a:tint val="46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6">
                      <a:tint val="46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6">
                      <a:tint val="46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-7.9143375309278674E-2"/>
                  <c:y val="-6.5735834115626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1780143575142697E-2"/>
                  <c:y val="-7.9202253003046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'rez_dec_naj._wykres'!$A$48:$A$55</c:f>
              <c:strCache>
                <c:ptCount val="8"/>
                <c:pt idx="0">
                  <c:v>UKRAINA</c:v>
                </c:pt>
                <c:pt idx="1">
                  <c:v>CHINY</c:v>
                </c:pt>
                <c:pt idx="2">
                  <c:v>TURCJA</c:v>
                </c:pt>
                <c:pt idx="3">
                  <c:v>WIETNAM</c:v>
                </c:pt>
                <c:pt idx="4">
                  <c:v>ROSJA</c:v>
                </c:pt>
                <c:pt idx="5">
                  <c:v>ARMENIA</c:v>
                </c:pt>
                <c:pt idx="6">
                  <c:v>BIAŁORUŚ</c:v>
                </c:pt>
                <c:pt idx="7">
                  <c:v>POZOSTAŁE</c:v>
                </c:pt>
              </c:strCache>
            </c:strRef>
          </c:cat>
          <c:val>
            <c:numRef>
              <c:f>'rez_dec_naj._wykres'!$B$48:$B$55</c:f>
              <c:numCache>
                <c:formatCode>General</c:formatCode>
                <c:ptCount val="8"/>
                <c:pt idx="0">
                  <c:v>124</c:v>
                </c:pt>
                <c:pt idx="1">
                  <c:v>19</c:v>
                </c:pt>
                <c:pt idx="2">
                  <c:v>17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 formatCode="#,##0">
                  <c:v>75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84769676632092739"/>
          <c:y val="0.92702811462068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3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052272936120281"/>
          <c:y val="0.36826753635200632"/>
          <c:w val="0.77780031903338065"/>
          <c:h val="0.39693640125647911"/>
        </c:manualLayout>
      </c:layout>
      <c:pie3DChart>
        <c:varyColors val="1"/>
        <c:ser>
          <c:idx val="0"/>
          <c:order val="0"/>
          <c:explosion val="35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explosion val="38"/>
            <c:spPr>
              <a:gradFill rotWithShape="1">
                <a:gsLst>
                  <a:gs pos="0">
                    <a:schemeClr val="accent5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-5.50336629720019E-2"/>
                  <c:y val="-2.46550988906707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464824418683479E-2"/>
                  <c:y val="-7.53474236773035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'rez_dec_naj._wykres'!$D$49:$D$54</c:f>
              <c:strCache>
                <c:ptCount val="6"/>
                <c:pt idx="0">
                  <c:v>UKRAINA</c:v>
                </c:pt>
                <c:pt idx="1">
                  <c:v>ARMENIA</c:v>
                </c:pt>
                <c:pt idx="2">
                  <c:v>CHINY</c:v>
                </c:pt>
                <c:pt idx="3">
                  <c:v>TURCJA</c:v>
                </c:pt>
                <c:pt idx="4">
                  <c:v>BIAŁORUŚ</c:v>
                </c:pt>
                <c:pt idx="5">
                  <c:v>POZOSTAŁE</c:v>
                </c:pt>
              </c:strCache>
            </c:strRef>
          </c:cat>
          <c:val>
            <c:numRef>
              <c:f>'rez_dec_naj._wykres'!$E$49:$E$54</c:f>
              <c:numCache>
                <c:formatCode>General</c:formatCode>
                <c:ptCount val="6"/>
                <c:pt idx="0">
                  <c:v>365</c:v>
                </c:pt>
                <c:pt idx="1">
                  <c:v>65</c:v>
                </c:pt>
                <c:pt idx="2">
                  <c:v>52</c:v>
                </c:pt>
                <c:pt idx="3">
                  <c:v>51</c:v>
                </c:pt>
                <c:pt idx="4">
                  <c:v>49</c:v>
                </c:pt>
                <c:pt idx="5" formatCode="#,##0">
                  <c:v>325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osób,w stosunku do których wojewodowie wydali w latach 2005-2007 decyzje w sprawie zezwolenia na pobyt rezydenta długoterminowego Wspólnotu Europejskiej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rezydent_dec_woj!#REF!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rezydent_dec_woj!#REF!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rezydent_dec_woj!#REF!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rezydent_dec_woj!#REF!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4102800"/>
        <c:axId val="284104368"/>
        <c:axId val="285300920"/>
      </c:bar3DChart>
      <c:catAx>
        <c:axId val="2841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41043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8410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4102800"/>
        <c:crosses val="autoZero"/>
        <c:crossBetween val="between"/>
      </c:valAx>
      <c:serAx>
        <c:axId val="28530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4104368"/>
        <c:crosses val="autoZero"/>
        <c:tickLblSkip val="12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15: Liczba osób,w stosunku do których wojewodowie wydali w latach 2014-2016 decyzje </a:t>
            </a:r>
          </a:p>
          <a:p>
            <a:pPr>
              <a:defRPr sz="1000" b="1"/>
            </a:pPr>
            <a:r>
              <a:rPr lang="pl-PL"/>
              <a:t>w sprawie zezwolenia na pobyt rezydenta długoterminowego Unii Europejskiej
</a:t>
            </a:r>
          </a:p>
        </c:rich>
      </c:tx>
      <c:layout>
        <c:manualLayout>
          <c:xMode val="edge"/>
          <c:yMode val="edge"/>
          <c:x val="0.1086706416033256"/>
          <c:y val="2.91666666666666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title>
    <c:autoTitleDeleted val="0"/>
    <c:view3D>
      <c:rotX val="18"/>
      <c:hPercent val="100"/>
      <c:rotY val="122"/>
      <c:depthPercent val="100"/>
      <c:rAngAx val="0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8.2486649836231735E-3"/>
          <c:y val="0.26281483682464218"/>
          <c:w val="0.9446355022070394"/>
          <c:h val="0.6875013987251764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rezydent_dec_wykres!$A$2</c:f>
              <c:strCache>
                <c:ptCount val="1"/>
                <c:pt idx="0">
                  <c:v>pozytywne</c:v>
                </c:pt>
              </c:strCache>
            </c:strRef>
          </c:tx>
          <c:spPr>
            <a:solidFill>
              <a:schemeClr val="accent4">
                <a:shade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rezydent_dec_wykres!$B$1:$D$1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rezydent_dec_wykres!$B$2:$D$2</c:f>
              <c:numCache>
                <c:formatCode>#,##0</c:formatCode>
                <c:ptCount val="3"/>
                <c:pt idx="0">
                  <c:v>1883</c:v>
                </c:pt>
                <c:pt idx="1">
                  <c:v>1992</c:v>
                </c:pt>
                <c:pt idx="2">
                  <c:v>1864</c:v>
                </c:pt>
              </c:numCache>
            </c:numRef>
          </c:val>
        </c:ser>
        <c:ser>
          <c:idx val="1"/>
          <c:order val="1"/>
          <c:tx>
            <c:strRef>
              <c:f>rezydent_dec_wykres!$A$3</c:f>
              <c:strCache>
                <c:ptCount val="1"/>
                <c:pt idx="0">
                  <c:v>negatywne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rezydent_dec_wykres!$B$1:$D$1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rezydent_dec_wykres!$B$3:$D$3</c:f>
              <c:numCache>
                <c:formatCode>#,##0</c:formatCode>
                <c:ptCount val="3"/>
                <c:pt idx="0">
                  <c:v>234</c:v>
                </c:pt>
                <c:pt idx="1">
                  <c:v>191</c:v>
                </c:pt>
                <c:pt idx="2">
                  <c:v>248</c:v>
                </c:pt>
              </c:numCache>
            </c:numRef>
          </c:val>
        </c:ser>
        <c:ser>
          <c:idx val="2"/>
          <c:order val="2"/>
          <c:tx>
            <c:strRef>
              <c:f>rezydent_dec_wykres!$A$4</c:f>
              <c:strCache>
                <c:ptCount val="1"/>
                <c:pt idx="0">
                  <c:v>umorzenia</c:v>
                </c:pt>
              </c:strCache>
            </c:strRef>
          </c:tx>
          <c:spPr>
            <a:solidFill>
              <a:schemeClr val="accent4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rezydent_dec_wykres!$B$1:$D$1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rezydent_dec_wykres!$B$4:$D$4</c:f>
              <c:numCache>
                <c:formatCode>#,##0</c:formatCode>
                <c:ptCount val="3"/>
                <c:pt idx="0">
                  <c:v>321</c:v>
                </c:pt>
                <c:pt idx="1">
                  <c:v>296</c:v>
                </c:pt>
                <c:pt idx="2">
                  <c:v>290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89296"/>
        <c:axId val="286890080"/>
        <c:axId val="285762304"/>
      </c:bar3DChart>
      <c:catAx>
        <c:axId val="2868892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9008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868900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89296"/>
        <c:crosses val="autoZero"/>
        <c:crossBetween val="between"/>
      </c:valAx>
      <c:serAx>
        <c:axId val="2857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90080"/>
        <c:crosses val="autoZero"/>
        <c:tickLblSkip val="1"/>
        <c:tickMarkSkip val="1"/>
      </c:ser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Wykres 16: Liczba osób, które w latach 2014-2016 złożyły wniosek </a:t>
            </a:r>
            <a:endParaRPr lang="pl-PL" sz="1000" baseline="0">
              <a:effectLst/>
            </a:endParaRPr>
          </a:p>
          <a:p>
            <a:pPr>
              <a:defRPr sz="1200"/>
            </a:pPr>
            <a:r>
              <a:rPr lang="pl-PL" sz="1000" b="1" i="0" baseline="0">
                <a:effectLst/>
              </a:rPr>
              <a:t>o zezwolenie na zamieszkanie na czas oznaczony i pobyt czasowy</a:t>
            </a:r>
            <a:endParaRPr lang="pl-PL" sz="1000" baseline="0">
              <a:effectLst/>
            </a:endParaRPr>
          </a:p>
        </c:rich>
      </c:tx>
      <c:layout>
        <c:manualLayout>
          <c:xMode val="edge"/>
          <c:yMode val="edge"/>
          <c:x val="0.22054380525370448"/>
          <c:y val="2.495118689344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3"/>
      <c:hPercent val="100"/>
      <c:rotY val="110"/>
      <c:depthPercent val="100"/>
      <c:rAngAx val="0"/>
    </c:view3D>
    <c:floor>
      <c:thickness val="0"/>
      <c:spPr>
        <a:solidFill>
          <a:schemeClr val="bg1">
            <a:lumMod val="85000"/>
          </a:schemeClr>
        </a:solidFill>
        <a:ln w="9525" cap="flat" cmpd="sng" algn="ctr">
          <a:solidFill>
            <a:schemeClr val="bg1"/>
          </a:solidFill>
          <a:prstDash val="solid"/>
          <a:round/>
        </a:ln>
        <a:effectLst/>
        <a:sp3d contourW="9525">
          <a:contourClr>
            <a:schemeClr val="bg1"/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 w="6350" cap="flat" cmpd="sng" algn="ctr">
          <a:solidFill>
            <a:schemeClr val="accent3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 contourW="6350">
          <a:bevelT prst="relaxedInset"/>
          <a:contourClr>
            <a:schemeClr val="accent3"/>
          </a:contourClr>
        </a:sp3d>
      </c:spPr>
    </c:sideWall>
    <c:backWall>
      <c:thickness val="0"/>
      <c:spPr>
        <a:solidFill>
          <a:schemeClr val="bg1">
            <a:lumMod val="85000"/>
          </a:schemeClr>
        </a:solidFill>
        <a:ln w="6350" cap="flat" cmpd="sng" algn="ctr">
          <a:solidFill>
            <a:schemeClr val="accent3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 contourW="6350">
          <a:bevelT prst="relaxedInset"/>
          <a:contourClr>
            <a:schemeClr val="accent3"/>
          </a:contourClr>
        </a:sp3d>
      </c:spPr>
    </c:backWall>
    <c:plotArea>
      <c:layout>
        <c:manualLayout>
          <c:layoutTarget val="inner"/>
          <c:xMode val="edge"/>
          <c:yMode val="edge"/>
          <c:x val="0.10343580883548967"/>
          <c:y val="0.12782650343889498"/>
          <c:w val="0.671244345383327"/>
          <c:h val="0.8037143897158840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'WN. ZAMIE I POBCZ NAJLICZ'!$A$20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A37F00"/>
            </a:solidFill>
            <a:ln>
              <a:noFill/>
            </a:ln>
            <a:effectLst/>
            <a:sp3d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'WN. ZAMIE I POBCZ NAJLICZ'!$B$19:$D$19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'WN. ZAMIE I POBCZ NAJLICZ'!$B$20:$D$20</c:f>
              <c:numCache>
                <c:formatCode>#,##0</c:formatCode>
                <c:ptCount val="3"/>
                <c:pt idx="0">
                  <c:v>23386</c:v>
                </c:pt>
                <c:pt idx="1">
                  <c:v>58730</c:v>
                </c:pt>
                <c:pt idx="2">
                  <c:v>87936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p3d/>
                </c14:spPr>
              </c14:invertSolidFillFmt>
            </c:ext>
          </c:extLst>
        </c:ser>
        <c:ser>
          <c:idx val="1"/>
          <c:order val="1"/>
          <c:tx>
            <c:strRef>
              <c:f>'WN. ZAMIE I POBCZ NAJLICZ'!$A$21</c:f>
              <c:strCache>
                <c:ptCount val="1"/>
                <c:pt idx="0">
                  <c:v>CHINY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'WN. ZAMIE I POBCZ NAJLICZ'!$B$19:$D$19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'WN. ZAMIE I POBCZ NAJLICZ'!$B$21:$D$21</c:f>
              <c:numCache>
                <c:formatCode>#,##0</c:formatCode>
                <c:ptCount val="3"/>
                <c:pt idx="0">
                  <c:v>3430</c:v>
                </c:pt>
                <c:pt idx="1">
                  <c:v>4002</c:v>
                </c:pt>
                <c:pt idx="2">
                  <c:v>4316</c:v>
                </c:pt>
              </c:numCache>
            </c:numRef>
          </c:val>
        </c:ser>
        <c:ser>
          <c:idx val="2"/>
          <c:order val="2"/>
          <c:tx>
            <c:strRef>
              <c:f>'WN. ZAMIE I POBCZ NAJLICZ'!$A$22</c:f>
              <c:strCache>
                <c:ptCount val="1"/>
                <c:pt idx="0">
                  <c:v>WIETNAM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'WN. ZAMIE I POBCZ NAJLICZ'!$B$19:$D$19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'WN. ZAMIE I POBCZ NAJLICZ'!$B$22:$D$22</c:f>
              <c:numCache>
                <c:formatCode>#,##0</c:formatCode>
                <c:ptCount val="3"/>
                <c:pt idx="0">
                  <c:v>4180</c:v>
                </c:pt>
                <c:pt idx="1">
                  <c:v>3166</c:v>
                </c:pt>
                <c:pt idx="2">
                  <c:v>3340</c:v>
                </c:pt>
              </c:numCache>
            </c:numRef>
          </c:val>
        </c:ser>
        <c:ser>
          <c:idx val="3"/>
          <c:order val="3"/>
          <c:tx>
            <c:strRef>
              <c:f>'WN. ZAMIE I POBCZ NAJLICZ'!$A$23</c:f>
              <c:strCache>
                <c:ptCount val="1"/>
                <c:pt idx="0">
                  <c:v>INDIE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550024772345719E-3"/>
                  <c:y val="4.624591221336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8066699696461199E-3"/>
                  <c:y val="4.0079790584915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'WN. ZAMIE I POBCZ NAJLICZ'!$B$19:$D$19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'WN. ZAMIE I POBCZ NAJLICZ'!$B$23:$D$23</c:f>
              <c:numCache>
                <c:formatCode>#,##0</c:formatCode>
                <c:ptCount val="3"/>
                <c:pt idx="0">
                  <c:v>1601</c:v>
                </c:pt>
                <c:pt idx="1">
                  <c:v>2336</c:v>
                </c:pt>
                <c:pt idx="2">
                  <c:v>4015</c:v>
                </c:pt>
              </c:numCache>
            </c:numRef>
          </c:val>
        </c:ser>
        <c:ser>
          <c:idx val="4"/>
          <c:order val="4"/>
          <c:tx>
            <c:strRef>
              <c:f>'WN. ZAMIE I POBCZ NAJLICZ'!$A$24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E9CB95"/>
            </a:solidFill>
            <a:ln>
              <a:noFill/>
            </a:ln>
            <a:effectLst/>
            <a:sp3d/>
          </c:spPr>
          <c:invertIfNegative val="1"/>
          <c:dLbls>
            <c:dLbl>
              <c:idx val="0"/>
              <c:layout>
                <c:manualLayout>
                  <c:x val="1.1710004954469288E-2"/>
                  <c:y val="4.316285139913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03334984823096E-3"/>
                  <c:y val="4.6245912213363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'WN. ZAMIE I POBCZ NAJLICZ'!$B$19:$D$19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'WN. ZAMIE I POBCZ NAJLICZ'!$B$24:$D$24</c:f>
              <c:numCache>
                <c:formatCode>#,##0</c:formatCode>
                <c:ptCount val="3"/>
                <c:pt idx="0">
                  <c:v>2268</c:v>
                </c:pt>
                <c:pt idx="1">
                  <c:v>2459</c:v>
                </c:pt>
                <c:pt idx="2">
                  <c:v>2766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p3d/>
                </c14:spPr>
              </c14:invertSolidFillFmt>
            </c:ext>
          </c:extLst>
        </c:ser>
        <c:ser>
          <c:idx val="5"/>
          <c:order val="5"/>
          <c:tx>
            <c:strRef>
              <c:f>'WN. ZAMIE I POBCZ NAJLICZ'!$A$25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8066699696461919E-3"/>
                  <c:y val="9.24918244267266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'WN. ZAMIE I POBCZ NAJLICZ'!$B$19:$D$19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'WN. ZAMIE I POBCZ NAJLICZ'!$B$25:$D$25</c:f>
              <c:numCache>
                <c:formatCode>#,##0</c:formatCode>
                <c:ptCount val="3"/>
                <c:pt idx="0">
                  <c:v>19069</c:v>
                </c:pt>
                <c:pt idx="1">
                  <c:v>22235</c:v>
                </c:pt>
                <c:pt idx="2">
                  <c:v>25023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87336"/>
        <c:axId val="286888904"/>
        <c:axId val="285761456"/>
      </c:bar3DChart>
      <c:catAx>
        <c:axId val="2868873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6888904"/>
        <c:crosses val="autoZero"/>
        <c:auto val="1"/>
        <c:lblAlgn val="ctr"/>
        <c:lblOffset val="100"/>
        <c:tickLblSkip val="1"/>
        <c:noMultiLvlLbl val="0"/>
      </c:catAx>
      <c:valAx>
        <c:axId val="28688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6887336"/>
        <c:crosses val="autoZero"/>
        <c:crossBetween val="between"/>
      </c:valAx>
      <c:serAx>
        <c:axId val="285761456"/>
        <c:scaling>
          <c:orientation val="minMax"/>
        </c:scaling>
        <c:delete val="1"/>
        <c:axPos val="b"/>
        <c:majorTickMark val="none"/>
        <c:minorTickMark val="none"/>
        <c:tickLblPos val="nextTo"/>
        <c:crossAx val="286888904"/>
        <c:crosses val="autoZero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019985140832374"/>
          <c:y val="0.25961466495520175"/>
          <c:w val="0.10753604519650661"/>
          <c:h val="0.32495720827694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2016</a:t>
            </a:r>
          </a:p>
        </c:rich>
      </c:tx>
      <c:layout>
        <c:manualLayout>
          <c:xMode val="edge"/>
          <c:yMode val="edge"/>
          <c:x val="3.1444067594017605E-2"/>
          <c:y val="0.89617761082616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3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017167381974249"/>
          <c:y val="0.39216911399588567"/>
          <c:w val="0.79971387696709584"/>
          <c:h val="0.36752301908207419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2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-2.9821054151912225E-2"/>
                  <c:y val="-3.6673168147559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965528554620328"/>
                  <c:y val="9.721784776902886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95300479681419E-2"/>
                  <c:y val="5.69695679931900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060412707032313E-2"/>
                  <c:y val="-4.51829467262538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520680604579599E-2"/>
                  <c:y val="-7.65391217989643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ZAMIE.POB.CZ.DEC.NAJLICZ.WYKRES!$A$7:$A$12</c:f>
              <c:strCache>
                <c:ptCount val="6"/>
                <c:pt idx="0">
                  <c:v>UKRAINA</c:v>
                </c:pt>
                <c:pt idx="1">
                  <c:v>CHINY</c:v>
                </c:pt>
                <c:pt idx="2">
                  <c:v>INDIE</c:v>
                </c:pt>
                <c:pt idx="3">
                  <c:v>WIETNAM</c:v>
                </c:pt>
                <c:pt idx="4">
                  <c:v>ROSJA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ZAMIE.POB.CZ.DEC.NAJLICZ.WYKRES!$B$7:$B$12</c:f>
              <c:numCache>
                <c:formatCode>#,##0</c:formatCode>
                <c:ptCount val="6"/>
                <c:pt idx="0">
                  <c:v>57253</c:v>
                </c:pt>
                <c:pt idx="1">
                  <c:v>3583</c:v>
                </c:pt>
                <c:pt idx="2">
                  <c:v>2691</c:v>
                </c:pt>
                <c:pt idx="3">
                  <c:v>2689</c:v>
                </c:pt>
                <c:pt idx="4">
                  <c:v>2189</c:v>
                </c:pt>
                <c:pt idx="5">
                  <c:v>18193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  <a:p>
            <a:pPr>
              <a:defRPr sz="1000"/>
            </a:pPr>
            <a:endParaRPr lang="pl-PL" sz="1000"/>
          </a:p>
        </c:rich>
      </c:tx>
      <c:layout>
        <c:manualLayout>
          <c:xMode val="edge"/>
          <c:yMode val="edge"/>
          <c:x val="0.76829167096471007"/>
          <c:y val="0.81199040304011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3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062590975254731"/>
          <c:y val="0.44615312085380937"/>
          <c:w val="0.76819264404176568"/>
          <c:h val="0.3366993011388764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-3.2954597780540593E-2"/>
                  <c:y val="-8.25317832520277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ZAMIE.POB.CZ.DEC.NAJLICZ.WYKRES!$H$7:$H$12</c:f>
              <c:strCache>
                <c:ptCount val="6"/>
                <c:pt idx="0">
                  <c:v>UKRAINA</c:v>
                </c:pt>
                <c:pt idx="1">
                  <c:v>CHINY</c:v>
                </c:pt>
                <c:pt idx="2">
                  <c:v>WIETNAM</c:v>
                </c:pt>
                <c:pt idx="3">
                  <c:v>ROSJA</c:v>
                </c:pt>
                <c:pt idx="4">
                  <c:v>INDIE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ZAMIE.POB.CZ.DEC.NAJLICZ.WYKRES!$I$7:$I$12</c:f>
              <c:numCache>
                <c:formatCode>#,##0</c:formatCode>
                <c:ptCount val="6"/>
                <c:pt idx="0">
                  <c:v>112189</c:v>
                </c:pt>
                <c:pt idx="1">
                  <c:v>9992</c:v>
                </c:pt>
                <c:pt idx="2">
                  <c:v>9121</c:v>
                </c:pt>
                <c:pt idx="3">
                  <c:v>6125</c:v>
                </c:pt>
                <c:pt idx="4">
                  <c:v>5802</c:v>
                </c:pt>
                <c:pt idx="5">
                  <c:v>50846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4.1635409966738923E-2"/>
          <c:y val="0.8704084123242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3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11158406865735"/>
          <c:y val="0.23899937036172364"/>
          <c:w val="0.7138576359489659"/>
          <c:h val="0.39432731285947747"/>
        </c:manualLayout>
      </c:layout>
      <c:pie3DChart>
        <c:varyColors val="1"/>
        <c:ser>
          <c:idx val="0"/>
          <c:order val="0"/>
          <c:explosion val="2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2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-1.5520226708220239E-2"/>
                  <c:y val="-1.32283464566929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ZAMIE.POB.CZ.DEC.NAJLICZ.WYKRES!$A$26:$A$31</c:f>
              <c:strCache>
                <c:ptCount val="6"/>
                <c:pt idx="0">
                  <c:v>UKRAINA</c:v>
                </c:pt>
                <c:pt idx="1">
                  <c:v>INDIE</c:v>
                </c:pt>
                <c:pt idx="2">
                  <c:v>WIETNAM</c:v>
                </c:pt>
                <c:pt idx="3">
                  <c:v>PAKISTAN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ZAMIE.POB.CZ.DEC.NAJLICZ.WYKRES!$B$26:$B$31</c:f>
              <c:numCache>
                <c:formatCode>#,##0</c:formatCode>
                <c:ptCount val="6"/>
                <c:pt idx="0">
                  <c:v>5882</c:v>
                </c:pt>
                <c:pt idx="1">
                  <c:v>396</c:v>
                </c:pt>
                <c:pt idx="2">
                  <c:v>345</c:v>
                </c:pt>
                <c:pt idx="3">
                  <c:v>302</c:v>
                </c:pt>
                <c:pt idx="4">
                  <c:v>284</c:v>
                </c:pt>
                <c:pt idx="5">
                  <c:v>2317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Wykres 3: Liczba zaproszeń wystawionych przez osoby fizyczne (obywateli RP) 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i wpisanych do ewidencji zaproszeń w latach 2014-2016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 (najliczniejsze obywatelstwa)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r>
              <a:rPr lang="pl-PL" sz="1000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20"/>
      <c:hPercent val="100"/>
      <c:rotY val="224"/>
      <c:depthPercent val="100"/>
      <c:rAngAx val="0"/>
      <c:perspective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678530043519383"/>
          <c:y val="0.38481724580902044"/>
          <c:w val="0.58804569811258245"/>
          <c:h val="0.37696383262924449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9525" cap="flat" cmpd="sng" algn="ctr">
                <a:solidFill>
                  <a:schemeClr val="accent5">
                    <a:tint val="5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5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9525" cap="flat" cmpd="sng" algn="ctr">
                <a:solidFill>
                  <a:schemeClr val="accent5">
                    <a:tint val="7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7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9525" cap="flat" cmpd="sng" algn="ctr">
                <a:solidFill>
                  <a:schemeClr val="accent5">
                    <a:tint val="9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9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9525" cap="flat" cmpd="sng" algn="ctr">
                <a:solidFill>
                  <a:schemeClr val="accent5">
                    <a:shade val="9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9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9525" cap="flat" cmpd="sng" algn="ctr">
                <a:solidFill>
                  <a:schemeClr val="accent5">
                    <a:shade val="7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7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9525" cap="flat" cmpd="sng" algn="ctr">
                <a:solidFill>
                  <a:schemeClr val="accent5">
                    <a:shade val="5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5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'ZAPROSZ NAJLICZ. WYKR'!$B$17:$B$22</c:f>
              <c:strCache>
                <c:ptCount val="6"/>
                <c:pt idx="0">
                  <c:v>UKRAINA</c:v>
                </c:pt>
                <c:pt idx="1">
                  <c:v>BIAŁORUŚ</c:v>
                </c:pt>
                <c:pt idx="2">
                  <c:v>ROSJA</c:v>
                </c:pt>
                <c:pt idx="3">
                  <c:v>ARMENIA</c:v>
                </c:pt>
                <c:pt idx="4">
                  <c:v>SYRIA</c:v>
                </c:pt>
                <c:pt idx="5">
                  <c:v>POZOSTAŁE</c:v>
                </c:pt>
              </c:strCache>
            </c:strRef>
          </c:cat>
          <c:val>
            <c:numRef>
              <c:f>'ZAPROSZ NAJLICZ. WYKR'!$C$17:$C$22</c:f>
              <c:numCache>
                <c:formatCode>General</c:formatCode>
                <c:ptCount val="6"/>
                <c:pt idx="0">
                  <c:v>90197</c:v>
                </c:pt>
                <c:pt idx="1">
                  <c:v>68862</c:v>
                </c:pt>
                <c:pt idx="2">
                  <c:v>8135</c:v>
                </c:pt>
                <c:pt idx="3">
                  <c:v>1964</c:v>
                </c:pt>
                <c:pt idx="4">
                  <c:v>1714</c:v>
                </c:pt>
                <c:pt idx="5">
                  <c:v>21229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80467237247517975"/>
          <c:y val="0.78098337707786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3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673855985393137E-2"/>
          <c:y val="0.26365246957766647"/>
          <c:w val="0.81724934383202086"/>
          <c:h val="0.3714104628966833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-2.238008458549668E-2"/>
                  <c:y val="-2.66432895317359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503169090763219"/>
                  <c:y val="1.08022482536230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352004034430193E-2"/>
                  <c:y val="-3.17556665075970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ZAMIE.POB.CZ.DEC.NAJLICZ.WYKRES!$H$26:$H$31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INDIE</c:v>
                </c:pt>
                <c:pt idx="3">
                  <c:v>PAKISTAN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ZAMIE.POB.CZ.DEC.NAJLICZ.WYKRES!$I$26:$I$31</c:f>
              <c:numCache>
                <c:formatCode>#,##0</c:formatCode>
                <c:ptCount val="6"/>
                <c:pt idx="0">
                  <c:v>8987</c:v>
                </c:pt>
                <c:pt idx="1">
                  <c:v>690</c:v>
                </c:pt>
                <c:pt idx="2">
                  <c:v>554</c:v>
                </c:pt>
                <c:pt idx="3">
                  <c:v>554</c:v>
                </c:pt>
                <c:pt idx="4">
                  <c:v>502</c:v>
                </c:pt>
                <c:pt idx="5">
                  <c:v>4513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0.7951669342303086"/>
          <c:y val="0.75485431689459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3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59671101069536"/>
          <c:y val="0.32429915491332817"/>
          <c:w val="0.69233989220298198"/>
          <c:h val="0.3479802716968071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2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2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2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0"/>
              <c:layout>
                <c:manualLayout>
                  <c:x val="-3.7434039191702982E-2"/>
                  <c:y val="-9.59869595247962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0638545988203089"/>
                  <c:y val="1.89306310751727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0672706234301359E-2"/>
                  <c:y val="-7.87185227893166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ZAMIE.POB.CZ.DEC.NAJLICZ.WYKRES!$A$44:$A$49</c:f>
              <c:strCache>
                <c:ptCount val="6"/>
                <c:pt idx="0">
                  <c:v>UKRAINA</c:v>
                </c:pt>
                <c:pt idx="1">
                  <c:v>MOŁDAWIA</c:v>
                </c:pt>
                <c:pt idx="2">
                  <c:v>INDIE</c:v>
                </c:pt>
                <c:pt idx="3">
                  <c:v>WIETNAM</c:v>
                </c:pt>
                <c:pt idx="4">
                  <c:v>CHINY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ZAMIE.POB.CZ.DEC.NAJLICZ.WYKRES!$B$44:$B$49</c:f>
              <c:numCache>
                <c:formatCode>#,##0</c:formatCode>
                <c:ptCount val="6"/>
                <c:pt idx="0">
                  <c:v>2513</c:v>
                </c:pt>
                <c:pt idx="1">
                  <c:v>137</c:v>
                </c:pt>
                <c:pt idx="2">
                  <c:v>108</c:v>
                </c:pt>
                <c:pt idx="3">
                  <c:v>100</c:v>
                </c:pt>
                <c:pt idx="4">
                  <c:v>97</c:v>
                </c:pt>
                <c:pt idx="5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81805906337179546"/>
          <c:y val="0.7511639169085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76541087878828"/>
          <c:y val="0.31000407733580798"/>
          <c:w val="0.698762683729929"/>
          <c:h val="0.32514687114501412"/>
        </c:manualLayout>
      </c:layout>
      <c:pie3DChart>
        <c:varyColors val="1"/>
        <c:ser>
          <c:idx val="0"/>
          <c:order val="0"/>
          <c:explosion val="2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1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1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1"/>
              <c:layout>
                <c:manualLayout>
                  <c:x val="-1.015152268828816E-2"/>
                  <c:y val="0.1113798045349698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233776028097978E-2"/>
                  <c:y val="1.18496495842351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796421001139496E-2"/>
                  <c:y val="-4.99556790646665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ZAMIE.POB.CZ.DEC.NAJLICZ.WYKRES!$H$43:$H$48</c:f>
              <c:strCache>
                <c:ptCount val="6"/>
                <c:pt idx="0">
                  <c:v>UKRAINA</c:v>
                </c:pt>
                <c:pt idx="1">
                  <c:v>WIETNAM</c:v>
                </c:pt>
                <c:pt idx="2">
                  <c:v>CHINY</c:v>
                </c:pt>
                <c:pt idx="3">
                  <c:v>ROSJA</c:v>
                </c:pt>
                <c:pt idx="4">
                  <c:v>MOŁDAWIA</c:v>
                </c:pt>
                <c:pt idx="5">
                  <c:v>POZOSTAŁE</c:v>
                </c:pt>
              </c:strCache>
            </c:strRef>
          </c:cat>
          <c:val>
            <c:numRef>
              <c:f>ZAMIE.POB.CZ.DEC.NAJLICZ.WYKRES!$I$43:$I$48</c:f>
              <c:numCache>
                <c:formatCode>#,##0</c:formatCode>
                <c:ptCount val="6"/>
                <c:pt idx="0">
                  <c:v>4188</c:v>
                </c:pt>
                <c:pt idx="1">
                  <c:v>262</c:v>
                </c:pt>
                <c:pt idx="2">
                  <c:v>219</c:v>
                </c:pt>
                <c:pt idx="3">
                  <c:v>200</c:v>
                </c:pt>
                <c:pt idx="4">
                  <c:v>199</c:v>
                </c:pt>
                <c:pt idx="5">
                  <c:v>2655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000" b="1" i="0" baseline="0">
                <a:effectLst/>
              </a:rPr>
              <a:t>Wykres 20: Liczba osób, w stosunku do których w latach 2014-2016 wydano decyzje w sprawie 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o zezwolenie na zamieszkanie na czas oznaczony lub pobyt czasowy</a:t>
            </a:r>
            <a:endParaRPr lang="pl-PL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title>
    <c:autoTitleDeleted val="0"/>
    <c:view3D>
      <c:rotX val="19"/>
      <c:hPercent val="100"/>
      <c:rotY val="243"/>
      <c:depthPercent val="100"/>
      <c:rAngAx val="0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5.7530324276090644E-2"/>
          <c:y val="0.20779224826615794"/>
          <c:w val="0.92420483554126098"/>
          <c:h val="0.7408966231617067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'ZAMIE.POB.CZ.-DEC.WYKRES'!$A$2</c:f>
              <c:strCache>
                <c:ptCount val="1"/>
                <c:pt idx="0">
                  <c:v>pozytywne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'ZAMIE.POB.CZ.-DEC.WYKRES'!$B$1:$D$1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'ZAMIE.POB.CZ.-DEC.WYKRES'!$B$2:$D$2</c:f>
              <c:numCache>
                <c:formatCode>#,##0</c:formatCode>
                <c:ptCount val="3"/>
                <c:pt idx="0">
                  <c:v>42555</c:v>
                </c:pt>
                <c:pt idx="1">
                  <c:v>64922</c:v>
                </c:pt>
                <c:pt idx="2">
                  <c:v>86598</c:v>
                </c:pt>
              </c:numCache>
            </c:numRef>
          </c:val>
        </c:ser>
        <c:ser>
          <c:idx val="1"/>
          <c:order val="1"/>
          <c:tx>
            <c:strRef>
              <c:f>'ZAMIE.POB.CZ.-DEC.WYKRES'!$A$3</c:f>
              <c:strCache>
                <c:ptCount val="1"/>
                <c:pt idx="0">
                  <c:v>negatywne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478727798430401E-2"/>
                  <c:y val="5.3422370617696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21767864518794E-2"/>
                  <c:y val="4.8970506399554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'ZAMIE.POB.CZ.-DEC.WYKRES'!$B$1:$D$1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'ZAMIE.POB.CZ.-DEC.WYKRES'!$B$3:$D$3</c:f>
              <c:numCache>
                <c:formatCode>#,##0</c:formatCode>
                <c:ptCount val="3"/>
                <c:pt idx="0">
                  <c:v>2188</c:v>
                </c:pt>
                <c:pt idx="1">
                  <c:v>4086</c:v>
                </c:pt>
                <c:pt idx="2">
                  <c:v>9526</c:v>
                </c:pt>
              </c:numCache>
            </c:numRef>
          </c:val>
        </c:ser>
        <c:ser>
          <c:idx val="2"/>
          <c:order val="2"/>
          <c:tx>
            <c:strRef>
              <c:f>'ZAMIE.POB.CZ.-DEC.WYKRES'!$A$4</c:f>
              <c:strCache>
                <c:ptCount val="1"/>
                <c:pt idx="0">
                  <c:v>umorzenia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869888475836491E-2"/>
                  <c:y val="5.3422370617696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869888475836431E-2"/>
                  <c:y val="5.3422370617696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4.2292710072342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'ZAMIE.POB.CZ.-DEC.WYKRES'!$B$1:$D$1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'ZAMIE.POB.CZ.-DEC.WYKRES'!$B$4:$D$4</c:f>
              <c:numCache>
                <c:formatCode>#,##0</c:formatCode>
                <c:ptCount val="3"/>
                <c:pt idx="0">
                  <c:v>1808</c:v>
                </c:pt>
                <c:pt idx="1">
                  <c:v>2150</c:v>
                </c:pt>
                <c:pt idx="2">
                  <c:v>3765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91648"/>
        <c:axId val="286885376"/>
        <c:axId val="331688096"/>
      </c:bar3DChart>
      <c:catAx>
        <c:axId val="286891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853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8688537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91648"/>
        <c:crosses val="autoZero"/>
        <c:crossBetween val="between"/>
      </c:valAx>
      <c:serAx>
        <c:axId val="33168809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85376"/>
        <c:crosses val="autoZero"/>
        <c:tickLblSkip val="1"/>
        <c:tickMarkSkip val="1"/>
      </c:ser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21: Liczba osób, które w latach 2014-2016 złożyły wniosek                 
o zarejestrowanie pobytu obywatela UE</a:t>
            </a:r>
          </a:p>
        </c:rich>
      </c:tx>
      <c:layout>
        <c:manualLayout>
          <c:xMode val="edge"/>
          <c:yMode val="edge"/>
          <c:x val="0.18090487432789493"/>
          <c:y val="2.255639097744360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title>
    <c:autoTitleDeleted val="0"/>
    <c:view3D>
      <c:rotX val="11"/>
      <c:hPercent val="100"/>
      <c:rotY val="132"/>
      <c:depthPercent val="100"/>
      <c:rAngAx val="0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6.197672527115014E-2"/>
          <c:y val="0.1729328570770759"/>
          <c:w val="0.67336793565473141"/>
          <c:h val="0.7117811907238572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UE_rej_pob_najliczniejsze_wykre!$A$32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UE_rej_pob_najliczniejsze_wykre!$B$31:$D$31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UE_rej_pob_najliczniejsze_wykre!$B$32:$D$32</c:f>
              <c:numCache>
                <c:formatCode>#,##0</c:formatCode>
                <c:ptCount val="3"/>
                <c:pt idx="0">
                  <c:v>3625</c:v>
                </c:pt>
                <c:pt idx="1">
                  <c:v>3772</c:v>
                </c:pt>
                <c:pt idx="2">
                  <c:v>4100</c:v>
                </c:pt>
              </c:numCache>
            </c:numRef>
          </c:val>
        </c:ser>
        <c:ser>
          <c:idx val="1"/>
          <c:order val="1"/>
          <c:tx>
            <c:strRef>
              <c:f>UE_rej_pob_najliczniejsze_wykre!$A$33</c:f>
              <c:strCache>
                <c:ptCount val="1"/>
                <c:pt idx="0">
                  <c:v>NIEMCY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UE_rej_pob_najliczniejsze_wykre!$B$31:$D$31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UE_rej_pob_najliczniejsze_wykre!$B$33:$D$33</c:f>
              <c:numCache>
                <c:formatCode>General</c:formatCode>
                <c:ptCount val="3"/>
                <c:pt idx="0">
                  <c:v>2127</c:v>
                </c:pt>
                <c:pt idx="1">
                  <c:v>2321</c:v>
                </c:pt>
                <c:pt idx="2">
                  <c:v>2334</c:v>
                </c:pt>
              </c:numCache>
            </c:numRef>
          </c:val>
        </c:ser>
        <c:ser>
          <c:idx val="2"/>
          <c:order val="2"/>
          <c:tx>
            <c:strRef>
              <c:f>UE_rej_pob_najliczniejsze_wykre!$A$34</c:f>
              <c:strCache>
                <c:ptCount val="1"/>
                <c:pt idx="0">
                  <c:v>WŁOCHY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UE_rej_pob_najliczniejsze_wykre!$B$31:$D$31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UE_rej_pob_najliczniejsze_wykre!$B$34:$D$34</c:f>
              <c:numCache>
                <c:formatCode>General</c:formatCode>
                <c:ptCount val="3"/>
                <c:pt idx="0">
                  <c:v>902</c:v>
                </c:pt>
                <c:pt idx="1">
                  <c:v>1001</c:v>
                </c:pt>
                <c:pt idx="2">
                  <c:v>1047</c:v>
                </c:pt>
              </c:numCache>
            </c:numRef>
          </c:val>
        </c:ser>
        <c:ser>
          <c:idx val="3"/>
          <c:order val="3"/>
          <c:tx>
            <c:strRef>
              <c:f>UE_rej_pob_najliczniejsze_wykre!$A$35</c:f>
              <c:strCache>
                <c:ptCount val="1"/>
                <c:pt idx="0">
                  <c:v>HISZPANIA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UE_rej_pob_najliczniejsze_wykre!$B$31:$D$31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UE_rej_pob_najliczniejsze_wykre!$B$35:$D$35</c:f>
              <c:numCache>
                <c:formatCode>General</c:formatCode>
                <c:ptCount val="3"/>
                <c:pt idx="0">
                  <c:v>810</c:v>
                </c:pt>
                <c:pt idx="1">
                  <c:v>776</c:v>
                </c:pt>
                <c:pt idx="2">
                  <c:v>610</c:v>
                </c:pt>
              </c:numCache>
            </c:numRef>
          </c:val>
        </c:ser>
        <c:ser>
          <c:idx val="4"/>
          <c:order val="4"/>
          <c:tx>
            <c:strRef>
              <c:f>UE_rej_pob_najliczniejsze_wykre!$A$36</c:f>
              <c:strCache>
                <c:ptCount val="1"/>
                <c:pt idx="0">
                  <c:v>FRANCJA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UE_rej_pob_najliczniejsze_wykre!$B$31:$D$31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UE_rej_pob_najliczniejsze_wykre!$B$36:$D$36</c:f>
              <c:numCache>
                <c:formatCode>General</c:formatCode>
                <c:ptCount val="3"/>
                <c:pt idx="0">
                  <c:v>644</c:v>
                </c:pt>
                <c:pt idx="1">
                  <c:v>619</c:v>
                </c:pt>
                <c:pt idx="2">
                  <c:v>587</c:v>
                </c:pt>
              </c:numCache>
            </c:numRef>
          </c:val>
        </c:ser>
        <c:ser>
          <c:idx val="5"/>
          <c:order val="5"/>
          <c:tx>
            <c:strRef>
              <c:f>UE_rej_pob_najliczniejsze_wykre!$A$37</c:f>
              <c:strCache>
                <c:ptCount val="1"/>
                <c:pt idx="0">
                  <c:v>WIELKA BRYTANIA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UE_rej_pob_najliczniejsze_wykre!$B$31:$D$31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UE_rej_pob_najliczniejsze_wykre!$B$37:$D$37</c:f>
              <c:numCache>
                <c:formatCode>General</c:formatCode>
                <c:ptCount val="3"/>
                <c:pt idx="0">
                  <c:v>509</c:v>
                </c:pt>
                <c:pt idx="1">
                  <c:v>552</c:v>
                </c:pt>
                <c:pt idx="2">
                  <c:v>596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86552"/>
        <c:axId val="286889688"/>
        <c:axId val="331695728"/>
      </c:bar3DChart>
      <c:catAx>
        <c:axId val="28688655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8968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868896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86552"/>
        <c:crosses val="autoZero"/>
        <c:crossBetween val="between"/>
      </c:valAx>
      <c:serAx>
        <c:axId val="33169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286889688"/>
        <c:crosses val="autoZero"/>
      </c:ser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8057074523975967"/>
          <c:y val="0.41353488708648262"/>
          <c:w val="0.20938058622069222"/>
          <c:h val="0.31328399739506246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22: Liczba osób, które w latach 2014-2016 złożyły wniosek </a:t>
            </a:r>
          </a:p>
          <a:p>
            <a:pPr>
              <a:defRPr sz="900" b="1"/>
            </a:pPr>
            <a:r>
              <a:rPr lang="pl-PL"/>
              <a:t>o wydanie dokumentu potwierdzającego prawo stałego pobytu </a:t>
            </a:r>
          </a:p>
          <a:p>
            <a:pPr>
              <a:defRPr sz="900" b="1"/>
            </a:pPr>
            <a:r>
              <a:rPr lang="pl-PL"/>
              <a:t>obywatela UE</a:t>
            </a:r>
          </a:p>
        </c:rich>
      </c:tx>
      <c:layout>
        <c:manualLayout>
          <c:xMode val="edge"/>
          <c:yMode val="edge"/>
          <c:x val="0.11648764334565706"/>
          <c:y val="2.313614644323305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title>
    <c:autoTitleDeleted val="0"/>
    <c:view3D>
      <c:rotX val="13"/>
      <c:hPercent val="100"/>
      <c:rotY val="140"/>
      <c:depthPercent val="100"/>
      <c:rAngAx val="0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9.4982245082614186E-2"/>
          <c:y val="0.17223650385604114"/>
          <c:w val="0.65053877292431972"/>
          <c:h val="0.712082262210796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UE_prawo_stał._pob._najl._wykre!$A$29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UE_prawo_stał._pob._najl._wykre!$B$28:$D$28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UE_prawo_stał._pob._najl._wykre!$B$29:$D$29</c:f>
              <c:numCache>
                <c:formatCode>#,##0</c:formatCode>
                <c:ptCount val="3"/>
                <c:pt idx="0">
                  <c:v>316</c:v>
                </c:pt>
                <c:pt idx="1">
                  <c:v>253</c:v>
                </c:pt>
                <c:pt idx="2">
                  <c:v>260</c:v>
                </c:pt>
              </c:numCache>
            </c:numRef>
          </c:val>
        </c:ser>
        <c:ser>
          <c:idx val="1"/>
          <c:order val="1"/>
          <c:tx>
            <c:strRef>
              <c:f>UE_prawo_stał._pob._najl._wykre!$A$30</c:f>
              <c:strCache>
                <c:ptCount val="1"/>
                <c:pt idx="0">
                  <c:v>NIEMCY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UE_prawo_stał._pob._najl._wykre!$B$28:$D$28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UE_prawo_stał._pob._najl._wykre!$B$30:$D$30</c:f>
              <c:numCache>
                <c:formatCode>General</c:formatCode>
                <c:ptCount val="3"/>
                <c:pt idx="0">
                  <c:v>124</c:v>
                </c:pt>
                <c:pt idx="1">
                  <c:v>110</c:v>
                </c:pt>
                <c:pt idx="2">
                  <c:v>89</c:v>
                </c:pt>
              </c:numCache>
            </c:numRef>
          </c:val>
        </c:ser>
        <c:ser>
          <c:idx val="2"/>
          <c:order val="2"/>
          <c:tx>
            <c:strRef>
              <c:f>UE_prawo_stał._pob._najl._wykre!$A$31</c:f>
              <c:strCache>
                <c:ptCount val="1"/>
                <c:pt idx="0">
                  <c:v>WŁOCHY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UE_prawo_stał._pob._najl._wykre!$B$28:$D$28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UE_prawo_stał._pob._najl._wykre!$B$31:$D$31</c:f>
              <c:numCache>
                <c:formatCode>General</c:formatCode>
                <c:ptCount val="3"/>
                <c:pt idx="0">
                  <c:v>91</c:v>
                </c:pt>
                <c:pt idx="1">
                  <c:v>86</c:v>
                </c:pt>
                <c:pt idx="2">
                  <c:v>66</c:v>
                </c:pt>
              </c:numCache>
            </c:numRef>
          </c:val>
        </c:ser>
        <c:ser>
          <c:idx val="3"/>
          <c:order val="3"/>
          <c:tx>
            <c:strRef>
              <c:f>UE_prawo_stał._pob._najl._wykre!$A$32</c:f>
              <c:strCache>
                <c:ptCount val="1"/>
                <c:pt idx="0">
                  <c:v>BUŁGARIA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UE_prawo_stał._pob._najl._wykre!$B$28:$D$28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UE_prawo_stał._pob._najl._wykre!$B$32:$D$32</c:f>
              <c:numCache>
                <c:formatCode>General</c:formatCode>
                <c:ptCount val="3"/>
                <c:pt idx="0">
                  <c:v>66</c:v>
                </c:pt>
                <c:pt idx="1">
                  <c:v>78</c:v>
                </c:pt>
                <c:pt idx="2">
                  <c:v>98</c:v>
                </c:pt>
              </c:numCache>
            </c:numRef>
          </c:val>
        </c:ser>
        <c:ser>
          <c:idx val="4"/>
          <c:order val="4"/>
          <c:tx>
            <c:strRef>
              <c:f>UE_prawo_stał._pob._najl._wykre!$A$33</c:f>
              <c:strCache>
                <c:ptCount val="1"/>
                <c:pt idx="0">
                  <c:v>WIELKA BRYTANIA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UE_prawo_stał._pob._najl._wykre!$B$28:$D$28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UE_prawo_stał._pob._najl._wykre!$B$33:$D$33</c:f>
              <c:numCache>
                <c:formatCode>General</c:formatCode>
                <c:ptCount val="3"/>
                <c:pt idx="0">
                  <c:v>49</c:v>
                </c:pt>
                <c:pt idx="1">
                  <c:v>44</c:v>
                </c:pt>
                <c:pt idx="2">
                  <c:v>62</c:v>
                </c:pt>
              </c:numCache>
            </c:numRef>
          </c:val>
        </c:ser>
        <c:ser>
          <c:idx val="5"/>
          <c:order val="5"/>
          <c:tx>
            <c:strRef>
              <c:f>UE_prawo_stał._pob._najl._wykre!$A$34</c:f>
              <c:strCache>
                <c:ptCount val="1"/>
                <c:pt idx="0">
                  <c:v>LITWA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4530357673716432E-2"/>
                  <c:y val="1.734175714876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108631394763694E-2"/>
                  <c:y val="2.7746811438022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217262789527388E-2"/>
                  <c:y val="1.734175714876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UE_prawo_stał._pob._najl._wykre!$B$28:$D$28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UE_prawo_stał._pob._najl._wykre!$B$34:$D$34</c:f>
              <c:numCache>
                <c:formatCode>General</c:formatCode>
                <c:ptCount val="3"/>
                <c:pt idx="0">
                  <c:v>34</c:v>
                </c:pt>
                <c:pt idx="1">
                  <c:v>40</c:v>
                </c:pt>
                <c:pt idx="2">
                  <c:v>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86160"/>
        <c:axId val="333276808"/>
        <c:axId val="331694456"/>
      </c:bar3DChart>
      <c:catAx>
        <c:axId val="2868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68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332768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6886160"/>
        <c:crosses val="min"/>
        <c:crossBetween val="between"/>
      </c:valAx>
      <c:serAx>
        <c:axId val="331694456"/>
        <c:scaling>
          <c:orientation val="minMax"/>
        </c:scaling>
        <c:delete val="1"/>
        <c:axPos val="b"/>
        <c:majorTickMark val="out"/>
        <c:minorTickMark val="none"/>
        <c:tickLblPos val="nextTo"/>
        <c:crossAx val="333276808"/>
        <c:crosses val="autoZero"/>
      </c:ser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523429195006543"/>
          <c:y val="0.36140331137439025"/>
          <c:w val="0.10698835722457771"/>
          <c:h val="0.3043735092233568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3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17:</a:t>
            </a:r>
            <a:r>
              <a:rPr lang="pl-PL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</a:t>
            </a:r>
            <a:r>
              <a:rPr lang="pl-PL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czba osób (obywateli UE oraz członków ich rodzin), które w roku 2007 złożyły wniosek o zezwolenie na pobyt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2007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UE_psp_woj!#REF!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UE_psp_woj!#REF!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279944"/>
        <c:axId val="333277984"/>
        <c:axId val="331692336"/>
      </c:bar3DChart>
      <c:catAx>
        <c:axId val="33327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798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3327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9944"/>
        <c:crosses val="autoZero"/>
        <c:crossBetween val="between"/>
      </c:valAx>
      <c:serAx>
        <c:axId val="3316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7984"/>
        <c:crosses val="autoZero"/>
        <c:tickLblSkip val="4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18: </a:t>
            </a:r>
            <a:r>
              <a:rPr lang="pl-PL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Liczba osób(członków rodzin obywateli UE), które w roku 2007 złożyły wniosek o zezwolenie na pobyt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2007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UE_psp_woj!#REF!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UE_psp_woj!#REF!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278768"/>
        <c:axId val="333276024"/>
        <c:axId val="332993280"/>
      </c:bar3DChart>
      <c:catAx>
        <c:axId val="3332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60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33276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8768"/>
        <c:crosses val="autoZero"/>
        <c:crossBetween val="between"/>
      </c:valAx>
      <c:serAx>
        <c:axId val="3329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6024"/>
        <c:crosses val="autoZero"/>
        <c:tickLblSkip val="4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23: Cudzoziemcy, którzy w latach 2014-2016 ubiegali się o wydanie karty pobytu członka rodziny obywatela UE</a:t>
            </a:r>
          </a:p>
        </c:rich>
      </c:tx>
      <c:layout>
        <c:manualLayout>
          <c:xMode val="edge"/>
          <c:yMode val="edge"/>
          <c:x val="0.11402173341583458"/>
          <c:y val="2.31362467866323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title>
    <c:autoTitleDeleted val="0"/>
    <c:view3D>
      <c:rotX val="20"/>
      <c:hPercent val="100"/>
      <c:rotY val="130"/>
      <c:depthPercent val="100"/>
      <c:rAngAx val="0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5.5469995508411009E-2"/>
          <c:y val="0.17223650385604114"/>
          <c:w val="0.54391412262414129"/>
          <c:h val="0.7917737789203085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'rodz UE_prawopobytu_najl._wykre'!$A$29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'rodz UE_prawopobytu_najl._wykre'!$B$29:$D$29</c:f>
              <c:numCache>
                <c:formatCode>#,##0</c:formatCode>
                <c:ptCount val="3"/>
                <c:pt idx="0">
                  <c:v>80</c:v>
                </c:pt>
                <c:pt idx="1">
                  <c:v>112</c:v>
                </c:pt>
                <c:pt idx="2">
                  <c:v>111</c:v>
                </c:pt>
              </c:numCache>
            </c:numRef>
          </c:val>
        </c:ser>
        <c:ser>
          <c:idx val="1"/>
          <c:order val="1"/>
          <c:tx>
            <c:strRef>
              <c:f>'rodz UE_prawopobytu_najl._wykre'!$A$30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'rodz UE_prawopobytu_najl._wykre'!$B$30:$D$30</c:f>
              <c:numCache>
                <c:formatCode>General</c:formatCode>
                <c:ptCount val="3"/>
                <c:pt idx="0">
                  <c:v>28</c:v>
                </c:pt>
                <c:pt idx="1">
                  <c:v>46</c:v>
                </c:pt>
                <c:pt idx="2">
                  <c:v>59</c:v>
                </c:pt>
              </c:numCache>
            </c:numRef>
          </c:val>
        </c:ser>
        <c:ser>
          <c:idx val="2"/>
          <c:order val="2"/>
          <c:tx>
            <c:strRef>
              <c:f>'rodz UE_prawopobytu_najl._wykre'!$A$31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'rodz UE_prawopobytu_najl._wykre'!$B$31:$D$31</c:f>
              <c:numCache>
                <c:formatCode>General</c:formatCode>
                <c:ptCount val="3"/>
                <c:pt idx="0">
                  <c:v>16</c:v>
                </c:pt>
                <c:pt idx="1">
                  <c:v>31</c:v>
                </c:pt>
                <c:pt idx="2">
                  <c:v>25</c:v>
                </c:pt>
              </c:numCache>
            </c:numRef>
          </c:val>
        </c:ser>
        <c:ser>
          <c:idx val="3"/>
          <c:order val="3"/>
          <c:tx>
            <c:strRef>
              <c:f>'rodz UE_prawopobytu_najl._wykre'!$A$32</c:f>
              <c:strCache>
                <c:ptCount val="1"/>
                <c:pt idx="0">
                  <c:v>STANY ZJEDNOCZONE AMERYKI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'rodz UE_prawopobytu_najl._wykre'!$B$32:$D$32</c:f>
              <c:numCache>
                <c:formatCode>General</c:formatCode>
                <c:ptCount val="3"/>
                <c:pt idx="0">
                  <c:v>16</c:v>
                </c:pt>
                <c:pt idx="1">
                  <c:v>12</c:v>
                </c:pt>
                <c:pt idx="2">
                  <c:v>10</c:v>
                </c:pt>
              </c:numCache>
            </c:numRef>
          </c:val>
        </c:ser>
        <c:ser>
          <c:idx val="4"/>
          <c:order val="4"/>
          <c:tx>
            <c:strRef>
              <c:f>'rodz UE_prawopobytu_najl._wykre'!$A$33</c:f>
              <c:strCache>
                <c:ptCount val="1"/>
                <c:pt idx="0">
                  <c:v>CHINY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4625228519195524E-2"/>
                  <c:y val="1.453224341507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12614259597762E-3"/>
                  <c:y val="2.1798365122615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12614259597762E-3"/>
                  <c:y val="2.5431425976385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'rodz UE_prawopobytu_najl._wykre'!$B$33:$D$33</c:f>
              <c:numCache>
                <c:formatCode>General</c:formatCode>
                <c:ptCount val="3"/>
                <c:pt idx="0">
                  <c:v>15</c:v>
                </c:pt>
                <c:pt idx="1">
                  <c:v>11</c:v>
                </c:pt>
                <c:pt idx="2">
                  <c:v>9</c:v>
                </c:pt>
              </c:numCache>
            </c:numRef>
          </c:val>
        </c:ser>
        <c:ser>
          <c:idx val="5"/>
          <c:order val="5"/>
          <c:tx>
            <c:strRef>
              <c:f>'rodz UE_prawopobytu_najl._wykre'!$A$34</c:f>
              <c:strCache>
                <c:ptCount val="1"/>
                <c:pt idx="0">
                  <c:v>INDIE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7062766605728214E-2"/>
                  <c:y val="1.0899182561307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187690432663011E-2"/>
                  <c:y val="3.996366939146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011276012802E-2"/>
                  <c:y val="9.809264305177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'rodz UE_prawopobytu_najl._wykre'!$B$28:$D$28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'rodz UE_prawopobytu_najl._wykre'!$B$34:$D$34</c:f>
              <c:numCache>
                <c:formatCode>General</c:formatCode>
                <c:ptCount val="3"/>
                <c:pt idx="0">
                  <c:v>6</c:v>
                </c:pt>
                <c:pt idx="1">
                  <c:v>10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3277200"/>
        <c:axId val="333276416"/>
        <c:axId val="332991160"/>
      </c:bar3DChart>
      <c:catAx>
        <c:axId val="3332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641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3327641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7200"/>
        <c:crosses val="autoZero"/>
        <c:crossBetween val="between"/>
      </c:valAx>
      <c:serAx>
        <c:axId val="332991160"/>
        <c:scaling>
          <c:orientation val="minMax"/>
        </c:scaling>
        <c:delete val="1"/>
        <c:axPos val="b"/>
        <c:majorTickMark val="out"/>
        <c:minorTickMark val="none"/>
        <c:tickLblPos val="nextTo"/>
        <c:crossAx val="333276416"/>
        <c:crosses val="autoZero"/>
      </c:ser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7334409084842828"/>
          <c:y val="0.40359897172236503"/>
          <c:w val="0.3189523959736158"/>
          <c:h val="0.3213367609254498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24: </a:t>
            </a:r>
            <a:r>
              <a:rPr lang="pl-PL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Liczba osób, które w latach 2014-2016 złożyły wniosek o nadanie statusu uchodźcy w RP</a:t>
            </a:r>
          </a:p>
        </c:rich>
      </c:tx>
      <c:layout>
        <c:manualLayout>
          <c:xMode val="edge"/>
          <c:yMode val="edge"/>
          <c:x val="0.11093264467343511"/>
          <c:y val="3.104204689645582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title>
    <c:autoTitleDeleted val="0"/>
    <c:view3D>
      <c:rotX val="20"/>
      <c:hPercent val="100"/>
      <c:rotY val="130"/>
      <c:depthPercent val="100"/>
      <c:rAngAx val="0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6.5916450459432202E-2"/>
          <c:y val="0.15077621645498768"/>
          <c:w val="0.70739605371097969"/>
          <c:h val="0.8181827039983889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nsuch_najliczniejsze!$A$27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chemeClr val="accent6">
                <a:tint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nsuch_najliczniejsze!$B$26:$D$26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nsuch_najliczniejsze!$B$27:$D$27</c:f>
              <c:numCache>
                <c:formatCode>#,##0</c:formatCode>
                <c:ptCount val="3"/>
                <c:pt idx="0">
                  <c:v>4112</c:v>
                </c:pt>
                <c:pt idx="1">
                  <c:v>7989</c:v>
                </c:pt>
                <c:pt idx="2">
                  <c:v>8992</c:v>
                </c:pt>
              </c:numCache>
            </c:numRef>
          </c:val>
        </c:ser>
        <c:ser>
          <c:idx val="1"/>
          <c:order val="1"/>
          <c:tx>
            <c:strRef>
              <c:f>nsuch_najliczniejsze!$A$28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chemeClr val="accent6">
                <a:tint val="7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nsuch_najliczniejsze!$B$26:$D$26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nsuch_najliczniejsze!$B$28:$D$28</c:f>
              <c:numCache>
                <c:formatCode>#,##0</c:formatCode>
                <c:ptCount val="3"/>
                <c:pt idx="0">
                  <c:v>2318</c:v>
                </c:pt>
                <c:pt idx="1">
                  <c:v>2305</c:v>
                </c:pt>
                <c:pt idx="2">
                  <c:v>1306</c:v>
                </c:pt>
              </c:numCache>
            </c:numRef>
          </c:val>
        </c:ser>
        <c:ser>
          <c:idx val="2"/>
          <c:order val="2"/>
          <c:tx>
            <c:strRef>
              <c:f>nsuch_najliczniejsze!$A$29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chemeClr val="accent6">
                <a:tint val="9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nsuch_najliczniejsze!$B$26:$D$26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nsuch_najliczniejsze!$B$29:$D$29</c:f>
              <c:numCache>
                <c:formatCode>#,##0</c:formatCode>
                <c:ptCount val="3"/>
                <c:pt idx="0">
                  <c:v>107</c:v>
                </c:pt>
                <c:pt idx="1">
                  <c:v>541</c:v>
                </c:pt>
                <c:pt idx="2">
                  <c:v>882</c:v>
                </c:pt>
              </c:numCache>
            </c:numRef>
          </c:val>
        </c:ser>
        <c:ser>
          <c:idx val="3"/>
          <c:order val="3"/>
          <c:tx>
            <c:strRef>
              <c:f>nsuch_najliczniejsze!$A$30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chemeClr val="accent6">
                <a:shade val="9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nsuch_najliczniejsze!$B$26:$D$26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nsuch_najliczniejsze!$B$30:$D$30</c:f>
              <c:numCache>
                <c:formatCode>#,##0</c:formatCode>
                <c:ptCount val="3"/>
                <c:pt idx="0">
                  <c:v>726</c:v>
                </c:pt>
                <c:pt idx="1">
                  <c:v>394</c:v>
                </c:pt>
                <c:pt idx="2">
                  <c:v>124</c:v>
                </c:pt>
              </c:numCache>
            </c:numRef>
          </c:val>
        </c:ser>
        <c:ser>
          <c:idx val="4"/>
          <c:order val="4"/>
          <c:tx>
            <c:strRef>
              <c:f>nsuch_najliczniejsze!$A$31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6">
                <a:shade val="7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nsuch_najliczniejsze!$B$26:$D$26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nsuch_najliczniejsze!$B$31:$D$31</c:f>
              <c:numCache>
                <c:formatCode>#,##0</c:formatCode>
                <c:ptCount val="3"/>
                <c:pt idx="0">
                  <c:v>135</c:v>
                </c:pt>
                <c:pt idx="1">
                  <c:v>195</c:v>
                </c:pt>
                <c:pt idx="2">
                  <c:v>344</c:v>
                </c:pt>
              </c:numCache>
            </c:numRef>
          </c:val>
        </c:ser>
        <c:ser>
          <c:idx val="5"/>
          <c:order val="5"/>
          <c:tx>
            <c:strRef>
              <c:f>nsuch_najliczniejsze!$A$32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6">
                <a:shade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1963476065774293E-2"/>
                  <c:y val="7.78588807785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246581499043964E-2"/>
                  <c:y val="7.78588807785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379003232122251E-2"/>
                  <c:y val="7.1370640713706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nsuch_najliczniejsze!$B$26:$D$26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nsuch_najliczniejsze!$B$32:$D$32</c:f>
              <c:numCache>
                <c:formatCode>#,##0</c:formatCode>
                <c:ptCount val="3"/>
                <c:pt idx="0">
                  <c:v>795</c:v>
                </c:pt>
                <c:pt idx="1">
                  <c:v>901</c:v>
                </c:pt>
                <c:pt idx="2">
                  <c:v>671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3274064"/>
        <c:axId val="333275240"/>
        <c:axId val="332987344"/>
      </c:bar3DChart>
      <c:catAx>
        <c:axId val="3332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524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3327524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274064"/>
        <c:crosses val="autoZero"/>
        <c:crossBetween val="between"/>
      </c:valAx>
      <c:serAx>
        <c:axId val="332987344"/>
        <c:scaling>
          <c:orientation val="minMax"/>
        </c:scaling>
        <c:delete val="1"/>
        <c:axPos val="b"/>
        <c:majorTickMark val="out"/>
        <c:minorTickMark val="none"/>
        <c:tickLblPos val="nextTo"/>
        <c:crossAx val="333275240"/>
        <c:crosses val="autoZero"/>
      </c:ser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4244440506029994"/>
          <c:y val="0.41942697560155973"/>
          <c:w val="0.14791013663484986"/>
          <c:h val="0.275938885122803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000" b="1" i="0" baseline="0">
                <a:effectLst/>
              </a:rPr>
              <a:t>Wykres 4: Liczba zaproszeń wystawionych przez osoby prawne 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i wpisanych do ewidencji zaproszeń w latach 2014-2016 </a:t>
            </a:r>
            <a:br>
              <a:rPr lang="pl-PL" sz="1000" b="1" i="0" baseline="0">
                <a:effectLst/>
              </a:rPr>
            </a:br>
            <a:r>
              <a:rPr lang="pl-PL" sz="1000" b="1" i="0" baseline="0">
                <a:effectLst/>
              </a:rPr>
              <a:t>(najliczniejsze obywatelstwa)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r>
              <a:rPr lang="pl-PL" sz="1000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20"/>
      <c:hPercent val="100"/>
      <c:rotY val="224"/>
      <c:depthPercent val="100"/>
      <c:rAngAx val="0"/>
      <c:perspective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678530043519383"/>
          <c:y val="0.38481724580902044"/>
          <c:w val="0.58804569811258245"/>
          <c:h val="0.37696383262924449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9525" cap="flat" cmpd="sng" algn="ctr">
                <a:solidFill>
                  <a:schemeClr val="accent5">
                    <a:tint val="5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5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9525" cap="flat" cmpd="sng" algn="ctr">
                <a:solidFill>
                  <a:schemeClr val="accent5">
                    <a:tint val="7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7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9525" cap="flat" cmpd="sng" algn="ctr">
                <a:solidFill>
                  <a:schemeClr val="accent5">
                    <a:tint val="9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tint val="9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9525" cap="flat" cmpd="sng" algn="ctr">
                <a:solidFill>
                  <a:schemeClr val="accent5">
                    <a:shade val="9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9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9525" cap="flat" cmpd="sng" algn="ctr">
                <a:solidFill>
                  <a:schemeClr val="accent5">
                    <a:shade val="7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7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9525" cap="flat" cmpd="sng" algn="ctr">
                <a:solidFill>
                  <a:schemeClr val="accent5">
                    <a:shade val="50000"/>
                    <a:shade val="5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  <a:sp3d contourW="9525">
                <a:contourClr>
                  <a:schemeClr val="accent5">
                    <a:shade val="50000"/>
                    <a:shade val="50000"/>
                    <a:shade val="95000"/>
                    <a:satMod val="105000"/>
                  </a:scheme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'ZAPROSZ NAJLICZ. WYKR'!$B$37:$B$42</c:f>
              <c:strCache>
                <c:ptCount val="6"/>
                <c:pt idx="0">
                  <c:v>UKRAINA</c:v>
                </c:pt>
                <c:pt idx="1">
                  <c:v>CHINY</c:v>
                </c:pt>
                <c:pt idx="2">
                  <c:v>BIAŁORUŚ</c:v>
                </c:pt>
                <c:pt idx="3">
                  <c:v>IRAK</c:v>
                </c:pt>
                <c:pt idx="4">
                  <c:v>ROSJA</c:v>
                </c:pt>
                <c:pt idx="5">
                  <c:v>POZOSTAŁE</c:v>
                </c:pt>
              </c:strCache>
            </c:strRef>
          </c:cat>
          <c:val>
            <c:numRef>
              <c:f>'ZAPROSZ NAJLICZ. WYKR'!$C$37:$C$42</c:f>
              <c:numCache>
                <c:formatCode>General</c:formatCode>
                <c:ptCount val="6"/>
                <c:pt idx="0">
                  <c:v>2557</c:v>
                </c:pt>
                <c:pt idx="1">
                  <c:v>1411</c:v>
                </c:pt>
                <c:pt idx="2">
                  <c:v>842</c:v>
                </c:pt>
                <c:pt idx="3">
                  <c:v>602</c:v>
                </c:pt>
                <c:pt idx="4">
                  <c:v>350</c:v>
                </c:pt>
                <c:pt idx="5">
                  <c:v>2204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3.3786276715410575E-2"/>
          <c:y val="0.89069839456187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6940382452194"/>
          <c:y val="0.33937753049007674"/>
          <c:w val="0.7385148913634475"/>
          <c:h val="0.425759329752655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5"/>
              <c:layout>
                <c:manualLayout>
                  <c:x val="2.6333494027532523E-3"/>
                  <c:y val="3.98883893456535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nsuch_dec_najliczniejsze_wykres!$A$5:$A$10</c:f>
              <c:strCache>
                <c:ptCount val="6"/>
                <c:pt idx="0">
                  <c:v>SYRIA</c:v>
                </c:pt>
                <c:pt idx="1">
                  <c:v>UKRAINA</c:v>
                </c:pt>
                <c:pt idx="2">
                  <c:v>ROSJA</c:v>
                </c:pt>
                <c:pt idx="3">
                  <c:v>TURKMENISTAN</c:v>
                </c:pt>
                <c:pt idx="4">
                  <c:v>TADŻYKISTAN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nsuch_dec_najliczniejsze_wykres!$B$5:$B$10</c:f>
              <c:numCache>
                <c:formatCode>General</c:formatCode>
                <c:ptCount val="6"/>
                <c:pt idx="0">
                  <c:v>40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27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80465940609348352"/>
          <c:y val="0.90709484198487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343410398821167E-2"/>
          <c:y val="0.28028797340771272"/>
          <c:w val="0.76961827856917731"/>
          <c:h val="0.46693818445108159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nsuch_dec_najliczniejsze_wykres!$D$5:$D$10</c:f>
              <c:strCache>
                <c:ptCount val="6"/>
                <c:pt idx="0">
                  <c:v>SYRIA</c:v>
                </c:pt>
                <c:pt idx="1">
                  <c:v>BEZ OBYWATELSTWA</c:v>
                </c:pt>
                <c:pt idx="2">
                  <c:v>ROSJA</c:v>
                </c:pt>
                <c:pt idx="3">
                  <c:v>AFGANISTAN</c:v>
                </c:pt>
                <c:pt idx="4">
                  <c:v>IRAK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nsuch_dec_najliczniejsze_wykres!$E$5:$E$10</c:f>
              <c:numCache>
                <c:formatCode>General</c:formatCode>
                <c:ptCount val="6"/>
                <c:pt idx="0">
                  <c:v>388</c:v>
                </c:pt>
                <c:pt idx="1">
                  <c:v>67</c:v>
                </c:pt>
                <c:pt idx="2">
                  <c:v>60</c:v>
                </c:pt>
                <c:pt idx="3">
                  <c:v>56</c:v>
                </c:pt>
                <c:pt idx="4">
                  <c:v>49</c:v>
                </c:pt>
                <c:pt idx="5">
                  <c:v>98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2.0259853410439857E-2"/>
          <c:y val="0.90278885352096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07936222549099"/>
          <c:y val="0.33096536523439019"/>
          <c:w val="0.77199747334487767"/>
          <c:h val="0.44088297473454119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nsuch_dec_najliczniejsze_wykres!$A$28:$A$33</c:f>
              <c:strCache>
                <c:ptCount val="6"/>
                <c:pt idx="0">
                  <c:v>ROSJA</c:v>
                </c:pt>
                <c:pt idx="1">
                  <c:v>UKRAINA</c:v>
                </c:pt>
                <c:pt idx="2">
                  <c:v>IRAK</c:v>
                </c:pt>
                <c:pt idx="3">
                  <c:v>TADŻYKISTAN</c:v>
                </c:pt>
                <c:pt idx="4">
                  <c:v>LIBIA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nsuch_dec_najliczniejsze_wykres!$B$28:$B$33</c:f>
              <c:numCache>
                <c:formatCode>General</c:formatCode>
                <c:ptCount val="6"/>
                <c:pt idx="0">
                  <c:v>57</c:v>
                </c:pt>
                <c:pt idx="1">
                  <c:v>51</c:v>
                </c:pt>
                <c:pt idx="2">
                  <c:v>15</c:v>
                </c:pt>
                <c:pt idx="3">
                  <c:v>7</c:v>
                </c:pt>
                <c:pt idx="4">
                  <c:v>4</c:v>
                </c:pt>
                <c:pt idx="5" formatCode="#,##0">
                  <c:v>16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75639198565525834"/>
          <c:y val="0.8785870516185476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400904182131419"/>
          <c:y val="0.33096536523439019"/>
          <c:w val="0.80375445331446349"/>
          <c:h val="0.46107941805287583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2"/>
              <c:layout>
                <c:manualLayout>
                  <c:x val="-3.2544928059900731E-2"/>
                  <c:y val="6.302403688900589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nsuch_dec_najliczniejsze_wykres!$D$28:$D$33</c:f>
              <c:strCache>
                <c:ptCount val="6"/>
                <c:pt idx="0">
                  <c:v>ROSJA</c:v>
                </c:pt>
                <c:pt idx="1">
                  <c:v>UKRAINA</c:v>
                </c:pt>
                <c:pt idx="2">
                  <c:v>IRAK</c:v>
                </c:pt>
                <c:pt idx="3">
                  <c:v>SYRIA</c:v>
                </c:pt>
                <c:pt idx="4">
                  <c:v>KAZACHSTAN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nsuch_dec_najliczniejsze_wykres!$E$28:$E$33</c:f>
              <c:numCache>
                <c:formatCode>General</c:formatCode>
                <c:ptCount val="6"/>
                <c:pt idx="0">
                  <c:v>268</c:v>
                </c:pt>
                <c:pt idx="1">
                  <c:v>63</c:v>
                </c:pt>
                <c:pt idx="2">
                  <c:v>54</c:v>
                </c:pt>
                <c:pt idx="3">
                  <c:v>23</c:v>
                </c:pt>
                <c:pt idx="4">
                  <c:v>14</c:v>
                </c:pt>
                <c:pt idx="5">
                  <c:v>65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4.5531827976755791E-2"/>
          <c:y val="0.87996533375524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6947173773696"/>
          <c:y val="0.33096536523439019"/>
          <c:w val="0.75407906696487836"/>
          <c:h val="0.43520341274887325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tint val="54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54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54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77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77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77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76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76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3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53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53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3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53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53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nsuch_dec_najliczniejsze_wykres!$A$48:$A$52</c:f>
              <c:strCache>
                <c:ptCount val="5"/>
                <c:pt idx="0">
                  <c:v>ROSJA</c:v>
                </c:pt>
                <c:pt idx="1">
                  <c:v>ARMENIA</c:v>
                </c:pt>
                <c:pt idx="2">
                  <c:v>BIAŁORUŚ</c:v>
                </c:pt>
                <c:pt idx="3">
                  <c:v>EGIPT</c:v>
                </c:pt>
                <c:pt idx="4">
                  <c:v>POZOSTAŁE</c:v>
                </c:pt>
              </c:strCache>
            </c:strRef>
          </c:cat>
          <c:val>
            <c:numRef>
              <c:f>nsuch_dec_najliczniejsze_wykres!$B$48:$B$52</c:f>
              <c:numCache>
                <c:formatCode>General</c:formatCode>
                <c:ptCount val="5"/>
                <c:pt idx="0">
                  <c:v>35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 formatCode="#,##0">
                  <c:v>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77995200599925008"/>
          <c:y val="0.8956280464941882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51931008623923"/>
          <c:y val="0.32257954821953089"/>
          <c:w val="0.80375445331446349"/>
          <c:h val="0.46107941805287583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4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5"/>
              <c:layout>
                <c:manualLayout>
                  <c:x val="-9.3114789222775718E-3"/>
                  <c:y val="-6.99244325228577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nsuch_dec_najliczniejsze_wykres!$D$48:$D$53</c:f>
              <c:strCache>
                <c:ptCount val="6"/>
                <c:pt idx="0">
                  <c:v>ROSJA</c:v>
                </c:pt>
                <c:pt idx="1">
                  <c:v>GRUZJA</c:v>
                </c:pt>
                <c:pt idx="2">
                  <c:v>ARMENIA</c:v>
                </c:pt>
                <c:pt idx="3">
                  <c:v>UKRAINA</c:v>
                </c:pt>
                <c:pt idx="4">
                  <c:v>AFGANISTAN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nsuch_dec_najliczniejsze_wykres!$E$48:$E$53</c:f>
              <c:numCache>
                <c:formatCode>General</c:formatCode>
                <c:ptCount val="6"/>
                <c:pt idx="0">
                  <c:v>328</c:v>
                </c:pt>
                <c:pt idx="1">
                  <c:v>50</c:v>
                </c:pt>
                <c:pt idx="2">
                  <c:v>28</c:v>
                </c:pt>
                <c:pt idx="3">
                  <c:v>18</c:v>
                </c:pt>
                <c:pt idx="4">
                  <c:v>9</c:v>
                </c:pt>
                <c:pt idx="5" formatCode="#,##0">
                  <c:v>38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3.9016116961283445E-2"/>
          <c:y val="0.883453484941747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84694435967546"/>
          <c:y val="0.3143505566265013"/>
          <c:w val="0.85759668595642413"/>
          <c:h val="0.49039190508927805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2"/>
              <c:layout>
                <c:manualLayout>
                  <c:x val="7.7405685735066246E-2"/>
                  <c:y val="2.07407068302508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5925539428053417E-3"/>
                  <c:y val="-6.68436794237929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nsuch_dec_najliczniejsze_wykres!$A$68:$A$73</c:f>
              <c:strCache>
                <c:ptCount val="6"/>
                <c:pt idx="0">
                  <c:v>ROSJA</c:v>
                </c:pt>
                <c:pt idx="1">
                  <c:v>UKRAINA</c:v>
                </c:pt>
                <c:pt idx="2">
                  <c:v>TADŻYKISTAN</c:v>
                </c:pt>
                <c:pt idx="3">
                  <c:v>WIETNAM</c:v>
                </c:pt>
                <c:pt idx="4">
                  <c:v>GRUZJA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nsuch_dec_najliczniejsze_wykres!$B$68:$B$73</c:f>
              <c:numCache>
                <c:formatCode>General</c:formatCode>
                <c:ptCount val="6"/>
                <c:pt idx="0">
                  <c:v>1125</c:v>
                </c:pt>
                <c:pt idx="1">
                  <c:v>696</c:v>
                </c:pt>
                <c:pt idx="2">
                  <c:v>109</c:v>
                </c:pt>
                <c:pt idx="3">
                  <c:v>51</c:v>
                </c:pt>
                <c:pt idx="4">
                  <c:v>36</c:v>
                </c:pt>
                <c:pt idx="5" formatCode="#,##0">
                  <c:v>171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77790497616369381"/>
          <c:y val="0.8743543723701203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400904182131419"/>
          <c:y val="0.33096536523439019"/>
          <c:w val="0.80375445331446349"/>
          <c:h val="0.46107941805287583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4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2"/>
              <c:layout>
                <c:manualLayout>
                  <c:x val="8.274679950720451E-2"/>
                  <c:y val="2.17372828396450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4842251861374229E-3"/>
                  <c:y val="-7.02542182227221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nsuch_dec_najliczniejsze_wykres!$D$68:$D$73</c:f>
              <c:strCache>
                <c:ptCount val="6"/>
                <c:pt idx="0">
                  <c:v>UKRAINA</c:v>
                </c:pt>
                <c:pt idx="1">
                  <c:v>ROSJA</c:v>
                </c:pt>
                <c:pt idx="2">
                  <c:v>GRUZJA</c:v>
                </c:pt>
                <c:pt idx="3">
                  <c:v>KIRGISTAN</c:v>
                </c:pt>
                <c:pt idx="4">
                  <c:v>TADŻYKISTAN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nsuch_dec_najliczniejsze_wykres!$E$68:$E$73</c:f>
              <c:numCache>
                <c:formatCode>#,##0</c:formatCode>
                <c:ptCount val="6"/>
                <c:pt idx="0">
                  <c:v>3116</c:v>
                </c:pt>
                <c:pt idx="1">
                  <c:v>2797</c:v>
                </c:pt>
                <c:pt idx="2">
                  <c:v>290</c:v>
                </c:pt>
                <c:pt idx="3">
                  <c:v>140</c:v>
                </c:pt>
                <c:pt idx="4">
                  <c:v>127</c:v>
                </c:pt>
                <c:pt idx="5">
                  <c:v>592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2016</a:t>
            </a:r>
          </a:p>
        </c:rich>
      </c:tx>
      <c:layout>
        <c:manualLayout>
          <c:xMode val="edge"/>
          <c:yMode val="edge"/>
          <c:x val="3.8085669291338567E-2"/>
          <c:y val="0.87073510502179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84694435967546"/>
          <c:y val="0.23428859791409093"/>
          <c:w val="0.88715296587926507"/>
          <c:h val="0.51645630165689005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5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5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1"/>
              <c:layout>
                <c:manualLayout>
                  <c:x val="0.12214813648293964"/>
                  <c:y val="9.149316458142119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332808398950131E-3"/>
                  <c:y val="-9.28238571405568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nsuch_dec_najliczniejsze_wykres!$A$83:$A$88</c:f>
              <c:strCache>
                <c:ptCount val="6"/>
                <c:pt idx="0">
                  <c:v>ROSJA</c:v>
                </c:pt>
                <c:pt idx="1">
                  <c:v>TADŻYKISTAN</c:v>
                </c:pt>
                <c:pt idx="2">
                  <c:v>UKRAINA</c:v>
                </c:pt>
                <c:pt idx="3">
                  <c:v>ARMENIA</c:v>
                </c:pt>
                <c:pt idx="4">
                  <c:v>GRUZJA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nsuch_dec_najliczniejsze_wykres!$B$83:$B$88</c:f>
              <c:numCache>
                <c:formatCode>General</c:formatCode>
                <c:ptCount val="6"/>
                <c:pt idx="0">
                  <c:v>7701</c:v>
                </c:pt>
                <c:pt idx="1">
                  <c:v>649</c:v>
                </c:pt>
                <c:pt idx="2">
                  <c:v>434</c:v>
                </c:pt>
                <c:pt idx="3">
                  <c:v>296</c:v>
                </c:pt>
                <c:pt idx="4">
                  <c:v>99</c:v>
                </c:pt>
                <c:pt idx="5" formatCode="#,##0">
                  <c:v>422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2014-2016</a:t>
            </a:r>
          </a:p>
        </c:rich>
      </c:tx>
      <c:layout>
        <c:manualLayout>
          <c:xMode val="edge"/>
          <c:yMode val="edge"/>
          <c:x val="0.76204601217246892"/>
          <c:y val="0.8543447069116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400904182131419"/>
          <c:y val="0.33096536523439019"/>
          <c:w val="0.80375445331446349"/>
          <c:h val="0.46107941805287583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tint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tint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tint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9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9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9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shade val="7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7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7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4">
                      <a:shade val="50000"/>
                      <a:tint val="75000"/>
                      <a:shade val="95000"/>
                      <a:satMod val="175000"/>
                    </a:schemeClr>
                  </a:gs>
                  <a:gs pos="12000">
                    <a:schemeClr val="accent4">
                      <a:shade val="50000"/>
                      <a:tint val="90000"/>
                      <a:shade val="90000"/>
                      <a:satMod val="150000"/>
                    </a:schemeClr>
                  </a:gs>
                  <a:gs pos="100000">
                    <a:schemeClr val="accent4">
                      <a:shade val="50000"/>
                      <a:tint val="100000"/>
                      <a:shade val="75000"/>
                      <a:satMod val="150000"/>
                    </a:schemeClr>
                  </a:gs>
                </a:gsLst>
                <a:lin ang="16200000" scaled="1"/>
              </a:gradFill>
              <a:ln>
                <a:noFill/>
              </a:ln>
              <a:effectLst/>
              <a:scene3d>
                <a:camera prst="orthographicFront">
                  <a:rot lat="0" lon="0" rev="0"/>
                </a:camera>
                <a:lightRig rig="freezing" dir="t">
                  <a:rot lat="0" lon="0" rev="6000000"/>
                </a:lightRig>
              </a:scene3d>
              <a:sp3d prstMaterial="dkEdge">
                <a:bevelT w="44450" h="25400"/>
                <a:contourClr>
                  <a:scrgbClr r="0" g="0" b="0">
                    <a:shade val="30000"/>
                  </a:scrgbClr>
                </a:contourClr>
              </a:sp3d>
            </c:spPr>
          </c:dPt>
          <c:dLbls>
            <c:dLbl>
              <c:idx val="5"/>
              <c:layout>
                <c:manualLayout>
                  <c:x val="-9.2777073094069129E-3"/>
                  <c:y val="-5.50048516662689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nsuch_dec_najliczniejsze_wykres!$D$83:$D$88</c:f>
              <c:strCache>
                <c:ptCount val="6"/>
                <c:pt idx="0">
                  <c:v>ROSJA</c:v>
                </c:pt>
                <c:pt idx="1">
                  <c:v>UKRAINA</c:v>
                </c:pt>
                <c:pt idx="2">
                  <c:v>TADŻYKISTAN</c:v>
                </c:pt>
                <c:pt idx="3">
                  <c:v>GRUZJA</c:v>
                </c:pt>
                <c:pt idx="4">
                  <c:v>ARMENIA</c:v>
                </c:pt>
                <c:pt idx="5">
                  <c:v>POZOSTAŁE</c:v>
                </c:pt>
              </c:strCache>
            </c:strRef>
          </c:cat>
          <c:val>
            <c:numRef>
              <c:f>nsuch_dec_najliczniejsze_wykres!$E$83:$E$88</c:f>
              <c:numCache>
                <c:formatCode>General</c:formatCode>
                <c:ptCount val="6"/>
                <c:pt idx="0" formatCode="#,##0">
                  <c:v>18089</c:v>
                </c:pt>
                <c:pt idx="1">
                  <c:v>1570</c:v>
                </c:pt>
                <c:pt idx="2">
                  <c:v>1228</c:v>
                </c:pt>
                <c:pt idx="3">
                  <c:v>1121</c:v>
                </c:pt>
                <c:pt idx="4">
                  <c:v>564</c:v>
                </c:pt>
                <c:pt idx="5" formatCode="#,##0">
                  <c:v>1212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v>osiedlenie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36"/>
              <c:pt idx="0">
                <c:v>2003 I</c:v>
              </c:pt>
              <c:pt idx="1">
                <c:v>2003 II</c:v>
              </c:pt>
              <c:pt idx="2">
                <c:v>2003 III</c:v>
              </c:pt>
              <c:pt idx="3">
                <c:v>2003 IV</c:v>
              </c:pt>
              <c:pt idx="4">
                <c:v>2003 V</c:v>
              </c:pt>
              <c:pt idx="5">
                <c:v>2003 VI</c:v>
              </c:pt>
              <c:pt idx="6">
                <c:v>2003 VII</c:v>
              </c:pt>
              <c:pt idx="7">
                <c:v>2003 VIII</c:v>
              </c:pt>
              <c:pt idx="8">
                <c:v>2003 IX</c:v>
              </c:pt>
              <c:pt idx="9">
                <c:v>2003 X</c:v>
              </c:pt>
              <c:pt idx="10">
                <c:v>2003 XI</c:v>
              </c:pt>
              <c:pt idx="11">
                <c:v>2003 XII</c:v>
              </c:pt>
              <c:pt idx="12">
                <c:v>2004 I</c:v>
              </c:pt>
              <c:pt idx="13">
                <c:v>2004 II</c:v>
              </c:pt>
              <c:pt idx="14">
                <c:v>2004 III</c:v>
              </c:pt>
              <c:pt idx="15">
                <c:v>2004 IV</c:v>
              </c:pt>
              <c:pt idx="16">
                <c:v>2004 V</c:v>
              </c:pt>
              <c:pt idx="17">
                <c:v>2004 VI</c:v>
              </c:pt>
              <c:pt idx="18">
                <c:v>2004 VII</c:v>
              </c:pt>
              <c:pt idx="19">
                <c:v>2004 VIII</c:v>
              </c:pt>
              <c:pt idx="20">
                <c:v>2004 IX</c:v>
              </c:pt>
              <c:pt idx="21">
                <c:v>2004 X</c:v>
              </c:pt>
              <c:pt idx="22">
                <c:v>2004 XI</c:v>
              </c:pt>
              <c:pt idx="23">
                <c:v>2004 XII</c:v>
              </c:pt>
              <c:pt idx="24">
                <c:v>2005 I</c:v>
              </c:pt>
              <c:pt idx="25">
                <c:v>2005 II</c:v>
              </c:pt>
              <c:pt idx="26">
                <c:v>2005 III</c:v>
              </c:pt>
              <c:pt idx="27">
                <c:v>2005 IV</c:v>
              </c:pt>
              <c:pt idx="28">
                <c:v>2005 V</c:v>
              </c:pt>
              <c:pt idx="29">
                <c:v>2005 VI</c:v>
              </c:pt>
              <c:pt idx="30">
                <c:v>2005 VII</c:v>
              </c:pt>
              <c:pt idx="31">
                <c:v>2005 VIII</c:v>
              </c:pt>
              <c:pt idx="32">
                <c:v>2005 IX</c:v>
              </c:pt>
              <c:pt idx="33">
                <c:v>2005 X</c:v>
              </c:pt>
              <c:pt idx="34">
                <c:v>2005 XI</c:v>
              </c:pt>
              <c:pt idx="35">
                <c:v>2005 XII</c:v>
              </c:pt>
            </c:strLit>
          </c:cat>
          <c:val>
            <c:numLit>
              <c:formatCode>General</c:formatCode>
              <c:ptCount val="37"/>
              <c:pt idx="0">
                <c:v>141</c:v>
              </c:pt>
              <c:pt idx="1">
                <c:v>155</c:v>
              </c:pt>
              <c:pt idx="2">
                <c:v>158</c:v>
              </c:pt>
              <c:pt idx="3">
                <c:v>133</c:v>
              </c:pt>
              <c:pt idx="4">
                <c:v>144</c:v>
              </c:pt>
              <c:pt idx="5">
                <c:v>131</c:v>
              </c:pt>
              <c:pt idx="6">
                <c:v>203</c:v>
              </c:pt>
              <c:pt idx="7">
                <c:v>155</c:v>
              </c:pt>
              <c:pt idx="8">
                <c:v>347</c:v>
              </c:pt>
              <c:pt idx="9">
                <c:v>575</c:v>
              </c:pt>
              <c:pt idx="10">
                <c:v>426</c:v>
              </c:pt>
              <c:pt idx="11">
                <c:v>432</c:v>
              </c:pt>
              <c:pt idx="12">
                <c:v>379</c:v>
              </c:pt>
              <c:pt idx="13">
                <c:v>447</c:v>
              </c:pt>
              <c:pt idx="14">
                <c:v>600</c:v>
              </c:pt>
              <c:pt idx="15">
                <c:v>511</c:v>
              </c:pt>
              <c:pt idx="16">
                <c:v>388</c:v>
              </c:pt>
              <c:pt idx="17">
                <c:v>410</c:v>
              </c:pt>
              <c:pt idx="18">
                <c:v>422</c:v>
              </c:pt>
              <c:pt idx="19">
                <c:v>404</c:v>
              </c:pt>
              <c:pt idx="20">
                <c:v>368</c:v>
              </c:pt>
              <c:pt idx="21">
                <c:v>368</c:v>
              </c:pt>
              <c:pt idx="22">
                <c:v>350</c:v>
              </c:pt>
              <c:pt idx="23">
                <c:v>447</c:v>
              </c:pt>
              <c:pt idx="24">
                <c:v>323</c:v>
              </c:pt>
              <c:pt idx="25">
                <c:v>339</c:v>
              </c:pt>
              <c:pt idx="26">
                <c:v>351</c:v>
              </c:pt>
              <c:pt idx="27">
                <c:v>366</c:v>
              </c:pt>
              <c:pt idx="28">
                <c:v>328</c:v>
              </c:pt>
              <c:pt idx="29">
                <c:v>355</c:v>
              </c:pt>
              <c:pt idx="30">
                <c:v>340</c:v>
              </c:pt>
              <c:pt idx="31">
                <c:v>308</c:v>
              </c:pt>
              <c:pt idx="32">
                <c:v>452</c:v>
              </c:pt>
              <c:pt idx="33">
                <c:v>336</c:v>
              </c:pt>
              <c:pt idx="34">
                <c:v>316</c:v>
              </c:pt>
              <c:pt idx="35">
                <c:v>250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503608"/>
        <c:axId val="282504000"/>
      </c:lineChart>
      <c:catAx>
        <c:axId val="28250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50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50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503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Wykres 29: Liczba cudzoziemców, posiadających ważne dokumenty uprawniające do pobytu na terytorium RP</a:t>
            </a:r>
          </a:p>
          <a:p>
            <a:pPr>
              <a:defRPr sz="1000"/>
            </a:pPr>
            <a:r>
              <a:rPr lang="pl-PL" sz="1000"/>
              <a:t> (stan na dzień 1.01.2017 r.) - najliczniejsze obywatelstwa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'ważne dok. wykres'!$C$2</c:f>
              <c:strCache>
                <c:ptCount val="1"/>
                <c:pt idx="0">
                  <c:v>POBYT STAŁY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5000"/>
                    <a:shade val="95000"/>
                    <a:satMod val="175000"/>
                  </a:schemeClr>
                </a:gs>
                <a:gs pos="12000">
                  <a:schemeClr val="accent1">
                    <a:tint val="90000"/>
                    <a:shade val="90000"/>
                    <a:satMod val="150000"/>
                  </a:schemeClr>
                </a:gs>
                <a:gs pos="100000">
                  <a:schemeClr val="accent1"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wykres'!$C$3:$C$13</c:f>
              <c:numCache>
                <c:formatCode>#,##0</c:formatCode>
                <c:ptCount val="11"/>
                <c:pt idx="0">
                  <c:v>24322</c:v>
                </c:pt>
                <c:pt idx="1">
                  <c:v>11003</c:v>
                </c:pt>
                <c:pt idx="2">
                  <c:v>530</c:v>
                </c:pt>
                <c:pt idx="3">
                  <c:v>7716</c:v>
                </c:pt>
                <c:pt idx="4">
                  <c:v>3646</c:v>
                </c:pt>
                <c:pt idx="5">
                  <c:v>2419</c:v>
                </c:pt>
                <c:pt idx="6">
                  <c:v>198</c:v>
                </c:pt>
                <c:pt idx="7">
                  <c:v>561</c:v>
                </c:pt>
                <c:pt idx="8">
                  <c:v>176</c:v>
                </c:pt>
                <c:pt idx="9">
                  <c:v>181</c:v>
                </c:pt>
                <c:pt idx="10">
                  <c:v>456</c:v>
                </c:pt>
              </c:numCache>
            </c:numRef>
          </c:val>
        </c:ser>
        <c:ser>
          <c:idx val="1"/>
          <c:order val="1"/>
          <c:tx>
            <c:strRef>
              <c:f>'ważne dok. wykres'!$D$2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5000"/>
                    <a:shade val="95000"/>
                    <a:satMod val="175000"/>
                  </a:schemeClr>
                </a:gs>
                <a:gs pos="12000">
                  <a:schemeClr val="accent2">
                    <a:tint val="90000"/>
                    <a:shade val="90000"/>
                    <a:satMod val="150000"/>
                  </a:schemeClr>
                </a:gs>
                <a:gs pos="100000">
                  <a:schemeClr val="accent2"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wykres'!$D$3:$D$13</c:f>
              <c:numCache>
                <c:formatCode>#,##0</c:formatCode>
                <c:ptCount val="11"/>
                <c:pt idx="0">
                  <c:v>3183</c:v>
                </c:pt>
                <c:pt idx="1">
                  <c:v>3350</c:v>
                </c:pt>
                <c:pt idx="2">
                  <c:v>0</c:v>
                </c:pt>
                <c:pt idx="3">
                  <c:v>490</c:v>
                </c:pt>
                <c:pt idx="4">
                  <c:v>489</c:v>
                </c:pt>
                <c:pt idx="5">
                  <c:v>2192</c:v>
                </c:pt>
                <c:pt idx="6">
                  <c:v>0</c:v>
                </c:pt>
                <c:pt idx="7">
                  <c:v>894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'ważne dok. wykres'!$E$2</c:f>
              <c:strCache>
                <c:ptCount val="1"/>
                <c:pt idx="0">
                  <c:v>POBYT CZASOWY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5000"/>
                    <a:shade val="95000"/>
                    <a:satMod val="175000"/>
                  </a:schemeClr>
                </a:gs>
                <a:gs pos="12000">
                  <a:schemeClr val="accent3">
                    <a:tint val="90000"/>
                    <a:shade val="90000"/>
                    <a:satMod val="150000"/>
                  </a:schemeClr>
                </a:gs>
                <a:gs pos="100000">
                  <a:schemeClr val="accent3"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wykres'!$E$3:$E$13</c:f>
              <c:numCache>
                <c:formatCode>#,##0</c:formatCode>
                <c:ptCount val="11"/>
                <c:pt idx="0">
                  <c:v>75404</c:v>
                </c:pt>
                <c:pt idx="1">
                  <c:v>27224</c:v>
                </c:pt>
                <c:pt idx="2">
                  <c:v>0</c:v>
                </c:pt>
                <c:pt idx="3">
                  <c:v>3009</c:v>
                </c:pt>
                <c:pt idx="4">
                  <c:v>3655</c:v>
                </c:pt>
                <c:pt idx="5">
                  <c:v>5333</c:v>
                </c:pt>
                <c:pt idx="6">
                  <c:v>0</c:v>
                </c:pt>
                <c:pt idx="7">
                  <c:v>5523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'ważne dok. wykres'!$F$2</c:f>
              <c:strCache>
                <c:ptCount val="1"/>
                <c:pt idx="0">
                  <c:v>POBYT STAŁY OBYWATELA UNII EUROPEJSKIEJ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75000"/>
                    <a:shade val="95000"/>
                    <a:satMod val="175000"/>
                  </a:schemeClr>
                </a:gs>
                <a:gs pos="12000">
                  <a:schemeClr val="accent4">
                    <a:tint val="90000"/>
                    <a:shade val="90000"/>
                    <a:satMod val="150000"/>
                  </a:schemeClr>
                </a:gs>
                <a:gs pos="100000">
                  <a:schemeClr val="accent4"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wykres'!$F$3:$F$13</c:f>
              <c:numCache>
                <c:formatCode>General</c:formatCode>
                <c:ptCount val="11"/>
                <c:pt idx="0">
                  <c:v>0</c:v>
                </c:pt>
                <c:pt idx="1">
                  <c:v>3268</c:v>
                </c:pt>
                <c:pt idx="2">
                  <c:v>1848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780</c:v>
                </c:pt>
                <c:pt idx="7">
                  <c:v>0</c:v>
                </c:pt>
                <c:pt idx="8">
                  <c:v>444</c:v>
                </c:pt>
                <c:pt idx="9">
                  <c:v>614</c:v>
                </c:pt>
                <c:pt idx="10">
                  <c:v>446</c:v>
                </c:pt>
              </c:numCache>
            </c:numRef>
          </c:val>
        </c:ser>
        <c:ser>
          <c:idx val="4"/>
          <c:order val="4"/>
          <c:tx>
            <c:strRef>
              <c:f>'ważne dok. wykres'!$G$2</c:f>
              <c:strCache>
                <c:ptCount val="1"/>
                <c:pt idx="0">
                  <c:v>ZAREJESTROWANIE POBYTU OB. UE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5000"/>
                    <a:shade val="95000"/>
                    <a:satMod val="175000"/>
                  </a:schemeClr>
                </a:gs>
                <a:gs pos="12000">
                  <a:schemeClr val="accent5">
                    <a:tint val="90000"/>
                    <a:shade val="90000"/>
                    <a:satMod val="150000"/>
                  </a:schemeClr>
                </a:gs>
                <a:gs pos="100000">
                  <a:schemeClr val="accent5"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wykres'!$G$3:$G$13</c:f>
              <c:numCache>
                <c:formatCode>General</c:formatCode>
                <c:ptCount val="11"/>
                <c:pt idx="0">
                  <c:v>0</c:v>
                </c:pt>
                <c:pt idx="1">
                  <c:v>28663</c:v>
                </c:pt>
                <c:pt idx="2">
                  <c:v>21546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6343</c:v>
                </c:pt>
                <c:pt idx="7">
                  <c:v>0</c:v>
                </c:pt>
                <c:pt idx="8">
                  <c:v>5149</c:v>
                </c:pt>
                <c:pt idx="9">
                  <c:v>4648</c:v>
                </c:pt>
                <c:pt idx="10">
                  <c:v>4376</c:v>
                </c:pt>
              </c:numCache>
            </c:numRef>
          </c:val>
        </c:ser>
        <c:ser>
          <c:idx val="5"/>
          <c:order val="5"/>
          <c:tx>
            <c:strRef>
              <c:f>'ważne dok. wykres'!$H$2</c:f>
              <c:strCache>
                <c:ptCount val="1"/>
                <c:pt idx="0">
                  <c:v>POBYT STAŁY CZŁONKA RODZINY OBYWATELA UNII EUROP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5000"/>
                    <a:shade val="95000"/>
                    <a:satMod val="175000"/>
                  </a:schemeClr>
                </a:gs>
                <a:gs pos="12000">
                  <a:schemeClr val="accent6">
                    <a:tint val="90000"/>
                    <a:shade val="90000"/>
                    <a:satMod val="150000"/>
                  </a:schemeClr>
                </a:gs>
                <a:gs pos="100000">
                  <a:schemeClr val="accent6"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wykres'!$H$3:$H$13</c:f>
              <c:numCache>
                <c:formatCode>General</c:formatCode>
                <c:ptCount val="11"/>
                <c:pt idx="0">
                  <c:v>22</c:v>
                </c:pt>
                <c:pt idx="1">
                  <c:v>28</c:v>
                </c:pt>
                <c:pt idx="2">
                  <c:v>0</c:v>
                </c:pt>
                <c:pt idx="3">
                  <c:v>16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'ważne dok. wykres'!$I$2</c:f>
              <c:strCache>
                <c:ptCount val="1"/>
                <c:pt idx="0">
                  <c:v>POBYT CZŁONKA RODZINY OBYWATELA UNII EUROPEJSKIEJ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75000"/>
                    <a:shade val="95000"/>
                    <a:satMod val="175000"/>
                  </a:schemeClr>
                </a:gs>
                <a:gs pos="12000">
                  <a:schemeClr val="accent1">
                    <a:lumMod val="60000"/>
                    <a:tint val="90000"/>
                    <a:shade val="90000"/>
                    <a:satMod val="150000"/>
                  </a:schemeClr>
                </a:gs>
                <a:gs pos="100000">
                  <a:schemeClr val="accent1">
                    <a:lumMod val="60000"/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wykres'!$I$3:$I$13</c:f>
              <c:numCache>
                <c:formatCode>General</c:formatCode>
                <c:ptCount val="11"/>
                <c:pt idx="0">
                  <c:v>137</c:v>
                </c:pt>
                <c:pt idx="1">
                  <c:v>404</c:v>
                </c:pt>
                <c:pt idx="2">
                  <c:v>0</c:v>
                </c:pt>
                <c:pt idx="3">
                  <c:v>26</c:v>
                </c:pt>
                <c:pt idx="4">
                  <c:v>79</c:v>
                </c:pt>
                <c:pt idx="5">
                  <c:v>7</c:v>
                </c:pt>
                <c:pt idx="6">
                  <c:v>0</c:v>
                </c:pt>
                <c:pt idx="7">
                  <c:v>45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'ważne dok. wykres'!$J$2</c:f>
              <c:strCache>
                <c:ptCount val="1"/>
                <c:pt idx="0">
                  <c:v>AZYL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75000"/>
                    <a:shade val="95000"/>
                    <a:satMod val="175000"/>
                  </a:schemeClr>
                </a:gs>
                <a:gs pos="12000">
                  <a:schemeClr val="accent2">
                    <a:lumMod val="60000"/>
                    <a:tint val="90000"/>
                    <a:shade val="90000"/>
                    <a:satMod val="150000"/>
                  </a:schemeClr>
                </a:gs>
                <a:gs pos="100000">
                  <a:schemeClr val="accent2">
                    <a:lumMod val="60000"/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wykres'!$J$3:$J$13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'ważne dok. wykres'!$K$2</c:f>
              <c:strCache>
                <c:ptCount val="1"/>
                <c:pt idx="0">
                  <c:v>STATUS UCHODŹCY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75000"/>
                    <a:shade val="95000"/>
                    <a:satMod val="175000"/>
                  </a:schemeClr>
                </a:gs>
                <a:gs pos="12000">
                  <a:schemeClr val="accent3">
                    <a:lumMod val="60000"/>
                    <a:tint val="90000"/>
                    <a:shade val="90000"/>
                    <a:satMod val="150000"/>
                  </a:schemeClr>
                </a:gs>
                <a:gs pos="100000">
                  <a:schemeClr val="accent3">
                    <a:lumMod val="60000"/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wykres'!$K$3:$K$13</c:f>
              <c:numCache>
                <c:formatCode>General</c:formatCode>
                <c:ptCount val="11"/>
                <c:pt idx="0">
                  <c:v>22</c:v>
                </c:pt>
                <c:pt idx="1">
                  <c:v>738</c:v>
                </c:pt>
                <c:pt idx="2">
                  <c:v>0</c:v>
                </c:pt>
                <c:pt idx="3">
                  <c:v>115</c:v>
                </c:pt>
                <c:pt idx="4">
                  <c:v>415</c:v>
                </c:pt>
                <c:pt idx="5">
                  <c:v>4</c:v>
                </c:pt>
                <c:pt idx="6">
                  <c:v>0</c:v>
                </c:pt>
                <c:pt idx="7">
                  <c:v>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9"/>
          <c:tx>
            <c:strRef>
              <c:f>'ważne dok. wykres'!$M$2</c:f>
              <c:strCache>
                <c:ptCount val="1"/>
                <c:pt idx="0">
                  <c:v>POBYT TOLEROWANY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75000"/>
                    <a:shade val="95000"/>
                    <a:satMod val="175000"/>
                  </a:schemeClr>
                </a:gs>
                <a:gs pos="12000">
                  <a:schemeClr val="accent5">
                    <a:lumMod val="60000"/>
                    <a:tint val="90000"/>
                    <a:shade val="90000"/>
                    <a:satMod val="150000"/>
                  </a:schemeClr>
                </a:gs>
                <a:gs pos="100000">
                  <a:schemeClr val="accent5">
                    <a:lumMod val="60000"/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wykres'!$M$3:$M$13</c:f>
              <c:numCache>
                <c:formatCode>General</c:formatCode>
                <c:ptCount val="11"/>
                <c:pt idx="0">
                  <c:v>6</c:v>
                </c:pt>
                <c:pt idx="1">
                  <c:v>75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220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0"/>
          <c:tx>
            <c:strRef>
              <c:f>'ważne dok. wykres'!$N$2</c:f>
              <c:strCache>
                <c:ptCount val="1"/>
                <c:pt idx="0">
                  <c:v>POBYT ZE WZGLĘDÓW HUMANITARNYCH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75000"/>
                    <a:shade val="95000"/>
                    <a:satMod val="175000"/>
                  </a:schemeClr>
                </a:gs>
                <a:gs pos="12000">
                  <a:schemeClr val="accent6">
                    <a:lumMod val="60000"/>
                    <a:tint val="90000"/>
                    <a:shade val="90000"/>
                    <a:satMod val="150000"/>
                  </a:schemeClr>
                </a:gs>
                <a:gs pos="100000">
                  <a:schemeClr val="accent6">
                    <a:lumMod val="60000"/>
                    <a:tint val="100000"/>
                    <a:shade val="75000"/>
                    <a:satMod val="15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'ważne dok. wykres'!$B$3:$B$13</c:f>
              <c:strCache>
                <c:ptCount val="11"/>
                <c:pt idx="0">
                  <c:v>UKRAINA</c:v>
                </c:pt>
                <c:pt idx="1">
                  <c:v>POZOSTAŁE</c:v>
                </c:pt>
                <c:pt idx="2">
                  <c:v>NIEMCY</c:v>
                </c:pt>
                <c:pt idx="3">
                  <c:v>BIAŁORUŚ</c:v>
                </c:pt>
                <c:pt idx="4">
                  <c:v>ROSJA</c:v>
                </c:pt>
                <c:pt idx="5">
                  <c:v>WIETNAM</c:v>
                </c:pt>
                <c:pt idx="6">
                  <c:v>WŁOCHY</c:v>
                </c:pt>
                <c:pt idx="7">
                  <c:v>CHINY</c:v>
                </c:pt>
                <c:pt idx="8">
                  <c:v>FRANCJA</c:v>
                </c:pt>
                <c:pt idx="9">
                  <c:v>WIELKA BRYTANIA</c:v>
                </c:pt>
                <c:pt idx="10">
                  <c:v>BUŁGARIA</c:v>
                </c:pt>
              </c:strCache>
            </c:strRef>
          </c:cat>
          <c:val>
            <c:numRef>
              <c:f>'ważne dok. wykres'!$N$3:$N$13</c:f>
              <c:numCache>
                <c:formatCode>General</c:formatCode>
                <c:ptCount val="11"/>
                <c:pt idx="0">
                  <c:v>286</c:v>
                </c:pt>
                <c:pt idx="1">
                  <c:v>712</c:v>
                </c:pt>
                <c:pt idx="2">
                  <c:v>0</c:v>
                </c:pt>
                <c:pt idx="3">
                  <c:v>45</c:v>
                </c:pt>
                <c:pt idx="4">
                  <c:v>698</c:v>
                </c:pt>
                <c:pt idx="5">
                  <c:v>93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7463288"/>
        <c:axId val="337465248"/>
        <c:axId val="0"/>
      </c:bar3DChart>
      <c:catAx>
        <c:axId val="337463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7465248"/>
        <c:crosses val="autoZero"/>
        <c:auto val="1"/>
        <c:lblAlgn val="ctr"/>
        <c:lblOffset val="100"/>
        <c:noMultiLvlLbl val="0"/>
      </c:catAx>
      <c:valAx>
        <c:axId val="33746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746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v>osiedlenie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36"/>
              <c:pt idx="0">
                <c:v>I
2003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  <c:pt idx="12">
                <c:v>I
2004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V</c:v>
              </c:pt>
              <c:pt idx="17">
                <c:v>VI</c:v>
              </c:pt>
              <c:pt idx="18">
                <c:v>VII</c:v>
              </c:pt>
              <c:pt idx="19">
                <c:v>VIII</c:v>
              </c:pt>
              <c:pt idx="20">
                <c:v>IX</c:v>
              </c:pt>
              <c:pt idx="21">
                <c:v>X</c:v>
              </c:pt>
              <c:pt idx="22">
                <c:v>XI</c:v>
              </c:pt>
              <c:pt idx="23">
                <c:v>XII</c:v>
              </c:pt>
              <c:pt idx="24">
                <c:v>I
2005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V</c:v>
              </c:pt>
              <c:pt idx="29">
                <c:v>VI</c:v>
              </c:pt>
              <c:pt idx="30">
                <c:v>VII</c:v>
              </c:pt>
              <c:pt idx="31">
                <c:v>VIII</c:v>
              </c:pt>
              <c:pt idx="32">
                <c:v>IX</c:v>
              </c:pt>
              <c:pt idx="33">
                <c:v>X</c:v>
              </c:pt>
              <c:pt idx="34">
                <c:v>XI</c:v>
              </c:pt>
              <c:pt idx="35">
                <c:v>XII</c:v>
              </c:pt>
            </c:strLit>
          </c:cat>
          <c:val>
            <c:numLit>
              <c:formatCode>General</c:formatCode>
              <c:ptCount val="37"/>
              <c:pt idx="0">
                <c:v>141</c:v>
              </c:pt>
              <c:pt idx="1">
                <c:v>155</c:v>
              </c:pt>
              <c:pt idx="2">
                <c:v>158</c:v>
              </c:pt>
              <c:pt idx="3">
                <c:v>133</c:v>
              </c:pt>
              <c:pt idx="4">
                <c:v>144</c:v>
              </c:pt>
              <c:pt idx="5">
                <c:v>131</c:v>
              </c:pt>
              <c:pt idx="6">
                <c:v>203</c:v>
              </c:pt>
              <c:pt idx="7">
                <c:v>155</c:v>
              </c:pt>
              <c:pt idx="8">
                <c:v>347</c:v>
              </c:pt>
              <c:pt idx="9">
                <c:v>575</c:v>
              </c:pt>
              <c:pt idx="10">
                <c:v>426</c:v>
              </c:pt>
              <c:pt idx="11">
                <c:v>432</c:v>
              </c:pt>
              <c:pt idx="12">
                <c:v>379</c:v>
              </c:pt>
              <c:pt idx="13">
                <c:v>447</c:v>
              </c:pt>
              <c:pt idx="14">
                <c:v>600</c:v>
              </c:pt>
              <c:pt idx="15">
                <c:v>511</c:v>
              </c:pt>
              <c:pt idx="16">
                <c:v>388</c:v>
              </c:pt>
              <c:pt idx="17">
                <c:v>410</c:v>
              </c:pt>
              <c:pt idx="18">
                <c:v>422</c:v>
              </c:pt>
              <c:pt idx="19">
                <c:v>404</c:v>
              </c:pt>
              <c:pt idx="20">
                <c:v>368</c:v>
              </c:pt>
              <c:pt idx="21">
                <c:v>368</c:v>
              </c:pt>
              <c:pt idx="22">
                <c:v>350</c:v>
              </c:pt>
              <c:pt idx="23">
                <c:v>447</c:v>
              </c:pt>
              <c:pt idx="24">
                <c:v>323</c:v>
              </c:pt>
              <c:pt idx="25">
                <c:v>339</c:v>
              </c:pt>
              <c:pt idx="26">
                <c:v>351</c:v>
              </c:pt>
              <c:pt idx="27">
                <c:v>366</c:v>
              </c:pt>
              <c:pt idx="28">
                <c:v>328</c:v>
              </c:pt>
              <c:pt idx="29">
                <c:v>355</c:v>
              </c:pt>
              <c:pt idx="30">
                <c:v>340</c:v>
              </c:pt>
              <c:pt idx="31">
                <c:v>308</c:v>
              </c:pt>
              <c:pt idx="32">
                <c:v>452</c:v>
              </c:pt>
              <c:pt idx="33">
                <c:v>336</c:v>
              </c:pt>
              <c:pt idx="34">
                <c:v>316</c:v>
              </c:pt>
              <c:pt idx="35">
                <c:v>250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502040"/>
        <c:axId val="282501256"/>
      </c:lineChart>
      <c:catAx>
        <c:axId val="282502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501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501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502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v>osiedlenie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36"/>
              <c:pt idx="0">
                <c:v>2003 I</c:v>
              </c:pt>
              <c:pt idx="1">
                <c:v>2003 II</c:v>
              </c:pt>
              <c:pt idx="2">
                <c:v>2003 III</c:v>
              </c:pt>
              <c:pt idx="3">
                <c:v>2003 IV</c:v>
              </c:pt>
              <c:pt idx="4">
                <c:v>2003 V</c:v>
              </c:pt>
              <c:pt idx="5">
                <c:v>2003 VI</c:v>
              </c:pt>
              <c:pt idx="6">
                <c:v>2003 VII</c:v>
              </c:pt>
              <c:pt idx="7">
                <c:v>2003 VIII</c:v>
              </c:pt>
              <c:pt idx="8">
                <c:v>2003 IX</c:v>
              </c:pt>
              <c:pt idx="9">
                <c:v>2003 X</c:v>
              </c:pt>
              <c:pt idx="10">
                <c:v>2003 XI</c:v>
              </c:pt>
              <c:pt idx="11">
                <c:v>2003 XII</c:v>
              </c:pt>
              <c:pt idx="12">
                <c:v>2004 I</c:v>
              </c:pt>
              <c:pt idx="13">
                <c:v>2004 II</c:v>
              </c:pt>
              <c:pt idx="14">
                <c:v>2004 III</c:v>
              </c:pt>
              <c:pt idx="15">
                <c:v>2004 IV</c:v>
              </c:pt>
              <c:pt idx="16">
                <c:v>2004 V</c:v>
              </c:pt>
              <c:pt idx="17">
                <c:v>2004 VI</c:v>
              </c:pt>
              <c:pt idx="18">
                <c:v>2004 VII</c:v>
              </c:pt>
              <c:pt idx="19">
                <c:v>2004 VIII</c:v>
              </c:pt>
              <c:pt idx="20">
                <c:v>2004 IX</c:v>
              </c:pt>
              <c:pt idx="21">
                <c:v>2004 X</c:v>
              </c:pt>
              <c:pt idx="22">
                <c:v>2004 XI</c:v>
              </c:pt>
              <c:pt idx="23">
                <c:v>2004 XII</c:v>
              </c:pt>
              <c:pt idx="24">
                <c:v>2005 I</c:v>
              </c:pt>
              <c:pt idx="25">
                <c:v>2005 II</c:v>
              </c:pt>
              <c:pt idx="26">
                <c:v>2005 III</c:v>
              </c:pt>
              <c:pt idx="27">
                <c:v>2005 IV</c:v>
              </c:pt>
              <c:pt idx="28">
                <c:v>2005 V</c:v>
              </c:pt>
              <c:pt idx="29">
                <c:v>2005 VI</c:v>
              </c:pt>
              <c:pt idx="30">
                <c:v>2005 VII</c:v>
              </c:pt>
              <c:pt idx="31">
                <c:v>2005 VIII</c:v>
              </c:pt>
              <c:pt idx="32">
                <c:v>2005 IX</c:v>
              </c:pt>
              <c:pt idx="33">
                <c:v>2005 X</c:v>
              </c:pt>
              <c:pt idx="34">
                <c:v>2005 XI</c:v>
              </c:pt>
              <c:pt idx="35">
                <c:v>2005 XII</c:v>
              </c:pt>
            </c:strLit>
          </c:cat>
          <c:val>
            <c:numLit>
              <c:formatCode>General</c:formatCode>
              <c:ptCount val="37"/>
              <c:pt idx="0">
                <c:v>141</c:v>
              </c:pt>
              <c:pt idx="1">
                <c:v>155</c:v>
              </c:pt>
              <c:pt idx="2">
                <c:v>158</c:v>
              </c:pt>
              <c:pt idx="3">
                <c:v>133</c:v>
              </c:pt>
              <c:pt idx="4">
                <c:v>144</c:v>
              </c:pt>
              <c:pt idx="5">
                <c:v>131</c:v>
              </c:pt>
              <c:pt idx="6">
                <c:v>203</c:v>
              </c:pt>
              <c:pt idx="7">
                <c:v>155</c:v>
              </c:pt>
              <c:pt idx="8">
                <c:v>347</c:v>
              </c:pt>
              <c:pt idx="9">
                <c:v>575</c:v>
              </c:pt>
              <c:pt idx="10">
                <c:v>426</c:v>
              </c:pt>
              <c:pt idx="11">
                <c:v>432</c:v>
              </c:pt>
              <c:pt idx="12">
                <c:v>379</c:v>
              </c:pt>
              <c:pt idx="13">
                <c:v>447</c:v>
              </c:pt>
              <c:pt idx="14">
                <c:v>600</c:v>
              </c:pt>
              <c:pt idx="15">
                <c:v>511</c:v>
              </c:pt>
              <c:pt idx="16">
                <c:v>388</c:v>
              </c:pt>
              <c:pt idx="17">
                <c:v>410</c:v>
              </c:pt>
              <c:pt idx="18">
                <c:v>422</c:v>
              </c:pt>
              <c:pt idx="19">
                <c:v>404</c:v>
              </c:pt>
              <c:pt idx="20">
                <c:v>368</c:v>
              </c:pt>
              <c:pt idx="21">
                <c:v>368</c:v>
              </c:pt>
              <c:pt idx="22">
                <c:v>350</c:v>
              </c:pt>
              <c:pt idx="23">
                <c:v>447</c:v>
              </c:pt>
              <c:pt idx="24">
                <c:v>323</c:v>
              </c:pt>
              <c:pt idx="25">
                <c:v>339</c:v>
              </c:pt>
              <c:pt idx="26">
                <c:v>351</c:v>
              </c:pt>
              <c:pt idx="27">
                <c:v>366</c:v>
              </c:pt>
              <c:pt idx="28">
                <c:v>328</c:v>
              </c:pt>
              <c:pt idx="29">
                <c:v>355</c:v>
              </c:pt>
              <c:pt idx="30">
                <c:v>340</c:v>
              </c:pt>
              <c:pt idx="31">
                <c:v>308</c:v>
              </c:pt>
              <c:pt idx="32">
                <c:v>452</c:v>
              </c:pt>
              <c:pt idx="33">
                <c:v>336</c:v>
              </c:pt>
              <c:pt idx="34">
                <c:v>316</c:v>
              </c:pt>
              <c:pt idx="35">
                <c:v>250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504392"/>
        <c:axId val="282501648"/>
      </c:lineChart>
      <c:catAx>
        <c:axId val="282504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50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50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504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v>osiedlenie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36"/>
              <c:pt idx="0">
                <c:v>I
2003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  <c:pt idx="12">
                <c:v>I
2004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V</c:v>
              </c:pt>
              <c:pt idx="17">
                <c:v>VI</c:v>
              </c:pt>
              <c:pt idx="18">
                <c:v>VII</c:v>
              </c:pt>
              <c:pt idx="19">
                <c:v>VIII</c:v>
              </c:pt>
              <c:pt idx="20">
                <c:v>IX</c:v>
              </c:pt>
              <c:pt idx="21">
                <c:v>X</c:v>
              </c:pt>
              <c:pt idx="22">
                <c:v>XI</c:v>
              </c:pt>
              <c:pt idx="23">
                <c:v>XII</c:v>
              </c:pt>
              <c:pt idx="24">
                <c:v>I
2005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V</c:v>
              </c:pt>
              <c:pt idx="29">
                <c:v>VI</c:v>
              </c:pt>
              <c:pt idx="30">
                <c:v>VII</c:v>
              </c:pt>
              <c:pt idx="31">
                <c:v>VIII</c:v>
              </c:pt>
              <c:pt idx="32">
                <c:v>IX</c:v>
              </c:pt>
              <c:pt idx="33">
                <c:v>X</c:v>
              </c:pt>
              <c:pt idx="34">
                <c:v>XI</c:v>
              </c:pt>
              <c:pt idx="35">
                <c:v>XII</c:v>
              </c:pt>
            </c:strLit>
          </c:cat>
          <c:val>
            <c:numLit>
              <c:formatCode>General</c:formatCode>
              <c:ptCount val="37"/>
              <c:pt idx="0">
                <c:v>141</c:v>
              </c:pt>
              <c:pt idx="1">
                <c:v>155</c:v>
              </c:pt>
              <c:pt idx="2">
                <c:v>158</c:v>
              </c:pt>
              <c:pt idx="3">
                <c:v>133</c:v>
              </c:pt>
              <c:pt idx="4">
                <c:v>144</c:v>
              </c:pt>
              <c:pt idx="5">
                <c:v>131</c:v>
              </c:pt>
              <c:pt idx="6">
                <c:v>203</c:v>
              </c:pt>
              <c:pt idx="7">
                <c:v>155</c:v>
              </c:pt>
              <c:pt idx="8">
                <c:v>347</c:v>
              </c:pt>
              <c:pt idx="9">
                <c:v>575</c:v>
              </c:pt>
              <c:pt idx="10">
                <c:v>426</c:v>
              </c:pt>
              <c:pt idx="11">
                <c:v>432</c:v>
              </c:pt>
              <c:pt idx="12">
                <c:v>379</c:v>
              </c:pt>
              <c:pt idx="13">
                <c:v>447</c:v>
              </c:pt>
              <c:pt idx="14">
                <c:v>600</c:v>
              </c:pt>
              <c:pt idx="15">
                <c:v>511</c:v>
              </c:pt>
              <c:pt idx="16">
                <c:v>388</c:v>
              </c:pt>
              <c:pt idx="17">
                <c:v>410</c:v>
              </c:pt>
              <c:pt idx="18">
                <c:v>422</c:v>
              </c:pt>
              <c:pt idx="19">
                <c:v>404</c:v>
              </c:pt>
              <c:pt idx="20">
                <c:v>368</c:v>
              </c:pt>
              <c:pt idx="21">
                <c:v>368</c:v>
              </c:pt>
              <c:pt idx="22">
                <c:v>350</c:v>
              </c:pt>
              <c:pt idx="23">
                <c:v>447</c:v>
              </c:pt>
              <c:pt idx="24">
                <c:v>323</c:v>
              </c:pt>
              <c:pt idx="25">
                <c:v>339</c:v>
              </c:pt>
              <c:pt idx="26">
                <c:v>351</c:v>
              </c:pt>
              <c:pt idx="27">
                <c:v>366</c:v>
              </c:pt>
              <c:pt idx="28">
                <c:v>328</c:v>
              </c:pt>
              <c:pt idx="29">
                <c:v>355</c:v>
              </c:pt>
              <c:pt idx="30">
                <c:v>340</c:v>
              </c:pt>
              <c:pt idx="31">
                <c:v>308</c:v>
              </c:pt>
              <c:pt idx="32">
                <c:v>452</c:v>
              </c:pt>
              <c:pt idx="33">
                <c:v>336</c:v>
              </c:pt>
              <c:pt idx="34">
                <c:v>316</c:v>
              </c:pt>
              <c:pt idx="35">
                <c:v>250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502432"/>
        <c:axId val="282504784"/>
      </c:lineChart>
      <c:catAx>
        <c:axId val="2825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50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50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502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1050" b="1" i="0" baseline="0">
                <a:effectLst/>
              </a:rPr>
              <a:t>Wykres 5: Liczba osób, które w latach 2014-2016 złożyły wniosek </a:t>
            </a:r>
            <a:endParaRPr lang="pl-PL" sz="1050" baseline="0">
              <a:effectLst/>
            </a:endParaRPr>
          </a:p>
          <a:p>
            <a:pPr>
              <a:defRPr sz="1050"/>
            </a:pPr>
            <a:r>
              <a:rPr lang="pl-PL" sz="1050" b="1" i="0" baseline="0">
                <a:effectLst/>
              </a:rPr>
              <a:t>o zezwolenie na osiedlenie się lub pobyt stały          </a:t>
            </a:r>
            <a:endParaRPr lang="pl-PL" sz="1050" baseline="0">
              <a:effectLst/>
            </a:endParaRPr>
          </a:p>
        </c:rich>
      </c:tx>
      <c:layout>
        <c:manualLayout>
          <c:xMode val="edge"/>
          <c:yMode val="edge"/>
          <c:x val="0.2766180130769525"/>
          <c:y val="1.5799664349007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3"/>
      <c:hPercent val="100"/>
      <c:rotY val="110"/>
      <c:depthPercent val="100"/>
      <c:rAngAx val="0"/>
    </c:view3D>
    <c:floor>
      <c:thickness val="0"/>
      <c:spPr>
        <a:solidFill>
          <a:schemeClr val="bg1">
            <a:lumMod val="85000"/>
          </a:schemeClr>
        </a:solidFill>
        <a:ln w="9525" cap="flat" cmpd="sng" algn="ctr">
          <a:solidFill>
            <a:schemeClr val="bg1"/>
          </a:solidFill>
          <a:prstDash val="solid"/>
          <a:round/>
        </a:ln>
        <a:effectLst/>
        <a:sp3d contourW="9525">
          <a:contourClr>
            <a:schemeClr val="bg1"/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 w="6350" cap="flat" cmpd="sng" algn="ctr">
          <a:solidFill>
            <a:schemeClr val="accent3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 contourW="6350">
          <a:bevelT prst="relaxedInset"/>
          <a:contourClr>
            <a:schemeClr val="accent3"/>
          </a:contourClr>
        </a:sp3d>
      </c:spPr>
    </c:sideWall>
    <c:backWall>
      <c:thickness val="0"/>
      <c:spPr>
        <a:solidFill>
          <a:schemeClr val="bg1">
            <a:lumMod val="85000"/>
          </a:schemeClr>
        </a:solidFill>
        <a:ln w="6350" cap="flat" cmpd="sng" algn="ctr">
          <a:solidFill>
            <a:schemeClr val="accent3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 contourW="6350">
          <a:bevelT prst="relaxedInset"/>
          <a:contourClr>
            <a:schemeClr val="accent3"/>
          </a:contourClr>
        </a:sp3d>
      </c:spPr>
    </c:backWall>
    <c:plotArea>
      <c:layout>
        <c:manualLayout>
          <c:layoutTarget val="inner"/>
          <c:xMode val="edge"/>
          <c:yMode val="edge"/>
          <c:x val="0.11254621777757612"/>
          <c:y val="0.14957939551894192"/>
          <c:w val="0.671244345383327"/>
          <c:h val="0.8037143897158840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'WN OSIED I POB.ST NAJLICZ. WYK.'!$A$24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DFCBDE"/>
            </a:solidFill>
            <a:ln>
              <a:noFill/>
            </a:ln>
            <a:effectLst/>
            <a:sp3d/>
          </c:spPr>
          <c:invertIfNegative val="1"/>
          <c:dLbls>
            <c:dLbl>
              <c:idx val="2"/>
              <c:layout>
                <c:manualLayout>
                  <c:x val="1.5943194166046264E-2"/>
                  <c:y val="-2.1753041657588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'WN OSIED I POB.ST NAJLICZ. WYK.'!$B$23:$D$23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 OSIED I POB.ST NAJLICZ. WYK.'!$B$24:$D$24</c:f>
              <c:numCache>
                <c:formatCode>#,##0</c:formatCode>
                <c:ptCount val="3"/>
                <c:pt idx="0">
                  <c:v>4639</c:v>
                </c:pt>
                <c:pt idx="1">
                  <c:v>8774</c:v>
                </c:pt>
                <c:pt idx="2">
                  <c:v>7602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p3d/>
                </c14:spPr>
              </c14:invertSolidFillFmt>
            </c:ext>
          </c:extLst>
        </c:ser>
        <c:ser>
          <c:idx val="1"/>
          <c:order val="1"/>
          <c:tx>
            <c:strRef>
              <c:f>'WN OSIED I POB.ST NAJLICZ. WYK.'!$A$25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chemeClr val="accent4">
                <a:tint val="7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 OSIED I POB.ST NAJLICZ. WYK.'!$B$23:$D$23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 OSIED I POB.ST NAJLICZ. WYK.'!$B$25:$D$25</c:f>
              <c:numCache>
                <c:formatCode>#,##0</c:formatCode>
                <c:ptCount val="3"/>
                <c:pt idx="0">
                  <c:v>1424</c:v>
                </c:pt>
                <c:pt idx="1">
                  <c:v>1691</c:v>
                </c:pt>
                <c:pt idx="2">
                  <c:v>2328</c:v>
                </c:pt>
              </c:numCache>
            </c:numRef>
          </c:val>
          <c:extLst/>
        </c:ser>
        <c:ser>
          <c:idx val="2"/>
          <c:order val="2"/>
          <c:tx>
            <c:strRef>
              <c:f>'WN OSIED I POB.ST NAJLICZ. WYK.'!$A$26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chemeClr val="accent4">
                <a:tint val="9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 OSIED I POB.ST NAJLICZ. WYK.'!$B$23:$D$23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 OSIED I POB.ST NAJLICZ. WYK.'!$B$26:$D$26</c:f>
              <c:numCache>
                <c:formatCode>#,##0</c:formatCode>
                <c:ptCount val="3"/>
                <c:pt idx="0">
                  <c:v>513</c:v>
                </c:pt>
                <c:pt idx="1">
                  <c:v>457</c:v>
                </c:pt>
                <c:pt idx="2">
                  <c:v>396</c:v>
                </c:pt>
              </c:numCache>
            </c:numRef>
          </c:val>
          <c:extLst/>
        </c:ser>
        <c:ser>
          <c:idx val="3"/>
          <c:order val="3"/>
          <c:tx>
            <c:strRef>
              <c:f>'WN OSIED I POB.ST NAJLICZ. WYK.'!$A$27</c:f>
              <c:strCache>
                <c:ptCount val="1"/>
                <c:pt idx="0">
                  <c:v>WIETNAM</c:v>
                </c:pt>
              </c:strCache>
            </c:strRef>
          </c:tx>
          <c:spPr>
            <a:solidFill>
              <a:schemeClr val="accent4">
                <a:shade val="9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8.4881524667160236E-4"/>
                  <c:y val="6.6578691343378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1016885835211516E-3"/>
                  <c:y val="6.8468971938356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 OSIED I POB.ST NAJLICZ. WYK.'!$B$23:$D$23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 OSIED I POB.ST NAJLICZ. WYK.'!$B$27:$D$27</c:f>
              <c:numCache>
                <c:formatCode>#,##0</c:formatCode>
                <c:ptCount val="3"/>
                <c:pt idx="0">
                  <c:v>412</c:v>
                </c:pt>
                <c:pt idx="1">
                  <c:v>236</c:v>
                </c:pt>
                <c:pt idx="2">
                  <c:v>197</c:v>
                </c:pt>
              </c:numCache>
            </c:numRef>
          </c:val>
          <c:extLst/>
        </c:ser>
        <c:ser>
          <c:idx val="4"/>
          <c:order val="4"/>
          <c:tx>
            <c:strRef>
              <c:f>'WN OSIED I POB.ST NAJLICZ. WYK.'!$A$28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chemeClr val="accent4">
                <a:shade val="7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5632183342123872E-2"/>
                  <c:y val="5.52195771821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656931427027667E-2"/>
                  <c:y val="6.4688947074288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093713092815166E-2"/>
                  <c:y val="6.5633416964416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 OSIED I POB.ST NAJLICZ. WYK.'!$B$23:$D$23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 OSIED I POB.ST NAJLICZ. WYK.'!$B$28:$D$28</c:f>
              <c:numCache>
                <c:formatCode>#,##0</c:formatCode>
                <c:ptCount val="3"/>
                <c:pt idx="0">
                  <c:v>126</c:v>
                </c:pt>
                <c:pt idx="1">
                  <c:v>103</c:v>
                </c:pt>
                <c:pt idx="2">
                  <c:v>87</c:v>
                </c:pt>
              </c:numCache>
            </c:numRef>
          </c:val>
          <c:extLst/>
        </c:ser>
        <c:ser>
          <c:idx val="5"/>
          <c:order val="5"/>
          <c:tx>
            <c:strRef>
              <c:f>'WN OSIED I POB.ST NAJLICZ. WYK.'!$A$29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4">
                <a:shade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2.2775991665779601E-3"/>
                  <c:y val="-1.3051824994553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'WN OSIED I POB.ST NAJLICZ. WYK.'!$B$23:$D$23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'WN OSIED I POB.ST NAJLICZ. WYK.'!$B$29:$D$29</c:f>
              <c:numCache>
                <c:formatCode>#,##0</c:formatCode>
                <c:ptCount val="3"/>
                <c:pt idx="0">
                  <c:v>1438</c:v>
                </c:pt>
                <c:pt idx="1">
                  <c:v>1334</c:v>
                </c:pt>
                <c:pt idx="2">
                  <c:v>1018</c:v>
                </c:pt>
              </c:numCache>
            </c:numRef>
          </c:val>
          <c:extLst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2500864"/>
        <c:axId val="282503216"/>
        <c:axId val="283922440"/>
      </c:bar3DChart>
      <c:catAx>
        <c:axId val="2825008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2503216"/>
        <c:crosses val="autoZero"/>
        <c:auto val="1"/>
        <c:lblAlgn val="ctr"/>
        <c:lblOffset val="100"/>
        <c:tickLblSkip val="1"/>
        <c:noMultiLvlLbl val="0"/>
      </c:catAx>
      <c:valAx>
        <c:axId val="28250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2500864"/>
        <c:crosses val="autoZero"/>
        <c:crossBetween val="between"/>
      </c:valAx>
      <c:serAx>
        <c:axId val="283922440"/>
        <c:scaling>
          <c:orientation val="minMax"/>
        </c:scaling>
        <c:delete val="1"/>
        <c:axPos val="b"/>
        <c:majorTickMark val="none"/>
        <c:minorTickMark val="none"/>
        <c:tickLblPos val="nextTo"/>
        <c:crossAx val="282503216"/>
        <c:crosses val="autoZero"/>
      </c:ser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>
        <c:manualLayout>
          <c:xMode val="edge"/>
          <c:yMode val="edge"/>
          <c:x val="0.82019985140832374"/>
          <c:y val="0.25961466495520175"/>
          <c:w val="0.14406780704183866"/>
          <c:h val="0.35197884935915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6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0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10" Type="http://schemas.openxmlformats.org/officeDocument/2006/relationships/chart" Target="../charts/chart49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99</xdr:row>
      <xdr:rowOff>104775</xdr:rowOff>
    </xdr:from>
    <xdr:to>
      <xdr:col>10</xdr:col>
      <xdr:colOff>381000</xdr:colOff>
      <xdr:row>109</xdr:row>
      <xdr:rowOff>47625</xdr:rowOff>
    </xdr:to>
    <xdr:sp macro="" textlink="">
      <xdr:nvSpPr>
        <xdr:cNvPr id="2" name="Prostokąt 1"/>
        <xdr:cNvSpPr/>
      </xdr:nvSpPr>
      <xdr:spPr>
        <a:xfrm>
          <a:off x="38100" y="16792575"/>
          <a:ext cx="6457950" cy="14668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76200</xdr:colOff>
      <xdr:row>99</xdr:row>
      <xdr:rowOff>19050</xdr:rowOff>
    </xdr:from>
    <xdr:to>
      <xdr:col>10</xdr:col>
      <xdr:colOff>333375</xdr:colOff>
      <xdr:row>106</xdr:row>
      <xdr:rowOff>142875</xdr:rowOff>
    </xdr:to>
    <xdr:sp macro="" textlink="">
      <xdr:nvSpPr>
        <xdr:cNvPr id="5" name="pole tekstowe 4"/>
        <xdr:cNvSpPr txBox="1"/>
      </xdr:nvSpPr>
      <xdr:spPr>
        <a:xfrm>
          <a:off x="76200" y="16706850"/>
          <a:ext cx="5305425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pl-PL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UWAGI:</a:t>
          </a:r>
          <a:r>
            <a:rPr lang="pl-PL" sz="800"/>
            <a:t> </a:t>
          </a:r>
        </a:p>
        <a:p>
          <a:pPr algn="l"/>
          <a:endParaRPr lang="pl-PL" sz="800"/>
        </a:p>
        <a:p>
          <a:pPr algn="l"/>
          <a:r>
            <a:rPr lang="pl-PL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1) Dane dotyczą liczby wiz wydanych cudzoziemcom przez wojewodów i komendantów placówek Straży Granicznej. </a:t>
          </a:r>
          <a:r>
            <a:rPr lang="pl-PL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 uwzględniają liczby wiz wydanych przez polskie przedstawicielstwa dyplomatyczne lub urzędy konsularne poza granicami kraju.</a:t>
          </a:r>
          <a:r>
            <a:rPr lang="pl-PL" sz="800"/>
            <a:t> </a:t>
          </a:r>
        </a:p>
        <a:p>
          <a:pPr algn="l"/>
          <a:endParaRPr lang="pl-PL" sz="800"/>
        </a:p>
        <a:p>
          <a:pPr algn="l"/>
          <a:r>
            <a:rPr lang="pl-PL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2) Dane dotyczą wyłącznie pozytywnych decyzji wizowych i nie wskazują ogólnej liczby </a:t>
          </a:r>
          <a:r>
            <a:rPr lang="pl-PL" sz="800"/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638175</xdr:colOff>
      <xdr:row>19</xdr:row>
      <xdr:rowOff>7844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609601</xdr:colOff>
      <xdr:row>0</xdr:row>
      <xdr:rowOff>0</xdr:rowOff>
    </xdr:from>
    <xdr:to>
      <xdr:col>13</xdr:col>
      <xdr:colOff>533400</xdr:colOff>
      <xdr:row>19</xdr:row>
      <xdr:rowOff>66675</xdr:rowOff>
    </xdr:to>
    <xdr:graphicFrame macro="">
      <xdr:nvGraphicFramePr>
        <xdr:cNvPr id="3" name="adsdad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1</xdr:rowOff>
    </xdr:from>
    <xdr:to>
      <xdr:col>7</xdr:col>
      <xdr:colOff>28575</xdr:colOff>
      <xdr:row>39</xdr:row>
      <xdr:rowOff>114300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19</xdr:row>
      <xdr:rowOff>9527</xdr:rowOff>
    </xdr:from>
    <xdr:to>
      <xdr:col>13</xdr:col>
      <xdr:colOff>542925</xdr:colOff>
      <xdr:row>39</xdr:row>
      <xdr:rowOff>133351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39</xdr:row>
      <xdr:rowOff>133350</xdr:rowOff>
    </xdr:from>
    <xdr:to>
      <xdr:col>7</xdr:col>
      <xdr:colOff>9525</xdr:colOff>
      <xdr:row>58</xdr:row>
      <xdr:rowOff>141567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527024</xdr:colOff>
      <xdr:row>39</xdr:row>
      <xdr:rowOff>114300</xdr:rowOff>
    </xdr:from>
    <xdr:to>
      <xdr:col>13</xdr:col>
      <xdr:colOff>542925</xdr:colOff>
      <xdr:row>58</xdr:row>
      <xdr:rowOff>100666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552450</xdr:colOff>
      <xdr:row>40</xdr:row>
      <xdr:rowOff>133349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10</xdr:col>
      <xdr:colOff>514350</xdr:colOff>
      <xdr:row>40</xdr:row>
      <xdr:rowOff>133350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899431</xdr:colOff>
      <xdr:row>17</xdr:row>
      <xdr:rowOff>28576</xdr:rowOff>
    </xdr:from>
    <xdr:to>
      <xdr:col>11</xdr:col>
      <xdr:colOff>561976</xdr:colOff>
      <xdr:row>38</xdr:row>
      <xdr:rowOff>95250</xdr:rowOff>
    </xdr:to>
    <xdr:graphicFrame macro="">
      <xdr:nvGraphicFramePr>
        <xdr:cNvPr id="12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123826</xdr:rowOff>
    </xdr:from>
    <xdr:to>
      <xdr:col>5</xdr:col>
      <xdr:colOff>28575</xdr:colOff>
      <xdr:row>38</xdr:row>
      <xdr:rowOff>76200</xdr:rowOff>
    </xdr:to>
    <xdr:graphicFrame macro="">
      <xdr:nvGraphicFramePr>
        <xdr:cNvPr id="14" name="Wykres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12245</xdr:colOff>
      <xdr:row>0</xdr:row>
      <xdr:rowOff>0</xdr:rowOff>
    </xdr:from>
    <xdr:to>
      <xdr:col>5</xdr:col>
      <xdr:colOff>28575</xdr:colOff>
      <xdr:row>18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42182</xdr:colOff>
      <xdr:row>0</xdr:row>
      <xdr:rowOff>0</xdr:rowOff>
    </xdr:from>
    <xdr:to>
      <xdr:col>11</xdr:col>
      <xdr:colOff>561976</xdr:colOff>
      <xdr:row>18</xdr:row>
      <xdr:rowOff>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38</xdr:row>
      <xdr:rowOff>47625</xdr:rowOff>
    </xdr:from>
    <xdr:to>
      <xdr:col>5</xdr:col>
      <xdr:colOff>0</xdr:colOff>
      <xdr:row>62</xdr:row>
      <xdr:rowOff>123825</xdr:rowOff>
    </xdr:to>
    <xdr:graphicFrame macro="">
      <xdr:nvGraphicFramePr>
        <xdr:cNvPr id="4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4080</xdr:colOff>
      <xdr:row>38</xdr:row>
      <xdr:rowOff>47626</xdr:rowOff>
    </xdr:from>
    <xdr:to>
      <xdr:col>11</xdr:col>
      <xdr:colOff>590550</xdr:colOff>
      <xdr:row>62</xdr:row>
      <xdr:rowOff>142876</xdr:rowOff>
    </xdr:to>
    <xdr:graphicFrame macro="">
      <xdr:nvGraphicFramePr>
        <xdr:cNvPr id="5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323850</xdr:colOff>
      <xdr:row>0</xdr:row>
      <xdr:rowOff>0</xdr:rowOff>
    </xdr:from>
    <xdr:to>
      <xdr:col>10</xdr:col>
      <xdr:colOff>47625</xdr:colOff>
      <xdr:row>2</xdr:row>
      <xdr:rowOff>104775</xdr:rowOff>
    </xdr:to>
    <xdr:sp macro="" textlink="">
      <xdr:nvSpPr>
        <xdr:cNvPr id="8" name="Rectangle 9" descr="iohjil;"/>
        <xdr:cNvSpPr>
          <a:spLocks noChangeArrowheads="1"/>
        </xdr:cNvSpPr>
      </xdr:nvSpPr>
      <xdr:spPr bwMode="auto">
        <a:xfrm>
          <a:off x="2505075" y="0"/>
          <a:ext cx="5524500" cy="42862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12: Liczba osób, które otrzymały zezwolenie na pobyt rezydenta długoterminowego UE w 2016 r. </a:t>
          </a:r>
        </a:p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oraz w latach 2014-2016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1</xdr:col>
      <xdr:colOff>514350</xdr:colOff>
      <xdr:row>39</xdr:row>
      <xdr:rowOff>104775</xdr:rowOff>
    </xdr:from>
    <xdr:to>
      <xdr:col>10</xdr:col>
      <xdr:colOff>133350</xdr:colOff>
      <xdr:row>42</xdr:row>
      <xdr:rowOff>85125</xdr:rowOff>
    </xdr:to>
    <xdr:sp macro="" textlink="">
      <xdr:nvSpPr>
        <xdr:cNvPr id="10" name="Rectangle 11"/>
        <xdr:cNvSpPr>
          <a:spLocks noChangeArrowheads="1"/>
        </xdr:cNvSpPr>
      </xdr:nvSpPr>
      <xdr:spPr bwMode="auto">
        <a:xfrm>
          <a:off x="2695575" y="6419850"/>
          <a:ext cx="5419725" cy="46612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marL="0" indent="0"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Wykres 14: Liczba osób, którym umorzono postępowanie w sprawie zezwolenia </a:t>
          </a:r>
          <a:br>
            <a:rPr lang="pl-PL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pl-PL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na pobyt rezydenta długoterminowego UE w roku 2016 oraz w latach 2014-2016 (łącznie) </a:t>
          </a:r>
        </a:p>
      </xdr:txBody>
    </xdr:sp>
    <xdr:clientData/>
  </xdr:twoCellAnchor>
  <xdr:twoCellAnchor>
    <xdr:from>
      <xdr:col>1</xdr:col>
      <xdr:colOff>390524</xdr:colOff>
      <xdr:row>18</xdr:row>
      <xdr:rowOff>57150</xdr:rowOff>
    </xdr:from>
    <xdr:to>
      <xdr:col>10</xdr:col>
      <xdr:colOff>8924</xdr:colOff>
      <xdr:row>21</xdr:row>
      <xdr:rowOff>104775</xdr:rowOff>
    </xdr:to>
    <xdr:sp macro="" textlink="">
      <xdr:nvSpPr>
        <xdr:cNvPr id="15" name="Rectangle 22" descr="iohjil;"/>
        <xdr:cNvSpPr>
          <a:spLocks noChangeArrowheads="1"/>
        </xdr:cNvSpPr>
      </xdr:nvSpPr>
      <xdr:spPr bwMode="auto">
        <a:xfrm>
          <a:off x="2571749" y="2971800"/>
          <a:ext cx="5419125" cy="5334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13: Liczba osób, którym odmówiono zezwolenia na pobyt rezydenta długoterminowego UE </a:t>
          </a:r>
          <a:b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 2016 r. oraz w latach 2014-2016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0.82998</cdr:x>
      <cdr:y>0.92516</cdr:y>
    </cdr:from>
    <cdr:to>
      <cdr:x>0.96306</cdr:x>
      <cdr:y>0.99035</cdr:y>
    </cdr:to>
    <cdr:sp macro="" textlink="">
      <cdr:nvSpPr>
        <cdr:cNvPr id="11980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4413" y="3930220"/>
          <a:ext cx="638864" cy="276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00" b="1" i="0" u="none" strike="noStrike" baseline="0">
              <a:solidFill>
                <a:srgbClr val="000000"/>
              </a:solidFill>
              <a:latin typeface="+mn-lt"/>
              <a:cs typeface="Arial"/>
            </a:rPr>
            <a:t>2014-2016</a:t>
          </a:r>
          <a:endParaRPr lang="pl-PL">
            <a:latin typeface="+mn-lt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14</xdr:col>
      <xdr:colOff>590550</xdr:colOff>
      <xdr:row>26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381000</xdr:colOff>
      <xdr:row>41</xdr:row>
      <xdr:rowOff>95250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133909</xdr:rowOff>
    </xdr:from>
    <xdr:to>
      <xdr:col>12</xdr:col>
      <xdr:colOff>571499</xdr:colOff>
      <xdr:row>40</xdr:row>
      <xdr:rowOff>19050</xdr:rowOff>
    </xdr:to>
    <xdr:graphicFrame macro="">
      <xdr:nvGraphicFramePr>
        <xdr:cNvPr id="6" name="Wykres 5" title="Wykres 2: Liczba osób, które w latach 2012-2014 złożyły wniosek 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38100</xdr:rowOff>
    </xdr:from>
    <xdr:to>
      <xdr:col>8</xdr:col>
      <xdr:colOff>19049</xdr:colOff>
      <xdr:row>19</xdr:row>
      <xdr:rowOff>47625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0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9523</xdr:colOff>
      <xdr:row>19</xdr:row>
      <xdr:rowOff>1</xdr:rowOff>
    </xdr:from>
    <xdr:to>
      <xdr:col>8</xdr:col>
      <xdr:colOff>28574</xdr:colOff>
      <xdr:row>37</xdr:row>
      <xdr:rowOff>19051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18</xdr:row>
      <xdr:rowOff>133350</xdr:rowOff>
    </xdr:from>
    <xdr:to>
      <xdr:col>14</xdr:col>
      <xdr:colOff>609600</xdr:colOff>
      <xdr:row>37</xdr:row>
      <xdr:rowOff>9525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36</xdr:row>
      <xdr:rowOff>133350</xdr:rowOff>
    </xdr:from>
    <xdr:to>
      <xdr:col>7</xdr:col>
      <xdr:colOff>514350</xdr:colOff>
      <xdr:row>61</xdr:row>
      <xdr:rowOff>142875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485776</xdr:colOff>
      <xdr:row>37</xdr:row>
      <xdr:rowOff>9524</xdr:rowOff>
    </xdr:from>
    <xdr:to>
      <xdr:col>15</xdr:col>
      <xdr:colOff>1</xdr:colOff>
      <xdr:row>62</xdr:row>
      <xdr:rowOff>23133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552450</xdr:colOff>
      <xdr:row>1</xdr:row>
      <xdr:rowOff>9524</xdr:rowOff>
    </xdr:from>
    <xdr:to>
      <xdr:col>11</xdr:col>
      <xdr:colOff>0</xdr:colOff>
      <xdr:row>4</xdr:row>
      <xdr:rowOff>76199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1181100" y="161924"/>
          <a:ext cx="5734050" cy="52387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17: Liczba osób, które otrzymały zezwolenie na zamieszkanie na czas oznaczony lub pobyt czasowy w 2016 r. oraz w latach 2014-2016 (łącznie) - (najliczniej reprezentowane obywatelstwa)</a:t>
          </a:r>
        </a:p>
        <a:p>
          <a:pPr algn="ctr" rtl="0">
            <a:defRPr sz="1000"/>
          </a:pPr>
          <a:endParaRPr lang="pl-PL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1</xdr:col>
      <xdr:colOff>466725</xdr:colOff>
      <xdr:row>18</xdr:row>
      <xdr:rowOff>148590</xdr:rowOff>
    </xdr:from>
    <xdr:to>
      <xdr:col>10</xdr:col>
      <xdr:colOff>590550</xdr:colOff>
      <xdr:row>21</xdr:row>
      <xdr:rowOff>38213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1247775" y="3872865"/>
          <a:ext cx="5724525" cy="375398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18: Liczba osób, którym odmówiono zezwolenia na zamieszkanie na czas oznaczony </a:t>
          </a:r>
        </a:p>
        <a:p>
          <a:pPr algn="ctr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 2016 r. oraz w latach 2014-2016 (łącznie) - (najliczniej reprezentowane obywatelstwa)</a:t>
          </a: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1</xdr:col>
      <xdr:colOff>485775</xdr:colOff>
      <xdr:row>37</xdr:row>
      <xdr:rowOff>131990</xdr:rowOff>
    </xdr:from>
    <xdr:to>
      <xdr:col>11</xdr:col>
      <xdr:colOff>381000</xdr:colOff>
      <xdr:row>40</xdr:row>
      <xdr:rowOff>118383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1111704" y="6459311"/>
          <a:ext cx="6154510" cy="462643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19: Liczba osób, w stosunku do których umorzono postepowanie w sprawie o zezwolenie na zamieszkanie na czas oznaczony w 2016 r.oraz w latach 2014-2016 (łącznie)  </a:t>
          </a:r>
        </a:p>
        <a:p>
          <a:pPr algn="ctr" rtl="0">
            <a:lnSpc>
              <a:spcPts val="800"/>
            </a:lnSpc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(najliczniej reprezentowane obywatelstwa) </a:t>
          </a: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</xdr:colOff>
      <xdr:row>37</xdr:row>
      <xdr:rowOff>28575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9526</xdr:rowOff>
    </xdr:from>
    <xdr:to>
      <xdr:col>12</xdr:col>
      <xdr:colOff>400050</xdr:colOff>
      <xdr:row>36</xdr:row>
      <xdr:rowOff>142876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48184</xdr:rowOff>
    </xdr:from>
    <xdr:to>
      <xdr:col>10</xdr:col>
      <xdr:colOff>523875</xdr:colOff>
      <xdr:row>40</xdr:row>
      <xdr:rowOff>15127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92528</xdr:rowOff>
    </xdr:from>
    <xdr:to>
      <xdr:col>10</xdr:col>
      <xdr:colOff>504825</xdr:colOff>
      <xdr:row>40</xdr:row>
      <xdr:rowOff>87085</xdr:rowOff>
    </xdr:to>
    <xdr:graphicFrame macro="">
      <xdr:nvGraphicFramePr>
        <xdr:cNvPr id="2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25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104775</xdr:rowOff>
    </xdr:from>
    <xdr:to>
      <xdr:col>10</xdr:col>
      <xdr:colOff>523875</xdr:colOff>
      <xdr:row>39</xdr:row>
      <xdr:rowOff>95250</xdr:rowOff>
    </xdr:to>
    <xdr:graphicFrame macro="">
      <xdr:nvGraphicFramePr>
        <xdr:cNvPr id="2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66675</xdr:rowOff>
    </xdr:from>
    <xdr:to>
      <xdr:col>11</xdr:col>
      <xdr:colOff>514350</xdr:colOff>
      <xdr:row>40</xdr:row>
      <xdr:rowOff>114300</xdr:rowOff>
    </xdr:to>
    <xdr:graphicFrame macro="">
      <xdr:nvGraphicFramePr>
        <xdr:cNvPr id="2" name="Wykres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1266825</xdr:colOff>
      <xdr:row>17</xdr:row>
      <xdr:rowOff>152400</xdr:rowOff>
    </xdr:to>
    <xdr:graphicFrame macro="">
      <xdr:nvGraphicFramePr>
        <xdr:cNvPr id="2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971550</xdr:colOff>
      <xdr:row>0</xdr:row>
      <xdr:rowOff>0</xdr:rowOff>
    </xdr:from>
    <xdr:to>
      <xdr:col>10</xdr:col>
      <xdr:colOff>581024</xdr:colOff>
      <xdr:row>17</xdr:row>
      <xdr:rowOff>152400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0</xdr:row>
      <xdr:rowOff>19050</xdr:rowOff>
    </xdr:from>
    <xdr:to>
      <xdr:col>7</xdr:col>
      <xdr:colOff>123825</xdr:colOff>
      <xdr:row>2</xdr:row>
      <xdr:rowOff>123825</xdr:rowOff>
    </xdr:to>
    <xdr:sp macro="" textlink="">
      <xdr:nvSpPr>
        <xdr:cNvPr id="9" name="Rectangle 13" descr="iohjil;"/>
        <xdr:cNvSpPr>
          <a:spLocks noChangeArrowheads="1"/>
        </xdr:cNvSpPr>
      </xdr:nvSpPr>
      <xdr:spPr bwMode="auto">
        <a:xfrm>
          <a:off x="2371725" y="19050"/>
          <a:ext cx="4286250" cy="4191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25: Liczba osób, którym nadano statusu uchodźcy w RP w roku 2016 oraz </a:t>
          </a:r>
        </a:p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 latach 2014-2016(łącznie)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0</xdr:col>
      <xdr:colOff>0</xdr:colOff>
      <xdr:row>17</xdr:row>
      <xdr:rowOff>123825</xdr:rowOff>
    </xdr:from>
    <xdr:to>
      <xdr:col>3</xdr:col>
      <xdr:colOff>1190625</xdr:colOff>
      <xdr:row>36</xdr:row>
      <xdr:rowOff>85725</xdr:rowOff>
    </xdr:to>
    <xdr:graphicFrame macro="">
      <xdr:nvGraphicFramePr>
        <xdr:cNvPr id="18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952500</xdr:colOff>
      <xdr:row>18</xdr:row>
      <xdr:rowOff>19050</xdr:rowOff>
    </xdr:from>
    <xdr:to>
      <xdr:col>10</xdr:col>
      <xdr:colOff>590550</xdr:colOff>
      <xdr:row>36</xdr:row>
      <xdr:rowOff>142875</xdr:rowOff>
    </xdr:to>
    <xdr:graphicFrame macro="">
      <xdr:nvGraphicFramePr>
        <xdr:cNvPr id="1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200025</xdr:colOff>
      <xdr:row>17</xdr:row>
      <xdr:rowOff>133350</xdr:rowOff>
    </xdr:from>
    <xdr:to>
      <xdr:col>7</xdr:col>
      <xdr:colOff>133350</xdr:colOff>
      <xdr:row>20</xdr:row>
      <xdr:rowOff>76200</xdr:rowOff>
    </xdr:to>
    <xdr:sp macro="" textlink="">
      <xdr:nvSpPr>
        <xdr:cNvPr id="20" name="Rectangle 35" descr="iohjil;"/>
        <xdr:cNvSpPr>
          <a:spLocks noChangeArrowheads="1"/>
        </xdr:cNvSpPr>
      </xdr:nvSpPr>
      <xdr:spPr bwMode="auto">
        <a:xfrm>
          <a:off x="2381250" y="3019425"/>
          <a:ext cx="4286250" cy="42862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26: Liczba osób, którym odmówiono nadania statusu uchodźcy i udzielono ochrony uzupełniającej w RP w roku 2016 oraz w latach 2014-2016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0</xdr:col>
      <xdr:colOff>0</xdr:colOff>
      <xdr:row>36</xdr:row>
      <xdr:rowOff>142874</xdr:rowOff>
    </xdr:from>
    <xdr:to>
      <xdr:col>4</xdr:col>
      <xdr:colOff>190500</xdr:colOff>
      <xdr:row>57</xdr:row>
      <xdr:rowOff>114300</xdr:rowOff>
    </xdr:to>
    <xdr:graphicFrame macro="">
      <xdr:nvGraphicFramePr>
        <xdr:cNvPr id="2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914401</xdr:colOff>
      <xdr:row>37</xdr:row>
      <xdr:rowOff>9525</xdr:rowOff>
    </xdr:from>
    <xdr:to>
      <xdr:col>10</xdr:col>
      <xdr:colOff>571501</xdr:colOff>
      <xdr:row>58</xdr:row>
      <xdr:rowOff>57150</xdr:rowOff>
    </xdr:to>
    <xdr:graphicFrame macro="">
      <xdr:nvGraphicFramePr>
        <xdr:cNvPr id="22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37</xdr:row>
      <xdr:rowOff>142875</xdr:rowOff>
    </xdr:from>
    <xdr:to>
      <xdr:col>6</xdr:col>
      <xdr:colOff>552450</xdr:colOff>
      <xdr:row>40</xdr:row>
      <xdr:rowOff>123825</xdr:rowOff>
    </xdr:to>
    <xdr:sp macro="" textlink="">
      <xdr:nvSpPr>
        <xdr:cNvPr id="25" name="Rectangle 35" descr="iohjil;"/>
        <xdr:cNvSpPr>
          <a:spLocks noChangeArrowheads="1"/>
        </xdr:cNvSpPr>
      </xdr:nvSpPr>
      <xdr:spPr bwMode="auto">
        <a:xfrm>
          <a:off x="2190750" y="6200775"/>
          <a:ext cx="4286250" cy="46672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27: Liczba osób, którym odmówiono nadania statusu uchodźcy i udzielono zgody na pobyt tolerowany w  roku 2016 oraz w latach 2014-2016 (łącznie)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4</xdr:col>
      <xdr:colOff>38100</xdr:colOff>
      <xdr:row>76</xdr:row>
      <xdr:rowOff>85726</xdr:rowOff>
    </xdr:to>
    <xdr:graphicFrame macro="">
      <xdr:nvGraphicFramePr>
        <xdr:cNvPr id="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847726</xdr:colOff>
      <xdr:row>58</xdr:row>
      <xdr:rowOff>28576</xdr:rowOff>
    </xdr:from>
    <xdr:to>
      <xdr:col>10</xdr:col>
      <xdr:colOff>552451</xdr:colOff>
      <xdr:row>76</xdr:row>
      <xdr:rowOff>85726</xdr:rowOff>
    </xdr:to>
    <xdr:graphicFrame macro="">
      <xdr:nvGraphicFramePr>
        <xdr:cNvPr id="2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57150</xdr:colOff>
      <xdr:row>57</xdr:row>
      <xdr:rowOff>28572</xdr:rowOff>
    </xdr:from>
    <xdr:to>
      <xdr:col>6</xdr:col>
      <xdr:colOff>581025</xdr:colOff>
      <xdr:row>60</xdr:row>
      <xdr:rowOff>57149</xdr:rowOff>
    </xdr:to>
    <xdr:sp macro="" textlink="">
      <xdr:nvSpPr>
        <xdr:cNvPr id="29" name="Rectangle 15"/>
        <xdr:cNvSpPr>
          <a:spLocks noChangeArrowheads="1"/>
        </xdr:cNvSpPr>
      </xdr:nvSpPr>
      <xdr:spPr bwMode="auto">
        <a:xfrm rot="10800000" flipV="1">
          <a:off x="2238375" y="9515472"/>
          <a:ext cx="4267200" cy="485777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Wykres 28: Liczba osób, którym wydano decyzje negatywne w sprawie </a:t>
          </a:r>
        </a:p>
        <a:p>
          <a:pPr algn="ctr" rtl="0">
            <a:defRPr sz="1000"/>
          </a:pP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o nadania statusu uchodźcy w RP w roku 2016 oraz w latach 2014-2016 (łącznie)</a:t>
          </a:r>
          <a:endParaRPr lang="pl-PL"/>
        </a:p>
      </xdr:txBody>
    </xdr:sp>
    <xdr:clientData/>
  </xdr:twoCellAnchor>
  <xdr:twoCellAnchor>
    <xdr:from>
      <xdr:col>0</xdr:col>
      <xdr:colOff>0</xdr:colOff>
      <xdr:row>78</xdr:row>
      <xdr:rowOff>9525</xdr:rowOff>
    </xdr:from>
    <xdr:to>
      <xdr:col>4</xdr:col>
      <xdr:colOff>57150</xdr:colOff>
      <xdr:row>96</xdr:row>
      <xdr:rowOff>161924</xdr:rowOff>
    </xdr:to>
    <xdr:graphicFrame macro="">
      <xdr:nvGraphicFramePr>
        <xdr:cNvPr id="3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933451</xdr:colOff>
      <xdr:row>77</xdr:row>
      <xdr:rowOff>19049</xdr:rowOff>
    </xdr:from>
    <xdr:to>
      <xdr:col>10</xdr:col>
      <xdr:colOff>523875</xdr:colOff>
      <xdr:row>96</xdr:row>
      <xdr:rowOff>142874</xdr:rowOff>
    </xdr:to>
    <xdr:graphicFrame macro="">
      <xdr:nvGraphicFramePr>
        <xdr:cNvPr id="3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1876425</xdr:colOff>
      <xdr:row>77</xdr:row>
      <xdr:rowOff>57150</xdr:rowOff>
    </xdr:from>
    <xdr:to>
      <xdr:col>8</xdr:col>
      <xdr:colOff>209550</xdr:colOff>
      <xdr:row>80</xdr:row>
      <xdr:rowOff>104775</xdr:rowOff>
    </xdr:to>
    <xdr:sp macro="" textlink="">
      <xdr:nvSpPr>
        <xdr:cNvPr id="23" name="Rectangle 18"/>
        <xdr:cNvSpPr>
          <a:spLocks noChangeArrowheads="1"/>
        </xdr:cNvSpPr>
      </xdr:nvSpPr>
      <xdr:spPr bwMode="auto">
        <a:xfrm>
          <a:off x="1876425" y="12830175"/>
          <a:ext cx="5476875" cy="5334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Wykres 29: </a:t>
          </a:r>
          <a:r>
            <a:rPr lang="pl-P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Liczba osób, w stosunku do których zostały wdane decyzje o umorzeniu postępowania lub pozostawieniu wniosku bez rozpoznania w sprawie o nadanie statusu uchodźcy w RP w roku 2016 oraz w latach 2014-2016 </a:t>
          </a:r>
          <a:endParaRPr lang="pl-PL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476250</xdr:colOff>
      <xdr:row>26</xdr:row>
      <xdr:rowOff>19049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590550</xdr:colOff>
      <xdr:row>16</xdr:row>
      <xdr:rowOff>114300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115982</xdr:rowOff>
    </xdr:from>
    <xdr:to>
      <xdr:col>8</xdr:col>
      <xdr:colOff>590550</xdr:colOff>
      <xdr:row>33</xdr:row>
      <xdr:rowOff>58832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133350</xdr:rowOff>
    </xdr:from>
    <xdr:to>
      <xdr:col>8</xdr:col>
      <xdr:colOff>590550</xdr:colOff>
      <xdr:row>49</xdr:row>
      <xdr:rowOff>76200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132</xdr:row>
      <xdr:rowOff>0</xdr:rowOff>
    </xdr:from>
    <xdr:to>
      <xdr:col>25</xdr:col>
      <xdr:colOff>0</xdr:colOff>
      <xdr:row>132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0" y="20783550"/>
          <a:ext cx="11220450" cy="0"/>
          <a:chOff x="0" y="2618"/>
          <a:chExt cx="699" cy="338"/>
        </a:xfrm>
      </xdr:grpSpPr>
      <xdr:graphicFrame macro="">
        <xdr:nvGraphicFramePr>
          <xdr:cNvPr id="3" name="Wykres 1"/>
          <xdr:cNvGraphicFramePr>
            <a:graphicFrameLocks/>
          </xdr:cNvGraphicFramePr>
        </xdr:nvGraphicFramePr>
        <xdr:xfrm>
          <a:off x="0" y="2618"/>
          <a:ext cx="699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-9525" y="11210925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1:</a:t>
            </a:r>
            <a:r>
              <a:rPr lang="pl-PL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Liczba osób, które w latach 2003 - 2005 złożyły wniosek o zezwolenie na osiedlenie  (miesięcznie)</a:t>
            </a:r>
            <a:endParaRPr lang="pl-PL"/>
          </a:p>
        </xdr:txBody>
      </xdr:sp>
    </xdr:grpSp>
    <xdr:clientData/>
  </xdr:twoCellAnchor>
  <xdr:twoCellAnchor>
    <xdr:from>
      <xdr:col>0</xdr:col>
      <xdr:colOff>0</xdr:colOff>
      <xdr:row>132</xdr:row>
      <xdr:rowOff>0</xdr:rowOff>
    </xdr:from>
    <xdr:to>
      <xdr:col>25</xdr:col>
      <xdr:colOff>0</xdr:colOff>
      <xdr:row>132</xdr:row>
      <xdr:rowOff>0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0" y="20783550"/>
          <a:ext cx="11220450" cy="0"/>
          <a:chOff x="0" y="2618"/>
          <a:chExt cx="699" cy="338"/>
        </a:xfrm>
      </xdr:grpSpPr>
      <xdr:graphicFrame macro="">
        <xdr:nvGraphicFramePr>
          <xdr:cNvPr id="6" name="Wykres 6"/>
          <xdr:cNvGraphicFramePr>
            <a:graphicFrameLocks/>
          </xdr:cNvGraphicFramePr>
        </xdr:nvGraphicFramePr>
        <xdr:xfrm>
          <a:off x="0" y="2618"/>
          <a:ext cx="699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Text Box 7"/>
          <xdr:cNvSpPr txBox="1">
            <a:spLocks noChangeArrowheads="1"/>
          </xdr:cNvSpPr>
        </xdr:nvSpPr>
        <xdr:spPr bwMode="auto">
          <a:xfrm>
            <a:off x="-9525" y="11210925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1:</a:t>
            </a:r>
            <a:r>
              <a:rPr lang="pl-PL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Liczba osób, które w latach 2003 - 2005 złożyły wniosek o zezwolenie na osiedlenie  (miesięcznie)</a:t>
            </a:r>
            <a:endParaRPr lang="pl-PL"/>
          </a:p>
        </xdr:txBody>
      </xdr:sp>
    </xdr:grpSp>
    <xdr:clientData/>
  </xdr:twoCellAnchor>
  <xdr:twoCellAnchor>
    <xdr:from>
      <xdr:col>0</xdr:col>
      <xdr:colOff>0</xdr:colOff>
      <xdr:row>121</xdr:row>
      <xdr:rowOff>0</xdr:rowOff>
    </xdr:from>
    <xdr:to>
      <xdr:col>24</xdr:col>
      <xdr:colOff>190500</xdr:colOff>
      <xdr:row>121</xdr:row>
      <xdr:rowOff>0</xdr:rowOff>
    </xdr:to>
    <xdr:grpSp>
      <xdr:nvGrpSpPr>
        <xdr:cNvPr id="14" name="Group 4"/>
        <xdr:cNvGrpSpPr>
          <a:grpSpLocks/>
        </xdr:cNvGrpSpPr>
      </xdr:nvGrpSpPr>
      <xdr:grpSpPr bwMode="auto">
        <a:xfrm>
          <a:off x="0" y="19088100"/>
          <a:ext cx="11029950" cy="0"/>
          <a:chOff x="0" y="2618"/>
          <a:chExt cx="699" cy="338"/>
        </a:xfrm>
      </xdr:grpSpPr>
      <xdr:graphicFrame macro="">
        <xdr:nvGraphicFramePr>
          <xdr:cNvPr id="15" name="Wykres 1"/>
          <xdr:cNvGraphicFramePr>
            <a:graphicFrameLocks/>
          </xdr:cNvGraphicFramePr>
        </xdr:nvGraphicFramePr>
        <xdr:xfrm>
          <a:off x="0" y="2618"/>
          <a:ext cx="699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6" name="Text Box 2"/>
          <xdr:cNvSpPr txBox="1">
            <a:spLocks noChangeArrowheads="1"/>
          </xdr:cNvSpPr>
        </xdr:nvSpPr>
        <xdr:spPr bwMode="auto">
          <a:xfrm>
            <a:off x="-9525" y="11210925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1:</a:t>
            </a:r>
            <a:r>
              <a:rPr lang="pl-PL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Liczba osób, które w latach 2003 - 2005 złożyły wniosek o zezwolenie na osiedlenie  (miesięcznie)</a:t>
            </a:r>
            <a:endParaRPr lang="pl-PL"/>
          </a:p>
        </xdr:txBody>
      </xdr:sp>
    </xdr:grpSp>
    <xdr:clientData/>
  </xdr:twoCellAnchor>
  <xdr:twoCellAnchor>
    <xdr:from>
      <xdr:col>0</xdr:col>
      <xdr:colOff>0</xdr:colOff>
      <xdr:row>121</xdr:row>
      <xdr:rowOff>0</xdr:rowOff>
    </xdr:from>
    <xdr:to>
      <xdr:col>24</xdr:col>
      <xdr:colOff>190500</xdr:colOff>
      <xdr:row>121</xdr:row>
      <xdr:rowOff>0</xdr:rowOff>
    </xdr:to>
    <xdr:grpSp>
      <xdr:nvGrpSpPr>
        <xdr:cNvPr id="17" name="Group 5"/>
        <xdr:cNvGrpSpPr>
          <a:grpSpLocks/>
        </xdr:cNvGrpSpPr>
      </xdr:nvGrpSpPr>
      <xdr:grpSpPr bwMode="auto">
        <a:xfrm>
          <a:off x="0" y="19088100"/>
          <a:ext cx="11029950" cy="0"/>
          <a:chOff x="0" y="2618"/>
          <a:chExt cx="699" cy="338"/>
        </a:xfrm>
      </xdr:grpSpPr>
      <xdr:graphicFrame macro="">
        <xdr:nvGraphicFramePr>
          <xdr:cNvPr id="18" name="Wykres 6"/>
          <xdr:cNvGraphicFramePr>
            <a:graphicFrameLocks/>
          </xdr:cNvGraphicFramePr>
        </xdr:nvGraphicFramePr>
        <xdr:xfrm>
          <a:off x="0" y="2618"/>
          <a:ext cx="699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9" name="Text Box 7"/>
          <xdr:cNvSpPr txBox="1">
            <a:spLocks noChangeArrowheads="1"/>
          </xdr:cNvSpPr>
        </xdr:nvSpPr>
        <xdr:spPr bwMode="auto">
          <a:xfrm>
            <a:off x="-9525" y="11210925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l-PL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Wykres 1:</a:t>
            </a:r>
            <a:r>
              <a:rPr lang="pl-PL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Liczba osób, które w latach 2003 - 2005 złożyły wniosek o zezwolenie na osiedlenie  (miesięcznie)</a:t>
            </a:r>
            <a:endParaRPr lang="pl-PL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0.0922</cdr:x>
      <cdr:y>0.10735</cdr:y>
    </cdr:from>
    <cdr:to>
      <cdr:x>0.8734</cdr:x>
      <cdr:y>0.34403</cdr:y>
    </cdr:to>
    <cdr:sp macro="" textlink="">
      <cdr:nvSpPr>
        <cdr:cNvPr id="1740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467" y="81911"/>
          <a:ext cx="7326216" cy="17358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0.0922</cdr:x>
      <cdr:y>0.10757</cdr:y>
    </cdr:from>
    <cdr:to>
      <cdr:x>0.8734</cdr:x>
      <cdr:y>0.34729</cdr:y>
    </cdr:to>
    <cdr:sp macro="" textlink="">
      <cdr:nvSpPr>
        <cdr:cNvPr id="409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467" y="82071"/>
          <a:ext cx="7326216" cy="1758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0.0922</cdr:x>
      <cdr:y>0.10735</cdr:y>
    </cdr:from>
    <cdr:to>
      <cdr:x>0.8734</cdr:x>
      <cdr:y>0.34403</cdr:y>
    </cdr:to>
    <cdr:sp macro="" textlink="">
      <cdr:nvSpPr>
        <cdr:cNvPr id="1740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467" y="81911"/>
          <a:ext cx="7326216" cy="17358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0.0922</cdr:x>
      <cdr:y>0.10757</cdr:y>
    </cdr:from>
    <cdr:to>
      <cdr:x>0.8734</cdr:x>
      <cdr:y>0.34729</cdr:y>
    </cdr:to>
    <cdr:sp macro="" textlink="">
      <cdr:nvSpPr>
        <cdr:cNvPr id="409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467" y="82071"/>
          <a:ext cx="7326216" cy="1758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>
          <a:outerShdw dist="107763" dir="2700000" algn="ctr" rotWithShape="0">
            <a:srgbClr val="808080">
              <a:alpha val="50000"/>
            </a:srgbClr>
          </a:outerShdw>
        </a:effec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148159</xdr:rowOff>
    </xdr:from>
    <xdr:to>
      <xdr:col>10</xdr:col>
      <xdr:colOff>459441</xdr:colOff>
      <xdr:row>38</xdr:row>
      <xdr:rowOff>112059</xdr:rowOff>
    </xdr:to>
    <xdr:graphicFrame macro="">
      <xdr:nvGraphicFramePr>
        <xdr:cNvPr id="6" name="Wykres 5" title="Wykres 2: Liczba osób, które w latach 2012-2014 złożyły wniosek 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ruktura%20nowego%20trzyletniego%20-%20tabe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ruktura%20nowego%20trzyletniego%200%20tabe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e po kolei"/>
      <sheetName val="Zasoby dla tabel"/>
      <sheetName val="WNIOSKI_ZBIORCZO"/>
      <sheetName val="DECYZJE_TOTAL"/>
      <sheetName val="wnioski nsuch+wzowienia"/>
      <sheetName val="liczba_wydanych_dokumentów_lata"/>
      <sheetName val="Tab. 1"/>
      <sheetName val="Tab. 3"/>
      <sheetName val="Tab. 9"/>
      <sheetName val="Tab. 11"/>
      <sheetName val="Tab. 12"/>
      <sheetName val="Tab. 16"/>
      <sheetName val="Tab. 17"/>
      <sheetName val="Tab. 18"/>
      <sheetName val="Tab. 20"/>
      <sheetName val="Tab. 24"/>
      <sheetName val="Tab. 25"/>
      <sheetName val="Tab. 27"/>
      <sheetName val="Tab. 28"/>
      <sheetName val="Tab. 32"/>
      <sheetName val="Tab. 33"/>
      <sheetName val="Tab. 35"/>
      <sheetName val="Tab. 36"/>
      <sheetName val="Tab. 37"/>
      <sheetName val="Tab. 38"/>
      <sheetName val="Tab. 40"/>
      <sheetName val="Tab. 41"/>
      <sheetName val="Tab. 42"/>
      <sheetName val="Tab. 43"/>
      <sheetName val="Tab. 45"/>
      <sheetName val="Tab. 46"/>
      <sheetName val="Tab. 47"/>
      <sheetName val="Tab. 48"/>
      <sheetName val="Tab. 49"/>
      <sheetName val="Tab. 50"/>
      <sheetName val="Tab. 51"/>
      <sheetName val="Tab. 52"/>
      <sheetName val="Tab. 54"/>
      <sheetName val="Tab. 60"/>
      <sheetName val="Tab. 61"/>
      <sheetName val="Tab. 62"/>
      <sheetName val="Tab. 63"/>
      <sheetName val="Tab. 64"/>
      <sheetName val="Tab. 65"/>
      <sheetName val="Tab. 67"/>
      <sheetName val="Tab. 68"/>
      <sheetName val="tab. 69"/>
      <sheetName val="Tab. 70"/>
      <sheetName val="Tab. 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9">
          <cell r="B9" t="str">
            <v xml:space="preserve">WOJEWODA DOLNOŚLĄSKI                              </v>
          </cell>
          <cell r="C9">
            <v>2</v>
          </cell>
          <cell r="D9">
            <v>33</v>
          </cell>
          <cell r="E9">
            <v>35</v>
          </cell>
        </row>
        <row r="10">
          <cell r="B10" t="str">
            <v xml:space="preserve">WOJEWODA KUJAWSKO-POMORSKI                        </v>
          </cell>
          <cell r="C10">
            <v>1</v>
          </cell>
          <cell r="D10">
            <v>5</v>
          </cell>
          <cell r="E10">
            <v>6</v>
          </cell>
        </row>
        <row r="11">
          <cell r="B11" t="str">
            <v xml:space="preserve">WOJEWODA LUBELSKI                                 </v>
          </cell>
          <cell r="C11">
            <v>0</v>
          </cell>
          <cell r="D11">
            <v>7</v>
          </cell>
          <cell r="E11">
            <v>7</v>
          </cell>
        </row>
        <row r="12">
          <cell r="B12" t="str">
            <v xml:space="preserve">WOJEWODA LUBUSKI                                  </v>
          </cell>
          <cell r="C12">
            <v>1</v>
          </cell>
          <cell r="D12">
            <v>1</v>
          </cell>
          <cell r="E12">
            <v>2</v>
          </cell>
        </row>
        <row r="13">
          <cell r="B13" t="str">
            <v xml:space="preserve">WOJEWODA ŁÓDZKI                                   </v>
          </cell>
          <cell r="C13">
            <v>4</v>
          </cell>
          <cell r="D13">
            <v>13</v>
          </cell>
          <cell r="E13">
            <v>17</v>
          </cell>
        </row>
        <row r="14">
          <cell r="B14" t="str">
            <v xml:space="preserve">WOJEWODA MAŁOPOLSKI                               </v>
          </cell>
          <cell r="C14">
            <v>5</v>
          </cell>
          <cell r="D14">
            <v>7</v>
          </cell>
          <cell r="E14">
            <v>12</v>
          </cell>
        </row>
        <row r="15">
          <cell r="B15" t="str">
            <v xml:space="preserve">WOJEWODA MAZOWIECKI                               </v>
          </cell>
          <cell r="C15">
            <v>17</v>
          </cell>
          <cell r="D15">
            <v>5</v>
          </cell>
          <cell r="E15">
            <v>22</v>
          </cell>
        </row>
        <row r="16">
          <cell r="B16" t="str">
            <v xml:space="preserve">WOJEWODA OPOLSKI                                  </v>
          </cell>
          <cell r="C16">
            <v>3</v>
          </cell>
          <cell r="D16">
            <v>5</v>
          </cell>
          <cell r="E16">
            <v>8</v>
          </cell>
        </row>
        <row r="17">
          <cell r="B17" t="str">
            <v xml:space="preserve">WOJEWODA PODKARPACKI                              </v>
          </cell>
          <cell r="C17">
            <v>1</v>
          </cell>
          <cell r="D17">
            <v>4</v>
          </cell>
          <cell r="E17">
            <v>5</v>
          </cell>
        </row>
        <row r="18">
          <cell r="B18" t="str">
            <v xml:space="preserve">WOJEWODA PODLASKI                                 </v>
          </cell>
          <cell r="C18">
            <v>1</v>
          </cell>
          <cell r="D18">
            <v>3</v>
          </cell>
          <cell r="E18">
            <v>4</v>
          </cell>
        </row>
        <row r="19">
          <cell r="B19" t="str">
            <v xml:space="preserve">WOJEWODA POMORSKI                                 </v>
          </cell>
          <cell r="C19">
            <v>1</v>
          </cell>
          <cell r="D19">
            <v>1</v>
          </cell>
          <cell r="E19">
            <v>2</v>
          </cell>
        </row>
        <row r="20">
          <cell r="B20" t="str">
            <v xml:space="preserve">WOJEWODA ŚLĄSKI                                   </v>
          </cell>
          <cell r="C20">
            <v>6</v>
          </cell>
          <cell r="D20">
            <v>15</v>
          </cell>
          <cell r="E20">
            <v>21</v>
          </cell>
        </row>
        <row r="21">
          <cell r="B21" t="str">
            <v xml:space="preserve">WOJEWODA WARMIŃSKO-MAZURSKI                       </v>
          </cell>
          <cell r="C21">
            <v>1</v>
          </cell>
          <cell r="D21">
            <v>2</v>
          </cell>
          <cell r="E21">
            <v>3</v>
          </cell>
        </row>
        <row r="22">
          <cell r="B22" t="str">
            <v xml:space="preserve">WOJEWODA WIELKOPOLSKI                             </v>
          </cell>
          <cell r="C22">
            <v>190</v>
          </cell>
          <cell r="D22">
            <v>12</v>
          </cell>
          <cell r="E22">
            <v>202</v>
          </cell>
        </row>
        <row r="23">
          <cell r="B23" t="str">
            <v>Suma końcowa</v>
          </cell>
          <cell r="C23">
            <v>233</v>
          </cell>
          <cell r="D23">
            <v>113</v>
          </cell>
          <cell r="E23">
            <v>346</v>
          </cell>
        </row>
      </sheetData>
      <sheetData sheetId="8" refreshError="1"/>
      <sheetData sheetId="9" refreshError="1">
        <row r="9">
          <cell r="A9" t="str">
            <v xml:space="preserve">WOJEWODA DOLNOŚLĄSKI                              </v>
          </cell>
          <cell r="B9">
            <v>1486</v>
          </cell>
          <cell r="C9">
            <v>0.12778398830509932</v>
          </cell>
        </row>
        <row r="10">
          <cell r="A10" t="str">
            <v xml:space="preserve">WOJEWODA KUJAWSKO-POMORSKI                        </v>
          </cell>
          <cell r="B10">
            <v>173</v>
          </cell>
          <cell r="C10">
            <v>1.4876601599449651E-2</v>
          </cell>
        </row>
        <row r="11">
          <cell r="A11" t="str">
            <v xml:space="preserve">WOJEWODA LUBELSKI                                 </v>
          </cell>
          <cell r="B11">
            <v>1319</v>
          </cell>
          <cell r="C11">
            <v>0.11342333820620862</v>
          </cell>
        </row>
        <row r="12">
          <cell r="A12" t="str">
            <v xml:space="preserve">WOJEWODA LUBUSKI                                  </v>
          </cell>
          <cell r="B12">
            <v>267</v>
          </cell>
          <cell r="C12">
            <v>2.295984177487316E-2</v>
          </cell>
        </row>
        <row r="13">
          <cell r="A13" t="str">
            <v xml:space="preserve">WOJEWODA ŁÓDZKI                                   </v>
          </cell>
          <cell r="B13">
            <v>353</v>
          </cell>
          <cell r="C13">
            <v>3.0355146616218076E-2</v>
          </cell>
        </row>
        <row r="14">
          <cell r="A14" t="str">
            <v xml:space="preserve">WOJEWODA MAŁOPOLSKI                               </v>
          </cell>
          <cell r="B14">
            <v>1068</v>
          </cell>
          <cell r="C14">
            <v>9.1839367099492641E-2</v>
          </cell>
        </row>
        <row r="15">
          <cell r="A15" t="str">
            <v xml:space="preserve">WOJEWODA MAZOWIECKI                               </v>
          </cell>
          <cell r="B15">
            <v>4071</v>
          </cell>
          <cell r="C15">
            <v>0.35007309312924584</v>
          </cell>
        </row>
        <row r="16">
          <cell r="A16" t="str">
            <v xml:space="preserve">WOJEWODA OPOLSKI                                  </v>
          </cell>
          <cell r="B16">
            <v>196</v>
          </cell>
          <cell r="C16">
            <v>1.6854415684925617E-2</v>
          </cell>
        </row>
        <row r="17">
          <cell r="A17" t="str">
            <v xml:space="preserve">WOJEWODA PODKARPACKI                              </v>
          </cell>
          <cell r="B17">
            <v>339</v>
          </cell>
          <cell r="C17">
            <v>2.9151259781580532E-2</v>
          </cell>
        </row>
        <row r="18">
          <cell r="A18" t="str">
            <v xml:space="preserve">WOJEWODA PODLASKI                                 </v>
          </cell>
          <cell r="B18">
            <v>479</v>
          </cell>
          <cell r="C18">
            <v>4.1190128127955972E-2</v>
          </cell>
        </row>
        <row r="19">
          <cell r="A19" t="str">
            <v xml:space="preserve">WOJEWODA POMORSKI                                 </v>
          </cell>
          <cell r="B19">
            <v>418</v>
          </cell>
          <cell r="C19">
            <v>3.5944621205606674E-2</v>
          </cell>
        </row>
        <row r="20">
          <cell r="A20" t="str">
            <v xml:space="preserve">WOJEWODA ŚLĄSKI                                   </v>
          </cell>
          <cell r="B20">
            <v>404</v>
          </cell>
          <cell r="C20">
            <v>3.4740734370969126E-2</v>
          </cell>
        </row>
        <row r="21">
          <cell r="A21" t="str">
            <v xml:space="preserve">WOJEWODA ŚWIĘTOKRZYSKI                            </v>
          </cell>
          <cell r="B21">
            <v>93</v>
          </cell>
          <cell r="C21">
            <v>7.9972482586636862E-3</v>
          </cell>
        </row>
        <row r="22">
          <cell r="A22" t="str">
            <v xml:space="preserve">WOJEWODA WARMIŃSKO-MAZURSKI                       </v>
          </cell>
          <cell r="B22">
            <v>110</v>
          </cell>
          <cell r="C22">
            <v>9.4591108435807033E-3</v>
          </cell>
        </row>
        <row r="23">
          <cell r="A23" t="str">
            <v xml:space="preserve">WOJEWODA WIELKOPOLSKI                             </v>
          </cell>
          <cell r="B23">
            <v>476</v>
          </cell>
          <cell r="C23">
            <v>4.0932152377676501E-2</v>
          </cell>
        </row>
        <row r="24">
          <cell r="A24" t="str">
            <v xml:space="preserve">WOJEWODA ZACHODNIOPOMORSKI                        </v>
          </cell>
          <cell r="B24">
            <v>377</v>
          </cell>
          <cell r="C24">
            <v>3.2418952618453865E-2</v>
          </cell>
        </row>
      </sheetData>
      <sheetData sheetId="10" refreshError="1"/>
      <sheetData sheetId="11" refreshError="1"/>
      <sheetData sheetId="12" refreshError="1"/>
      <sheetData sheetId="13" refreshError="1">
        <row r="9">
          <cell r="B9" t="str">
            <v xml:space="preserve">WOJEWODA DOLNOŚLĄSKI                              </v>
          </cell>
          <cell r="C9">
            <v>165</v>
          </cell>
        </row>
        <row r="10">
          <cell r="B10" t="str">
            <v xml:space="preserve">WOJEWODA KUJAWSKO-POMORSKI                        </v>
          </cell>
          <cell r="C10">
            <v>36</v>
          </cell>
        </row>
        <row r="11">
          <cell r="B11" t="str">
            <v xml:space="preserve">WOJEWODA LUBELSKI                                 </v>
          </cell>
          <cell r="C11">
            <v>44</v>
          </cell>
        </row>
        <row r="12">
          <cell r="B12" t="str">
            <v xml:space="preserve">WOJEWODA LUBUSKI                                  </v>
          </cell>
          <cell r="C12">
            <v>46</v>
          </cell>
        </row>
        <row r="13">
          <cell r="B13" t="str">
            <v xml:space="preserve">WOJEWODA ŁÓDZKI                                   </v>
          </cell>
          <cell r="C13">
            <v>127</v>
          </cell>
        </row>
        <row r="14">
          <cell r="B14" t="str">
            <v xml:space="preserve">WOJEWODA MAŁOPOLSKI                               </v>
          </cell>
          <cell r="C14">
            <v>168</v>
          </cell>
        </row>
        <row r="15">
          <cell r="B15" t="str">
            <v xml:space="preserve">WOJEWODA MAZOWIECKI                               </v>
          </cell>
          <cell r="C15">
            <v>1506</v>
          </cell>
        </row>
        <row r="16">
          <cell r="B16" t="str">
            <v xml:space="preserve">WOJEWODA OPOLSKI                                  </v>
          </cell>
          <cell r="C16">
            <v>35</v>
          </cell>
        </row>
        <row r="17">
          <cell r="B17" t="str">
            <v xml:space="preserve">WOJEWODA PODKARPACKI                              </v>
          </cell>
          <cell r="C17">
            <v>31</v>
          </cell>
        </row>
        <row r="18">
          <cell r="B18" t="str">
            <v xml:space="preserve">WOJEWODA PODLASKI                                 </v>
          </cell>
          <cell r="C18">
            <v>25</v>
          </cell>
        </row>
        <row r="19">
          <cell r="B19" t="str">
            <v xml:space="preserve">WOJEWODA POMORSKI                                 </v>
          </cell>
          <cell r="C19">
            <v>59</v>
          </cell>
        </row>
        <row r="20">
          <cell r="B20" t="str">
            <v xml:space="preserve">WOJEWODA ŚLĄSKI                                   </v>
          </cell>
          <cell r="C20">
            <v>94</v>
          </cell>
        </row>
        <row r="21">
          <cell r="B21" t="str">
            <v xml:space="preserve">WOJEWODA ŚWIĘTOKRZYSKI                            </v>
          </cell>
          <cell r="C21">
            <v>11</v>
          </cell>
        </row>
        <row r="22">
          <cell r="B22" t="str">
            <v xml:space="preserve">WOJEWODA WARMIŃSKO-MAZURSKI                       </v>
          </cell>
          <cell r="C22">
            <v>34</v>
          </cell>
        </row>
        <row r="23">
          <cell r="B23" t="str">
            <v xml:space="preserve">WOJEWODA WIELKOPOLSKI                             </v>
          </cell>
          <cell r="C23">
            <v>104</v>
          </cell>
        </row>
        <row r="24">
          <cell r="B24" t="str">
            <v xml:space="preserve">WOJEWODA ZACHODNIOPOMORSKI                        </v>
          </cell>
          <cell r="C24">
            <v>64</v>
          </cell>
        </row>
        <row r="25">
          <cell r="B25" t="str">
            <v>Suma końcowa</v>
          </cell>
          <cell r="C25">
            <v>2549</v>
          </cell>
        </row>
      </sheetData>
      <sheetData sheetId="14" refreshError="1"/>
      <sheetData sheetId="15" refreshError="1">
        <row r="9">
          <cell r="B9" t="str">
            <v xml:space="preserve">WOJEWODA DOLNOŚLĄSKI                              </v>
          </cell>
          <cell r="C9">
            <v>134</v>
          </cell>
          <cell r="D9">
            <v>2</v>
          </cell>
          <cell r="E9">
            <v>50</v>
          </cell>
          <cell r="F9">
            <v>186</v>
          </cell>
        </row>
        <row r="10">
          <cell r="B10" t="str">
            <v xml:space="preserve">WOJEWODA KUJAWSKO-POMORSKI                        </v>
          </cell>
          <cell r="C10">
            <v>22</v>
          </cell>
          <cell r="D10">
            <v>3</v>
          </cell>
          <cell r="E10">
            <v>5</v>
          </cell>
          <cell r="F10">
            <v>30</v>
          </cell>
        </row>
        <row r="11">
          <cell r="B11" t="str">
            <v xml:space="preserve">WOJEWODA LUBELSKI                                 </v>
          </cell>
          <cell r="C11">
            <v>34</v>
          </cell>
          <cell r="D11">
            <v>1</v>
          </cell>
          <cell r="E11">
            <v>7</v>
          </cell>
          <cell r="F11">
            <v>42</v>
          </cell>
        </row>
        <row r="12">
          <cell r="B12" t="str">
            <v xml:space="preserve">WOJEWODA LUBUSKI                                  </v>
          </cell>
          <cell r="C12">
            <v>26</v>
          </cell>
          <cell r="D12">
            <v>2</v>
          </cell>
          <cell r="E12">
            <v>8</v>
          </cell>
          <cell r="F12">
            <v>36</v>
          </cell>
        </row>
        <row r="13">
          <cell r="B13" t="str">
            <v xml:space="preserve">WOJEWODA ŁÓDZKI                                   </v>
          </cell>
          <cell r="C13">
            <v>60</v>
          </cell>
          <cell r="D13">
            <v>3</v>
          </cell>
          <cell r="E13">
            <v>17</v>
          </cell>
          <cell r="F13">
            <v>80</v>
          </cell>
        </row>
        <row r="14">
          <cell r="B14" t="str">
            <v xml:space="preserve">WOJEWODA MAŁOPOLSKI                               </v>
          </cell>
          <cell r="C14">
            <v>99</v>
          </cell>
          <cell r="D14">
            <v>4</v>
          </cell>
          <cell r="E14">
            <v>43</v>
          </cell>
          <cell r="F14">
            <v>146</v>
          </cell>
        </row>
        <row r="15">
          <cell r="B15" t="str">
            <v xml:space="preserve">WOJEWODA MAZOWIECKI                               </v>
          </cell>
          <cell r="C15">
            <v>1192</v>
          </cell>
          <cell r="D15">
            <v>196</v>
          </cell>
          <cell r="E15">
            <v>90</v>
          </cell>
          <cell r="F15">
            <v>1478</v>
          </cell>
        </row>
        <row r="16">
          <cell r="B16" t="str">
            <v xml:space="preserve">WOJEWODA OPOLSKI                                  </v>
          </cell>
          <cell r="C16">
            <v>35</v>
          </cell>
          <cell r="D16">
            <v>4</v>
          </cell>
          <cell r="E16">
            <v>0</v>
          </cell>
          <cell r="F16">
            <v>39</v>
          </cell>
        </row>
        <row r="17">
          <cell r="B17" t="str">
            <v xml:space="preserve">WOJEWODA PODKARPACKI                              </v>
          </cell>
          <cell r="C17">
            <v>29</v>
          </cell>
          <cell r="D17">
            <v>1</v>
          </cell>
          <cell r="E17">
            <v>5</v>
          </cell>
          <cell r="F17">
            <v>35</v>
          </cell>
        </row>
        <row r="18">
          <cell r="B18" t="str">
            <v xml:space="preserve">WOJEWODA PODLASKI                                 </v>
          </cell>
          <cell r="C18">
            <v>22</v>
          </cell>
          <cell r="D18">
            <v>1</v>
          </cell>
          <cell r="E18">
            <v>4</v>
          </cell>
          <cell r="F18">
            <v>27</v>
          </cell>
        </row>
        <row r="19">
          <cell r="B19" t="str">
            <v xml:space="preserve">WOJEWODA POMORSKI                                 </v>
          </cell>
          <cell r="C19">
            <v>25</v>
          </cell>
          <cell r="D19">
            <v>2</v>
          </cell>
          <cell r="E19">
            <v>18</v>
          </cell>
          <cell r="F19">
            <v>45</v>
          </cell>
        </row>
        <row r="20">
          <cell r="B20" t="str">
            <v xml:space="preserve">WOJEWODA ŚLĄSKI                                   </v>
          </cell>
          <cell r="C20">
            <v>74</v>
          </cell>
          <cell r="D20">
            <v>0</v>
          </cell>
          <cell r="E20">
            <v>13</v>
          </cell>
          <cell r="F20">
            <v>87</v>
          </cell>
        </row>
        <row r="21">
          <cell r="B21" t="str">
            <v xml:space="preserve">WOJEWODA ŚWIĘTOKRZYSKI                            </v>
          </cell>
          <cell r="C21">
            <v>9</v>
          </cell>
          <cell r="D21">
            <v>1</v>
          </cell>
          <cell r="E21">
            <v>1</v>
          </cell>
          <cell r="F21">
            <v>11</v>
          </cell>
        </row>
        <row r="22">
          <cell r="B22" t="str">
            <v xml:space="preserve">WOJEWODA WARMIŃSKO-MAZURSKI                       </v>
          </cell>
          <cell r="C22">
            <v>23</v>
          </cell>
          <cell r="D22">
            <v>10</v>
          </cell>
          <cell r="E22">
            <v>2</v>
          </cell>
          <cell r="F22">
            <v>35</v>
          </cell>
        </row>
        <row r="23">
          <cell r="B23" t="str">
            <v xml:space="preserve">WOJEWODA WIELKOPOLSKI                             </v>
          </cell>
          <cell r="C23">
            <v>36</v>
          </cell>
          <cell r="D23">
            <v>8</v>
          </cell>
          <cell r="E23">
            <v>22</v>
          </cell>
          <cell r="F23">
            <v>66</v>
          </cell>
        </row>
        <row r="24">
          <cell r="B24" t="str">
            <v xml:space="preserve">WOJEWODA ZACHODNIOPOMORSKI                        </v>
          </cell>
          <cell r="C24">
            <v>44</v>
          </cell>
          <cell r="D24">
            <v>10</v>
          </cell>
          <cell r="E24">
            <v>5</v>
          </cell>
          <cell r="F24">
            <v>59</v>
          </cell>
        </row>
        <row r="25">
          <cell r="B25" t="str">
            <v>Suma końcowa</v>
          </cell>
          <cell r="C25">
            <v>1864</v>
          </cell>
          <cell r="D25">
            <v>248</v>
          </cell>
          <cell r="E25">
            <v>290</v>
          </cell>
          <cell r="F25">
            <v>2402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0">
          <cell r="C10" t="str">
            <v>AUSTRIA</v>
          </cell>
          <cell r="D10">
            <v>12</v>
          </cell>
        </row>
        <row r="11">
          <cell r="C11" t="str">
            <v>BELGIA</v>
          </cell>
          <cell r="D11">
            <v>23</v>
          </cell>
        </row>
        <row r="12">
          <cell r="C12" t="str">
            <v>BUŁGARIA</v>
          </cell>
          <cell r="D12">
            <v>115</v>
          </cell>
        </row>
        <row r="13">
          <cell r="C13" t="str">
            <v>CHORWACJA</v>
          </cell>
          <cell r="D13">
            <v>7</v>
          </cell>
        </row>
        <row r="14">
          <cell r="C14" t="str">
            <v>CZECHY</v>
          </cell>
          <cell r="D14">
            <v>33</v>
          </cell>
        </row>
        <row r="15">
          <cell r="C15" t="str">
            <v>DANIA</v>
          </cell>
          <cell r="D15">
            <v>8</v>
          </cell>
        </row>
        <row r="16">
          <cell r="C16" t="str">
            <v>ESTONIA</v>
          </cell>
          <cell r="D16">
            <v>1</v>
          </cell>
        </row>
        <row r="17">
          <cell r="C17" t="str">
            <v>FINLANDIA</v>
          </cell>
          <cell r="D17">
            <v>6</v>
          </cell>
        </row>
        <row r="18">
          <cell r="C18" t="str">
            <v>FRANCJA</v>
          </cell>
          <cell r="D18">
            <v>35</v>
          </cell>
        </row>
        <row r="19">
          <cell r="C19" t="str">
            <v>GRECJA</v>
          </cell>
          <cell r="D19">
            <v>19</v>
          </cell>
        </row>
        <row r="20">
          <cell r="C20" t="str">
            <v>HISZPANIA</v>
          </cell>
          <cell r="D20">
            <v>18</v>
          </cell>
        </row>
        <row r="21">
          <cell r="C21" t="str">
            <v>IRLANDIA</v>
          </cell>
          <cell r="D21">
            <v>7</v>
          </cell>
        </row>
        <row r="22">
          <cell r="C22" t="str">
            <v>LITWA</v>
          </cell>
          <cell r="D22">
            <v>47</v>
          </cell>
        </row>
        <row r="23">
          <cell r="C23" t="str">
            <v>LUKSEMBURG</v>
          </cell>
          <cell r="D23">
            <v>1</v>
          </cell>
        </row>
        <row r="24">
          <cell r="C24" t="str">
            <v>ŁOTWA</v>
          </cell>
          <cell r="D24">
            <v>5</v>
          </cell>
        </row>
        <row r="25">
          <cell r="C25" t="str">
            <v>MALTA</v>
          </cell>
          <cell r="D25">
            <v>2</v>
          </cell>
        </row>
        <row r="26">
          <cell r="C26" t="str">
            <v>NIDERLANDY</v>
          </cell>
          <cell r="D26">
            <v>35</v>
          </cell>
        </row>
        <row r="27">
          <cell r="C27" t="str">
            <v>NIEMCY</v>
          </cell>
          <cell r="D27">
            <v>116</v>
          </cell>
        </row>
        <row r="28">
          <cell r="C28" t="str">
            <v>NORWEGIA</v>
          </cell>
          <cell r="D28">
            <v>8</v>
          </cell>
        </row>
        <row r="29">
          <cell r="C29" t="str">
            <v>PORTUGALIA</v>
          </cell>
          <cell r="D29">
            <v>17</v>
          </cell>
        </row>
        <row r="30">
          <cell r="C30" t="str">
            <v>RUMUNIA</v>
          </cell>
          <cell r="D30">
            <v>29</v>
          </cell>
        </row>
        <row r="31">
          <cell r="C31" t="str">
            <v>SŁOWACJA</v>
          </cell>
          <cell r="D31">
            <v>24</v>
          </cell>
        </row>
        <row r="32">
          <cell r="C32" t="str">
            <v>SŁOWENIA</v>
          </cell>
          <cell r="D32">
            <v>1</v>
          </cell>
        </row>
        <row r="33">
          <cell r="C33" t="str">
            <v>SZWAJCARIA</v>
          </cell>
          <cell r="D33">
            <v>3</v>
          </cell>
        </row>
        <row r="34">
          <cell r="C34" t="str">
            <v>SZWECJA</v>
          </cell>
          <cell r="D34">
            <v>16</v>
          </cell>
        </row>
        <row r="35">
          <cell r="C35" t="str">
            <v>WĘGRY</v>
          </cell>
          <cell r="D35">
            <v>19</v>
          </cell>
        </row>
        <row r="36">
          <cell r="C36" t="str">
            <v>WIELKA BRYTANIA</v>
          </cell>
          <cell r="D36">
            <v>71</v>
          </cell>
        </row>
        <row r="37">
          <cell r="C37" t="str">
            <v>WŁOCHY</v>
          </cell>
          <cell r="D37">
            <v>83</v>
          </cell>
        </row>
        <row r="38">
          <cell r="C38" t="str">
            <v>Suma końcowa</v>
          </cell>
          <cell r="D38">
            <v>761</v>
          </cell>
        </row>
      </sheetData>
      <sheetData sheetId="27" refreshError="1"/>
      <sheetData sheetId="28" refreshError="1"/>
      <sheetData sheetId="29" refreshError="1"/>
      <sheetData sheetId="30" refreshError="1">
        <row r="10">
          <cell r="C10" t="str">
            <v>Etykiety wierszy</v>
          </cell>
          <cell r="D10" t="str">
            <v>Suma z Count_ID</v>
          </cell>
        </row>
        <row r="11">
          <cell r="C11" t="str">
            <v>AFGANISTAN</v>
          </cell>
          <cell r="D11">
            <v>3</v>
          </cell>
        </row>
        <row r="12">
          <cell r="C12" t="str">
            <v>ALGIERIA</v>
          </cell>
          <cell r="D12">
            <v>1</v>
          </cell>
        </row>
        <row r="13">
          <cell r="C13" t="str">
            <v>ARGENTYNA</v>
          </cell>
          <cell r="D13">
            <v>1</v>
          </cell>
        </row>
        <row r="14">
          <cell r="C14" t="str">
            <v>ARMENIA</v>
          </cell>
          <cell r="D14">
            <v>2</v>
          </cell>
        </row>
        <row r="15">
          <cell r="C15" t="str">
            <v>AUSTRALIA</v>
          </cell>
          <cell r="D15">
            <v>2</v>
          </cell>
        </row>
        <row r="16">
          <cell r="C16" t="str">
            <v>AZERBEJDŻAN</v>
          </cell>
          <cell r="D16">
            <v>3</v>
          </cell>
        </row>
        <row r="17">
          <cell r="C17" t="str">
            <v>B. J. REPUBLIKA MACEDONII</v>
          </cell>
          <cell r="D17">
            <v>4</v>
          </cell>
        </row>
        <row r="18">
          <cell r="C18" t="str">
            <v>BIAŁORUŚ</v>
          </cell>
          <cell r="D18">
            <v>3</v>
          </cell>
        </row>
        <row r="19">
          <cell r="C19" t="str">
            <v>BOLIWIA</v>
          </cell>
          <cell r="D19">
            <v>1</v>
          </cell>
        </row>
        <row r="20">
          <cell r="C20" t="str">
            <v>BOŚNIA I HERCEGOWINA</v>
          </cell>
          <cell r="D20">
            <v>3</v>
          </cell>
        </row>
        <row r="21">
          <cell r="C21" t="str">
            <v>BRAZYLIA</v>
          </cell>
          <cell r="D21">
            <v>7</v>
          </cell>
        </row>
        <row r="22">
          <cell r="C22" t="str">
            <v>CHINY</v>
          </cell>
          <cell r="D22">
            <v>11</v>
          </cell>
        </row>
        <row r="23">
          <cell r="C23" t="str">
            <v>EGIPT</v>
          </cell>
          <cell r="D23">
            <v>5</v>
          </cell>
        </row>
        <row r="24">
          <cell r="C24" t="str">
            <v>FILIPINY</v>
          </cell>
          <cell r="D24">
            <v>4</v>
          </cell>
        </row>
        <row r="25">
          <cell r="C25" t="str">
            <v>INDIE</v>
          </cell>
          <cell r="D25">
            <v>13</v>
          </cell>
        </row>
        <row r="26">
          <cell r="C26" t="str">
            <v>INDONEZJA</v>
          </cell>
          <cell r="D26">
            <v>1</v>
          </cell>
        </row>
        <row r="27">
          <cell r="C27" t="str">
            <v>IRAK</v>
          </cell>
          <cell r="D27">
            <v>2</v>
          </cell>
        </row>
        <row r="28">
          <cell r="C28" t="str">
            <v>IRAN</v>
          </cell>
          <cell r="D28">
            <v>2</v>
          </cell>
        </row>
        <row r="29">
          <cell r="C29" t="str">
            <v>IZRAEL</v>
          </cell>
          <cell r="D29">
            <v>7</v>
          </cell>
        </row>
        <row r="30">
          <cell r="C30" t="str">
            <v>JAPONIA</v>
          </cell>
          <cell r="D30">
            <v>3</v>
          </cell>
        </row>
        <row r="31">
          <cell r="C31" t="str">
            <v>KAMERUN</v>
          </cell>
          <cell r="D31">
            <v>1</v>
          </cell>
        </row>
        <row r="32">
          <cell r="C32" t="str">
            <v>KANADA</v>
          </cell>
          <cell r="D32">
            <v>5</v>
          </cell>
        </row>
        <row r="33">
          <cell r="C33" t="str">
            <v>KENIA</v>
          </cell>
          <cell r="D33">
            <v>2</v>
          </cell>
        </row>
        <row r="34">
          <cell r="C34" t="str">
            <v>KOLUMBIA</v>
          </cell>
          <cell r="D34">
            <v>1</v>
          </cell>
        </row>
        <row r="35">
          <cell r="C35" t="str">
            <v>KOSTARYKA</v>
          </cell>
          <cell r="D35">
            <v>3</v>
          </cell>
        </row>
        <row r="36">
          <cell r="C36" t="str">
            <v>KUBA</v>
          </cell>
          <cell r="D36">
            <v>2</v>
          </cell>
        </row>
        <row r="37">
          <cell r="C37" t="str">
            <v>MAROKO</v>
          </cell>
          <cell r="D37">
            <v>2</v>
          </cell>
        </row>
        <row r="38">
          <cell r="C38" t="str">
            <v>MEKSYK</v>
          </cell>
          <cell r="D38">
            <v>1</v>
          </cell>
        </row>
        <row r="39">
          <cell r="C39" t="str">
            <v>MOŁDOWA</v>
          </cell>
          <cell r="D39">
            <v>11</v>
          </cell>
        </row>
        <row r="40">
          <cell r="C40" t="str">
            <v>MONGOLIA</v>
          </cell>
          <cell r="D40">
            <v>1</v>
          </cell>
        </row>
        <row r="41">
          <cell r="C41" t="str">
            <v>MYANMAR (BIRMA)</v>
          </cell>
          <cell r="D41">
            <v>1</v>
          </cell>
        </row>
        <row r="42">
          <cell r="C42" t="str">
            <v>NOWA ZELANDIA</v>
          </cell>
          <cell r="D42">
            <v>1</v>
          </cell>
        </row>
        <row r="43">
          <cell r="C43" t="str">
            <v>PAKISTAN</v>
          </cell>
          <cell r="D43">
            <v>2</v>
          </cell>
        </row>
        <row r="44">
          <cell r="C44" t="str">
            <v>PAPUA - NOWA GWINEA</v>
          </cell>
          <cell r="D44">
            <v>1</v>
          </cell>
        </row>
        <row r="45">
          <cell r="C45" t="str">
            <v>PERU</v>
          </cell>
          <cell r="D45">
            <v>1</v>
          </cell>
        </row>
        <row r="46">
          <cell r="C46" t="str">
            <v>REPUBLIKA POŁUDNIOWEJ AFRYKI</v>
          </cell>
          <cell r="D46">
            <v>2</v>
          </cell>
        </row>
        <row r="47">
          <cell r="C47" t="str">
            <v>ROSJA</v>
          </cell>
          <cell r="D47">
            <v>35</v>
          </cell>
        </row>
        <row r="48">
          <cell r="C48" t="str">
            <v>SERBIA</v>
          </cell>
          <cell r="D48">
            <v>6</v>
          </cell>
        </row>
        <row r="49">
          <cell r="C49" t="str">
            <v>STANY ZJEDNOCZONE AMERYKI</v>
          </cell>
          <cell r="D49">
            <v>11</v>
          </cell>
        </row>
        <row r="50">
          <cell r="C50" t="str">
            <v>SUDAN</v>
          </cell>
          <cell r="D50">
            <v>1</v>
          </cell>
        </row>
        <row r="51">
          <cell r="C51" t="str">
            <v>SYRIA</v>
          </cell>
          <cell r="D51">
            <v>1</v>
          </cell>
        </row>
        <row r="52">
          <cell r="C52" t="str">
            <v>TAJLANDIA</v>
          </cell>
          <cell r="D52">
            <v>2</v>
          </cell>
        </row>
        <row r="53">
          <cell r="C53" t="str">
            <v>TANZANIA</v>
          </cell>
          <cell r="D53">
            <v>1</v>
          </cell>
        </row>
        <row r="54">
          <cell r="C54" t="str">
            <v>TUNEZJA</v>
          </cell>
          <cell r="D54">
            <v>1</v>
          </cell>
        </row>
        <row r="55">
          <cell r="C55" t="str">
            <v>TURCJA</v>
          </cell>
          <cell r="D55">
            <v>9</v>
          </cell>
        </row>
        <row r="56">
          <cell r="C56" t="str">
            <v>UKRAINA</v>
          </cell>
          <cell r="D56">
            <v>63</v>
          </cell>
        </row>
        <row r="57">
          <cell r="C57" t="str">
            <v>WENEZUELA</v>
          </cell>
          <cell r="D57">
            <v>1</v>
          </cell>
        </row>
        <row r="58">
          <cell r="C58" t="str">
            <v>WIETNAM</v>
          </cell>
          <cell r="D58">
            <v>3</v>
          </cell>
        </row>
        <row r="59">
          <cell r="C59" t="str">
            <v>Suma końcowa</v>
          </cell>
          <cell r="D59">
            <v>249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7">
          <cell r="B7" t="str">
            <v>Suma z Count_ID_grupy_tozsamosci</v>
          </cell>
          <cell r="C7" t="str">
            <v>Etykiety kolumn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POZYTYWNA</v>
          </cell>
          <cell r="E8" t="str">
            <v>OCHRONA UZUPEŁNIAJĄCA</v>
          </cell>
          <cell r="G8" t="str">
            <v>ZGODA NA POBYT TOLEROWANY</v>
          </cell>
          <cell r="I8" t="str">
            <v>NEGATYWNA</v>
          </cell>
          <cell r="J8">
            <v>0</v>
          </cell>
          <cell r="K8" t="str">
            <v>UMORZENIE</v>
          </cell>
          <cell r="L8">
            <v>0</v>
          </cell>
        </row>
        <row r="9">
          <cell r="B9" t="str">
            <v>Etykiety wierszy</v>
          </cell>
          <cell r="C9" t="str">
            <v>K</v>
          </cell>
          <cell r="D9" t="str">
            <v>M</v>
          </cell>
          <cell r="E9" t="str">
            <v>K</v>
          </cell>
          <cell r="F9" t="str">
            <v>M</v>
          </cell>
          <cell r="G9" t="str">
            <v>K</v>
          </cell>
          <cell r="H9" t="str">
            <v>M</v>
          </cell>
          <cell r="I9" t="str">
            <v>K</v>
          </cell>
          <cell r="J9" t="str">
            <v>M</v>
          </cell>
          <cell r="K9" t="str">
            <v>K</v>
          </cell>
          <cell r="L9" t="str">
            <v>M</v>
          </cell>
        </row>
        <row r="10">
          <cell r="B10" t="str">
            <v>AFGANISTAN</v>
          </cell>
          <cell r="C10">
            <v>1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4</v>
          </cell>
          <cell r="K10">
            <v>5</v>
          </cell>
          <cell r="L10">
            <v>6</v>
          </cell>
        </row>
        <row r="11">
          <cell r="B11" t="str">
            <v>ALGIERIA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</v>
          </cell>
          <cell r="K11">
            <v>0</v>
          </cell>
          <cell r="L11">
            <v>3</v>
          </cell>
        </row>
        <row r="12">
          <cell r="B12" t="str">
            <v>ANGOLA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</row>
        <row r="13">
          <cell r="B13" t="str">
            <v>ARMENIA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2</v>
          </cell>
          <cell r="H13">
            <v>3</v>
          </cell>
          <cell r="I13">
            <v>5</v>
          </cell>
          <cell r="J13">
            <v>9</v>
          </cell>
          <cell r="K13">
            <v>141</v>
          </cell>
          <cell r="L13">
            <v>155</v>
          </cell>
        </row>
        <row r="14">
          <cell r="B14" t="str">
            <v>AZERBEJDŻAN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</v>
          </cell>
          <cell r="J14">
            <v>3</v>
          </cell>
          <cell r="K14">
            <v>0</v>
          </cell>
          <cell r="L14">
            <v>3</v>
          </cell>
        </row>
        <row r="15">
          <cell r="B15" t="str">
            <v>BANGLADESZ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  <cell r="L15">
            <v>1</v>
          </cell>
        </row>
        <row r="16">
          <cell r="B16" t="str">
            <v>BEZ OBYWATELSTWA</v>
          </cell>
          <cell r="C16">
            <v>1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</v>
          </cell>
          <cell r="K16">
            <v>0</v>
          </cell>
          <cell r="L16">
            <v>8</v>
          </cell>
        </row>
        <row r="17">
          <cell r="B17" t="str">
            <v>BIAŁORUŚ</v>
          </cell>
          <cell r="C17">
            <v>1</v>
          </cell>
          <cell r="D17">
            <v>3</v>
          </cell>
          <cell r="E17">
            <v>0</v>
          </cell>
          <cell r="F17">
            <v>0</v>
          </cell>
          <cell r="G17">
            <v>2</v>
          </cell>
          <cell r="H17">
            <v>1</v>
          </cell>
          <cell r="I17">
            <v>4</v>
          </cell>
          <cell r="J17">
            <v>5</v>
          </cell>
          <cell r="K17">
            <v>4</v>
          </cell>
          <cell r="L17">
            <v>12</v>
          </cell>
        </row>
        <row r="18">
          <cell r="B18" t="str">
            <v>BURKINA FASO (D. GÓRNA WOLTA)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</row>
        <row r="19">
          <cell r="B19" t="str">
            <v>CHINY</v>
          </cell>
          <cell r="C19">
            <v>1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3</v>
          </cell>
          <cell r="L19">
            <v>7</v>
          </cell>
        </row>
        <row r="20">
          <cell r="B20" t="str">
            <v>DEMOKRATYCZNA REPUBLIKA KONGA</v>
          </cell>
          <cell r="C20">
            <v>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0</v>
          </cell>
          <cell r="L20">
            <v>1</v>
          </cell>
        </row>
        <row r="21">
          <cell r="B21" t="str">
            <v>EGIPT</v>
          </cell>
          <cell r="C21">
            <v>1</v>
          </cell>
          <cell r="D21">
            <v>3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5</v>
          </cell>
          <cell r="K21">
            <v>0</v>
          </cell>
          <cell r="L21">
            <v>10</v>
          </cell>
        </row>
        <row r="22">
          <cell r="B22" t="str">
            <v>ERYTREA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</row>
        <row r="23">
          <cell r="B23" t="str">
            <v>GAMBIA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</row>
        <row r="24">
          <cell r="B24" t="str">
            <v>GHANA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2</v>
          </cell>
          <cell r="K24">
            <v>0</v>
          </cell>
          <cell r="L24">
            <v>1</v>
          </cell>
        </row>
        <row r="25">
          <cell r="B25" t="str">
            <v>GRUZJA</v>
          </cell>
          <cell r="C25">
            <v>0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17</v>
          </cell>
          <cell r="J25">
            <v>19</v>
          </cell>
          <cell r="K25">
            <v>53</v>
          </cell>
          <cell r="L25">
            <v>46</v>
          </cell>
        </row>
        <row r="26">
          <cell r="B26" t="str">
            <v>INDIE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</v>
          </cell>
          <cell r="K26">
            <v>0</v>
          </cell>
          <cell r="L26">
            <v>2</v>
          </cell>
        </row>
        <row r="27">
          <cell r="B27" t="str">
            <v>IRAK</v>
          </cell>
          <cell r="C27">
            <v>2</v>
          </cell>
          <cell r="D27">
            <v>1</v>
          </cell>
          <cell r="E27">
            <v>3</v>
          </cell>
          <cell r="F27">
            <v>12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4</v>
          </cell>
          <cell r="L27">
            <v>16</v>
          </cell>
        </row>
        <row r="28">
          <cell r="B28" t="str">
            <v>IRAN</v>
          </cell>
          <cell r="C28">
            <v>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4</v>
          </cell>
          <cell r="K28">
            <v>1</v>
          </cell>
          <cell r="L28">
            <v>2</v>
          </cell>
        </row>
        <row r="29">
          <cell r="B29" t="str">
            <v>IZRAEL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B30" t="str">
            <v>JEMEN</v>
          </cell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JORDANIA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2</v>
          </cell>
        </row>
        <row r="32">
          <cell r="B32" t="str">
            <v>KAMERUN</v>
          </cell>
          <cell r="C32">
            <v>0</v>
          </cell>
          <cell r="D32">
            <v>0</v>
          </cell>
          <cell r="E32">
            <v>2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</row>
        <row r="33">
          <cell r="B33" t="str">
            <v>KAZACHSTAN</v>
          </cell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0</v>
          </cell>
          <cell r="H33">
            <v>0</v>
          </cell>
          <cell r="I33">
            <v>6</v>
          </cell>
          <cell r="J33">
            <v>9</v>
          </cell>
          <cell r="K33">
            <v>10</v>
          </cell>
          <cell r="L33">
            <v>7</v>
          </cell>
        </row>
        <row r="34">
          <cell r="B34" t="str">
            <v>KIRGISTAN</v>
          </cell>
          <cell r="C34">
            <v>0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</v>
          </cell>
          <cell r="I34">
            <v>14</v>
          </cell>
          <cell r="J34">
            <v>17</v>
          </cell>
          <cell r="K34">
            <v>27</v>
          </cell>
          <cell r="L34">
            <v>27</v>
          </cell>
        </row>
        <row r="35">
          <cell r="B35" t="str">
            <v>KONGO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0</v>
          </cell>
          <cell r="L35">
            <v>4</v>
          </cell>
        </row>
        <row r="36">
          <cell r="B36" t="str">
            <v>KOSOWO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</v>
          </cell>
        </row>
        <row r="37">
          <cell r="B37" t="str">
            <v>LIBAN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</v>
          </cell>
          <cell r="L37">
            <v>2</v>
          </cell>
        </row>
        <row r="38">
          <cell r="B38" t="str">
            <v>LIBERIA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1</v>
          </cell>
        </row>
        <row r="39">
          <cell r="B39" t="str">
            <v>LIBIA</v>
          </cell>
          <cell r="C39">
            <v>0</v>
          </cell>
          <cell r="D39">
            <v>0</v>
          </cell>
          <cell r="E39">
            <v>0</v>
          </cell>
          <cell r="F39">
            <v>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4</v>
          </cell>
        </row>
        <row r="40">
          <cell r="B40" t="str">
            <v>LITWA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2</v>
          </cell>
        </row>
        <row r="41">
          <cell r="B41" t="str">
            <v>MADAGASKAR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</row>
        <row r="42">
          <cell r="B42" t="str">
            <v>MALI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</v>
          </cell>
        </row>
        <row r="43">
          <cell r="B43" t="str">
            <v>MAROKO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</row>
        <row r="44">
          <cell r="B44" t="str">
            <v>MOŁDOWA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6</v>
          </cell>
          <cell r="J44">
            <v>1</v>
          </cell>
          <cell r="K44">
            <v>1</v>
          </cell>
          <cell r="L44">
            <v>0</v>
          </cell>
        </row>
        <row r="45">
          <cell r="B45" t="str">
            <v>MONGOLIA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</row>
        <row r="46">
          <cell r="B46" t="str">
            <v>NEPAL</v>
          </cell>
          <cell r="C46">
            <v>0</v>
          </cell>
          <cell r="D46">
            <v>0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NIEOKREŚLONY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</row>
        <row r="48">
          <cell r="B48" t="str">
            <v>NIGERIA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4</v>
          </cell>
          <cell r="K48">
            <v>0</v>
          </cell>
          <cell r="L48">
            <v>3</v>
          </cell>
        </row>
        <row r="49">
          <cell r="B49" t="str">
            <v>PAKISTAN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0</v>
          </cell>
          <cell r="J49">
            <v>10</v>
          </cell>
          <cell r="K49">
            <v>0</v>
          </cell>
          <cell r="L49">
            <v>16</v>
          </cell>
        </row>
        <row r="50">
          <cell r="B50" t="str">
            <v>REUNION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</v>
          </cell>
        </row>
        <row r="51">
          <cell r="B51" t="str">
            <v>ROSJA</v>
          </cell>
          <cell r="C51">
            <v>5</v>
          </cell>
          <cell r="D51">
            <v>5</v>
          </cell>
          <cell r="E51">
            <v>32</v>
          </cell>
          <cell r="F51">
            <v>25</v>
          </cell>
          <cell r="G51">
            <v>15</v>
          </cell>
          <cell r="H51">
            <v>20</v>
          </cell>
          <cell r="I51">
            <v>541</v>
          </cell>
          <cell r="J51">
            <v>584</v>
          </cell>
          <cell r="K51">
            <v>3888</v>
          </cell>
          <cell r="L51">
            <v>3813</v>
          </cell>
        </row>
        <row r="52">
          <cell r="B52" t="str">
            <v>RWANDA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1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</v>
          </cell>
        </row>
        <row r="53">
          <cell r="B53" t="str">
            <v>SENEGAL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1</v>
          </cell>
        </row>
        <row r="54">
          <cell r="B54" t="str">
            <v>SOMALIA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</row>
        <row r="55">
          <cell r="B55" t="str">
            <v>SRI LANKA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</v>
          </cell>
          <cell r="L55">
            <v>2</v>
          </cell>
        </row>
        <row r="56">
          <cell r="B56" t="str">
            <v>SUDAN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2</v>
          </cell>
          <cell r="K56">
            <v>0</v>
          </cell>
          <cell r="L56">
            <v>1</v>
          </cell>
        </row>
        <row r="57">
          <cell r="B57" t="str">
            <v>SYRIA</v>
          </cell>
          <cell r="C57">
            <v>14</v>
          </cell>
          <cell r="D57">
            <v>26</v>
          </cell>
          <cell r="E57">
            <v>2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3</v>
          </cell>
          <cell r="L57">
            <v>17</v>
          </cell>
        </row>
        <row r="58">
          <cell r="B58" t="str">
            <v>TADŻYKISTAN</v>
          </cell>
          <cell r="C58">
            <v>4</v>
          </cell>
          <cell r="D58">
            <v>2</v>
          </cell>
          <cell r="E58">
            <v>3</v>
          </cell>
          <cell r="F58">
            <v>4</v>
          </cell>
          <cell r="G58">
            <v>0</v>
          </cell>
          <cell r="H58">
            <v>0</v>
          </cell>
          <cell r="I58">
            <v>52</v>
          </cell>
          <cell r="J58">
            <v>57</v>
          </cell>
          <cell r="K58">
            <v>327</v>
          </cell>
          <cell r="L58">
            <v>322</v>
          </cell>
        </row>
        <row r="59">
          <cell r="B59" t="str">
            <v>TOGO</v>
          </cell>
          <cell r="C59">
            <v>0</v>
          </cell>
          <cell r="D59">
            <v>0</v>
          </cell>
          <cell r="E59">
            <v>0</v>
          </cell>
          <cell r="F59">
            <v>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TUNEZJA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2</v>
          </cell>
          <cell r="K60">
            <v>0</v>
          </cell>
          <cell r="L60">
            <v>2</v>
          </cell>
        </row>
        <row r="61">
          <cell r="B61" t="str">
            <v>TURCJA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7</v>
          </cell>
          <cell r="J61">
            <v>19</v>
          </cell>
          <cell r="K61">
            <v>17</v>
          </cell>
          <cell r="L61">
            <v>20</v>
          </cell>
        </row>
        <row r="62">
          <cell r="B62" t="str">
            <v>TURKMENISTAN</v>
          </cell>
          <cell r="C62">
            <v>4</v>
          </cell>
          <cell r="D62">
            <v>5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 t="str">
            <v>UGANDA</v>
          </cell>
          <cell r="C63">
            <v>1</v>
          </cell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</row>
        <row r="64">
          <cell r="B64" t="str">
            <v>UKRAINA</v>
          </cell>
          <cell r="C64">
            <v>9</v>
          </cell>
          <cell r="D64">
            <v>7</v>
          </cell>
          <cell r="E64">
            <v>29</v>
          </cell>
          <cell r="F64">
            <v>22</v>
          </cell>
          <cell r="G64">
            <v>1</v>
          </cell>
          <cell r="H64">
            <v>0</v>
          </cell>
          <cell r="I64">
            <v>290</v>
          </cell>
          <cell r="J64">
            <v>406</v>
          </cell>
          <cell r="K64">
            <v>193</v>
          </cell>
          <cell r="L64">
            <v>241</v>
          </cell>
        </row>
        <row r="65">
          <cell r="B65" t="str">
            <v>UZBEKISTAN</v>
          </cell>
          <cell r="C65">
            <v>1</v>
          </cell>
          <cell r="D65">
            <v>1</v>
          </cell>
          <cell r="E65">
            <v>0</v>
          </cell>
          <cell r="F65">
            <v>1</v>
          </cell>
          <cell r="G65">
            <v>0</v>
          </cell>
          <cell r="H65">
            <v>0</v>
          </cell>
          <cell r="I65">
            <v>5</v>
          </cell>
          <cell r="J65">
            <v>6</v>
          </cell>
          <cell r="K65">
            <v>6</v>
          </cell>
          <cell r="L65">
            <v>10</v>
          </cell>
        </row>
        <row r="66">
          <cell r="B66" t="str">
            <v>WIETNAM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</v>
          </cell>
          <cell r="J66">
            <v>46</v>
          </cell>
          <cell r="K66">
            <v>2</v>
          </cell>
          <cell r="L66">
            <v>27</v>
          </cell>
        </row>
        <row r="67">
          <cell r="B67" t="str">
            <v>Suma końcowa</v>
          </cell>
          <cell r="C67">
            <v>47</v>
          </cell>
          <cell r="D67">
            <v>61</v>
          </cell>
          <cell r="E67">
            <v>73</v>
          </cell>
          <cell r="F67">
            <v>77</v>
          </cell>
          <cell r="G67">
            <v>22</v>
          </cell>
          <cell r="H67">
            <v>27</v>
          </cell>
          <cell r="I67">
            <v>957</v>
          </cell>
          <cell r="J67">
            <v>1231</v>
          </cell>
          <cell r="K67">
            <v>4691</v>
          </cell>
          <cell r="L67">
            <v>4811</v>
          </cell>
        </row>
      </sheetData>
      <sheetData sheetId="38" refreshError="1">
        <row r="9">
          <cell r="A9" t="str">
            <v>AFGANISTAN</v>
          </cell>
          <cell r="B9">
            <v>6</v>
          </cell>
        </row>
        <row r="10">
          <cell r="A10" t="str">
            <v>ALGIERIA</v>
          </cell>
          <cell r="B10">
            <v>2</v>
          </cell>
        </row>
        <row r="11">
          <cell r="A11" t="str">
            <v>ARMENIA</v>
          </cell>
          <cell r="B11">
            <v>32</v>
          </cell>
        </row>
        <row r="12">
          <cell r="A12" t="str">
            <v>AZERBEJDŻAN</v>
          </cell>
          <cell r="B12">
            <v>3</v>
          </cell>
        </row>
        <row r="13">
          <cell r="A13" t="str">
            <v>BANGLADESZ</v>
          </cell>
          <cell r="B13">
            <v>2</v>
          </cell>
        </row>
        <row r="14">
          <cell r="A14" t="str">
            <v>BEZ OBYWATELSTWA</v>
          </cell>
          <cell r="B14">
            <v>7</v>
          </cell>
        </row>
        <row r="15">
          <cell r="A15" t="str">
            <v>BIAŁORUŚ</v>
          </cell>
          <cell r="B15">
            <v>10</v>
          </cell>
        </row>
        <row r="16">
          <cell r="A16" t="str">
            <v>DEMOKRATYCZNA REPUBLIKA KONGA</v>
          </cell>
          <cell r="B16">
            <v>2</v>
          </cell>
        </row>
        <row r="17">
          <cell r="A17" t="str">
            <v>EGIPT</v>
          </cell>
          <cell r="B17">
            <v>8</v>
          </cell>
        </row>
        <row r="18">
          <cell r="A18" t="str">
            <v>GAMBIA</v>
          </cell>
          <cell r="B18">
            <v>1</v>
          </cell>
        </row>
        <row r="19">
          <cell r="A19" t="str">
            <v>GHANA</v>
          </cell>
          <cell r="B19">
            <v>2</v>
          </cell>
        </row>
        <row r="20">
          <cell r="A20" t="str">
            <v>GRUZJA</v>
          </cell>
          <cell r="B20">
            <v>74</v>
          </cell>
        </row>
        <row r="21">
          <cell r="A21" t="str">
            <v>GWINEA</v>
          </cell>
          <cell r="B21">
            <v>1</v>
          </cell>
        </row>
        <row r="22">
          <cell r="A22" t="str">
            <v>INDIE</v>
          </cell>
          <cell r="B22">
            <v>3</v>
          </cell>
        </row>
        <row r="23">
          <cell r="A23" t="str">
            <v>IRAK</v>
          </cell>
          <cell r="B23">
            <v>2</v>
          </cell>
        </row>
        <row r="24">
          <cell r="A24" t="str">
            <v>IRAN</v>
          </cell>
          <cell r="B24">
            <v>7</v>
          </cell>
        </row>
        <row r="25">
          <cell r="A25" t="str">
            <v>IZRAEL</v>
          </cell>
          <cell r="B25">
            <v>1</v>
          </cell>
        </row>
        <row r="26">
          <cell r="A26" t="str">
            <v>JORDANIA</v>
          </cell>
          <cell r="B26">
            <v>2</v>
          </cell>
        </row>
        <row r="27">
          <cell r="A27" t="str">
            <v>KAMERUN</v>
          </cell>
          <cell r="B27">
            <v>1</v>
          </cell>
        </row>
        <row r="28">
          <cell r="A28" t="str">
            <v>KANADA</v>
          </cell>
          <cell r="B28">
            <v>1</v>
          </cell>
        </row>
        <row r="29">
          <cell r="A29" t="str">
            <v>KAZACHSTAN</v>
          </cell>
          <cell r="B29">
            <v>14</v>
          </cell>
        </row>
        <row r="30">
          <cell r="A30" t="str">
            <v>KIRGISTAN</v>
          </cell>
          <cell r="B30">
            <v>37</v>
          </cell>
        </row>
        <row r="31">
          <cell r="A31" t="str">
            <v>LIBIA</v>
          </cell>
          <cell r="B31">
            <v>2</v>
          </cell>
        </row>
        <row r="32">
          <cell r="A32" t="str">
            <v>LITWA</v>
          </cell>
          <cell r="B32">
            <v>2</v>
          </cell>
        </row>
        <row r="33">
          <cell r="A33" t="str">
            <v>MOŁDOWA</v>
          </cell>
          <cell r="B33">
            <v>7</v>
          </cell>
        </row>
        <row r="34">
          <cell r="A34" t="str">
            <v>NIEOKREŚLONY</v>
          </cell>
          <cell r="B34">
            <v>1</v>
          </cell>
        </row>
        <row r="35">
          <cell r="A35" t="str">
            <v>NIGERIA</v>
          </cell>
          <cell r="B35">
            <v>5</v>
          </cell>
        </row>
        <row r="36">
          <cell r="A36" t="str">
            <v>PAKISTAN</v>
          </cell>
          <cell r="B36">
            <v>11</v>
          </cell>
        </row>
        <row r="37">
          <cell r="A37" t="str">
            <v>ROSJA</v>
          </cell>
          <cell r="B37">
            <v>1163</v>
          </cell>
        </row>
        <row r="38">
          <cell r="A38" t="str">
            <v>SENEGAL</v>
          </cell>
          <cell r="B38">
            <v>1</v>
          </cell>
        </row>
        <row r="39">
          <cell r="A39" t="str">
            <v>SOMALIA</v>
          </cell>
          <cell r="B39">
            <v>1</v>
          </cell>
        </row>
        <row r="40">
          <cell r="A40" t="str">
            <v>SRI LANKA</v>
          </cell>
          <cell r="B40">
            <v>2</v>
          </cell>
        </row>
        <row r="41">
          <cell r="A41" t="str">
            <v>SUDAN</v>
          </cell>
          <cell r="B41">
            <v>2</v>
          </cell>
        </row>
        <row r="42">
          <cell r="A42" t="str">
            <v>SYRIA</v>
          </cell>
          <cell r="B42">
            <v>11</v>
          </cell>
        </row>
        <row r="43">
          <cell r="A43" t="str">
            <v>TADŻYKISTAN</v>
          </cell>
          <cell r="B43">
            <v>83</v>
          </cell>
        </row>
        <row r="44">
          <cell r="A44" t="str">
            <v>TUNEZJA</v>
          </cell>
          <cell r="B44">
            <v>1</v>
          </cell>
        </row>
        <row r="45">
          <cell r="A45" t="str">
            <v>TURCJA</v>
          </cell>
          <cell r="B45">
            <v>6</v>
          </cell>
        </row>
        <row r="46">
          <cell r="A46" t="str">
            <v>UKRAINA</v>
          </cell>
          <cell r="B46">
            <v>1070</v>
          </cell>
        </row>
        <row r="47">
          <cell r="A47" t="str">
            <v>UZBEKISTAN</v>
          </cell>
          <cell r="B47">
            <v>10</v>
          </cell>
        </row>
        <row r="48">
          <cell r="A48" t="str">
            <v>WIETNAM</v>
          </cell>
          <cell r="B48">
            <v>34</v>
          </cell>
        </row>
        <row r="49">
          <cell r="A49" t="str">
            <v>Suma końcowa</v>
          </cell>
          <cell r="B49">
            <v>2630</v>
          </cell>
        </row>
      </sheetData>
      <sheetData sheetId="39" refreshError="1">
        <row r="10">
          <cell r="B10" t="str">
            <v>Etykiety wierszy</v>
          </cell>
          <cell r="C10" t="str">
            <v>POZYTYWNA</v>
          </cell>
          <cell r="D10" t="str">
            <v>OCHRONA UZUPEŁNIAJĄCA</v>
          </cell>
          <cell r="E10" t="str">
            <v>ZGODA NA POBYT TOLEROWANY</v>
          </cell>
          <cell r="F10" t="str">
            <v>UMORZENIE</v>
          </cell>
          <cell r="G10" t="str">
            <v>Suma końcowa</v>
          </cell>
        </row>
        <row r="11">
          <cell r="B11" t="str">
            <v>ARMENIA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1</v>
          </cell>
        </row>
        <row r="12">
          <cell r="B12" t="str">
            <v>AZERBEJDŻAN</v>
          </cell>
          <cell r="C12">
            <v>0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</row>
        <row r="13">
          <cell r="B13" t="str">
            <v>BEZ OBYWATELSTWA</v>
          </cell>
          <cell r="C13">
            <v>0</v>
          </cell>
          <cell r="D13">
            <v>0</v>
          </cell>
          <cell r="E13">
            <v>1</v>
          </cell>
          <cell r="F13">
            <v>1</v>
          </cell>
          <cell r="G13">
            <v>2</v>
          </cell>
        </row>
        <row r="14">
          <cell r="B14" t="str">
            <v>BIAŁORUŚ</v>
          </cell>
          <cell r="C14">
            <v>0</v>
          </cell>
          <cell r="D14">
            <v>0</v>
          </cell>
          <cell r="E14">
            <v>0</v>
          </cell>
          <cell r="F14">
            <v>1</v>
          </cell>
          <cell r="G14">
            <v>1</v>
          </cell>
        </row>
        <row r="15">
          <cell r="B15" t="str">
            <v>GRUZJA</v>
          </cell>
          <cell r="C15">
            <v>0</v>
          </cell>
          <cell r="D15">
            <v>3</v>
          </cell>
          <cell r="E15">
            <v>3</v>
          </cell>
          <cell r="F15">
            <v>4</v>
          </cell>
          <cell r="G15">
            <v>10</v>
          </cell>
        </row>
        <row r="16">
          <cell r="B16" t="str">
            <v>IRAN</v>
          </cell>
          <cell r="C16">
            <v>0</v>
          </cell>
          <cell r="D16">
            <v>1</v>
          </cell>
          <cell r="E16">
            <v>0</v>
          </cell>
          <cell r="F16">
            <v>2</v>
          </cell>
          <cell r="G16">
            <v>3</v>
          </cell>
        </row>
        <row r="17">
          <cell r="B17" t="str">
            <v>JORDANIA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1</v>
          </cell>
        </row>
        <row r="18">
          <cell r="B18" t="str">
            <v>KAZACHSTAN</v>
          </cell>
          <cell r="C18">
            <v>0</v>
          </cell>
          <cell r="D18">
            <v>0</v>
          </cell>
          <cell r="E18">
            <v>4</v>
          </cell>
          <cell r="F18">
            <v>5</v>
          </cell>
          <cell r="G18">
            <v>9</v>
          </cell>
        </row>
        <row r="19">
          <cell r="B19" t="str">
            <v>KIRGISTAN</v>
          </cell>
          <cell r="C19">
            <v>4</v>
          </cell>
          <cell r="D19">
            <v>5</v>
          </cell>
          <cell r="E19">
            <v>4</v>
          </cell>
          <cell r="F19">
            <v>0</v>
          </cell>
          <cell r="G19">
            <v>13</v>
          </cell>
        </row>
        <row r="20">
          <cell r="B20" t="str">
            <v>LITWA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1</v>
          </cell>
        </row>
        <row r="21">
          <cell r="B21" t="str">
            <v>PAKISTAN</v>
          </cell>
          <cell r="C21">
            <v>0</v>
          </cell>
          <cell r="D21">
            <v>0</v>
          </cell>
          <cell r="E21">
            <v>0</v>
          </cell>
          <cell r="F21">
            <v>1</v>
          </cell>
          <cell r="G21">
            <v>1</v>
          </cell>
        </row>
        <row r="22">
          <cell r="B22" t="str">
            <v>ROSJA</v>
          </cell>
          <cell r="C22">
            <v>0</v>
          </cell>
          <cell r="D22">
            <v>23</v>
          </cell>
          <cell r="E22">
            <v>4</v>
          </cell>
          <cell r="F22">
            <v>46</v>
          </cell>
          <cell r="G22">
            <v>73</v>
          </cell>
        </row>
        <row r="23">
          <cell r="B23" t="str">
            <v>SRI LANKA</v>
          </cell>
          <cell r="C23">
            <v>0</v>
          </cell>
          <cell r="D23">
            <v>0</v>
          </cell>
          <cell r="E23">
            <v>0</v>
          </cell>
          <cell r="F23">
            <v>1</v>
          </cell>
          <cell r="G23">
            <v>1</v>
          </cell>
        </row>
        <row r="24">
          <cell r="B24" t="str">
            <v>SYRIA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1</v>
          </cell>
        </row>
        <row r="25">
          <cell r="B25" t="str">
            <v>TADŻYKISTAN</v>
          </cell>
          <cell r="C25">
            <v>0</v>
          </cell>
          <cell r="D25">
            <v>0</v>
          </cell>
          <cell r="E25">
            <v>1</v>
          </cell>
          <cell r="F25">
            <v>0</v>
          </cell>
          <cell r="G25">
            <v>1</v>
          </cell>
        </row>
        <row r="26">
          <cell r="B26" t="str">
            <v>TURCJA</v>
          </cell>
          <cell r="C26">
            <v>0</v>
          </cell>
          <cell r="D26">
            <v>0</v>
          </cell>
          <cell r="E26">
            <v>0</v>
          </cell>
          <cell r="F26">
            <v>2</v>
          </cell>
          <cell r="G26">
            <v>2</v>
          </cell>
        </row>
        <row r="27">
          <cell r="B27" t="str">
            <v>UKRAINA</v>
          </cell>
          <cell r="C27">
            <v>16</v>
          </cell>
          <cell r="D27">
            <v>13</v>
          </cell>
          <cell r="E27">
            <v>0</v>
          </cell>
          <cell r="F27">
            <v>119</v>
          </cell>
          <cell r="G27">
            <v>148</v>
          </cell>
        </row>
        <row r="28">
          <cell r="B28" t="str">
            <v>UZBEKISTAN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1</v>
          </cell>
        </row>
        <row r="29">
          <cell r="B29" t="str">
            <v>WIETNAM</v>
          </cell>
          <cell r="C29">
            <v>0</v>
          </cell>
          <cell r="D29">
            <v>0</v>
          </cell>
          <cell r="E29">
            <v>0</v>
          </cell>
          <cell r="F29">
            <v>3</v>
          </cell>
          <cell r="G29">
            <v>3</v>
          </cell>
        </row>
        <row r="30">
          <cell r="B30" t="str">
            <v>Suma końcowa</v>
          </cell>
          <cell r="C30">
            <v>20</v>
          </cell>
          <cell r="D30">
            <v>46</v>
          </cell>
          <cell r="E30">
            <v>17</v>
          </cell>
          <cell r="F30">
            <v>190</v>
          </cell>
          <cell r="G30">
            <v>273</v>
          </cell>
        </row>
        <row r="56">
          <cell r="B56" t="str">
            <v>UCHYLENIA I UTRZYMANIE W MOCY</v>
          </cell>
          <cell r="C56">
            <v>0</v>
          </cell>
          <cell r="D56">
            <v>0</v>
          </cell>
          <cell r="E56">
            <v>0</v>
          </cell>
        </row>
        <row r="57">
          <cell r="B57" t="str">
            <v>W_Typ_Sprawy_Opis</v>
          </cell>
          <cell r="C57" t="str">
            <v>OCHRONA MIĘDZYNARODOWA</v>
          </cell>
          <cell r="D57">
            <v>0</v>
          </cell>
          <cell r="E57">
            <v>0</v>
          </cell>
        </row>
        <row r="58">
          <cell r="B58" t="str">
            <v>W_Typ_Wniosku_Opis</v>
          </cell>
          <cell r="C58" t="str">
            <v>ODWOŁANIE DO RADY DO SPRAW UCHODŹCÓW</v>
          </cell>
          <cell r="D58">
            <v>0</v>
          </cell>
          <cell r="E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B60" t="str">
            <v>Etykiety wierszy</v>
          </cell>
          <cell r="C60" t="str">
            <v>Suma z Count_ID_grupy_tozsamosci</v>
          </cell>
        </row>
        <row r="61">
          <cell r="B61" t="str">
            <v>INNA</v>
          </cell>
          <cell r="C61">
            <v>2</v>
          </cell>
        </row>
        <row r="62">
          <cell r="B62" t="str">
            <v>UCHYLENIE DECYZJI SZEFA UDSC I PRZEKAZANIE SPRAWY DO PONOWNEGO ROZPATRZENIA</v>
          </cell>
          <cell r="C62">
            <v>2</v>
          </cell>
        </row>
        <row r="63">
          <cell r="B63" t="str">
            <v>AFGANISTAN</v>
          </cell>
          <cell r="C63">
            <v>1</v>
          </cell>
        </row>
        <row r="64">
          <cell r="B64" t="str">
            <v>EGIPT</v>
          </cell>
          <cell r="C64">
            <v>1</v>
          </cell>
        </row>
        <row r="65">
          <cell r="B65" t="str">
            <v>INNA - POZYTYWNA</v>
          </cell>
          <cell r="C65">
            <v>54</v>
          </cell>
        </row>
        <row r="66">
          <cell r="B66" t="str">
            <v>UTRZYMANIE W MOCY DECYZJI SZEFA UDSC</v>
          </cell>
          <cell r="C66">
            <v>54</v>
          </cell>
        </row>
        <row r="67">
          <cell r="B67" t="str">
            <v>AFGANISTAN</v>
          </cell>
          <cell r="C67">
            <v>1</v>
          </cell>
        </row>
        <row r="68">
          <cell r="B68" t="str">
            <v>EGIPT</v>
          </cell>
          <cell r="C68">
            <v>2</v>
          </cell>
        </row>
        <row r="69">
          <cell r="B69" t="str">
            <v>GAMBIA</v>
          </cell>
          <cell r="C69">
            <v>1</v>
          </cell>
        </row>
        <row r="70">
          <cell r="B70" t="str">
            <v>IRAN</v>
          </cell>
          <cell r="C70">
            <v>3</v>
          </cell>
        </row>
        <row r="71">
          <cell r="B71" t="str">
            <v>KAZACHSTAN</v>
          </cell>
          <cell r="C71">
            <v>1</v>
          </cell>
        </row>
        <row r="72">
          <cell r="B72" t="str">
            <v>KIRGISTAN</v>
          </cell>
          <cell r="C72">
            <v>26</v>
          </cell>
        </row>
        <row r="73">
          <cell r="B73" t="str">
            <v>LIBAN</v>
          </cell>
          <cell r="C73">
            <v>1</v>
          </cell>
        </row>
        <row r="74">
          <cell r="B74" t="str">
            <v>NIGERIA</v>
          </cell>
          <cell r="C74">
            <v>2</v>
          </cell>
        </row>
        <row r="75">
          <cell r="B75" t="str">
            <v>PAKISTAN</v>
          </cell>
          <cell r="C75">
            <v>4</v>
          </cell>
        </row>
        <row r="76">
          <cell r="B76" t="str">
            <v>SENEGAL</v>
          </cell>
          <cell r="C76">
            <v>1</v>
          </cell>
        </row>
        <row r="77">
          <cell r="B77" t="str">
            <v>SYRIA</v>
          </cell>
          <cell r="C77">
            <v>1</v>
          </cell>
        </row>
        <row r="78">
          <cell r="B78" t="str">
            <v>TADŻYKISTAN</v>
          </cell>
          <cell r="C78">
            <v>6</v>
          </cell>
        </row>
        <row r="79">
          <cell r="B79" t="str">
            <v>UZBEKISTAN</v>
          </cell>
          <cell r="C79">
            <v>5</v>
          </cell>
        </row>
        <row r="80">
          <cell r="B80" t="str">
            <v>Suma końcowa</v>
          </cell>
          <cell r="C80">
            <v>56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4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Złożony">
  <a:themeElements>
    <a:clrScheme name="Złożony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Złożony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Złożon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80000"/>
                <a:satMod val="110000"/>
                <a:lumMod val="80000"/>
              </a:schemeClr>
            </a:gs>
            <a:gs pos="79000">
              <a:schemeClr val="phClr">
                <a:tint val="100000"/>
                <a:shade val="90000"/>
                <a:satMod val="105000"/>
                <a:lumMod val="10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1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hade val="100000"/>
                <a:satMod val="100000"/>
                <a:lumMod val="110000"/>
              </a:schemeClr>
            </a:gs>
            <a:gs pos="83000">
              <a:schemeClr val="phClr">
                <a:shade val="75000"/>
                <a:satMod val="200000"/>
              </a:schemeClr>
            </a:gs>
            <a:gs pos="100000">
              <a:schemeClr val="phClr">
                <a:shade val="90000"/>
                <a:satMod val="200000"/>
              </a:schemeClr>
            </a:gs>
          </a:gsLst>
          <a:path path="circle">
            <a:fillToRect l="75000" t="100000" b="3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</sheetPr>
  <dimension ref="A1:K123"/>
  <sheetViews>
    <sheetView tabSelected="1" zoomScaleNormal="100" workbookViewId="0">
      <selection activeCell="O4" sqref="O4"/>
    </sheetView>
  </sheetViews>
  <sheetFormatPr defaultRowHeight="12" x14ac:dyDescent="0.2"/>
  <cols>
    <col min="1" max="1" width="32.7109375" style="41" customWidth="1"/>
    <col min="2" max="2" width="5.7109375" style="41" customWidth="1"/>
    <col min="3" max="3" width="6.5703125" style="41" customWidth="1"/>
    <col min="4" max="4" width="5.7109375" style="41" customWidth="1"/>
    <col min="5" max="5" width="6" style="41" bestFit="1" customWidth="1"/>
    <col min="6" max="6" width="5" style="41" customWidth="1"/>
    <col min="7" max="8" width="6" style="41" bestFit="1" customWidth="1"/>
    <col min="9" max="9" width="5.42578125" style="41" customWidth="1"/>
    <col min="10" max="10" width="6" style="41" bestFit="1" customWidth="1"/>
    <col min="11" max="11" width="9" style="41" bestFit="1" customWidth="1"/>
    <col min="12" max="16384" width="9.140625" style="41"/>
  </cols>
  <sheetData>
    <row r="1" spans="1:11" x14ac:dyDescent="0.2">
      <c r="A1" s="457" t="s">
        <v>392</v>
      </c>
    </row>
    <row r="2" spans="1:11" ht="12.75" thickBot="1" x14ac:dyDescent="0.25">
      <c r="A2" s="841"/>
    </row>
    <row r="3" spans="1:11" ht="15" customHeight="1" thickBot="1" x14ac:dyDescent="0.25">
      <c r="A3" s="1190" t="s">
        <v>0</v>
      </c>
      <c r="B3" s="1188">
        <v>2014</v>
      </c>
      <c r="C3" s="1188"/>
      <c r="D3" s="1189"/>
      <c r="E3" s="1192">
        <f>B3+1</f>
        <v>2015</v>
      </c>
      <c r="F3" s="1192"/>
      <c r="G3" s="1193"/>
      <c r="H3" s="1188">
        <v>2016</v>
      </c>
      <c r="I3" s="1188"/>
      <c r="J3" s="1189"/>
      <c r="K3" s="1190" t="s">
        <v>115</v>
      </c>
    </row>
    <row r="4" spans="1:11" ht="48" thickBot="1" x14ac:dyDescent="0.25">
      <c r="A4" s="1191"/>
      <c r="B4" s="458" t="s">
        <v>107</v>
      </c>
      <c r="C4" s="459" t="s">
        <v>108</v>
      </c>
      <c r="D4" s="462" t="s">
        <v>116</v>
      </c>
      <c r="E4" s="461" t="s">
        <v>107</v>
      </c>
      <c r="F4" s="459" t="s">
        <v>108</v>
      </c>
      <c r="G4" s="460" t="s">
        <v>116</v>
      </c>
      <c r="H4" s="461" t="s">
        <v>107</v>
      </c>
      <c r="I4" s="459" t="s">
        <v>108</v>
      </c>
      <c r="J4" s="905" t="s">
        <v>116</v>
      </c>
      <c r="K4" s="1191"/>
    </row>
    <row r="5" spans="1:11" x14ac:dyDescent="0.2">
      <c r="A5" s="404" t="s">
        <v>1</v>
      </c>
      <c r="B5" s="187" t="s">
        <v>117</v>
      </c>
      <c r="C5" s="214">
        <v>1</v>
      </c>
      <c r="D5" s="507">
        <f t="shared" ref="D5:D36" si="0">SUM(B5:C5)</f>
        <v>1</v>
      </c>
      <c r="E5" s="23">
        <v>5</v>
      </c>
      <c r="F5" s="214">
        <v>1</v>
      </c>
      <c r="G5" s="507">
        <f t="shared" ref="G5:G36" si="1">SUM(E5:F5)</f>
        <v>6</v>
      </c>
      <c r="H5" s="233">
        <v>1</v>
      </c>
      <c r="I5" s="187" t="s">
        <v>117</v>
      </c>
      <c r="J5" s="507">
        <f>SUM(H5:I5)</f>
        <v>1</v>
      </c>
      <c r="K5" s="507">
        <f t="shared" ref="K5:K36" si="2">SUM(G5,D5,J5)</f>
        <v>8</v>
      </c>
    </row>
    <row r="6" spans="1:11" x14ac:dyDescent="0.2">
      <c r="A6" s="404" t="s">
        <v>3</v>
      </c>
      <c r="B6" s="187" t="s">
        <v>117</v>
      </c>
      <c r="C6" s="187">
        <v>5</v>
      </c>
      <c r="D6" s="507">
        <f t="shared" si="0"/>
        <v>5</v>
      </c>
      <c r="E6" s="187" t="s">
        <v>117</v>
      </c>
      <c r="F6" s="187">
        <v>1</v>
      </c>
      <c r="G6" s="507">
        <f t="shared" si="1"/>
        <v>1</v>
      </c>
      <c r="H6" s="23" t="s">
        <v>117</v>
      </c>
      <c r="I6" s="187">
        <v>1</v>
      </c>
      <c r="J6" s="507">
        <f t="shared" ref="J6:J70" si="3">SUM(H6:I6)</f>
        <v>1</v>
      </c>
      <c r="K6" s="507">
        <f t="shared" si="2"/>
        <v>7</v>
      </c>
    </row>
    <row r="7" spans="1:11" x14ac:dyDescent="0.2">
      <c r="A7" s="404" t="s">
        <v>4</v>
      </c>
      <c r="B7" s="187" t="s">
        <v>117</v>
      </c>
      <c r="C7" s="214">
        <v>4</v>
      </c>
      <c r="D7" s="507">
        <f t="shared" si="0"/>
        <v>4</v>
      </c>
      <c r="E7" s="23">
        <v>2</v>
      </c>
      <c r="F7" s="214" t="s">
        <v>117</v>
      </c>
      <c r="G7" s="507">
        <f t="shared" si="1"/>
        <v>2</v>
      </c>
      <c r="H7" s="23" t="s">
        <v>117</v>
      </c>
      <c r="I7" s="187" t="s">
        <v>117</v>
      </c>
      <c r="J7" s="507">
        <f t="shared" si="3"/>
        <v>0</v>
      </c>
      <c r="K7" s="507">
        <f t="shared" si="2"/>
        <v>6</v>
      </c>
    </row>
    <row r="8" spans="1:11" x14ac:dyDescent="0.2">
      <c r="A8" s="404" t="s">
        <v>5</v>
      </c>
      <c r="B8" s="187">
        <v>3</v>
      </c>
      <c r="C8" s="214">
        <v>1</v>
      </c>
      <c r="D8" s="507">
        <f t="shared" si="0"/>
        <v>4</v>
      </c>
      <c r="E8" s="23">
        <v>2</v>
      </c>
      <c r="F8" s="214" t="s">
        <v>117</v>
      </c>
      <c r="G8" s="507">
        <f t="shared" si="1"/>
        <v>2</v>
      </c>
      <c r="H8" s="23">
        <v>2</v>
      </c>
      <c r="I8" s="187">
        <v>5</v>
      </c>
      <c r="J8" s="507">
        <f t="shared" si="3"/>
        <v>7</v>
      </c>
      <c r="K8" s="507">
        <f t="shared" si="2"/>
        <v>13</v>
      </c>
    </row>
    <row r="9" spans="1:11" x14ac:dyDescent="0.2">
      <c r="A9" s="404" t="s">
        <v>7</v>
      </c>
      <c r="B9" s="187" t="s">
        <v>117</v>
      </c>
      <c r="C9" s="214">
        <v>21</v>
      </c>
      <c r="D9" s="507">
        <f t="shared" si="0"/>
        <v>21</v>
      </c>
      <c r="E9" s="23">
        <v>3</v>
      </c>
      <c r="F9" s="214">
        <v>2</v>
      </c>
      <c r="G9" s="507">
        <f t="shared" si="1"/>
        <v>5</v>
      </c>
      <c r="H9" s="23">
        <v>2</v>
      </c>
      <c r="I9" s="187">
        <v>4</v>
      </c>
      <c r="J9" s="507">
        <f t="shared" si="3"/>
        <v>6</v>
      </c>
      <c r="K9" s="507">
        <f t="shared" si="2"/>
        <v>32</v>
      </c>
    </row>
    <row r="10" spans="1:11" x14ac:dyDescent="0.2">
      <c r="A10" s="404" t="s">
        <v>8</v>
      </c>
      <c r="B10" s="187">
        <v>2</v>
      </c>
      <c r="C10" s="214" t="s">
        <v>117</v>
      </c>
      <c r="D10" s="507">
        <f t="shared" si="0"/>
        <v>2</v>
      </c>
      <c r="E10" s="23">
        <v>0</v>
      </c>
      <c r="F10" s="214">
        <v>3</v>
      </c>
      <c r="G10" s="507">
        <f t="shared" si="1"/>
        <v>3</v>
      </c>
      <c r="H10" s="23" t="s">
        <v>117</v>
      </c>
      <c r="I10" s="187" t="s">
        <v>117</v>
      </c>
      <c r="J10" s="507">
        <f t="shared" si="3"/>
        <v>0</v>
      </c>
      <c r="K10" s="507">
        <f t="shared" si="2"/>
        <v>5</v>
      </c>
    </row>
    <row r="11" spans="1:11" x14ac:dyDescent="0.2">
      <c r="A11" s="404" t="s">
        <v>9</v>
      </c>
      <c r="B11" s="187" t="s">
        <v>117</v>
      </c>
      <c r="C11" s="214">
        <v>4</v>
      </c>
      <c r="D11" s="507">
        <f t="shared" si="0"/>
        <v>4</v>
      </c>
      <c r="E11" s="23">
        <v>2</v>
      </c>
      <c r="F11" s="214">
        <v>3</v>
      </c>
      <c r="G11" s="507">
        <f t="shared" si="1"/>
        <v>5</v>
      </c>
      <c r="H11" s="23">
        <v>3</v>
      </c>
      <c r="I11" s="187">
        <v>4</v>
      </c>
      <c r="J11" s="507">
        <f t="shared" si="3"/>
        <v>7</v>
      </c>
      <c r="K11" s="507">
        <f t="shared" si="2"/>
        <v>16</v>
      </c>
    </row>
    <row r="12" spans="1:11" x14ac:dyDescent="0.2">
      <c r="A12" s="404" t="s">
        <v>319</v>
      </c>
      <c r="B12" s="187" t="s">
        <v>117</v>
      </c>
      <c r="C12" s="214" t="s">
        <v>117</v>
      </c>
      <c r="D12" s="507">
        <f t="shared" si="0"/>
        <v>0</v>
      </c>
      <c r="E12" s="23">
        <v>1</v>
      </c>
      <c r="F12" s="214">
        <v>0</v>
      </c>
      <c r="G12" s="507">
        <f t="shared" si="1"/>
        <v>1</v>
      </c>
      <c r="H12" s="23" t="s">
        <v>117</v>
      </c>
      <c r="I12" s="187" t="s">
        <v>117</v>
      </c>
      <c r="J12" s="507">
        <f t="shared" si="3"/>
        <v>0</v>
      </c>
      <c r="K12" s="507">
        <f t="shared" si="2"/>
        <v>1</v>
      </c>
    </row>
    <row r="13" spans="1:11" x14ac:dyDescent="0.2">
      <c r="A13" s="404" t="s">
        <v>198</v>
      </c>
      <c r="B13" s="187" t="s">
        <v>117</v>
      </c>
      <c r="C13" s="214" t="s">
        <v>117</v>
      </c>
      <c r="D13" s="507">
        <f t="shared" si="0"/>
        <v>0</v>
      </c>
      <c r="E13" s="23">
        <v>0</v>
      </c>
      <c r="F13" s="214">
        <v>1</v>
      </c>
      <c r="G13" s="507">
        <f t="shared" si="1"/>
        <v>1</v>
      </c>
      <c r="H13" s="23" t="s">
        <v>117</v>
      </c>
      <c r="I13" s="187" t="s">
        <v>117</v>
      </c>
      <c r="J13" s="507">
        <f t="shared" si="3"/>
        <v>0</v>
      </c>
      <c r="K13" s="507">
        <f t="shared" si="2"/>
        <v>1</v>
      </c>
    </row>
    <row r="14" spans="1:11" x14ac:dyDescent="0.2">
      <c r="A14" s="404" t="s">
        <v>10</v>
      </c>
      <c r="B14" s="187" t="s">
        <v>117</v>
      </c>
      <c r="C14" s="214">
        <v>7</v>
      </c>
      <c r="D14" s="507">
        <f t="shared" si="0"/>
        <v>7</v>
      </c>
      <c r="E14" s="23">
        <v>0</v>
      </c>
      <c r="F14" s="214">
        <v>3</v>
      </c>
      <c r="G14" s="507">
        <f t="shared" si="1"/>
        <v>3</v>
      </c>
      <c r="H14" s="23">
        <v>2</v>
      </c>
      <c r="I14" s="187">
        <v>15</v>
      </c>
      <c r="J14" s="507">
        <f t="shared" si="3"/>
        <v>17</v>
      </c>
      <c r="K14" s="507">
        <f t="shared" si="2"/>
        <v>27</v>
      </c>
    </row>
    <row r="15" spans="1:11" x14ac:dyDescent="0.2">
      <c r="A15" s="404" t="s">
        <v>12</v>
      </c>
      <c r="B15" s="187" t="s">
        <v>117</v>
      </c>
      <c r="C15" s="214">
        <v>8</v>
      </c>
      <c r="D15" s="507">
        <f t="shared" si="0"/>
        <v>8</v>
      </c>
      <c r="E15" s="23" t="s">
        <v>117</v>
      </c>
      <c r="F15" s="214" t="s">
        <v>117</v>
      </c>
      <c r="G15" s="507">
        <f t="shared" si="1"/>
        <v>0</v>
      </c>
      <c r="H15" s="23">
        <v>0</v>
      </c>
      <c r="I15" s="187">
        <v>1</v>
      </c>
      <c r="J15" s="507">
        <f t="shared" si="3"/>
        <v>1</v>
      </c>
      <c r="K15" s="507">
        <f t="shared" si="2"/>
        <v>9</v>
      </c>
    </row>
    <row r="16" spans="1:11" x14ac:dyDescent="0.2">
      <c r="A16" s="404" t="s">
        <v>13</v>
      </c>
      <c r="B16" s="187" t="s">
        <v>117</v>
      </c>
      <c r="C16" s="214" t="s">
        <v>117</v>
      </c>
      <c r="D16" s="507">
        <f t="shared" si="0"/>
        <v>0</v>
      </c>
      <c r="E16" s="23">
        <v>1</v>
      </c>
      <c r="F16" s="214">
        <v>0</v>
      </c>
      <c r="G16" s="507">
        <f t="shared" si="1"/>
        <v>1</v>
      </c>
      <c r="H16" s="23" t="s">
        <v>117</v>
      </c>
      <c r="I16" s="187" t="s">
        <v>117</v>
      </c>
      <c r="J16" s="507">
        <f t="shared" si="3"/>
        <v>0</v>
      </c>
      <c r="K16" s="507">
        <f t="shared" si="2"/>
        <v>1</v>
      </c>
    </row>
    <row r="17" spans="1:11" x14ac:dyDescent="0.2">
      <c r="A17" s="404" t="s">
        <v>14</v>
      </c>
      <c r="B17" s="187">
        <v>1</v>
      </c>
      <c r="C17" s="214">
        <v>66</v>
      </c>
      <c r="D17" s="507">
        <f t="shared" si="0"/>
        <v>67</v>
      </c>
      <c r="E17" s="23">
        <v>1</v>
      </c>
      <c r="F17" s="214">
        <v>43</v>
      </c>
      <c r="G17" s="507">
        <f t="shared" si="1"/>
        <v>44</v>
      </c>
      <c r="H17" s="23">
        <v>3</v>
      </c>
      <c r="I17" s="187">
        <v>40</v>
      </c>
      <c r="J17" s="507">
        <f t="shared" si="3"/>
        <v>43</v>
      </c>
      <c r="K17" s="507">
        <f t="shared" si="2"/>
        <v>154</v>
      </c>
    </row>
    <row r="18" spans="1:11" x14ac:dyDescent="0.2">
      <c r="A18" s="404" t="s">
        <v>15</v>
      </c>
      <c r="B18" s="187" t="s">
        <v>117</v>
      </c>
      <c r="C18" s="214" t="s">
        <v>117</v>
      </c>
      <c r="D18" s="507">
        <f t="shared" si="0"/>
        <v>0</v>
      </c>
      <c r="E18" s="23" t="s">
        <v>117</v>
      </c>
      <c r="F18" s="214" t="s">
        <v>117</v>
      </c>
      <c r="G18" s="507">
        <f t="shared" si="1"/>
        <v>0</v>
      </c>
      <c r="H18" s="23" t="s">
        <v>117</v>
      </c>
      <c r="I18" s="187">
        <v>1</v>
      </c>
      <c r="J18" s="507">
        <f t="shared" si="3"/>
        <v>1</v>
      </c>
      <c r="K18" s="507">
        <f t="shared" si="2"/>
        <v>1</v>
      </c>
    </row>
    <row r="19" spans="1:11" x14ac:dyDescent="0.2">
      <c r="A19" s="404" t="s">
        <v>17</v>
      </c>
      <c r="B19" s="187" t="s">
        <v>117</v>
      </c>
      <c r="C19" s="214" t="s">
        <v>117</v>
      </c>
      <c r="D19" s="507">
        <f t="shared" si="0"/>
        <v>0</v>
      </c>
      <c r="E19" s="23" t="s">
        <v>117</v>
      </c>
      <c r="F19" s="214" t="s">
        <v>117</v>
      </c>
      <c r="G19" s="507">
        <f t="shared" si="1"/>
        <v>0</v>
      </c>
      <c r="H19" s="23">
        <v>2</v>
      </c>
      <c r="I19" s="187">
        <v>0</v>
      </c>
      <c r="J19" s="507">
        <f t="shared" si="3"/>
        <v>2</v>
      </c>
      <c r="K19" s="507">
        <f t="shared" si="2"/>
        <v>2</v>
      </c>
    </row>
    <row r="20" spans="1:11" x14ac:dyDescent="0.2">
      <c r="A20" s="404" t="s">
        <v>18</v>
      </c>
      <c r="B20" s="187" t="s">
        <v>117</v>
      </c>
      <c r="C20" s="214" t="s">
        <v>117</v>
      </c>
      <c r="D20" s="507">
        <f t="shared" si="0"/>
        <v>0</v>
      </c>
      <c r="E20" s="23" t="s">
        <v>117</v>
      </c>
      <c r="F20" s="214" t="s">
        <v>117</v>
      </c>
      <c r="G20" s="507">
        <f t="shared" si="1"/>
        <v>0</v>
      </c>
      <c r="H20" s="23" t="s">
        <v>117</v>
      </c>
      <c r="I20" s="187">
        <v>2</v>
      </c>
      <c r="J20" s="507">
        <f t="shared" si="3"/>
        <v>2</v>
      </c>
      <c r="K20" s="507">
        <f t="shared" si="2"/>
        <v>2</v>
      </c>
    </row>
    <row r="21" spans="1:11" x14ac:dyDescent="0.2">
      <c r="A21" s="404" t="s">
        <v>20</v>
      </c>
      <c r="B21" s="187">
        <v>12</v>
      </c>
      <c r="C21" s="214">
        <v>49</v>
      </c>
      <c r="D21" s="507">
        <f t="shared" si="0"/>
        <v>61</v>
      </c>
      <c r="E21" s="23">
        <v>9</v>
      </c>
      <c r="F21" s="214">
        <v>46</v>
      </c>
      <c r="G21" s="507">
        <f t="shared" si="1"/>
        <v>55</v>
      </c>
      <c r="H21" s="23">
        <v>12</v>
      </c>
      <c r="I21" s="187">
        <v>102</v>
      </c>
      <c r="J21" s="507">
        <f t="shared" si="3"/>
        <v>114</v>
      </c>
      <c r="K21" s="507">
        <f t="shared" si="2"/>
        <v>230</v>
      </c>
    </row>
    <row r="22" spans="1:11" x14ac:dyDescent="0.2">
      <c r="A22" s="404" t="s">
        <v>113</v>
      </c>
      <c r="B22" s="187" t="s">
        <v>117</v>
      </c>
      <c r="C22" s="214">
        <v>1</v>
      </c>
      <c r="D22" s="507">
        <f t="shared" si="0"/>
        <v>1</v>
      </c>
      <c r="E22" s="23" t="s">
        <v>117</v>
      </c>
      <c r="F22" s="214" t="s">
        <v>117</v>
      </c>
      <c r="G22" s="507">
        <f t="shared" si="1"/>
        <v>0</v>
      </c>
      <c r="H22" s="23">
        <v>0</v>
      </c>
      <c r="I22" s="187">
        <v>1</v>
      </c>
      <c r="J22" s="507">
        <f t="shared" si="3"/>
        <v>1</v>
      </c>
      <c r="K22" s="507">
        <f t="shared" si="2"/>
        <v>2</v>
      </c>
    </row>
    <row r="23" spans="1:11" x14ac:dyDescent="0.2">
      <c r="A23" s="404" t="s">
        <v>23</v>
      </c>
      <c r="B23" s="187">
        <v>1</v>
      </c>
      <c r="C23" s="214" t="s">
        <v>117</v>
      </c>
      <c r="D23" s="507">
        <f t="shared" si="0"/>
        <v>1</v>
      </c>
      <c r="E23" s="23" t="s">
        <v>117</v>
      </c>
      <c r="F23" s="214" t="s">
        <v>117</v>
      </c>
      <c r="G23" s="507">
        <f t="shared" si="1"/>
        <v>0</v>
      </c>
      <c r="H23" s="23" t="s">
        <v>117</v>
      </c>
      <c r="I23" s="187" t="s">
        <v>117</v>
      </c>
      <c r="J23" s="507">
        <f t="shared" si="3"/>
        <v>0</v>
      </c>
      <c r="K23" s="507">
        <f t="shared" si="2"/>
        <v>1</v>
      </c>
    </row>
    <row r="24" spans="1:11" x14ac:dyDescent="0.2">
      <c r="A24" s="404" t="s">
        <v>24</v>
      </c>
      <c r="B24" s="187">
        <v>2</v>
      </c>
      <c r="C24" s="214">
        <v>9</v>
      </c>
      <c r="D24" s="507">
        <f t="shared" si="0"/>
        <v>11</v>
      </c>
      <c r="E24" s="23">
        <v>0</v>
      </c>
      <c r="F24" s="214">
        <v>8</v>
      </c>
      <c r="G24" s="507">
        <f t="shared" si="1"/>
        <v>8</v>
      </c>
      <c r="H24" s="23">
        <v>0</v>
      </c>
      <c r="I24" s="187">
        <v>12</v>
      </c>
      <c r="J24" s="507">
        <f t="shared" si="3"/>
        <v>12</v>
      </c>
      <c r="K24" s="507">
        <f t="shared" si="2"/>
        <v>31</v>
      </c>
    </row>
    <row r="25" spans="1:11" x14ac:dyDescent="0.2">
      <c r="A25" s="404" t="s">
        <v>25</v>
      </c>
      <c r="B25" s="187" t="s">
        <v>117</v>
      </c>
      <c r="C25" s="214">
        <v>1</v>
      </c>
      <c r="D25" s="507">
        <f t="shared" si="0"/>
        <v>1</v>
      </c>
      <c r="E25" s="23" t="s">
        <v>117</v>
      </c>
      <c r="F25" s="214" t="s">
        <v>117</v>
      </c>
      <c r="G25" s="507">
        <f t="shared" si="1"/>
        <v>0</v>
      </c>
      <c r="H25" s="23" t="s">
        <v>117</v>
      </c>
      <c r="I25" s="187">
        <v>3</v>
      </c>
      <c r="J25" s="507">
        <f t="shared" si="3"/>
        <v>3</v>
      </c>
      <c r="K25" s="507">
        <f t="shared" si="2"/>
        <v>4</v>
      </c>
    </row>
    <row r="26" spans="1:11" x14ac:dyDescent="0.2">
      <c r="A26" s="404" t="s">
        <v>202</v>
      </c>
      <c r="B26" s="187" t="s">
        <v>117</v>
      </c>
      <c r="C26" s="214" t="s">
        <v>117</v>
      </c>
      <c r="D26" s="507">
        <f t="shared" si="0"/>
        <v>0</v>
      </c>
      <c r="E26" s="23" t="s">
        <v>117</v>
      </c>
      <c r="F26" s="214" t="s">
        <v>117</v>
      </c>
      <c r="G26" s="507">
        <f t="shared" si="1"/>
        <v>0</v>
      </c>
      <c r="H26" s="23" t="s">
        <v>117</v>
      </c>
      <c r="I26" s="1186">
        <v>1</v>
      </c>
      <c r="J26" s="507">
        <f t="shared" si="3"/>
        <v>1</v>
      </c>
      <c r="K26" s="507">
        <f t="shared" si="2"/>
        <v>1</v>
      </c>
    </row>
    <row r="27" spans="1:11" x14ac:dyDescent="0.2">
      <c r="A27" s="404" t="s">
        <v>26</v>
      </c>
      <c r="B27" s="187" t="s">
        <v>117</v>
      </c>
      <c r="C27" s="214">
        <v>3</v>
      </c>
      <c r="D27" s="507">
        <f t="shared" si="0"/>
        <v>3</v>
      </c>
      <c r="E27" s="23">
        <v>0</v>
      </c>
      <c r="F27" s="214">
        <v>1</v>
      </c>
      <c r="G27" s="507">
        <f t="shared" si="1"/>
        <v>1</v>
      </c>
      <c r="H27" s="23">
        <v>1</v>
      </c>
      <c r="I27" s="187">
        <v>2</v>
      </c>
      <c r="J27" s="507">
        <f t="shared" si="3"/>
        <v>3</v>
      </c>
      <c r="K27" s="507">
        <f t="shared" si="2"/>
        <v>7</v>
      </c>
    </row>
    <row r="28" spans="1:11" x14ac:dyDescent="0.2">
      <c r="A28" s="404" t="s">
        <v>27</v>
      </c>
      <c r="B28" s="187">
        <v>1</v>
      </c>
      <c r="C28" s="214">
        <v>757</v>
      </c>
      <c r="D28" s="507">
        <f t="shared" si="0"/>
        <v>758</v>
      </c>
      <c r="E28" s="23">
        <v>0</v>
      </c>
      <c r="F28" s="214">
        <v>749</v>
      </c>
      <c r="G28" s="507">
        <f t="shared" si="1"/>
        <v>749</v>
      </c>
      <c r="H28" s="23">
        <v>0</v>
      </c>
      <c r="I28" s="187">
        <v>677</v>
      </c>
      <c r="J28" s="507">
        <f t="shared" si="3"/>
        <v>677</v>
      </c>
      <c r="K28" s="507">
        <f t="shared" si="2"/>
        <v>2184</v>
      </c>
    </row>
    <row r="29" spans="1:11" x14ac:dyDescent="0.2">
      <c r="A29" s="404" t="s">
        <v>28</v>
      </c>
      <c r="B29" s="187" t="s">
        <v>117</v>
      </c>
      <c r="C29" s="214" t="s">
        <v>117</v>
      </c>
      <c r="D29" s="507">
        <f t="shared" si="0"/>
        <v>0</v>
      </c>
      <c r="E29" s="23">
        <v>0</v>
      </c>
      <c r="F29" s="214">
        <v>1</v>
      </c>
      <c r="G29" s="507">
        <f t="shared" si="1"/>
        <v>1</v>
      </c>
      <c r="H29" s="23" t="s">
        <v>117</v>
      </c>
      <c r="I29" s="187" t="s">
        <v>117</v>
      </c>
      <c r="J29" s="507">
        <f t="shared" si="3"/>
        <v>0</v>
      </c>
      <c r="K29" s="507">
        <f t="shared" si="2"/>
        <v>1</v>
      </c>
    </row>
    <row r="30" spans="1:11" x14ac:dyDescent="0.2">
      <c r="A30" s="404" t="s">
        <v>29</v>
      </c>
      <c r="B30" s="187" t="s">
        <v>117</v>
      </c>
      <c r="C30" s="214">
        <v>4</v>
      </c>
      <c r="D30" s="507">
        <f t="shared" si="0"/>
        <v>4</v>
      </c>
      <c r="E30" s="23">
        <v>1</v>
      </c>
      <c r="F30" s="214">
        <v>5</v>
      </c>
      <c r="G30" s="507">
        <f t="shared" si="1"/>
        <v>6</v>
      </c>
      <c r="H30" s="23">
        <v>0</v>
      </c>
      <c r="I30" s="187">
        <v>5</v>
      </c>
      <c r="J30" s="507">
        <f t="shared" si="3"/>
        <v>5</v>
      </c>
      <c r="K30" s="507">
        <f t="shared" si="2"/>
        <v>15</v>
      </c>
    </row>
    <row r="31" spans="1:11" x14ac:dyDescent="0.2">
      <c r="A31" s="404" t="s">
        <v>30</v>
      </c>
      <c r="B31" s="187">
        <v>1</v>
      </c>
      <c r="C31" s="214">
        <v>33</v>
      </c>
      <c r="D31" s="507">
        <f t="shared" si="0"/>
        <v>34</v>
      </c>
      <c r="E31" s="23">
        <v>3</v>
      </c>
      <c r="F31" s="214">
        <v>18</v>
      </c>
      <c r="G31" s="507">
        <f t="shared" si="1"/>
        <v>21</v>
      </c>
      <c r="H31" s="23">
        <v>0</v>
      </c>
      <c r="I31" s="187">
        <v>15</v>
      </c>
      <c r="J31" s="507">
        <f t="shared" si="3"/>
        <v>15</v>
      </c>
      <c r="K31" s="507">
        <f t="shared" si="2"/>
        <v>70</v>
      </c>
    </row>
    <row r="32" spans="1:11" x14ac:dyDescent="0.2">
      <c r="A32" s="404" t="s">
        <v>31</v>
      </c>
      <c r="B32" s="187" t="s">
        <v>117</v>
      </c>
      <c r="C32" s="214">
        <v>6</v>
      </c>
      <c r="D32" s="507">
        <f t="shared" si="0"/>
        <v>6</v>
      </c>
      <c r="E32" s="23" t="s">
        <v>117</v>
      </c>
      <c r="F32" s="214" t="s">
        <v>117</v>
      </c>
      <c r="G32" s="507">
        <f t="shared" si="1"/>
        <v>0</v>
      </c>
      <c r="H32" s="23" t="s">
        <v>117</v>
      </c>
      <c r="I32" s="187" t="s">
        <v>117</v>
      </c>
      <c r="J32" s="507">
        <f t="shared" si="3"/>
        <v>0</v>
      </c>
      <c r="K32" s="507">
        <f t="shared" si="2"/>
        <v>6</v>
      </c>
    </row>
    <row r="33" spans="1:11" x14ac:dyDescent="0.2">
      <c r="A33" s="404" t="s">
        <v>206</v>
      </c>
      <c r="B33" s="187" t="s">
        <v>117</v>
      </c>
      <c r="C33" s="214">
        <v>1</v>
      </c>
      <c r="D33" s="507">
        <f t="shared" si="0"/>
        <v>1</v>
      </c>
      <c r="E33" s="23" t="s">
        <v>117</v>
      </c>
      <c r="F33" s="214" t="s">
        <v>117</v>
      </c>
      <c r="G33" s="507">
        <f t="shared" si="1"/>
        <v>0</v>
      </c>
      <c r="H33" s="23" t="s">
        <v>117</v>
      </c>
      <c r="I33" s="187" t="s">
        <v>117</v>
      </c>
      <c r="J33" s="507">
        <f t="shared" si="3"/>
        <v>0</v>
      </c>
      <c r="K33" s="507">
        <f t="shared" si="2"/>
        <v>1</v>
      </c>
    </row>
    <row r="34" spans="1:11" x14ac:dyDescent="0.2">
      <c r="A34" s="404" t="s">
        <v>35</v>
      </c>
      <c r="B34" s="187">
        <v>4</v>
      </c>
      <c r="C34" s="214">
        <v>187</v>
      </c>
      <c r="D34" s="507">
        <f t="shared" si="0"/>
        <v>191</v>
      </c>
      <c r="E34" s="23">
        <v>2</v>
      </c>
      <c r="F34" s="214">
        <v>181</v>
      </c>
      <c r="G34" s="507">
        <f t="shared" si="1"/>
        <v>183</v>
      </c>
      <c r="H34" s="23">
        <v>6</v>
      </c>
      <c r="I34" s="187">
        <v>261</v>
      </c>
      <c r="J34" s="507">
        <f t="shared" si="3"/>
        <v>267</v>
      </c>
      <c r="K34" s="507">
        <f t="shared" si="2"/>
        <v>641</v>
      </c>
    </row>
    <row r="35" spans="1:11" x14ac:dyDescent="0.2">
      <c r="A35" s="404" t="s">
        <v>36</v>
      </c>
      <c r="B35" s="187">
        <v>1</v>
      </c>
      <c r="C35" s="214">
        <v>38</v>
      </c>
      <c r="D35" s="507">
        <f t="shared" si="0"/>
        <v>39</v>
      </c>
      <c r="E35" s="23">
        <v>1</v>
      </c>
      <c r="F35" s="214">
        <v>12</v>
      </c>
      <c r="G35" s="507">
        <f t="shared" si="1"/>
        <v>13</v>
      </c>
      <c r="H35" s="23">
        <v>0</v>
      </c>
      <c r="I35" s="187">
        <v>12</v>
      </c>
      <c r="J35" s="507">
        <f t="shared" si="3"/>
        <v>12</v>
      </c>
      <c r="K35" s="507">
        <f t="shared" si="2"/>
        <v>64</v>
      </c>
    </row>
    <row r="36" spans="1:11" x14ac:dyDescent="0.2">
      <c r="A36" s="404" t="s">
        <v>37</v>
      </c>
      <c r="B36" s="187">
        <v>2</v>
      </c>
      <c r="C36" s="214">
        <v>23</v>
      </c>
      <c r="D36" s="507">
        <f t="shared" si="0"/>
        <v>25</v>
      </c>
      <c r="E36" s="23">
        <v>0</v>
      </c>
      <c r="F36" s="214">
        <v>6</v>
      </c>
      <c r="G36" s="507">
        <f t="shared" si="1"/>
        <v>6</v>
      </c>
      <c r="H36" s="23">
        <v>0</v>
      </c>
      <c r="I36" s="187">
        <v>8</v>
      </c>
      <c r="J36" s="507">
        <f t="shared" si="3"/>
        <v>8</v>
      </c>
      <c r="K36" s="507">
        <f t="shared" si="2"/>
        <v>39</v>
      </c>
    </row>
    <row r="37" spans="1:11" x14ac:dyDescent="0.2">
      <c r="A37" s="404" t="s">
        <v>38</v>
      </c>
      <c r="B37" s="187">
        <v>2</v>
      </c>
      <c r="C37" s="214">
        <v>7</v>
      </c>
      <c r="D37" s="507">
        <f t="shared" ref="D37:D69" si="4">SUM(B37:C37)</f>
        <v>9</v>
      </c>
      <c r="E37" s="23">
        <v>1</v>
      </c>
      <c r="F37" s="214">
        <v>3</v>
      </c>
      <c r="G37" s="507">
        <f t="shared" ref="G37:G69" si="5">SUM(E37:F37)</f>
        <v>4</v>
      </c>
      <c r="H37" s="23">
        <v>0</v>
      </c>
      <c r="I37" s="187">
        <v>13</v>
      </c>
      <c r="J37" s="507">
        <f t="shared" si="3"/>
        <v>13</v>
      </c>
      <c r="K37" s="507">
        <f t="shared" ref="K37:K68" si="6">SUM(G37,D37,J37)</f>
        <v>26</v>
      </c>
    </row>
    <row r="38" spans="1:11" x14ac:dyDescent="0.2">
      <c r="A38" s="404" t="s">
        <v>39</v>
      </c>
      <c r="B38" s="187" t="s">
        <v>117</v>
      </c>
      <c r="C38" s="214" t="s">
        <v>117</v>
      </c>
      <c r="D38" s="507">
        <f t="shared" si="4"/>
        <v>0</v>
      </c>
      <c r="E38" s="23" t="s">
        <v>117</v>
      </c>
      <c r="F38" s="214" t="s">
        <v>117</v>
      </c>
      <c r="G38" s="507">
        <f t="shared" si="5"/>
        <v>0</v>
      </c>
      <c r="H38" s="23">
        <v>1</v>
      </c>
      <c r="I38" s="187">
        <v>0</v>
      </c>
      <c r="J38" s="507">
        <f t="shared" si="3"/>
        <v>1</v>
      </c>
      <c r="K38" s="507">
        <f t="shared" si="6"/>
        <v>1</v>
      </c>
    </row>
    <row r="39" spans="1:11" x14ac:dyDescent="0.2">
      <c r="A39" s="404" t="s">
        <v>40</v>
      </c>
      <c r="B39" s="187" t="s">
        <v>117</v>
      </c>
      <c r="C39" s="214" t="s">
        <v>117</v>
      </c>
      <c r="D39" s="507">
        <f t="shared" si="4"/>
        <v>0</v>
      </c>
      <c r="E39" s="23">
        <v>0</v>
      </c>
      <c r="F39" s="214">
        <v>1</v>
      </c>
      <c r="G39" s="507">
        <f t="shared" si="5"/>
        <v>1</v>
      </c>
      <c r="H39" s="23">
        <v>0</v>
      </c>
      <c r="I39" s="187">
        <v>1</v>
      </c>
      <c r="J39" s="507">
        <f t="shared" si="3"/>
        <v>1</v>
      </c>
      <c r="K39" s="507">
        <f t="shared" si="6"/>
        <v>2</v>
      </c>
    </row>
    <row r="40" spans="1:11" x14ac:dyDescent="0.2">
      <c r="A40" s="404" t="s">
        <v>41</v>
      </c>
      <c r="B40" s="187">
        <v>2</v>
      </c>
      <c r="C40" s="214" t="s">
        <v>117</v>
      </c>
      <c r="D40" s="507">
        <f t="shared" si="4"/>
        <v>2</v>
      </c>
      <c r="E40" s="23" t="s">
        <v>117</v>
      </c>
      <c r="F40" s="214" t="s">
        <v>117</v>
      </c>
      <c r="G40" s="507">
        <f t="shared" si="5"/>
        <v>0</v>
      </c>
      <c r="H40" s="23" t="s">
        <v>117</v>
      </c>
      <c r="I40" s="187" t="s">
        <v>117</v>
      </c>
      <c r="J40" s="507">
        <f t="shared" si="3"/>
        <v>0</v>
      </c>
      <c r="K40" s="507">
        <f t="shared" si="6"/>
        <v>2</v>
      </c>
    </row>
    <row r="41" spans="1:11" x14ac:dyDescent="0.2">
      <c r="A41" s="404" t="s">
        <v>42</v>
      </c>
      <c r="B41" s="23" t="s">
        <v>117</v>
      </c>
      <c r="C41" s="214" t="s">
        <v>117</v>
      </c>
      <c r="D41" s="507">
        <f t="shared" si="4"/>
        <v>0</v>
      </c>
      <c r="E41" s="23" t="s">
        <v>117</v>
      </c>
      <c r="F41" s="214" t="s">
        <v>117</v>
      </c>
      <c r="G41" s="507">
        <f t="shared" ref="G41" si="7">SUM(E41:F41)</f>
        <v>0</v>
      </c>
      <c r="H41" s="23" t="s">
        <v>117</v>
      </c>
      <c r="I41" s="187">
        <v>1</v>
      </c>
      <c r="J41" s="507">
        <f t="shared" si="3"/>
        <v>1</v>
      </c>
      <c r="K41" s="507">
        <f t="shared" si="6"/>
        <v>1</v>
      </c>
    </row>
    <row r="42" spans="1:11" x14ac:dyDescent="0.2">
      <c r="A42" s="404" t="s">
        <v>43</v>
      </c>
      <c r="B42" s="187">
        <v>1</v>
      </c>
      <c r="C42" s="214">
        <v>3</v>
      </c>
      <c r="D42" s="507">
        <f t="shared" si="4"/>
        <v>4</v>
      </c>
      <c r="E42" s="23">
        <v>0</v>
      </c>
      <c r="F42" s="214">
        <v>6</v>
      </c>
      <c r="G42" s="507">
        <f t="shared" si="5"/>
        <v>6</v>
      </c>
      <c r="H42" s="23">
        <v>0</v>
      </c>
      <c r="I42" s="187">
        <v>5</v>
      </c>
      <c r="J42" s="507">
        <f t="shared" si="3"/>
        <v>5</v>
      </c>
      <c r="K42" s="507">
        <f t="shared" si="6"/>
        <v>15</v>
      </c>
    </row>
    <row r="43" spans="1:11" x14ac:dyDescent="0.2">
      <c r="A43" s="404" t="s">
        <v>44</v>
      </c>
      <c r="B43" s="187" t="s">
        <v>117</v>
      </c>
      <c r="C43" s="214" t="s">
        <v>117</v>
      </c>
      <c r="D43" s="507">
        <f t="shared" si="4"/>
        <v>0</v>
      </c>
      <c r="E43" s="23">
        <v>0</v>
      </c>
      <c r="F43" s="214">
        <v>1</v>
      </c>
      <c r="G43" s="507">
        <f t="shared" si="5"/>
        <v>1</v>
      </c>
      <c r="H43" s="23" t="s">
        <v>117</v>
      </c>
      <c r="I43" s="187" t="s">
        <v>117</v>
      </c>
      <c r="J43" s="507">
        <f t="shared" si="3"/>
        <v>0</v>
      </c>
      <c r="K43" s="507">
        <f t="shared" si="6"/>
        <v>1</v>
      </c>
    </row>
    <row r="44" spans="1:11" x14ac:dyDescent="0.2">
      <c r="A44" s="404" t="s">
        <v>45</v>
      </c>
      <c r="B44" s="187" t="s">
        <v>117</v>
      </c>
      <c r="C44" s="214" t="s">
        <v>117</v>
      </c>
      <c r="D44" s="507">
        <f t="shared" si="4"/>
        <v>0</v>
      </c>
      <c r="E44" s="23">
        <v>1</v>
      </c>
      <c r="F44" s="214">
        <v>4</v>
      </c>
      <c r="G44" s="507">
        <f t="shared" si="5"/>
        <v>5</v>
      </c>
      <c r="H44" s="23">
        <v>1</v>
      </c>
      <c r="I44" s="187" t="s">
        <v>117</v>
      </c>
      <c r="J44" s="507">
        <f t="shared" si="3"/>
        <v>1</v>
      </c>
      <c r="K44" s="507">
        <f t="shared" si="6"/>
        <v>6</v>
      </c>
    </row>
    <row r="45" spans="1:11" x14ac:dyDescent="0.2">
      <c r="A45" s="404" t="s">
        <v>46</v>
      </c>
      <c r="B45" s="187" t="s">
        <v>117</v>
      </c>
      <c r="C45" s="214" t="s">
        <v>117</v>
      </c>
      <c r="D45" s="507">
        <f t="shared" si="4"/>
        <v>0</v>
      </c>
      <c r="E45" s="23">
        <v>0</v>
      </c>
      <c r="F45" s="214">
        <v>1</v>
      </c>
      <c r="G45" s="507">
        <f t="shared" si="5"/>
        <v>1</v>
      </c>
      <c r="H45" s="23">
        <v>0</v>
      </c>
      <c r="I45" s="187">
        <v>2</v>
      </c>
      <c r="J45" s="507">
        <f t="shared" si="3"/>
        <v>2</v>
      </c>
      <c r="K45" s="507">
        <f t="shared" si="6"/>
        <v>3</v>
      </c>
    </row>
    <row r="46" spans="1:11" x14ac:dyDescent="0.2">
      <c r="A46" s="404" t="s">
        <v>47</v>
      </c>
      <c r="B46" s="187">
        <v>8</v>
      </c>
      <c r="C46" s="214">
        <v>8</v>
      </c>
      <c r="D46" s="507">
        <f t="shared" si="4"/>
        <v>16</v>
      </c>
      <c r="E46" s="23">
        <v>0</v>
      </c>
      <c r="F46" s="214">
        <v>3</v>
      </c>
      <c r="G46" s="507">
        <f t="shared" si="5"/>
        <v>3</v>
      </c>
      <c r="H46" s="23">
        <v>5</v>
      </c>
      <c r="I46" s="187">
        <v>1</v>
      </c>
      <c r="J46" s="507">
        <f t="shared" si="3"/>
        <v>6</v>
      </c>
      <c r="K46" s="507">
        <f t="shared" si="6"/>
        <v>25</v>
      </c>
    </row>
    <row r="47" spans="1:11" x14ac:dyDescent="0.2">
      <c r="A47" s="404" t="s">
        <v>48</v>
      </c>
      <c r="B47" s="187">
        <v>1</v>
      </c>
      <c r="C47" s="214">
        <v>2</v>
      </c>
      <c r="D47" s="507">
        <f t="shared" si="4"/>
        <v>3</v>
      </c>
      <c r="E47" s="23">
        <v>0</v>
      </c>
      <c r="F47" s="214">
        <v>3</v>
      </c>
      <c r="G47" s="507">
        <f t="shared" si="5"/>
        <v>3</v>
      </c>
      <c r="H47" s="23">
        <v>1</v>
      </c>
      <c r="I47" s="187">
        <v>1</v>
      </c>
      <c r="J47" s="507">
        <f t="shared" si="3"/>
        <v>2</v>
      </c>
      <c r="K47" s="507">
        <f t="shared" si="6"/>
        <v>8</v>
      </c>
    </row>
    <row r="48" spans="1:11" x14ac:dyDescent="0.2">
      <c r="A48" s="404" t="s">
        <v>49</v>
      </c>
      <c r="B48" s="187">
        <v>2</v>
      </c>
      <c r="C48" s="214">
        <v>3</v>
      </c>
      <c r="D48" s="507">
        <f t="shared" si="4"/>
        <v>5</v>
      </c>
      <c r="E48" s="23" t="s">
        <v>117</v>
      </c>
      <c r="F48" s="214" t="s">
        <v>117</v>
      </c>
      <c r="G48" s="507">
        <f t="shared" si="5"/>
        <v>0</v>
      </c>
      <c r="H48" s="23">
        <v>0</v>
      </c>
      <c r="I48" s="187">
        <v>1</v>
      </c>
      <c r="J48" s="507">
        <f t="shared" si="3"/>
        <v>1</v>
      </c>
      <c r="K48" s="507">
        <f t="shared" si="6"/>
        <v>6</v>
      </c>
    </row>
    <row r="49" spans="1:11" x14ac:dyDescent="0.2">
      <c r="A49" s="404" t="s">
        <v>50</v>
      </c>
      <c r="B49" s="187" t="s">
        <v>117</v>
      </c>
      <c r="C49" s="214">
        <v>2</v>
      </c>
      <c r="D49" s="507">
        <f t="shared" si="4"/>
        <v>2</v>
      </c>
      <c r="E49" s="23">
        <v>0</v>
      </c>
      <c r="F49" s="214">
        <v>2</v>
      </c>
      <c r="G49" s="507">
        <f t="shared" si="5"/>
        <v>2</v>
      </c>
      <c r="H49" s="23" t="s">
        <v>117</v>
      </c>
      <c r="I49" s="187" t="s">
        <v>117</v>
      </c>
      <c r="J49" s="507">
        <f t="shared" si="3"/>
        <v>0</v>
      </c>
      <c r="K49" s="507">
        <f t="shared" si="6"/>
        <v>4</v>
      </c>
    </row>
    <row r="50" spans="1:11" x14ac:dyDescent="0.2">
      <c r="A50" s="404" t="s">
        <v>51</v>
      </c>
      <c r="B50" s="187">
        <v>1</v>
      </c>
      <c r="C50" s="214">
        <v>2</v>
      </c>
      <c r="D50" s="507">
        <f t="shared" si="4"/>
        <v>3</v>
      </c>
      <c r="E50" s="23">
        <v>0</v>
      </c>
      <c r="F50" s="214">
        <v>1</v>
      </c>
      <c r="G50" s="507">
        <f t="shared" si="5"/>
        <v>1</v>
      </c>
      <c r="H50" s="23" t="s">
        <v>117</v>
      </c>
      <c r="I50" s="187" t="s">
        <v>117</v>
      </c>
      <c r="J50" s="507">
        <f t="shared" si="3"/>
        <v>0</v>
      </c>
      <c r="K50" s="507">
        <f t="shared" si="6"/>
        <v>4</v>
      </c>
    </row>
    <row r="51" spans="1:11" x14ac:dyDescent="0.2">
      <c r="A51" s="404" t="s">
        <v>54</v>
      </c>
      <c r="B51" s="187">
        <v>14</v>
      </c>
      <c r="C51" s="214" t="s">
        <v>117</v>
      </c>
      <c r="D51" s="507">
        <f t="shared" si="4"/>
        <v>14</v>
      </c>
      <c r="E51" s="23">
        <v>20</v>
      </c>
      <c r="F51" s="214">
        <v>0</v>
      </c>
      <c r="G51" s="507">
        <f t="shared" si="5"/>
        <v>20</v>
      </c>
      <c r="H51" s="23">
        <v>5</v>
      </c>
      <c r="I51" s="187">
        <v>0</v>
      </c>
      <c r="J51" s="507">
        <f t="shared" si="3"/>
        <v>5</v>
      </c>
      <c r="K51" s="507">
        <f t="shared" si="6"/>
        <v>39</v>
      </c>
    </row>
    <row r="52" spans="1:11" x14ac:dyDescent="0.2">
      <c r="A52" s="404" t="s">
        <v>55</v>
      </c>
      <c r="B52" s="187">
        <v>1</v>
      </c>
      <c r="C52" s="214">
        <v>1</v>
      </c>
      <c r="D52" s="507">
        <f t="shared" si="4"/>
        <v>2</v>
      </c>
      <c r="E52" s="23">
        <v>0</v>
      </c>
      <c r="F52" s="214">
        <v>1</v>
      </c>
      <c r="G52" s="507">
        <f t="shared" si="5"/>
        <v>1</v>
      </c>
      <c r="H52" s="23" t="s">
        <v>117</v>
      </c>
      <c r="I52" s="187">
        <v>2</v>
      </c>
      <c r="J52" s="507">
        <f>SUM(H52:I52)</f>
        <v>2</v>
      </c>
      <c r="K52" s="507">
        <f t="shared" si="6"/>
        <v>5</v>
      </c>
    </row>
    <row r="53" spans="1:11" x14ac:dyDescent="0.2">
      <c r="A53" s="404" t="s">
        <v>56</v>
      </c>
      <c r="B53" s="187" t="s">
        <v>117</v>
      </c>
      <c r="C53" s="214">
        <v>3</v>
      </c>
      <c r="D53" s="507">
        <f t="shared" si="4"/>
        <v>3</v>
      </c>
      <c r="E53" s="23">
        <v>0</v>
      </c>
      <c r="F53" s="214">
        <v>1</v>
      </c>
      <c r="G53" s="507">
        <f t="shared" si="5"/>
        <v>1</v>
      </c>
      <c r="H53" s="23">
        <v>1</v>
      </c>
      <c r="I53" s="187">
        <v>2</v>
      </c>
      <c r="J53" s="507">
        <f t="shared" si="3"/>
        <v>3</v>
      </c>
      <c r="K53" s="507">
        <f t="shared" si="6"/>
        <v>7</v>
      </c>
    </row>
    <row r="54" spans="1:11" x14ac:dyDescent="0.2">
      <c r="A54" s="404" t="s">
        <v>58</v>
      </c>
      <c r="B54" s="187" t="s">
        <v>117</v>
      </c>
      <c r="C54" s="214" t="s">
        <v>117</v>
      </c>
      <c r="D54" s="507">
        <f t="shared" si="4"/>
        <v>0</v>
      </c>
      <c r="E54" s="23">
        <v>0</v>
      </c>
      <c r="F54" s="214">
        <v>6</v>
      </c>
      <c r="G54" s="507">
        <f t="shared" si="5"/>
        <v>6</v>
      </c>
      <c r="H54" s="23">
        <v>0</v>
      </c>
      <c r="I54" s="187">
        <v>1</v>
      </c>
      <c r="J54" s="507">
        <f t="shared" si="3"/>
        <v>1</v>
      </c>
      <c r="K54" s="507">
        <f t="shared" si="6"/>
        <v>7</v>
      </c>
    </row>
    <row r="55" spans="1:11" x14ac:dyDescent="0.2">
      <c r="A55" s="404" t="s">
        <v>60</v>
      </c>
      <c r="B55" s="187" t="s">
        <v>117</v>
      </c>
      <c r="C55" s="214">
        <v>25</v>
      </c>
      <c r="D55" s="507">
        <f t="shared" si="4"/>
        <v>25</v>
      </c>
      <c r="E55" s="23">
        <v>8</v>
      </c>
      <c r="F55" s="214">
        <v>3</v>
      </c>
      <c r="G55" s="507">
        <f t="shared" si="5"/>
        <v>11</v>
      </c>
      <c r="H55" s="23">
        <v>0</v>
      </c>
      <c r="I55" s="187">
        <v>7</v>
      </c>
      <c r="J55" s="507">
        <f t="shared" si="3"/>
        <v>7</v>
      </c>
      <c r="K55" s="507">
        <f t="shared" si="6"/>
        <v>43</v>
      </c>
    </row>
    <row r="56" spans="1:11" x14ac:dyDescent="0.2">
      <c r="A56" s="404" t="s">
        <v>63</v>
      </c>
      <c r="B56" s="187" t="s">
        <v>117</v>
      </c>
      <c r="C56" s="214" t="s">
        <v>117</v>
      </c>
      <c r="D56" s="507">
        <f t="shared" si="4"/>
        <v>0</v>
      </c>
      <c r="E56" s="23" t="s">
        <v>117</v>
      </c>
      <c r="F56" s="214" t="s">
        <v>117</v>
      </c>
      <c r="G56" s="507">
        <f t="shared" si="5"/>
        <v>0</v>
      </c>
      <c r="H56" s="23">
        <v>2</v>
      </c>
      <c r="I56" s="187" t="s">
        <v>117</v>
      </c>
      <c r="J56" s="507">
        <f t="shared" si="3"/>
        <v>2</v>
      </c>
      <c r="K56" s="507">
        <f t="shared" si="6"/>
        <v>2</v>
      </c>
    </row>
    <row r="57" spans="1:11" x14ac:dyDescent="0.2">
      <c r="A57" s="404" t="s">
        <v>338</v>
      </c>
      <c r="B57" s="187" t="s">
        <v>117</v>
      </c>
      <c r="C57" s="214" t="s">
        <v>117</v>
      </c>
      <c r="D57" s="507">
        <f t="shared" si="4"/>
        <v>0</v>
      </c>
      <c r="E57" s="23">
        <v>0</v>
      </c>
      <c r="F57" s="214">
        <v>5</v>
      </c>
      <c r="G57" s="507">
        <f t="shared" si="5"/>
        <v>5</v>
      </c>
      <c r="H57" s="23" t="s">
        <v>117</v>
      </c>
      <c r="I57" s="187" t="s">
        <v>117</v>
      </c>
      <c r="J57" s="507">
        <f t="shared" si="3"/>
        <v>0</v>
      </c>
      <c r="K57" s="507">
        <f t="shared" si="6"/>
        <v>5</v>
      </c>
    </row>
    <row r="58" spans="1:11" x14ac:dyDescent="0.2">
      <c r="A58" s="404" t="s">
        <v>64</v>
      </c>
      <c r="B58" s="187" t="s">
        <v>117</v>
      </c>
      <c r="C58" s="214" t="s">
        <v>117</v>
      </c>
      <c r="D58" s="507">
        <f t="shared" si="4"/>
        <v>0</v>
      </c>
      <c r="E58" s="23" t="s">
        <v>117</v>
      </c>
      <c r="F58" s="214" t="s">
        <v>117</v>
      </c>
      <c r="G58" s="507">
        <f t="shared" si="5"/>
        <v>0</v>
      </c>
      <c r="H58" s="23">
        <v>1</v>
      </c>
      <c r="I58" s="187" t="s">
        <v>117</v>
      </c>
      <c r="J58" s="507">
        <f t="shared" si="3"/>
        <v>1</v>
      </c>
      <c r="K58" s="507">
        <f t="shared" si="6"/>
        <v>1</v>
      </c>
    </row>
    <row r="59" spans="1:11" x14ac:dyDescent="0.2">
      <c r="A59" s="404" t="s">
        <v>66</v>
      </c>
      <c r="B59" s="187" t="s">
        <v>117</v>
      </c>
      <c r="C59" s="214">
        <v>9</v>
      </c>
      <c r="D59" s="507">
        <f t="shared" si="4"/>
        <v>9</v>
      </c>
      <c r="E59" s="23">
        <v>1</v>
      </c>
      <c r="F59" s="214">
        <v>2</v>
      </c>
      <c r="G59" s="507">
        <f t="shared" si="5"/>
        <v>3</v>
      </c>
      <c r="H59" s="23" t="s">
        <v>117</v>
      </c>
      <c r="I59" s="187">
        <v>1</v>
      </c>
      <c r="J59" s="507">
        <f t="shared" si="3"/>
        <v>1</v>
      </c>
      <c r="K59" s="507">
        <f t="shared" si="6"/>
        <v>13</v>
      </c>
    </row>
    <row r="60" spans="1:11" x14ac:dyDescent="0.2">
      <c r="A60" s="404" t="s">
        <v>67</v>
      </c>
      <c r="B60" s="187">
        <v>2</v>
      </c>
      <c r="C60" s="214" t="s">
        <v>117</v>
      </c>
      <c r="D60" s="507">
        <f t="shared" si="4"/>
        <v>2</v>
      </c>
      <c r="E60" s="23" t="s">
        <v>117</v>
      </c>
      <c r="F60" s="214" t="s">
        <v>117</v>
      </c>
      <c r="G60" s="507">
        <f t="shared" si="5"/>
        <v>0</v>
      </c>
      <c r="H60" s="23">
        <v>2</v>
      </c>
      <c r="I60" s="187" t="s">
        <v>117</v>
      </c>
      <c r="J60" s="507">
        <f t="shared" si="3"/>
        <v>2</v>
      </c>
      <c r="K60" s="507">
        <f t="shared" si="6"/>
        <v>4</v>
      </c>
    </row>
    <row r="61" spans="1:11" x14ac:dyDescent="0.2">
      <c r="A61" s="404" t="s">
        <v>68</v>
      </c>
      <c r="B61" s="187">
        <v>1</v>
      </c>
      <c r="C61" s="214">
        <v>7</v>
      </c>
      <c r="D61" s="507">
        <f t="shared" si="4"/>
        <v>8</v>
      </c>
      <c r="E61" s="23">
        <v>1</v>
      </c>
      <c r="F61" s="214" t="s">
        <v>117</v>
      </c>
      <c r="G61" s="507">
        <f t="shared" si="5"/>
        <v>1</v>
      </c>
      <c r="H61" s="23" t="s">
        <v>117</v>
      </c>
      <c r="I61" s="187">
        <v>9</v>
      </c>
      <c r="J61" s="507">
        <f t="shared" si="3"/>
        <v>9</v>
      </c>
      <c r="K61" s="507">
        <f t="shared" si="6"/>
        <v>18</v>
      </c>
    </row>
    <row r="62" spans="1:11" x14ac:dyDescent="0.2">
      <c r="A62" s="404" t="s">
        <v>69</v>
      </c>
      <c r="B62" s="187" t="s">
        <v>117</v>
      </c>
      <c r="C62" s="214">
        <v>4</v>
      </c>
      <c r="D62" s="507">
        <f t="shared" si="4"/>
        <v>4</v>
      </c>
      <c r="E62" s="23">
        <v>0</v>
      </c>
      <c r="F62" s="214">
        <v>1</v>
      </c>
      <c r="G62" s="507">
        <f t="shared" si="5"/>
        <v>1</v>
      </c>
      <c r="H62" s="23">
        <v>0</v>
      </c>
      <c r="I62" s="187">
        <v>6</v>
      </c>
      <c r="J62" s="507">
        <f t="shared" si="3"/>
        <v>6</v>
      </c>
      <c r="K62" s="507">
        <f t="shared" si="6"/>
        <v>11</v>
      </c>
    </row>
    <row r="63" spans="1:11" x14ac:dyDescent="0.2">
      <c r="A63" s="404" t="s">
        <v>114</v>
      </c>
      <c r="B63" s="187" t="s">
        <v>117</v>
      </c>
      <c r="C63" s="214">
        <v>40</v>
      </c>
      <c r="D63" s="507">
        <f t="shared" si="4"/>
        <v>40</v>
      </c>
      <c r="E63" s="23">
        <v>0</v>
      </c>
      <c r="F63" s="214">
        <v>37</v>
      </c>
      <c r="G63" s="507">
        <f t="shared" si="5"/>
        <v>37</v>
      </c>
      <c r="H63" s="23">
        <v>0</v>
      </c>
      <c r="I63" s="187">
        <v>16</v>
      </c>
      <c r="J63" s="507">
        <f t="shared" si="3"/>
        <v>16</v>
      </c>
      <c r="K63" s="507">
        <f t="shared" si="6"/>
        <v>93</v>
      </c>
    </row>
    <row r="64" spans="1:11" x14ac:dyDescent="0.2">
      <c r="A64" s="404" t="s">
        <v>71</v>
      </c>
      <c r="B64" s="187">
        <v>1</v>
      </c>
      <c r="C64" s="214" t="s">
        <v>117</v>
      </c>
      <c r="D64" s="507">
        <f t="shared" si="4"/>
        <v>1</v>
      </c>
      <c r="E64" s="23" t="s">
        <v>117</v>
      </c>
      <c r="F64" s="214" t="s">
        <v>117</v>
      </c>
      <c r="G64" s="507">
        <f t="shared" si="5"/>
        <v>0</v>
      </c>
      <c r="H64" s="23" t="s">
        <v>117</v>
      </c>
      <c r="I64" s="187" t="s">
        <v>117</v>
      </c>
      <c r="J64" s="507">
        <f t="shared" si="3"/>
        <v>0</v>
      </c>
      <c r="K64" s="507">
        <f t="shared" si="6"/>
        <v>1</v>
      </c>
    </row>
    <row r="65" spans="1:11" x14ac:dyDescent="0.2">
      <c r="A65" s="404" t="s">
        <v>72</v>
      </c>
      <c r="B65" s="187">
        <v>1</v>
      </c>
      <c r="C65" s="214" t="s">
        <v>117</v>
      </c>
      <c r="D65" s="507">
        <f t="shared" si="4"/>
        <v>1</v>
      </c>
      <c r="E65" s="23">
        <v>1</v>
      </c>
      <c r="F65" s="214">
        <v>0</v>
      </c>
      <c r="G65" s="507">
        <f t="shared" si="5"/>
        <v>1</v>
      </c>
      <c r="H65" s="23">
        <v>5</v>
      </c>
      <c r="I65" s="187">
        <v>0</v>
      </c>
      <c r="J65" s="507">
        <f t="shared" si="3"/>
        <v>5</v>
      </c>
      <c r="K65" s="507">
        <f t="shared" si="6"/>
        <v>7</v>
      </c>
    </row>
    <row r="66" spans="1:11" x14ac:dyDescent="0.2">
      <c r="A66" s="404" t="s">
        <v>73</v>
      </c>
      <c r="B66" s="187" t="s">
        <v>117</v>
      </c>
      <c r="C66" s="214">
        <v>2</v>
      </c>
      <c r="D66" s="507">
        <f t="shared" si="4"/>
        <v>2</v>
      </c>
      <c r="E66" s="23" t="s">
        <v>117</v>
      </c>
      <c r="F66" s="214" t="s">
        <v>117</v>
      </c>
      <c r="G66" s="507">
        <f t="shared" si="5"/>
        <v>0</v>
      </c>
      <c r="H66" s="23" t="s">
        <v>117</v>
      </c>
      <c r="I66" s="187" t="s">
        <v>117</v>
      </c>
      <c r="J66" s="507">
        <f t="shared" si="3"/>
        <v>0</v>
      </c>
      <c r="K66" s="507">
        <f t="shared" si="6"/>
        <v>2</v>
      </c>
    </row>
    <row r="67" spans="1:11" x14ac:dyDescent="0.2">
      <c r="A67" s="404" t="s">
        <v>74</v>
      </c>
      <c r="B67" s="187">
        <v>1</v>
      </c>
      <c r="C67" s="214">
        <v>3</v>
      </c>
      <c r="D67" s="507">
        <f t="shared" si="4"/>
        <v>4</v>
      </c>
      <c r="E67" s="23">
        <v>0</v>
      </c>
      <c r="F67" s="214">
        <v>2</v>
      </c>
      <c r="G67" s="507">
        <f t="shared" si="5"/>
        <v>2</v>
      </c>
      <c r="H67" s="23">
        <v>0</v>
      </c>
      <c r="I67" s="187">
        <v>8</v>
      </c>
      <c r="J67" s="507">
        <f t="shared" si="3"/>
        <v>8</v>
      </c>
      <c r="K67" s="507">
        <f t="shared" si="6"/>
        <v>14</v>
      </c>
    </row>
    <row r="68" spans="1:11" x14ac:dyDescent="0.2">
      <c r="A68" s="404" t="s">
        <v>76</v>
      </c>
      <c r="B68" s="187">
        <v>6</v>
      </c>
      <c r="C68" s="214">
        <v>9</v>
      </c>
      <c r="D68" s="507">
        <f t="shared" si="4"/>
        <v>15</v>
      </c>
      <c r="E68" s="23">
        <v>0</v>
      </c>
      <c r="F68" s="214">
        <v>5</v>
      </c>
      <c r="G68" s="507">
        <f t="shared" si="5"/>
        <v>5</v>
      </c>
      <c r="H68" s="23">
        <v>1</v>
      </c>
      <c r="I68" s="187">
        <v>4</v>
      </c>
      <c r="J68" s="507">
        <f t="shared" si="3"/>
        <v>5</v>
      </c>
      <c r="K68" s="507">
        <f t="shared" si="6"/>
        <v>25</v>
      </c>
    </row>
    <row r="69" spans="1:11" x14ac:dyDescent="0.2">
      <c r="A69" s="404" t="s">
        <v>77</v>
      </c>
      <c r="B69" s="187">
        <v>1</v>
      </c>
      <c r="C69" s="214">
        <v>8</v>
      </c>
      <c r="D69" s="507">
        <f t="shared" si="4"/>
        <v>9</v>
      </c>
      <c r="E69" s="23" t="s">
        <v>117</v>
      </c>
      <c r="F69" s="214" t="s">
        <v>117</v>
      </c>
      <c r="G69" s="507">
        <f t="shared" si="5"/>
        <v>0</v>
      </c>
      <c r="H69" s="23" t="s">
        <v>117</v>
      </c>
      <c r="I69" s="187" t="s">
        <v>117</v>
      </c>
      <c r="J69" s="507">
        <f t="shared" si="3"/>
        <v>0</v>
      </c>
      <c r="K69" s="507">
        <f t="shared" ref="K69:K95" si="8">SUM(G69,D69,J69)</f>
        <v>9</v>
      </c>
    </row>
    <row r="70" spans="1:11" x14ac:dyDescent="0.2">
      <c r="A70" s="404" t="s">
        <v>78</v>
      </c>
      <c r="B70" s="187" t="s">
        <v>117</v>
      </c>
      <c r="C70" s="214">
        <v>1</v>
      </c>
      <c r="D70" s="507">
        <f t="shared" ref="D70:D95" si="9">SUM(B70:C70)</f>
        <v>1</v>
      </c>
      <c r="E70" s="23">
        <v>0</v>
      </c>
      <c r="F70" s="214">
        <v>2</v>
      </c>
      <c r="G70" s="507">
        <f t="shared" ref="G70:G95" si="10">SUM(E70:F70)</f>
        <v>2</v>
      </c>
      <c r="H70" s="23" t="s">
        <v>117</v>
      </c>
      <c r="I70" s="187" t="s">
        <v>117</v>
      </c>
      <c r="J70" s="507">
        <f t="shared" si="3"/>
        <v>0</v>
      </c>
      <c r="K70" s="507">
        <f t="shared" si="8"/>
        <v>3</v>
      </c>
    </row>
    <row r="71" spans="1:11" x14ac:dyDescent="0.2">
      <c r="A71" s="404" t="s">
        <v>79</v>
      </c>
      <c r="B71" s="187" t="s">
        <v>117</v>
      </c>
      <c r="C71" s="214">
        <v>5</v>
      </c>
      <c r="D71" s="507">
        <f t="shared" si="9"/>
        <v>5</v>
      </c>
      <c r="E71" s="23">
        <v>0</v>
      </c>
      <c r="F71" s="214">
        <v>6</v>
      </c>
      <c r="G71" s="507">
        <f t="shared" si="10"/>
        <v>6</v>
      </c>
      <c r="H71" s="23">
        <v>2</v>
      </c>
      <c r="I71" s="187">
        <v>3</v>
      </c>
      <c r="J71" s="507">
        <f t="shared" ref="J71:J95" si="11">SUM(H71:I71)</f>
        <v>5</v>
      </c>
      <c r="K71" s="507">
        <f t="shared" si="8"/>
        <v>16</v>
      </c>
    </row>
    <row r="72" spans="1:11" x14ac:dyDescent="0.2">
      <c r="A72" s="404" t="s">
        <v>80</v>
      </c>
      <c r="B72" s="187" t="s">
        <v>117</v>
      </c>
      <c r="C72" s="214">
        <v>3</v>
      </c>
      <c r="D72" s="507">
        <f t="shared" si="9"/>
        <v>3</v>
      </c>
      <c r="E72" s="23">
        <v>0</v>
      </c>
      <c r="F72" s="214">
        <v>4</v>
      </c>
      <c r="G72" s="507">
        <f t="shared" si="10"/>
        <v>4</v>
      </c>
      <c r="H72" s="23">
        <v>0</v>
      </c>
      <c r="I72" s="187">
        <v>9</v>
      </c>
      <c r="J72" s="507">
        <f t="shared" si="11"/>
        <v>9</v>
      </c>
      <c r="K72" s="507">
        <f t="shared" si="8"/>
        <v>16</v>
      </c>
    </row>
    <row r="73" spans="1:11" x14ac:dyDescent="0.2">
      <c r="A73" s="404" t="s">
        <v>81</v>
      </c>
      <c r="B73" s="187">
        <v>8</v>
      </c>
      <c r="C73" s="214">
        <v>882</v>
      </c>
      <c r="D73" s="507">
        <f t="shared" si="9"/>
        <v>890</v>
      </c>
      <c r="E73" s="23">
        <v>2</v>
      </c>
      <c r="F73" s="214">
        <v>616</v>
      </c>
      <c r="G73" s="507">
        <f t="shared" si="10"/>
        <v>618</v>
      </c>
      <c r="H73" s="23">
        <v>2</v>
      </c>
      <c r="I73" s="187">
        <v>799</v>
      </c>
      <c r="J73" s="507">
        <f t="shared" si="11"/>
        <v>801</v>
      </c>
      <c r="K73" s="507">
        <f t="shared" si="8"/>
        <v>2309</v>
      </c>
    </row>
    <row r="74" spans="1:11" x14ac:dyDescent="0.2">
      <c r="A74" s="404" t="s">
        <v>82</v>
      </c>
      <c r="B74" s="187" t="s">
        <v>117</v>
      </c>
      <c r="C74" s="214" t="s">
        <v>117</v>
      </c>
      <c r="D74" s="507">
        <f t="shared" si="9"/>
        <v>0</v>
      </c>
      <c r="E74" s="23" t="s">
        <v>117</v>
      </c>
      <c r="F74" s="214" t="s">
        <v>117</v>
      </c>
      <c r="G74" s="507">
        <f t="shared" si="10"/>
        <v>0</v>
      </c>
      <c r="H74" s="23" t="s">
        <v>117</v>
      </c>
      <c r="I74" s="187">
        <v>2</v>
      </c>
      <c r="J74" s="507">
        <f t="shared" si="11"/>
        <v>2</v>
      </c>
      <c r="K74" s="507">
        <f t="shared" si="8"/>
        <v>2</v>
      </c>
    </row>
    <row r="75" spans="1:11" x14ac:dyDescent="0.2">
      <c r="A75" s="404" t="s">
        <v>83</v>
      </c>
      <c r="B75" s="187" t="s">
        <v>117</v>
      </c>
      <c r="C75" s="214" t="s">
        <v>117</v>
      </c>
      <c r="D75" s="507">
        <f t="shared" si="9"/>
        <v>0</v>
      </c>
      <c r="E75" s="23" t="s">
        <v>117</v>
      </c>
      <c r="F75" s="214" t="s">
        <v>117</v>
      </c>
      <c r="G75" s="507">
        <f t="shared" si="10"/>
        <v>0</v>
      </c>
      <c r="H75" s="23" t="s">
        <v>117</v>
      </c>
      <c r="I75" s="187">
        <v>4</v>
      </c>
      <c r="J75" s="507">
        <f t="shared" si="11"/>
        <v>4</v>
      </c>
      <c r="K75" s="507">
        <f t="shared" si="8"/>
        <v>4</v>
      </c>
    </row>
    <row r="76" spans="1:11" x14ac:dyDescent="0.2">
      <c r="A76" s="404" t="s">
        <v>85</v>
      </c>
      <c r="B76" s="187" t="s">
        <v>117</v>
      </c>
      <c r="C76" s="214" t="s">
        <v>117</v>
      </c>
      <c r="D76" s="507">
        <f t="shared" si="9"/>
        <v>0</v>
      </c>
      <c r="E76" s="23">
        <v>2</v>
      </c>
      <c r="F76" s="214">
        <v>0</v>
      </c>
      <c r="G76" s="507">
        <f t="shared" si="10"/>
        <v>2</v>
      </c>
      <c r="H76" s="23">
        <v>1</v>
      </c>
      <c r="I76" s="187">
        <v>0</v>
      </c>
      <c r="J76" s="507">
        <f t="shared" si="11"/>
        <v>1</v>
      </c>
      <c r="K76" s="507">
        <f t="shared" si="8"/>
        <v>3</v>
      </c>
    </row>
    <row r="77" spans="1:11" x14ac:dyDescent="0.2">
      <c r="A77" s="404" t="s">
        <v>86</v>
      </c>
      <c r="B77" s="187" t="s">
        <v>117</v>
      </c>
      <c r="C77" s="214">
        <v>10</v>
      </c>
      <c r="D77" s="507">
        <f t="shared" si="9"/>
        <v>10</v>
      </c>
      <c r="E77" s="23">
        <v>0</v>
      </c>
      <c r="F77" s="214">
        <v>16</v>
      </c>
      <c r="G77" s="507">
        <f t="shared" si="10"/>
        <v>16</v>
      </c>
      <c r="H77" s="23">
        <v>0</v>
      </c>
      <c r="I77" s="187">
        <v>8</v>
      </c>
      <c r="J77" s="507">
        <f t="shared" si="11"/>
        <v>8</v>
      </c>
      <c r="K77" s="507">
        <f t="shared" si="8"/>
        <v>34</v>
      </c>
    </row>
    <row r="78" spans="1:11" x14ac:dyDescent="0.2">
      <c r="A78" s="404" t="s">
        <v>87</v>
      </c>
      <c r="B78" s="187">
        <v>3</v>
      </c>
      <c r="C78" s="214" t="s">
        <v>117</v>
      </c>
      <c r="D78" s="507">
        <f t="shared" si="9"/>
        <v>3</v>
      </c>
      <c r="E78" s="23">
        <v>12</v>
      </c>
      <c r="F78" s="214">
        <v>0</v>
      </c>
      <c r="G78" s="507">
        <f t="shared" si="10"/>
        <v>12</v>
      </c>
      <c r="H78" s="23">
        <v>1</v>
      </c>
      <c r="I78" s="187" t="s">
        <v>117</v>
      </c>
      <c r="J78" s="507">
        <f t="shared" si="11"/>
        <v>1</v>
      </c>
      <c r="K78" s="507">
        <f t="shared" si="8"/>
        <v>16</v>
      </c>
    </row>
    <row r="79" spans="1:11" x14ac:dyDescent="0.2">
      <c r="A79" s="404" t="s">
        <v>88</v>
      </c>
      <c r="B79" s="187" t="s">
        <v>117</v>
      </c>
      <c r="C79" s="214">
        <v>1</v>
      </c>
      <c r="D79" s="507">
        <f t="shared" si="9"/>
        <v>1</v>
      </c>
      <c r="E79" s="23">
        <v>1</v>
      </c>
      <c r="F79" s="214">
        <v>4</v>
      </c>
      <c r="G79" s="507">
        <f t="shared" si="10"/>
        <v>5</v>
      </c>
      <c r="H79" s="23">
        <v>0</v>
      </c>
      <c r="I79" s="187">
        <v>5</v>
      </c>
      <c r="J79" s="507">
        <f t="shared" si="11"/>
        <v>5</v>
      </c>
      <c r="K79" s="507">
        <f t="shared" si="8"/>
        <v>11</v>
      </c>
    </row>
    <row r="80" spans="1:11" x14ac:dyDescent="0.2">
      <c r="A80" s="404" t="s">
        <v>89</v>
      </c>
      <c r="B80" s="187" t="s">
        <v>117</v>
      </c>
      <c r="C80" s="214">
        <v>4</v>
      </c>
      <c r="D80" s="507">
        <f t="shared" si="9"/>
        <v>4</v>
      </c>
      <c r="E80" s="23">
        <v>1</v>
      </c>
      <c r="F80" s="214">
        <v>4</v>
      </c>
      <c r="G80" s="507">
        <f t="shared" si="10"/>
        <v>5</v>
      </c>
      <c r="H80" s="23">
        <v>0</v>
      </c>
      <c r="I80" s="187">
        <v>3</v>
      </c>
      <c r="J80" s="507">
        <f t="shared" si="11"/>
        <v>3</v>
      </c>
      <c r="K80" s="507">
        <f t="shared" si="8"/>
        <v>12</v>
      </c>
    </row>
    <row r="81" spans="1:11" x14ac:dyDescent="0.2">
      <c r="A81" s="404" t="s">
        <v>90</v>
      </c>
      <c r="B81" s="187" t="s">
        <v>117</v>
      </c>
      <c r="C81" s="214">
        <v>3</v>
      </c>
      <c r="D81" s="507">
        <f t="shared" si="9"/>
        <v>3</v>
      </c>
      <c r="E81" s="23">
        <v>0</v>
      </c>
      <c r="F81" s="214">
        <v>1</v>
      </c>
      <c r="G81" s="507">
        <f t="shared" si="10"/>
        <v>1</v>
      </c>
      <c r="H81" s="23">
        <v>1</v>
      </c>
      <c r="I81" s="187">
        <v>5</v>
      </c>
      <c r="J81" s="507">
        <f t="shared" si="11"/>
        <v>6</v>
      </c>
      <c r="K81" s="507">
        <f t="shared" si="8"/>
        <v>10</v>
      </c>
    </row>
    <row r="82" spans="1:11" x14ac:dyDescent="0.2">
      <c r="A82" s="404" t="s">
        <v>91</v>
      </c>
      <c r="B82" s="187" t="s">
        <v>117</v>
      </c>
      <c r="C82" s="214">
        <v>12</v>
      </c>
      <c r="D82" s="507">
        <f t="shared" si="9"/>
        <v>12</v>
      </c>
      <c r="E82" s="23">
        <v>0</v>
      </c>
      <c r="F82" s="214">
        <v>15</v>
      </c>
      <c r="G82" s="507">
        <f t="shared" si="10"/>
        <v>15</v>
      </c>
      <c r="H82" s="23">
        <v>3</v>
      </c>
      <c r="I82" s="187">
        <v>19</v>
      </c>
      <c r="J82" s="507">
        <f t="shared" si="11"/>
        <v>22</v>
      </c>
      <c r="K82" s="507">
        <f t="shared" si="8"/>
        <v>49</v>
      </c>
    </row>
    <row r="83" spans="1:11" x14ac:dyDescent="0.2">
      <c r="A83" s="404" t="s">
        <v>92</v>
      </c>
      <c r="B83" s="187">
        <v>1</v>
      </c>
      <c r="C83" s="214" t="s">
        <v>117</v>
      </c>
      <c r="D83" s="507">
        <f t="shared" si="9"/>
        <v>1</v>
      </c>
      <c r="E83" s="23" t="s">
        <v>117</v>
      </c>
      <c r="F83" s="214" t="s">
        <v>117</v>
      </c>
      <c r="G83" s="507">
        <f t="shared" si="10"/>
        <v>0</v>
      </c>
      <c r="H83" s="23" t="s">
        <v>117</v>
      </c>
      <c r="I83" s="187" t="s">
        <v>117</v>
      </c>
      <c r="J83" s="507">
        <f t="shared" si="11"/>
        <v>0</v>
      </c>
      <c r="K83" s="507">
        <f t="shared" si="8"/>
        <v>1</v>
      </c>
    </row>
    <row r="84" spans="1:11" x14ac:dyDescent="0.2">
      <c r="A84" s="404" t="s">
        <v>93</v>
      </c>
      <c r="B84" s="187" t="s">
        <v>117</v>
      </c>
      <c r="C84" s="214">
        <v>3</v>
      </c>
      <c r="D84" s="507">
        <f t="shared" si="9"/>
        <v>3</v>
      </c>
      <c r="E84" s="23" t="s">
        <v>117</v>
      </c>
      <c r="F84" s="214" t="s">
        <v>117</v>
      </c>
      <c r="G84" s="507">
        <f t="shared" si="10"/>
        <v>0</v>
      </c>
      <c r="H84" s="23" t="s">
        <v>117</v>
      </c>
      <c r="I84" s="187" t="s">
        <v>117</v>
      </c>
      <c r="J84" s="507">
        <f t="shared" si="11"/>
        <v>0</v>
      </c>
      <c r="K84" s="507">
        <f t="shared" si="8"/>
        <v>3</v>
      </c>
    </row>
    <row r="85" spans="1:11" x14ac:dyDescent="0.2">
      <c r="A85" s="404" t="s">
        <v>95</v>
      </c>
      <c r="B85" s="187" t="s">
        <v>117</v>
      </c>
      <c r="C85" s="214">
        <v>1</v>
      </c>
      <c r="D85" s="507">
        <f t="shared" si="9"/>
        <v>1</v>
      </c>
      <c r="E85" s="23" t="s">
        <v>117</v>
      </c>
      <c r="F85" s="214" t="s">
        <v>117</v>
      </c>
      <c r="G85" s="507">
        <f t="shared" si="10"/>
        <v>0</v>
      </c>
      <c r="H85" s="23" t="s">
        <v>117</v>
      </c>
      <c r="I85" s="187" t="s">
        <v>117</v>
      </c>
      <c r="J85" s="507">
        <f t="shared" si="11"/>
        <v>0</v>
      </c>
      <c r="K85" s="507">
        <f t="shared" si="8"/>
        <v>1</v>
      </c>
    </row>
    <row r="86" spans="1:11" x14ac:dyDescent="0.2">
      <c r="A86" s="404" t="s">
        <v>96</v>
      </c>
      <c r="B86" s="187">
        <v>1</v>
      </c>
      <c r="C86" s="214">
        <v>3</v>
      </c>
      <c r="D86" s="507">
        <f t="shared" si="9"/>
        <v>4</v>
      </c>
      <c r="E86" s="23" t="s">
        <v>117</v>
      </c>
      <c r="F86" s="214" t="s">
        <v>117</v>
      </c>
      <c r="G86" s="507">
        <f t="shared" si="10"/>
        <v>0</v>
      </c>
      <c r="H86" s="23">
        <v>0</v>
      </c>
      <c r="I86" s="187">
        <v>6</v>
      </c>
      <c r="J86" s="507">
        <f t="shared" si="11"/>
        <v>6</v>
      </c>
      <c r="K86" s="507">
        <f t="shared" si="8"/>
        <v>10</v>
      </c>
    </row>
    <row r="87" spans="1:11" x14ac:dyDescent="0.2">
      <c r="A87" s="404" t="s">
        <v>97</v>
      </c>
      <c r="B87" s="187">
        <v>55</v>
      </c>
      <c r="C87" s="214">
        <v>79</v>
      </c>
      <c r="D87" s="507">
        <f t="shared" si="9"/>
        <v>134</v>
      </c>
      <c r="E87" s="23">
        <v>23</v>
      </c>
      <c r="F87" s="214">
        <v>67</v>
      </c>
      <c r="G87" s="507">
        <f t="shared" si="10"/>
        <v>90</v>
      </c>
      <c r="H87" s="23">
        <v>25</v>
      </c>
      <c r="I87" s="187">
        <v>47</v>
      </c>
      <c r="J87" s="507">
        <f t="shared" si="11"/>
        <v>72</v>
      </c>
      <c r="K87" s="507">
        <f t="shared" si="8"/>
        <v>296</v>
      </c>
    </row>
    <row r="88" spans="1:11" x14ac:dyDescent="0.2">
      <c r="A88" s="404" t="s">
        <v>100</v>
      </c>
      <c r="B88" s="187">
        <v>145</v>
      </c>
      <c r="C88" s="214">
        <v>378</v>
      </c>
      <c r="D88" s="507">
        <f t="shared" si="9"/>
        <v>523</v>
      </c>
      <c r="E88" s="23">
        <v>231</v>
      </c>
      <c r="F88" s="214">
        <v>248</v>
      </c>
      <c r="G88" s="507">
        <f t="shared" si="10"/>
        <v>479</v>
      </c>
      <c r="H88" s="23">
        <v>255</v>
      </c>
      <c r="I88" s="187">
        <v>416</v>
      </c>
      <c r="J88" s="507">
        <f t="shared" si="11"/>
        <v>671</v>
      </c>
      <c r="K88" s="507">
        <f t="shared" si="8"/>
        <v>1673</v>
      </c>
    </row>
    <row r="89" spans="1:11" x14ac:dyDescent="0.2">
      <c r="A89" s="404" t="s">
        <v>101</v>
      </c>
      <c r="B89" s="187" t="s">
        <v>117</v>
      </c>
      <c r="C89" s="214">
        <v>3</v>
      </c>
      <c r="D89" s="507">
        <f t="shared" si="9"/>
        <v>3</v>
      </c>
      <c r="E89" s="23">
        <v>0</v>
      </c>
      <c r="F89" s="214">
        <v>2</v>
      </c>
      <c r="G89" s="507">
        <f t="shared" si="10"/>
        <v>2</v>
      </c>
      <c r="H89" s="23" t="s">
        <v>117</v>
      </c>
      <c r="I89" s="187" t="s">
        <v>117</v>
      </c>
      <c r="J89" s="507">
        <f t="shared" si="11"/>
        <v>0</v>
      </c>
      <c r="K89" s="507">
        <f t="shared" si="8"/>
        <v>5</v>
      </c>
    </row>
    <row r="90" spans="1:11" x14ac:dyDescent="0.2">
      <c r="A90" s="404" t="s">
        <v>102</v>
      </c>
      <c r="B90" s="187">
        <v>1</v>
      </c>
      <c r="C90" s="214" t="s">
        <v>117</v>
      </c>
      <c r="D90" s="507">
        <f t="shared" si="9"/>
        <v>1</v>
      </c>
      <c r="E90" s="23">
        <v>0</v>
      </c>
      <c r="F90" s="214">
        <v>1</v>
      </c>
      <c r="G90" s="507">
        <f t="shared" si="10"/>
        <v>1</v>
      </c>
      <c r="H90" s="23">
        <v>0</v>
      </c>
      <c r="I90" s="187">
        <v>5</v>
      </c>
      <c r="J90" s="507">
        <f t="shared" si="11"/>
        <v>5</v>
      </c>
      <c r="K90" s="507">
        <f t="shared" si="8"/>
        <v>7</v>
      </c>
    </row>
    <row r="91" spans="1:11" x14ac:dyDescent="0.2">
      <c r="A91" s="404" t="s">
        <v>103</v>
      </c>
      <c r="B91" s="187" t="s">
        <v>117</v>
      </c>
      <c r="C91" s="214">
        <v>4</v>
      </c>
      <c r="D91" s="507">
        <f t="shared" si="9"/>
        <v>4</v>
      </c>
      <c r="E91" s="23">
        <v>0</v>
      </c>
      <c r="F91" s="214">
        <v>2</v>
      </c>
      <c r="G91" s="507">
        <f t="shared" si="10"/>
        <v>2</v>
      </c>
      <c r="H91" s="23">
        <v>0</v>
      </c>
      <c r="I91" s="187">
        <v>2</v>
      </c>
      <c r="J91" s="507">
        <f t="shared" si="11"/>
        <v>2</v>
      </c>
      <c r="K91" s="507">
        <f t="shared" si="8"/>
        <v>8</v>
      </c>
    </row>
    <row r="92" spans="1:11" x14ac:dyDescent="0.2">
      <c r="A92" s="404" t="s">
        <v>111</v>
      </c>
      <c r="B92" s="187" t="s">
        <v>117</v>
      </c>
      <c r="C92" s="214" t="s">
        <v>117</v>
      </c>
      <c r="D92" s="507">
        <f t="shared" si="9"/>
        <v>0</v>
      </c>
      <c r="E92" s="23" t="s">
        <v>117</v>
      </c>
      <c r="F92" s="214" t="s">
        <v>117</v>
      </c>
      <c r="G92" s="507">
        <f t="shared" si="10"/>
        <v>0</v>
      </c>
      <c r="H92" s="23">
        <v>0</v>
      </c>
      <c r="I92" s="187">
        <v>1</v>
      </c>
      <c r="J92" s="507">
        <f t="shared" si="11"/>
        <v>1</v>
      </c>
      <c r="K92" s="507">
        <f t="shared" si="8"/>
        <v>1</v>
      </c>
    </row>
    <row r="93" spans="1:11" x14ac:dyDescent="0.2">
      <c r="A93" s="404" t="s">
        <v>104</v>
      </c>
      <c r="B93" s="187" t="s">
        <v>117</v>
      </c>
      <c r="C93" s="214" t="s">
        <v>117</v>
      </c>
      <c r="D93" s="507">
        <f t="shared" si="9"/>
        <v>0</v>
      </c>
      <c r="E93" s="23" t="s">
        <v>117</v>
      </c>
      <c r="F93" s="214" t="s">
        <v>117</v>
      </c>
      <c r="G93" s="507">
        <f t="shared" si="10"/>
        <v>0</v>
      </c>
      <c r="H93" s="23">
        <v>1</v>
      </c>
      <c r="I93" s="187">
        <v>0</v>
      </c>
      <c r="J93" s="507">
        <f t="shared" si="11"/>
        <v>1</v>
      </c>
      <c r="K93" s="507">
        <f t="shared" si="8"/>
        <v>1</v>
      </c>
    </row>
    <row r="94" spans="1:11" x14ac:dyDescent="0.2">
      <c r="A94" s="404" t="s">
        <v>105</v>
      </c>
      <c r="B94" s="187">
        <v>1</v>
      </c>
      <c r="C94" s="214" t="s">
        <v>117</v>
      </c>
      <c r="D94" s="507">
        <f t="shared" si="9"/>
        <v>1</v>
      </c>
      <c r="E94" s="23" t="s">
        <v>117</v>
      </c>
      <c r="F94" s="214" t="s">
        <v>117</v>
      </c>
      <c r="G94" s="507">
        <f t="shared" si="10"/>
        <v>0</v>
      </c>
      <c r="H94" s="23" t="s">
        <v>117</v>
      </c>
      <c r="I94" s="187" t="s">
        <v>117</v>
      </c>
      <c r="J94" s="507">
        <f t="shared" si="11"/>
        <v>0</v>
      </c>
      <c r="K94" s="507">
        <f t="shared" si="8"/>
        <v>1</v>
      </c>
    </row>
    <row r="95" spans="1:11" ht="12.75" thickBot="1" x14ac:dyDescent="0.25">
      <c r="A95" s="404" t="s">
        <v>106</v>
      </c>
      <c r="B95" s="187" t="s">
        <v>117</v>
      </c>
      <c r="C95" s="214">
        <v>1</v>
      </c>
      <c r="D95" s="507">
        <f t="shared" si="9"/>
        <v>1</v>
      </c>
      <c r="E95" s="23" t="s">
        <v>117</v>
      </c>
      <c r="F95" s="214" t="s">
        <v>117</v>
      </c>
      <c r="G95" s="507">
        <f t="shared" si="10"/>
        <v>0</v>
      </c>
      <c r="H95" s="1187">
        <v>0</v>
      </c>
      <c r="I95" s="187">
        <v>1</v>
      </c>
      <c r="J95" s="507">
        <f t="shared" si="11"/>
        <v>1</v>
      </c>
      <c r="K95" s="507">
        <f t="shared" si="8"/>
        <v>2</v>
      </c>
    </row>
    <row r="96" spans="1:11" ht="12.75" thickBot="1" x14ac:dyDescent="0.25">
      <c r="A96" s="509" t="s">
        <v>121</v>
      </c>
      <c r="B96" s="510">
        <f t="shared" ref="B96:K96" si="12">SUM(B5:B95)</f>
        <v>290</v>
      </c>
      <c r="C96" s="511">
        <f t="shared" si="12"/>
        <v>2760</v>
      </c>
      <c r="D96" s="509">
        <f t="shared" si="12"/>
        <v>3050</v>
      </c>
      <c r="E96" s="510">
        <f t="shared" si="12"/>
        <v>338</v>
      </c>
      <c r="F96" s="511">
        <f t="shared" si="12"/>
        <v>2160</v>
      </c>
      <c r="G96" s="509">
        <f t="shared" si="12"/>
        <v>2498</v>
      </c>
      <c r="H96" s="510">
        <f t="shared" si="12"/>
        <v>350</v>
      </c>
      <c r="I96" s="510">
        <f t="shared" si="12"/>
        <v>2588</v>
      </c>
      <c r="J96" s="509">
        <f t="shared" si="12"/>
        <v>2938</v>
      </c>
      <c r="K96" s="509">
        <f t="shared" si="12"/>
        <v>8486</v>
      </c>
    </row>
    <row r="97" spans="1:10" x14ac:dyDescent="0.2">
      <c r="A97" s="764"/>
      <c r="E97" s="840"/>
      <c r="F97" s="840"/>
      <c r="G97" s="764"/>
      <c r="H97" s="840"/>
      <c r="I97" s="840"/>
      <c r="J97" s="764"/>
    </row>
    <row r="98" spans="1:10" x14ac:dyDescent="0.2">
      <c r="E98" s="762"/>
      <c r="F98" s="762"/>
      <c r="H98" s="762"/>
      <c r="I98" s="762"/>
    </row>
    <row r="123" spans="1:1" ht="15" x14ac:dyDescent="0.25">
      <c r="A123"/>
    </row>
  </sheetData>
  <sortState ref="A5:K94">
    <sortCondition ref="A5:A94"/>
  </sortState>
  <mergeCells count="5">
    <mergeCell ref="B3:D3"/>
    <mergeCell ref="A3:A4"/>
    <mergeCell ref="K3:K4"/>
    <mergeCell ref="E3:G3"/>
    <mergeCell ref="H3:J3"/>
  </mergeCells>
  <pageMargins left="0.25" right="0.25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5" tint="0.79998168889431442"/>
  </sheetPr>
  <dimension ref="A1:BE129"/>
  <sheetViews>
    <sheetView zoomScaleNormal="100" zoomScaleSheetLayoutView="100" workbookViewId="0">
      <selection activeCell="Z8" sqref="Z8:AB128"/>
    </sheetView>
  </sheetViews>
  <sheetFormatPr defaultRowHeight="12" x14ac:dyDescent="0.2"/>
  <cols>
    <col min="1" max="1" width="25.85546875" style="41" customWidth="1"/>
    <col min="2" max="46" width="4.28515625" style="41" customWidth="1"/>
    <col min="47" max="49" width="5" style="41" bestFit="1" customWidth="1"/>
    <col min="50" max="55" width="4.28515625" style="41" customWidth="1"/>
    <col min="56" max="56" width="5" style="41" bestFit="1" customWidth="1"/>
    <col min="57" max="16384" width="9.140625" style="41"/>
  </cols>
  <sheetData>
    <row r="1" spans="1:56" ht="12.75" x14ac:dyDescent="0.2">
      <c r="A1" s="582" t="s">
        <v>433</v>
      </c>
    </row>
    <row r="2" spans="1:56" ht="12.75" x14ac:dyDescent="0.2">
      <c r="A2" s="949" t="s">
        <v>167</v>
      </c>
    </row>
    <row r="3" spans="1:56" ht="12.75" thickBot="1" x14ac:dyDescent="0.25">
      <c r="A3" s="841"/>
    </row>
    <row r="4" spans="1:56" ht="12.75" thickBot="1" x14ac:dyDescent="0.25">
      <c r="A4" s="1234" t="s">
        <v>0</v>
      </c>
      <c r="B4" s="1245">
        <v>2014</v>
      </c>
      <c r="C4" s="1246"/>
      <c r="D4" s="1246"/>
      <c r="E4" s="1246"/>
      <c r="F4" s="1246"/>
      <c r="G4" s="1246"/>
      <c r="H4" s="1246"/>
      <c r="I4" s="1246"/>
      <c r="J4" s="1246"/>
      <c r="K4" s="1246"/>
      <c r="L4" s="1246"/>
      <c r="M4" s="1246"/>
      <c r="N4" s="1246"/>
      <c r="O4" s="1246"/>
      <c r="P4" s="1246"/>
      <c r="Q4" s="1246"/>
      <c r="R4" s="1246"/>
      <c r="S4" s="1246"/>
      <c r="T4" s="1246"/>
      <c r="U4" s="1246"/>
      <c r="V4" s="1246"/>
      <c r="W4" s="1246"/>
      <c r="X4" s="1246"/>
      <c r="Y4" s="1246"/>
      <c r="Z4" s="1246"/>
      <c r="AA4" s="1246"/>
      <c r="AB4" s="1247"/>
      <c r="AC4" s="1245">
        <v>2015</v>
      </c>
      <c r="AD4" s="1246"/>
      <c r="AE4" s="1246"/>
      <c r="AF4" s="1246"/>
      <c r="AG4" s="1246"/>
      <c r="AH4" s="1246"/>
      <c r="AI4" s="1246"/>
      <c r="AJ4" s="1246"/>
      <c r="AK4" s="1247"/>
      <c r="AL4" s="1245">
        <v>2016</v>
      </c>
      <c r="AM4" s="1246"/>
      <c r="AN4" s="1246"/>
      <c r="AO4" s="1246"/>
      <c r="AP4" s="1246"/>
      <c r="AQ4" s="1246"/>
      <c r="AR4" s="1246"/>
      <c r="AS4" s="1246"/>
      <c r="AT4" s="1247"/>
      <c r="AU4" s="1245" t="s">
        <v>115</v>
      </c>
      <c r="AV4" s="1246"/>
      <c r="AW4" s="1246"/>
      <c r="AX4" s="1246"/>
      <c r="AY4" s="1246"/>
      <c r="AZ4" s="1246"/>
      <c r="BA4" s="1246"/>
      <c r="BB4" s="1246"/>
      <c r="BC4" s="1247"/>
      <c r="BD4" s="1234" t="s">
        <v>180</v>
      </c>
    </row>
    <row r="5" spans="1:56" ht="15.75" customHeight="1" thickBot="1" x14ac:dyDescent="0.25">
      <c r="A5" s="1235"/>
      <c r="B5" s="1242" t="s">
        <v>177</v>
      </c>
      <c r="C5" s="1243"/>
      <c r="D5" s="1243"/>
      <c r="E5" s="1243"/>
      <c r="F5" s="1243"/>
      <c r="G5" s="1243"/>
      <c r="H5" s="1243"/>
      <c r="I5" s="1243"/>
      <c r="J5" s="1244"/>
      <c r="K5" s="1242" t="s">
        <v>178</v>
      </c>
      <c r="L5" s="1243"/>
      <c r="M5" s="1243"/>
      <c r="N5" s="1243"/>
      <c r="O5" s="1243"/>
      <c r="P5" s="1243"/>
      <c r="Q5" s="1243"/>
      <c r="R5" s="1243"/>
      <c r="S5" s="1244"/>
      <c r="T5" s="1242" t="s">
        <v>252</v>
      </c>
      <c r="U5" s="1243"/>
      <c r="V5" s="1243"/>
      <c r="W5" s="1243"/>
      <c r="X5" s="1243"/>
      <c r="Y5" s="1243"/>
      <c r="Z5" s="1243"/>
      <c r="AA5" s="1243"/>
      <c r="AB5" s="1244"/>
      <c r="AC5" s="1248"/>
      <c r="AD5" s="1249"/>
      <c r="AE5" s="1249"/>
      <c r="AF5" s="1249"/>
      <c r="AG5" s="1249"/>
      <c r="AH5" s="1249"/>
      <c r="AI5" s="1249"/>
      <c r="AJ5" s="1249"/>
      <c r="AK5" s="1250"/>
      <c r="AL5" s="1248"/>
      <c r="AM5" s="1249"/>
      <c r="AN5" s="1249"/>
      <c r="AO5" s="1249"/>
      <c r="AP5" s="1249"/>
      <c r="AQ5" s="1249"/>
      <c r="AR5" s="1249"/>
      <c r="AS5" s="1249"/>
      <c r="AT5" s="1250"/>
      <c r="AU5" s="1248"/>
      <c r="AV5" s="1249"/>
      <c r="AW5" s="1249"/>
      <c r="AX5" s="1249"/>
      <c r="AY5" s="1249"/>
      <c r="AZ5" s="1249"/>
      <c r="BA5" s="1249"/>
      <c r="BB5" s="1249"/>
      <c r="BC5" s="1250"/>
      <c r="BD5" s="1235"/>
    </row>
    <row r="6" spans="1:56" x14ac:dyDescent="0.2">
      <c r="A6" s="1235"/>
      <c r="B6" s="1237" t="s">
        <v>168</v>
      </c>
      <c r="C6" s="1238"/>
      <c r="D6" s="1238"/>
      <c r="E6" s="1239" t="s">
        <v>169</v>
      </c>
      <c r="F6" s="1240"/>
      <c r="G6" s="1241"/>
      <c r="H6" s="1239" t="s">
        <v>170</v>
      </c>
      <c r="I6" s="1240"/>
      <c r="J6" s="1241"/>
      <c r="K6" s="1237" t="s">
        <v>168</v>
      </c>
      <c r="L6" s="1238"/>
      <c r="M6" s="1238"/>
      <c r="N6" s="1239" t="s">
        <v>169</v>
      </c>
      <c r="O6" s="1240"/>
      <c r="P6" s="1241"/>
      <c r="Q6" s="1239" t="s">
        <v>170</v>
      </c>
      <c r="R6" s="1240"/>
      <c r="S6" s="1241"/>
      <c r="T6" s="1237" t="s">
        <v>168</v>
      </c>
      <c r="U6" s="1238"/>
      <c r="V6" s="1238"/>
      <c r="W6" s="1239" t="s">
        <v>169</v>
      </c>
      <c r="X6" s="1240"/>
      <c r="Y6" s="1241"/>
      <c r="Z6" s="1239" t="s">
        <v>170</v>
      </c>
      <c r="AA6" s="1240"/>
      <c r="AB6" s="1241"/>
      <c r="AC6" s="1237" t="s">
        <v>168</v>
      </c>
      <c r="AD6" s="1238"/>
      <c r="AE6" s="1238"/>
      <c r="AF6" s="1239" t="s">
        <v>169</v>
      </c>
      <c r="AG6" s="1240"/>
      <c r="AH6" s="1241"/>
      <c r="AI6" s="1239" t="s">
        <v>170</v>
      </c>
      <c r="AJ6" s="1240"/>
      <c r="AK6" s="1241"/>
      <c r="AL6" s="1237" t="s">
        <v>168</v>
      </c>
      <c r="AM6" s="1238"/>
      <c r="AN6" s="1238"/>
      <c r="AO6" s="1239" t="s">
        <v>169</v>
      </c>
      <c r="AP6" s="1240"/>
      <c r="AQ6" s="1241"/>
      <c r="AR6" s="1239" t="s">
        <v>170</v>
      </c>
      <c r="AS6" s="1240"/>
      <c r="AT6" s="1241"/>
      <c r="AU6" s="1237" t="s">
        <v>168</v>
      </c>
      <c r="AV6" s="1238"/>
      <c r="AW6" s="1238"/>
      <c r="AX6" s="1239" t="s">
        <v>169</v>
      </c>
      <c r="AY6" s="1240"/>
      <c r="AZ6" s="1241"/>
      <c r="BA6" s="1239" t="s">
        <v>170</v>
      </c>
      <c r="BB6" s="1240"/>
      <c r="BC6" s="1241"/>
      <c r="BD6" s="1235"/>
    </row>
    <row r="7" spans="1:56" ht="43.5" customHeight="1" thickBot="1" x14ac:dyDescent="0.25">
      <c r="A7" s="1236"/>
      <c r="B7" s="950" t="s">
        <v>112</v>
      </c>
      <c r="C7" s="951" t="s">
        <v>147</v>
      </c>
      <c r="D7" s="952" t="s">
        <v>118</v>
      </c>
      <c r="E7" s="953" t="s">
        <v>112</v>
      </c>
      <c r="F7" s="951" t="s">
        <v>147</v>
      </c>
      <c r="G7" s="954" t="s">
        <v>118</v>
      </c>
      <c r="H7" s="950" t="s">
        <v>112</v>
      </c>
      <c r="I7" s="951" t="s">
        <v>147</v>
      </c>
      <c r="J7" s="952" t="s">
        <v>118</v>
      </c>
      <c r="K7" s="950" t="s">
        <v>112</v>
      </c>
      <c r="L7" s="951" t="s">
        <v>147</v>
      </c>
      <c r="M7" s="952" t="s">
        <v>118</v>
      </c>
      <c r="N7" s="953" t="s">
        <v>112</v>
      </c>
      <c r="O7" s="951" t="s">
        <v>147</v>
      </c>
      <c r="P7" s="954" t="s">
        <v>118</v>
      </c>
      <c r="Q7" s="950" t="s">
        <v>112</v>
      </c>
      <c r="R7" s="951" t="s">
        <v>147</v>
      </c>
      <c r="S7" s="952" t="s">
        <v>118</v>
      </c>
      <c r="T7" s="950" t="s">
        <v>112</v>
      </c>
      <c r="U7" s="951" t="s">
        <v>147</v>
      </c>
      <c r="V7" s="954" t="s">
        <v>118</v>
      </c>
      <c r="W7" s="950" t="s">
        <v>112</v>
      </c>
      <c r="X7" s="951" t="s">
        <v>147</v>
      </c>
      <c r="Y7" s="952" t="s">
        <v>118</v>
      </c>
      <c r="Z7" s="950" t="s">
        <v>112</v>
      </c>
      <c r="AA7" s="951" t="s">
        <v>147</v>
      </c>
      <c r="AB7" s="952" t="s">
        <v>118</v>
      </c>
      <c r="AC7" s="950" t="s">
        <v>112</v>
      </c>
      <c r="AD7" s="951" t="s">
        <v>147</v>
      </c>
      <c r="AE7" s="954" t="s">
        <v>118</v>
      </c>
      <c r="AF7" s="950" t="s">
        <v>112</v>
      </c>
      <c r="AG7" s="951" t="s">
        <v>147</v>
      </c>
      <c r="AH7" s="952" t="s">
        <v>118</v>
      </c>
      <c r="AI7" s="950" t="s">
        <v>112</v>
      </c>
      <c r="AJ7" s="951" t="s">
        <v>147</v>
      </c>
      <c r="AK7" s="952" t="s">
        <v>118</v>
      </c>
      <c r="AL7" s="950" t="s">
        <v>112</v>
      </c>
      <c r="AM7" s="951" t="s">
        <v>147</v>
      </c>
      <c r="AN7" s="954" t="s">
        <v>118</v>
      </c>
      <c r="AO7" s="950" t="s">
        <v>112</v>
      </c>
      <c r="AP7" s="951" t="s">
        <v>147</v>
      </c>
      <c r="AQ7" s="952" t="s">
        <v>118</v>
      </c>
      <c r="AR7" s="950" t="s">
        <v>112</v>
      </c>
      <c r="AS7" s="951" t="s">
        <v>147</v>
      </c>
      <c r="AT7" s="952" t="s">
        <v>118</v>
      </c>
      <c r="AU7" s="950" t="s">
        <v>112</v>
      </c>
      <c r="AV7" s="951" t="s">
        <v>147</v>
      </c>
      <c r="AW7" s="954" t="s">
        <v>118</v>
      </c>
      <c r="AX7" s="950" t="s">
        <v>112</v>
      </c>
      <c r="AY7" s="951" t="s">
        <v>147</v>
      </c>
      <c r="AZ7" s="952" t="s">
        <v>118</v>
      </c>
      <c r="BA7" s="950" t="s">
        <v>112</v>
      </c>
      <c r="BB7" s="951" t="s">
        <v>147</v>
      </c>
      <c r="BC7" s="952" t="s">
        <v>118</v>
      </c>
      <c r="BD7" s="1235"/>
    </row>
    <row r="8" spans="1:56" x14ac:dyDescent="0.2">
      <c r="A8" s="955" t="s">
        <v>1</v>
      </c>
      <c r="B8" s="956" t="s">
        <v>117</v>
      </c>
      <c r="C8" s="957">
        <v>6</v>
      </c>
      <c r="D8" s="958">
        <f t="shared" ref="D8:D36" si="0">SUM(B8:C8)</f>
        <v>6</v>
      </c>
      <c r="E8" s="956" t="s">
        <v>117</v>
      </c>
      <c r="F8" s="957" t="s">
        <v>117</v>
      </c>
      <c r="G8" s="958">
        <f t="shared" ref="G8:G36" si="1">SUM(E8:F8)</f>
        <v>0</v>
      </c>
      <c r="H8" s="956" t="s">
        <v>117</v>
      </c>
      <c r="I8" s="957" t="s">
        <v>117</v>
      </c>
      <c r="J8" s="966">
        <f t="shared" ref="J8:J71" si="2">SUM(H8:I8)</f>
        <v>0</v>
      </c>
      <c r="K8" s="956">
        <v>2</v>
      </c>
      <c r="L8" s="957">
        <v>2</v>
      </c>
      <c r="M8" s="958">
        <f t="shared" ref="M8:M36" si="3">SUM(K8:L8)</f>
        <v>4</v>
      </c>
      <c r="N8" s="956" t="s">
        <v>117</v>
      </c>
      <c r="O8" s="957">
        <v>1</v>
      </c>
      <c r="P8" s="958">
        <f t="shared" ref="P8:P36" si="4">SUM(N8:O8)</f>
        <v>1</v>
      </c>
      <c r="Q8" s="956">
        <v>1</v>
      </c>
      <c r="R8" s="957" t="s">
        <v>117</v>
      </c>
      <c r="S8" s="966">
        <f t="shared" ref="S8:S71" si="5">SUM(Q8:R8)</f>
        <v>1</v>
      </c>
      <c r="T8" s="956">
        <v>2</v>
      </c>
      <c r="U8" s="957">
        <v>8</v>
      </c>
      <c r="V8" s="958">
        <f t="shared" ref="V8:V18" si="6">SUM(D8,M8)</f>
        <v>10</v>
      </c>
      <c r="W8" s="956" t="s">
        <v>117</v>
      </c>
      <c r="X8" s="957">
        <v>1</v>
      </c>
      <c r="Y8" s="958">
        <f t="shared" ref="Y8:Y18" si="7">SUM(G8,P8)</f>
        <v>1</v>
      </c>
      <c r="Z8" s="956">
        <f t="shared" ref="Z8" si="8">SUM(H8,Q8)</f>
        <v>1</v>
      </c>
      <c r="AA8" s="957">
        <f t="shared" ref="AA8" si="9">SUM(I8,R8)</f>
        <v>0</v>
      </c>
      <c r="AB8" s="958">
        <f t="shared" ref="AB8:AB71" si="10">SUM(J8,S8)</f>
        <v>1</v>
      </c>
      <c r="AC8" s="956">
        <v>4</v>
      </c>
      <c r="AD8" s="957">
        <v>7</v>
      </c>
      <c r="AE8" s="958">
        <f t="shared" ref="AE8:AE36" si="11">SUM(AC8:AD8)</f>
        <v>11</v>
      </c>
      <c r="AF8" s="956">
        <v>1</v>
      </c>
      <c r="AG8" s="957" t="s">
        <v>117</v>
      </c>
      <c r="AH8" s="958">
        <f t="shared" ref="AH8:AH36" si="12">SUM(AF8:AG8)</f>
        <v>1</v>
      </c>
      <c r="AI8" s="956">
        <v>1</v>
      </c>
      <c r="AJ8" s="957" t="s">
        <v>117</v>
      </c>
      <c r="AK8" s="958">
        <f t="shared" ref="AK8:AK71" si="13">SUM(AI8:AJ8)</f>
        <v>1</v>
      </c>
      <c r="AL8" s="956">
        <v>1</v>
      </c>
      <c r="AM8" s="957">
        <v>7</v>
      </c>
      <c r="AN8" s="958">
        <f t="shared" ref="AN8:AN39" si="14">SUM(AL8:AM8)</f>
        <v>8</v>
      </c>
      <c r="AO8" s="956" t="s">
        <v>117</v>
      </c>
      <c r="AP8" s="957">
        <v>4</v>
      </c>
      <c r="AQ8" s="958">
        <f t="shared" ref="AQ8:AQ39" si="15">SUM(AO8:AP8)</f>
        <v>4</v>
      </c>
      <c r="AR8" s="956" t="s">
        <v>117</v>
      </c>
      <c r="AS8" s="957" t="s">
        <v>117</v>
      </c>
      <c r="AT8" s="958">
        <f t="shared" ref="AT8:AT39" si="16">SUM(AR8:AS8)</f>
        <v>0</v>
      </c>
      <c r="AU8" s="959">
        <f t="shared" ref="AU8:AU39" si="17">SUM(AL8,T8,AC8)</f>
        <v>7</v>
      </c>
      <c r="AV8" s="960">
        <f t="shared" ref="AV8:AV39" si="18">SUM(AM8,U8,AD8)</f>
        <v>22</v>
      </c>
      <c r="AW8" s="961">
        <f t="shared" ref="AW8:AW39" si="19">SUM(AU8:AV8)</f>
        <v>29</v>
      </c>
      <c r="AX8" s="959">
        <f t="shared" ref="AX8:AX39" si="20">SUM(AO8,W8,AF8)</f>
        <v>1</v>
      </c>
      <c r="AY8" s="960">
        <f t="shared" ref="AY8:AY39" si="21">SUM(AP8,X8,AG8)</f>
        <v>5</v>
      </c>
      <c r="AZ8" s="961">
        <f t="shared" ref="AZ8:AZ39" si="22">SUM(AX8:AY8)</f>
        <v>6</v>
      </c>
      <c r="BA8" s="959">
        <f t="shared" ref="BA8:BA39" si="23">SUM(AR8,Z8,AI8)</f>
        <v>2</v>
      </c>
      <c r="BB8" s="960">
        <f t="shared" ref="BB8:BB39" si="24">SUM(AS8,AA8,AJ8)</f>
        <v>0</v>
      </c>
      <c r="BC8" s="962">
        <f t="shared" ref="BC8:BC39" si="25">SUM(BA8:BB8)</f>
        <v>2</v>
      </c>
      <c r="BD8" s="963">
        <f t="shared" ref="BD8:BD39" si="26">SUM(BC8,AZ8,AW8)</f>
        <v>37</v>
      </c>
    </row>
    <row r="9" spans="1:56" x14ac:dyDescent="0.2">
      <c r="A9" s="955" t="s">
        <v>2</v>
      </c>
      <c r="B9" s="964">
        <v>1</v>
      </c>
      <c r="C9" s="965">
        <v>9</v>
      </c>
      <c r="D9" s="966">
        <f t="shared" si="0"/>
        <v>10</v>
      </c>
      <c r="E9" s="964" t="s">
        <v>117</v>
      </c>
      <c r="F9" s="965">
        <v>1</v>
      </c>
      <c r="G9" s="966">
        <f t="shared" si="1"/>
        <v>1</v>
      </c>
      <c r="H9" s="964" t="s">
        <v>117</v>
      </c>
      <c r="I9" s="965" t="s">
        <v>117</v>
      </c>
      <c r="J9" s="966">
        <f t="shared" si="2"/>
        <v>0</v>
      </c>
      <c r="K9" s="964" t="s">
        <v>117</v>
      </c>
      <c r="L9" s="965">
        <v>2</v>
      </c>
      <c r="M9" s="966">
        <f t="shared" si="3"/>
        <v>2</v>
      </c>
      <c r="N9" s="964" t="s">
        <v>117</v>
      </c>
      <c r="O9" s="965" t="s">
        <v>117</v>
      </c>
      <c r="P9" s="966">
        <f t="shared" si="4"/>
        <v>0</v>
      </c>
      <c r="Q9" s="964" t="s">
        <v>117</v>
      </c>
      <c r="R9" s="965">
        <v>1</v>
      </c>
      <c r="S9" s="966">
        <f t="shared" si="5"/>
        <v>1</v>
      </c>
      <c r="T9" s="964">
        <v>1</v>
      </c>
      <c r="U9" s="965">
        <v>11</v>
      </c>
      <c r="V9" s="966">
        <f t="shared" si="6"/>
        <v>12</v>
      </c>
      <c r="W9" s="964" t="s">
        <v>117</v>
      </c>
      <c r="X9" s="965">
        <v>1</v>
      </c>
      <c r="Y9" s="966">
        <f t="shared" si="7"/>
        <v>1</v>
      </c>
      <c r="Z9" s="956">
        <f t="shared" ref="Z9:Z72" si="27">SUM(H9,Q9)</f>
        <v>0</v>
      </c>
      <c r="AA9" s="957">
        <f t="shared" ref="AA9:AA72" si="28">SUM(I9,R9)</f>
        <v>1</v>
      </c>
      <c r="AB9" s="958">
        <f t="shared" ref="AB9:AB72" si="29">SUM(J9,S9)</f>
        <v>1</v>
      </c>
      <c r="AC9" s="964" t="s">
        <v>117</v>
      </c>
      <c r="AD9" s="965">
        <v>13</v>
      </c>
      <c r="AE9" s="966">
        <f t="shared" si="11"/>
        <v>13</v>
      </c>
      <c r="AF9" s="956" t="s">
        <v>117</v>
      </c>
      <c r="AG9" s="957">
        <v>2</v>
      </c>
      <c r="AH9" s="966">
        <f t="shared" si="12"/>
        <v>2</v>
      </c>
      <c r="AI9" s="956" t="s">
        <v>117</v>
      </c>
      <c r="AJ9" s="957" t="s">
        <v>117</v>
      </c>
      <c r="AK9" s="958">
        <f t="shared" si="13"/>
        <v>0</v>
      </c>
      <c r="AL9" s="964" t="s">
        <v>117</v>
      </c>
      <c r="AM9" s="965">
        <v>7</v>
      </c>
      <c r="AN9" s="958">
        <f t="shared" si="14"/>
        <v>7</v>
      </c>
      <c r="AO9" s="956" t="s">
        <v>117</v>
      </c>
      <c r="AP9" s="957" t="s">
        <v>117</v>
      </c>
      <c r="AQ9" s="958">
        <f t="shared" si="15"/>
        <v>0</v>
      </c>
      <c r="AR9" s="956" t="s">
        <v>117</v>
      </c>
      <c r="AS9" s="957" t="s">
        <v>117</v>
      </c>
      <c r="AT9" s="958">
        <f t="shared" si="16"/>
        <v>0</v>
      </c>
      <c r="AU9" s="959">
        <f t="shared" si="17"/>
        <v>1</v>
      </c>
      <c r="AV9" s="960">
        <f t="shared" si="18"/>
        <v>31</v>
      </c>
      <c r="AW9" s="961">
        <f t="shared" si="19"/>
        <v>32</v>
      </c>
      <c r="AX9" s="959">
        <f t="shared" si="20"/>
        <v>0</v>
      </c>
      <c r="AY9" s="960">
        <f t="shared" si="21"/>
        <v>3</v>
      </c>
      <c r="AZ9" s="961">
        <f t="shared" si="22"/>
        <v>3</v>
      </c>
      <c r="BA9" s="959">
        <f t="shared" si="23"/>
        <v>0</v>
      </c>
      <c r="BB9" s="960">
        <f t="shared" si="24"/>
        <v>1</v>
      </c>
      <c r="BC9" s="962">
        <f t="shared" si="25"/>
        <v>1</v>
      </c>
      <c r="BD9" s="963">
        <f t="shared" si="26"/>
        <v>36</v>
      </c>
    </row>
    <row r="10" spans="1:56" x14ac:dyDescent="0.2">
      <c r="A10" s="955" t="s">
        <v>3</v>
      </c>
      <c r="B10" s="964" t="s">
        <v>117</v>
      </c>
      <c r="C10" s="965">
        <v>23</v>
      </c>
      <c r="D10" s="966">
        <f t="shared" si="0"/>
        <v>23</v>
      </c>
      <c r="E10" s="964" t="s">
        <v>117</v>
      </c>
      <c r="F10" s="965" t="s">
        <v>117</v>
      </c>
      <c r="G10" s="966">
        <f t="shared" si="1"/>
        <v>0</v>
      </c>
      <c r="H10" s="964">
        <v>1</v>
      </c>
      <c r="I10" s="965">
        <v>1</v>
      </c>
      <c r="J10" s="966">
        <f t="shared" si="2"/>
        <v>2</v>
      </c>
      <c r="K10" s="964">
        <v>1</v>
      </c>
      <c r="L10" s="965">
        <v>7</v>
      </c>
      <c r="M10" s="966">
        <f t="shared" si="3"/>
        <v>8</v>
      </c>
      <c r="N10" s="964" t="s">
        <v>117</v>
      </c>
      <c r="O10" s="965">
        <v>1</v>
      </c>
      <c r="P10" s="966">
        <f t="shared" si="4"/>
        <v>1</v>
      </c>
      <c r="Q10" s="964" t="s">
        <v>117</v>
      </c>
      <c r="R10" s="965">
        <v>1</v>
      </c>
      <c r="S10" s="966">
        <f t="shared" si="5"/>
        <v>1</v>
      </c>
      <c r="T10" s="964">
        <v>1</v>
      </c>
      <c r="U10" s="965">
        <v>30</v>
      </c>
      <c r="V10" s="966">
        <f t="shared" si="6"/>
        <v>31</v>
      </c>
      <c r="W10" s="964" t="s">
        <v>117</v>
      </c>
      <c r="X10" s="965">
        <v>1</v>
      </c>
      <c r="Y10" s="966">
        <f t="shared" si="7"/>
        <v>1</v>
      </c>
      <c r="Z10" s="956">
        <f t="shared" si="27"/>
        <v>1</v>
      </c>
      <c r="AA10" s="957">
        <f t="shared" si="28"/>
        <v>2</v>
      </c>
      <c r="AB10" s="958">
        <f t="shared" si="29"/>
        <v>3</v>
      </c>
      <c r="AC10" s="964">
        <v>1</v>
      </c>
      <c r="AD10" s="965">
        <v>29</v>
      </c>
      <c r="AE10" s="966">
        <f t="shared" si="11"/>
        <v>30</v>
      </c>
      <c r="AF10" s="956" t="s">
        <v>117</v>
      </c>
      <c r="AG10" s="957">
        <v>1</v>
      </c>
      <c r="AH10" s="966">
        <f t="shared" si="12"/>
        <v>1</v>
      </c>
      <c r="AI10" s="956">
        <v>1</v>
      </c>
      <c r="AJ10" s="957">
        <v>2</v>
      </c>
      <c r="AK10" s="958">
        <f t="shared" si="13"/>
        <v>3</v>
      </c>
      <c r="AL10" s="964">
        <v>3</v>
      </c>
      <c r="AM10" s="965">
        <v>29</v>
      </c>
      <c r="AN10" s="958">
        <f t="shared" si="14"/>
        <v>32</v>
      </c>
      <c r="AO10" s="956" t="s">
        <v>117</v>
      </c>
      <c r="AP10" s="957">
        <v>3</v>
      </c>
      <c r="AQ10" s="958">
        <f t="shared" si="15"/>
        <v>3</v>
      </c>
      <c r="AR10" s="956" t="s">
        <v>117</v>
      </c>
      <c r="AS10" s="957">
        <v>7</v>
      </c>
      <c r="AT10" s="958">
        <f t="shared" si="16"/>
        <v>7</v>
      </c>
      <c r="AU10" s="959">
        <f t="shared" si="17"/>
        <v>5</v>
      </c>
      <c r="AV10" s="960">
        <f t="shared" si="18"/>
        <v>88</v>
      </c>
      <c r="AW10" s="961">
        <f t="shared" si="19"/>
        <v>93</v>
      </c>
      <c r="AX10" s="959">
        <f t="shared" si="20"/>
        <v>0</v>
      </c>
      <c r="AY10" s="960">
        <f t="shared" si="21"/>
        <v>5</v>
      </c>
      <c r="AZ10" s="961">
        <f t="shared" si="22"/>
        <v>5</v>
      </c>
      <c r="BA10" s="959">
        <f t="shared" si="23"/>
        <v>2</v>
      </c>
      <c r="BB10" s="960">
        <f t="shared" si="24"/>
        <v>11</v>
      </c>
      <c r="BC10" s="962">
        <f t="shared" si="25"/>
        <v>13</v>
      </c>
      <c r="BD10" s="963">
        <f t="shared" si="26"/>
        <v>111</v>
      </c>
    </row>
    <row r="11" spans="1:56" x14ac:dyDescent="0.2">
      <c r="A11" s="955" t="s">
        <v>4</v>
      </c>
      <c r="B11" s="964" t="s">
        <v>117</v>
      </c>
      <c r="C11" s="965" t="s">
        <v>117</v>
      </c>
      <c r="D11" s="966">
        <f t="shared" si="0"/>
        <v>0</v>
      </c>
      <c r="E11" s="964" t="s">
        <v>117</v>
      </c>
      <c r="F11" s="965" t="s">
        <v>117</v>
      </c>
      <c r="G11" s="966">
        <f t="shared" si="1"/>
        <v>0</v>
      </c>
      <c r="H11" s="964" t="s">
        <v>117</v>
      </c>
      <c r="I11" s="965" t="s">
        <v>117</v>
      </c>
      <c r="J11" s="966">
        <f t="shared" si="2"/>
        <v>0</v>
      </c>
      <c r="K11" s="964" t="s">
        <v>117</v>
      </c>
      <c r="L11" s="965" t="s">
        <v>117</v>
      </c>
      <c r="M11" s="966">
        <f t="shared" si="3"/>
        <v>0</v>
      </c>
      <c r="N11" s="964" t="s">
        <v>117</v>
      </c>
      <c r="O11" s="965" t="s">
        <v>117</v>
      </c>
      <c r="P11" s="966">
        <f t="shared" si="4"/>
        <v>0</v>
      </c>
      <c r="Q11" s="964" t="s">
        <v>117</v>
      </c>
      <c r="R11" s="965" t="s">
        <v>117</v>
      </c>
      <c r="S11" s="966">
        <f t="shared" si="5"/>
        <v>0</v>
      </c>
      <c r="T11" s="964" t="s">
        <v>117</v>
      </c>
      <c r="U11" s="965" t="s">
        <v>117</v>
      </c>
      <c r="V11" s="966">
        <f t="shared" si="6"/>
        <v>0</v>
      </c>
      <c r="W11" s="964" t="s">
        <v>117</v>
      </c>
      <c r="X11" s="965" t="s">
        <v>117</v>
      </c>
      <c r="Y11" s="966">
        <f t="shared" si="7"/>
        <v>0</v>
      </c>
      <c r="Z11" s="956">
        <f t="shared" si="27"/>
        <v>0</v>
      </c>
      <c r="AA11" s="957">
        <f t="shared" si="28"/>
        <v>0</v>
      </c>
      <c r="AB11" s="958">
        <f t="shared" si="29"/>
        <v>0</v>
      </c>
      <c r="AC11" s="964" t="s">
        <v>117</v>
      </c>
      <c r="AD11" s="965" t="s">
        <v>117</v>
      </c>
      <c r="AE11" s="966">
        <f t="shared" si="11"/>
        <v>0</v>
      </c>
      <c r="AF11" s="956" t="s">
        <v>117</v>
      </c>
      <c r="AG11" s="957" t="s">
        <v>117</v>
      </c>
      <c r="AH11" s="966">
        <f t="shared" si="12"/>
        <v>0</v>
      </c>
      <c r="AI11" s="956" t="s">
        <v>117</v>
      </c>
      <c r="AJ11" s="957" t="s">
        <v>117</v>
      </c>
      <c r="AK11" s="958">
        <f t="shared" si="13"/>
        <v>0</v>
      </c>
      <c r="AL11" s="964" t="s">
        <v>117</v>
      </c>
      <c r="AM11" s="965" t="s">
        <v>117</v>
      </c>
      <c r="AN11" s="958">
        <f t="shared" si="14"/>
        <v>0</v>
      </c>
      <c r="AO11" s="956" t="s">
        <v>117</v>
      </c>
      <c r="AP11" s="957" t="s">
        <v>117</v>
      </c>
      <c r="AQ11" s="958">
        <f t="shared" si="15"/>
        <v>0</v>
      </c>
      <c r="AR11" s="956">
        <v>1</v>
      </c>
      <c r="AS11" s="957" t="s">
        <v>117</v>
      </c>
      <c r="AT11" s="958">
        <f t="shared" si="16"/>
        <v>1</v>
      </c>
      <c r="AU11" s="959">
        <f t="shared" si="17"/>
        <v>0</v>
      </c>
      <c r="AV11" s="960">
        <f t="shared" si="18"/>
        <v>0</v>
      </c>
      <c r="AW11" s="961">
        <f t="shared" si="19"/>
        <v>0</v>
      </c>
      <c r="AX11" s="959">
        <f t="shared" si="20"/>
        <v>0</v>
      </c>
      <c r="AY11" s="960">
        <f t="shared" si="21"/>
        <v>0</v>
      </c>
      <c r="AZ11" s="961">
        <f t="shared" si="22"/>
        <v>0</v>
      </c>
      <c r="BA11" s="959">
        <f t="shared" si="23"/>
        <v>1</v>
      </c>
      <c r="BB11" s="960">
        <f t="shared" si="24"/>
        <v>0</v>
      </c>
      <c r="BC11" s="962">
        <f t="shared" si="25"/>
        <v>1</v>
      </c>
      <c r="BD11" s="963">
        <f t="shared" si="26"/>
        <v>1</v>
      </c>
    </row>
    <row r="12" spans="1:56" x14ac:dyDescent="0.2">
      <c r="A12" s="955" t="s">
        <v>175</v>
      </c>
      <c r="B12" s="964" t="s">
        <v>117</v>
      </c>
      <c r="C12" s="965" t="s">
        <v>117</v>
      </c>
      <c r="D12" s="966">
        <f t="shared" si="0"/>
        <v>0</v>
      </c>
      <c r="E12" s="964" t="s">
        <v>117</v>
      </c>
      <c r="F12" s="965" t="s">
        <v>117</v>
      </c>
      <c r="G12" s="966">
        <f t="shared" si="1"/>
        <v>0</v>
      </c>
      <c r="H12" s="964" t="s">
        <v>117</v>
      </c>
      <c r="I12" s="965" t="s">
        <v>117</v>
      </c>
      <c r="J12" s="966">
        <f t="shared" si="2"/>
        <v>0</v>
      </c>
      <c r="K12" s="964" t="s">
        <v>117</v>
      </c>
      <c r="L12" s="965">
        <v>1</v>
      </c>
      <c r="M12" s="966">
        <f t="shared" si="3"/>
        <v>1</v>
      </c>
      <c r="N12" s="964" t="s">
        <v>117</v>
      </c>
      <c r="O12" s="965" t="s">
        <v>117</v>
      </c>
      <c r="P12" s="966">
        <f t="shared" si="4"/>
        <v>0</v>
      </c>
      <c r="Q12" s="964" t="s">
        <v>117</v>
      </c>
      <c r="R12" s="965" t="s">
        <v>117</v>
      </c>
      <c r="S12" s="966">
        <f t="shared" si="5"/>
        <v>0</v>
      </c>
      <c r="T12" s="964" t="s">
        <v>117</v>
      </c>
      <c r="U12" s="965">
        <v>1</v>
      </c>
      <c r="V12" s="966">
        <f t="shared" si="6"/>
        <v>1</v>
      </c>
      <c r="W12" s="964" t="s">
        <v>117</v>
      </c>
      <c r="X12" s="965" t="s">
        <v>117</v>
      </c>
      <c r="Y12" s="966">
        <f t="shared" si="7"/>
        <v>0</v>
      </c>
      <c r="Z12" s="956">
        <f t="shared" si="27"/>
        <v>0</v>
      </c>
      <c r="AA12" s="957">
        <f t="shared" si="28"/>
        <v>0</v>
      </c>
      <c r="AB12" s="958">
        <f t="shared" si="29"/>
        <v>0</v>
      </c>
      <c r="AC12" s="964" t="s">
        <v>117</v>
      </c>
      <c r="AD12" s="965" t="s">
        <v>117</v>
      </c>
      <c r="AE12" s="966">
        <f t="shared" si="11"/>
        <v>0</v>
      </c>
      <c r="AF12" s="956" t="s">
        <v>117</v>
      </c>
      <c r="AG12" s="957" t="s">
        <v>117</v>
      </c>
      <c r="AH12" s="966">
        <f t="shared" si="12"/>
        <v>0</v>
      </c>
      <c r="AI12" s="956" t="s">
        <v>117</v>
      </c>
      <c r="AJ12" s="957" t="s">
        <v>117</v>
      </c>
      <c r="AK12" s="958">
        <f t="shared" si="13"/>
        <v>0</v>
      </c>
      <c r="AL12" s="964" t="s">
        <v>117</v>
      </c>
      <c r="AM12" s="965" t="s">
        <v>117</v>
      </c>
      <c r="AN12" s="958">
        <f t="shared" si="14"/>
        <v>0</v>
      </c>
      <c r="AO12" s="956" t="s">
        <v>117</v>
      </c>
      <c r="AP12" s="957" t="s">
        <v>117</v>
      </c>
      <c r="AQ12" s="958">
        <f t="shared" si="15"/>
        <v>0</v>
      </c>
      <c r="AR12" s="956" t="s">
        <v>117</v>
      </c>
      <c r="AS12" s="957" t="s">
        <v>117</v>
      </c>
      <c r="AT12" s="958">
        <f t="shared" si="16"/>
        <v>0</v>
      </c>
      <c r="AU12" s="959">
        <f t="shared" si="17"/>
        <v>0</v>
      </c>
      <c r="AV12" s="960">
        <f t="shared" si="18"/>
        <v>1</v>
      </c>
      <c r="AW12" s="961">
        <f t="shared" si="19"/>
        <v>1</v>
      </c>
      <c r="AX12" s="959">
        <f t="shared" si="20"/>
        <v>0</v>
      </c>
      <c r="AY12" s="960">
        <f t="shared" si="21"/>
        <v>0</v>
      </c>
      <c r="AZ12" s="961">
        <f t="shared" si="22"/>
        <v>0</v>
      </c>
      <c r="BA12" s="959">
        <f t="shared" si="23"/>
        <v>0</v>
      </c>
      <c r="BB12" s="960">
        <f t="shared" si="24"/>
        <v>0</v>
      </c>
      <c r="BC12" s="962">
        <f t="shared" si="25"/>
        <v>0</v>
      </c>
      <c r="BD12" s="963">
        <f t="shared" si="26"/>
        <v>1</v>
      </c>
    </row>
    <row r="13" spans="1:56" x14ac:dyDescent="0.2">
      <c r="A13" s="955" t="s">
        <v>5</v>
      </c>
      <c r="B13" s="964" t="s">
        <v>117</v>
      </c>
      <c r="C13" s="965" t="s">
        <v>117</v>
      </c>
      <c r="D13" s="966">
        <f t="shared" si="0"/>
        <v>0</v>
      </c>
      <c r="E13" s="964" t="s">
        <v>117</v>
      </c>
      <c r="F13" s="965" t="s">
        <v>117</v>
      </c>
      <c r="G13" s="966">
        <f t="shared" si="1"/>
        <v>0</v>
      </c>
      <c r="H13" s="964" t="s">
        <v>117</v>
      </c>
      <c r="I13" s="965" t="s">
        <v>117</v>
      </c>
      <c r="J13" s="966">
        <f t="shared" si="2"/>
        <v>0</v>
      </c>
      <c r="K13" s="964" t="s">
        <v>117</v>
      </c>
      <c r="L13" s="965" t="s">
        <v>117</v>
      </c>
      <c r="M13" s="966">
        <f t="shared" si="3"/>
        <v>0</v>
      </c>
      <c r="N13" s="964" t="s">
        <v>117</v>
      </c>
      <c r="O13" s="965" t="s">
        <v>117</v>
      </c>
      <c r="P13" s="966">
        <f t="shared" si="4"/>
        <v>0</v>
      </c>
      <c r="Q13" s="964" t="s">
        <v>117</v>
      </c>
      <c r="R13" s="965" t="s">
        <v>117</v>
      </c>
      <c r="S13" s="966">
        <f t="shared" si="5"/>
        <v>0</v>
      </c>
      <c r="T13" s="964" t="s">
        <v>117</v>
      </c>
      <c r="U13" s="965" t="s">
        <v>117</v>
      </c>
      <c r="V13" s="966">
        <f t="shared" si="6"/>
        <v>0</v>
      </c>
      <c r="W13" s="964" t="s">
        <v>117</v>
      </c>
      <c r="X13" s="965" t="s">
        <v>117</v>
      </c>
      <c r="Y13" s="966">
        <f t="shared" si="7"/>
        <v>0</v>
      </c>
      <c r="Z13" s="956">
        <f t="shared" si="27"/>
        <v>0</v>
      </c>
      <c r="AA13" s="957">
        <f t="shared" si="28"/>
        <v>0</v>
      </c>
      <c r="AB13" s="958">
        <f t="shared" si="29"/>
        <v>0</v>
      </c>
      <c r="AC13" s="964" t="s">
        <v>117</v>
      </c>
      <c r="AD13" s="965" t="s">
        <v>117</v>
      </c>
      <c r="AE13" s="966">
        <f t="shared" si="11"/>
        <v>0</v>
      </c>
      <c r="AF13" s="956" t="s">
        <v>117</v>
      </c>
      <c r="AG13" s="957" t="s">
        <v>117</v>
      </c>
      <c r="AH13" s="966">
        <f t="shared" si="12"/>
        <v>0</v>
      </c>
      <c r="AI13" s="956" t="s">
        <v>117</v>
      </c>
      <c r="AJ13" s="957" t="s">
        <v>117</v>
      </c>
      <c r="AK13" s="958">
        <f t="shared" si="13"/>
        <v>0</v>
      </c>
      <c r="AL13" s="964">
        <v>1</v>
      </c>
      <c r="AM13" s="965">
        <v>1</v>
      </c>
      <c r="AN13" s="958">
        <f t="shared" si="14"/>
        <v>2</v>
      </c>
      <c r="AO13" s="956" t="s">
        <v>117</v>
      </c>
      <c r="AP13" s="957" t="s">
        <v>117</v>
      </c>
      <c r="AQ13" s="958">
        <f t="shared" si="15"/>
        <v>0</v>
      </c>
      <c r="AR13" s="956">
        <v>1</v>
      </c>
      <c r="AS13" s="957" t="s">
        <v>117</v>
      </c>
      <c r="AT13" s="958">
        <f t="shared" si="16"/>
        <v>1</v>
      </c>
      <c r="AU13" s="959">
        <f t="shared" si="17"/>
        <v>1</v>
      </c>
      <c r="AV13" s="960">
        <f t="shared" si="18"/>
        <v>1</v>
      </c>
      <c r="AW13" s="961">
        <f t="shared" si="19"/>
        <v>2</v>
      </c>
      <c r="AX13" s="959">
        <f t="shared" si="20"/>
        <v>0</v>
      </c>
      <c r="AY13" s="960">
        <f t="shared" si="21"/>
        <v>0</v>
      </c>
      <c r="AZ13" s="961">
        <f t="shared" si="22"/>
        <v>0</v>
      </c>
      <c r="BA13" s="959">
        <f t="shared" si="23"/>
        <v>1</v>
      </c>
      <c r="BB13" s="960">
        <f t="shared" si="24"/>
        <v>0</v>
      </c>
      <c r="BC13" s="962">
        <f t="shared" si="25"/>
        <v>1</v>
      </c>
      <c r="BD13" s="963">
        <f t="shared" si="26"/>
        <v>3</v>
      </c>
    </row>
    <row r="14" spans="1:56" x14ac:dyDescent="0.2">
      <c r="A14" s="955" t="s">
        <v>6</v>
      </c>
      <c r="B14" s="964">
        <v>1</v>
      </c>
      <c r="C14" s="965">
        <v>1</v>
      </c>
      <c r="D14" s="966">
        <f t="shared" si="0"/>
        <v>2</v>
      </c>
      <c r="E14" s="964" t="s">
        <v>117</v>
      </c>
      <c r="F14" s="965" t="s">
        <v>117</v>
      </c>
      <c r="G14" s="966">
        <f t="shared" si="1"/>
        <v>0</v>
      </c>
      <c r="H14" s="964" t="s">
        <v>117</v>
      </c>
      <c r="I14" s="965" t="s">
        <v>117</v>
      </c>
      <c r="J14" s="966">
        <f t="shared" si="2"/>
        <v>0</v>
      </c>
      <c r="K14" s="964" t="s">
        <v>117</v>
      </c>
      <c r="L14" s="965">
        <v>1</v>
      </c>
      <c r="M14" s="966">
        <f t="shared" si="3"/>
        <v>1</v>
      </c>
      <c r="N14" s="964" t="s">
        <v>117</v>
      </c>
      <c r="O14" s="965" t="s">
        <v>117</v>
      </c>
      <c r="P14" s="966">
        <f t="shared" si="4"/>
        <v>0</v>
      </c>
      <c r="Q14" s="964" t="s">
        <v>117</v>
      </c>
      <c r="R14" s="965" t="s">
        <v>117</v>
      </c>
      <c r="S14" s="966">
        <f t="shared" si="5"/>
        <v>0</v>
      </c>
      <c r="T14" s="964">
        <v>1</v>
      </c>
      <c r="U14" s="965">
        <v>2</v>
      </c>
      <c r="V14" s="966">
        <f t="shared" si="6"/>
        <v>3</v>
      </c>
      <c r="W14" s="964" t="s">
        <v>117</v>
      </c>
      <c r="X14" s="965" t="s">
        <v>117</v>
      </c>
      <c r="Y14" s="966">
        <f t="shared" si="7"/>
        <v>0</v>
      </c>
      <c r="Z14" s="956">
        <f t="shared" si="27"/>
        <v>0</v>
      </c>
      <c r="AA14" s="957">
        <f t="shared" si="28"/>
        <v>0</v>
      </c>
      <c r="AB14" s="958">
        <f t="shared" si="29"/>
        <v>0</v>
      </c>
      <c r="AC14" s="964">
        <v>2</v>
      </c>
      <c r="AD14" s="965">
        <v>4</v>
      </c>
      <c r="AE14" s="966">
        <f t="shared" si="11"/>
        <v>6</v>
      </c>
      <c r="AF14" s="956" t="s">
        <v>117</v>
      </c>
      <c r="AG14" s="957" t="s">
        <v>117</v>
      </c>
      <c r="AH14" s="966">
        <f t="shared" si="12"/>
        <v>0</v>
      </c>
      <c r="AI14" s="956">
        <v>1</v>
      </c>
      <c r="AJ14" s="957">
        <v>1</v>
      </c>
      <c r="AK14" s="958">
        <f t="shared" si="13"/>
        <v>2</v>
      </c>
      <c r="AL14" s="964" t="s">
        <v>117</v>
      </c>
      <c r="AM14" s="965">
        <v>3</v>
      </c>
      <c r="AN14" s="958">
        <f t="shared" si="14"/>
        <v>3</v>
      </c>
      <c r="AO14" s="956" t="s">
        <v>117</v>
      </c>
      <c r="AP14" s="957">
        <v>1</v>
      </c>
      <c r="AQ14" s="958">
        <f t="shared" si="15"/>
        <v>1</v>
      </c>
      <c r="AR14" s="956" t="s">
        <v>117</v>
      </c>
      <c r="AS14" s="957" t="s">
        <v>117</v>
      </c>
      <c r="AT14" s="958">
        <f t="shared" si="16"/>
        <v>0</v>
      </c>
      <c r="AU14" s="959">
        <f t="shared" si="17"/>
        <v>3</v>
      </c>
      <c r="AV14" s="960">
        <f t="shared" si="18"/>
        <v>9</v>
      </c>
      <c r="AW14" s="961">
        <f t="shared" si="19"/>
        <v>12</v>
      </c>
      <c r="AX14" s="959">
        <f t="shared" si="20"/>
        <v>0</v>
      </c>
      <c r="AY14" s="960">
        <f t="shared" si="21"/>
        <v>1</v>
      </c>
      <c r="AZ14" s="961">
        <f t="shared" si="22"/>
        <v>1</v>
      </c>
      <c r="BA14" s="959">
        <f t="shared" si="23"/>
        <v>1</v>
      </c>
      <c r="BB14" s="960">
        <f t="shared" si="24"/>
        <v>1</v>
      </c>
      <c r="BC14" s="962">
        <f t="shared" si="25"/>
        <v>2</v>
      </c>
      <c r="BD14" s="963">
        <f t="shared" si="26"/>
        <v>15</v>
      </c>
    </row>
    <row r="15" spans="1:56" x14ac:dyDescent="0.2">
      <c r="A15" s="955" t="s">
        <v>7</v>
      </c>
      <c r="B15" s="964">
        <v>14</v>
      </c>
      <c r="C15" s="965">
        <v>21</v>
      </c>
      <c r="D15" s="966">
        <f t="shared" si="0"/>
        <v>35</v>
      </c>
      <c r="E15" s="964" t="s">
        <v>117</v>
      </c>
      <c r="F15" s="965">
        <v>5</v>
      </c>
      <c r="G15" s="966">
        <f t="shared" si="1"/>
        <v>5</v>
      </c>
      <c r="H15" s="964">
        <v>3</v>
      </c>
      <c r="I15" s="965">
        <v>4</v>
      </c>
      <c r="J15" s="966">
        <f t="shared" si="2"/>
        <v>7</v>
      </c>
      <c r="K15" s="964">
        <v>25</v>
      </c>
      <c r="L15" s="965">
        <v>33</v>
      </c>
      <c r="M15" s="966">
        <f t="shared" si="3"/>
        <v>58</v>
      </c>
      <c r="N15" s="964">
        <v>1</v>
      </c>
      <c r="O15" s="965">
        <v>5</v>
      </c>
      <c r="P15" s="966">
        <f t="shared" si="4"/>
        <v>6</v>
      </c>
      <c r="Q15" s="964">
        <v>6</v>
      </c>
      <c r="R15" s="965">
        <v>1</v>
      </c>
      <c r="S15" s="966">
        <f t="shared" si="5"/>
        <v>7</v>
      </c>
      <c r="T15" s="964">
        <v>39</v>
      </c>
      <c r="U15" s="965">
        <v>54</v>
      </c>
      <c r="V15" s="966">
        <f t="shared" si="6"/>
        <v>93</v>
      </c>
      <c r="W15" s="964">
        <v>1</v>
      </c>
      <c r="X15" s="965">
        <v>10</v>
      </c>
      <c r="Y15" s="966">
        <f t="shared" si="7"/>
        <v>11</v>
      </c>
      <c r="Z15" s="956">
        <f t="shared" si="27"/>
        <v>9</v>
      </c>
      <c r="AA15" s="957">
        <f t="shared" si="28"/>
        <v>5</v>
      </c>
      <c r="AB15" s="958">
        <f t="shared" si="29"/>
        <v>14</v>
      </c>
      <c r="AC15" s="964">
        <v>26</v>
      </c>
      <c r="AD15" s="965">
        <v>39</v>
      </c>
      <c r="AE15" s="966">
        <f t="shared" si="11"/>
        <v>65</v>
      </c>
      <c r="AF15" s="956">
        <v>1</v>
      </c>
      <c r="AG15" s="957">
        <v>2</v>
      </c>
      <c r="AH15" s="966">
        <f t="shared" si="12"/>
        <v>3</v>
      </c>
      <c r="AI15" s="956">
        <v>7</v>
      </c>
      <c r="AJ15" s="957">
        <v>3</v>
      </c>
      <c r="AK15" s="958">
        <f t="shared" si="13"/>
        <v>10</v>
      </c>
      <c r="AL15" s="964">
        <v>29</v>
      </c>
      <c r="AM15" s="965">
        <v>21</v>
      </c>
      <c r="AN15" s="958">
        <f t="shared" si="14"/>
        <v>50</v>
      </c>
      <c r="AO15" s="956" t="s">
        <v>117</v>
      </c>
      <c r="AP15" s="957">
        <v>1</v>
      </c>
      <c r="AQ15" s="958">
        <f t="shared" si="15"/>
        <v>1</v>
      </c>
      <c r="AR15" s="956">
        <v>3</v>
      </c>
      <c r="AS15" s="957">
        <v>3</v>
      </c>
      <c r="AT15" s="958">
        <f t="shared" si="16"/>
        <v>6</v>
      </c>
      <c r="AU15" s="959">
        <f t="shared" si="17"/>
        <v>94</v>
      </c>
      <c r="AV15" s="960">
        <f t="shared" si="18"/>
        <v>114</v>
      </c>
      <c r="AW15" s="961">
        <f t="shared" si="19"/>
        <v>208</v>
      </c>
      <c r="AX15" s="959">
        <f t="shared" si="20"/>
        <v>2</v>
      </c>
      <c r="AY15" s="960">
        <f t="shared" si="21"/>
        <v>13</v>
      </c>
      <c r="AZ15" s="961">
        <f t="shared" si="22"/>
        <v>15</v>
      </c>
      <c r="BA15" s="959">
        <f t="shared" si="23"/>
        <v>19</v>
      </c>
      <c r="BB15" s="960">
        <f t="shared" si="24"/>
        <v>11</v>
      </c>
      <c r="BC15" s="962">
        <f t="shared" si="25"/>
        <v>30</v>
      </c>
      <c r="BD15" s="963">
        <f t="shared" si="26"/>
        <v>253</v>
      </c>
    </row>
    <row r="16" spans="1:56" x14ac:dyDescent="0.2">
      <c r="A16" s="955" t="s">
        <v>8</v>
      </c>
      <c r="B16" s="964" t="s">
        <v>117</v>
      </c>
      <c r="C16" s="965">
        <v>4</v>
      </c>
      <c r="D16" s="966">
        <f t="shared" si="0"/>
        <v>4</v>
      </c>
      <c r="E16" s="964" t="s">
        <v>117</v>
      </c>
      <c r="F16" s="965" t="s">
        <v>117</v>
      </c>
      <c r="G16" s="966">
        <f t="shared" si="1"/>
        <v>0</v>
      </c>
      <c r="H16" s="964" t="s">
        <v>117</v>
      </c>
      <c r="I16" s="965" t="s">
        <v>117</v>
      </c>
      <c r="J16" s="966">
        <f t="shared" si="2"/>
        <v>0</v>
      </c>
      <c r="K16" s="964">
        <v>1</v>
      </c>
      <c r="L16" s="965">
        <v>2</v>
      </c>
      <c r="M16" s="966">
        <f t="shared" si="3"/>
        <v>3</v>
      </c>
      <c r="N16" s="964" t="s">
        <v>117</v>
      </c>
      <c r="O16" s="965">
        <v>1</v>
      </c>
      <c r="P16" s="966">
        <f t="shared" si="4"/>
        <v>1</v>
      </c>
      <c r="Q16" s="964" t="s">
        <v>117</v>
      </c>
      <c r="R16" s="965" t="s">
        <v>117</v>
      </c>
      <c r="S16" s="966">
        <f t="shared" si="5"/>
        <v>0</v>
      </c>
      <c r="T16" s="964">
        <v>1</v>
      </c>
      <c r="U16" s="965">
        <v>6</v>
      </c>
      <c r="V16" s="966">
        <f t="shared" si="6"/>
        <v>7</v>
      </c>
      <c r="W16" s="964" t="s">
        <v>117</v>
      </c>
      <c r="X16" s="965">
        <v>1</v>
      </c>
      <c r="Y16" s="966">
        <f t="shared" si="7"/>
        <v>1</v>
      </c>
      <c r="Z16" s="956">
        <f t="shared" si="27"/>
        <v>0</v>
      </c>
      <c r="AA16" s="957">
        <f t="shared" si="28"/>
        <v>0</v>
      </c>
      <c r="AB16" s="958">
        <f t="shared" si="29"/>
        <v>0</v>
      </c>
      <c r="AC16" s="964">
        <v>2</v>
      </c>
      <c r="AD16" s="965">
        <v>2</v>
      </c>
      <c r="AE16" s="966">
        <f t="shared" si="11"/>
        <v>4</v>
      </c>
      <c r="AF16" s="956" t="s">
        <v>117</v>
      </c>
      <c r="AG16" s="957" t="s">
        <v>117</v>
      </c>
      <c r="AH16" s="966">
        <f t="shared" si="12"/>
        <v>0</v>
      </c>
      <c r="AI16" s="956" t="s">
        <v>117</v>
      </c>
      <c r="AJ16" s="957">
        <v>1</v>
      </c>
      <c r="AK16" s="958">
        <f t="shared" si="13"/>
        <v>1</v>
      </c>
      <c r="AL16" s="964">
        <v>2</v>
      </c>
      <c r="AM16" s="965">
        <v>3</v>
      </c>
      <c r="AN16" s="958">
        <f t="shared" si="14"/>
        <v>5</v>
      </c>
      <c r="AO16" s="956">
        <v>1</v>
      </c>
      <c r="AP16" s="957">
        <v>2</v>
      </c>
      <c r="AQ16" s="958">
        <f t="shared" si="15"/>
        <v>3</v>
      </c>
      <c r="AR16" s="956" t="s">
        <v>117</v>
      </c>
      <c r="AS16" s="957" t="s">
        <v>117</v>
      </c>
      <c r="AT16" s="958">
        <f t="shared" si="16"/>
        <v>0</v>
      </c>
      <c r="AU16" s="959">
        <f t="shared" si="17"/>
        <v>5</v>
      </c>
      <c r="AV16" s="960">
        <f t="shared" si="18"/>
        <v>11</v>
      </c>
      <c r="AW16" s="961">
        <f t="shared" si="19"/>
        <v>16</v>
      </c>
      <c r="AX16" s="959">
        <f t="shared" si="20"/>
        <v>1</v>
      </c>
      <c r="AY16" s="960">
        <f t="shared" si="21"/>
        <v>3</v>
      </c>
      <c r="AZ16" s="961">
        <f t="shared" si="22"/>
        <v>4</v>
      </c>
      <c r="BA16" s="959">
        <f t="shared" si="23"/>
        <v>0</v>
      </c>
      <c r="BB16" s="960">
        <f t="shared" si="24"/>
        <v>1</v>
      </c>
      <c r="BC16" s="962">
        <f t="shared" si="25"/>
        <v>1</v>
      </c>
      <c r="BD16" s="963">
        <f t="shared" si="26"/>
        <v>21</v>
      </c>
    </row>
    <row r="17" spans="1:56" x14ac:dyDescent="0.2">
      <c r="A17" s="955" t="s">
        <v>139</v>
      </c>
      <c r="B17" s="964" t="s">
        <v>117</v>
      </c>
      <c r="C17" s="965">
        <v>1</v>
      </c>
      <c r="D17" s="966">
        <f t="shared" si="0"/>
        <v>1</v>
      </c>
      <c r="E17" s="964" t="s">
        <v>117</v>
      </c>
      <c r="F17" s="965" t="s">
        <v>117</v>
      </c>
      <c r="G17" s="966">
        <f t="shared" si="1"/>
        <v>0</v>
      </c>
      <c r="H17" s="964" t="s">
        <v>117</v>
      </c>
      <c r="I17" s="965" t="s">
        <v>117</v>
      </c>
      <c r="J17" s="966">
        <f t="shared" si="2"/>
        <v>0</v>
      </c>
      <c r="K17" s="964" t="s">
        <v>117</v>
      </c>
      <c r="L17" s="965" t="s">
        <v>117</v>
      </c>
      <c r="M17" s="966">
        <f t="shared" si="3"/>
        <v>0</v>
      </c>
      <c r="N17" s="964" t="s">
        <v>117</v>
      </c>
      <c r="O17" s="965" t="s">
        <v>117</v>
      </c>
      <c r="P17" s="966">
        <f t="shared" si="4"/>
        <v>0</v>
      </c>
      <c r="Q17" s="964" t="s">
        <v>117</v>
      </c>
      <c r="R17" s="965" t="s">
        <v>117</v>
      </c>
      <c r="S17" s="966">
        <f t="shared" si="5"/>
        <v>0</v>
      </c>
      <c r="T17" s="964" t="s">
        <v>117</v>
      </c>
      <c r="U17" s="965">
        <v>1</v>
      </c>
      <c r="V17" s="966">
        <f t="shared" si="6"/>
        <v>1</v>
      </c>
      <c r="W17" s="964" t="s">
        <v>117</v>
      </c>
      <c r="X17" s="965" t="s">
        <v>117</v>
      </c>
      <c r="Y17" s="966">
        <f t="shared" si="7"/>
        <v>0</v>
      </c>
      <c r="Z17" s="956">
        <f t="shared" si="27"/>
        <v>0</v>
      </c>
      <c r="AA17" s="957">
        <f t="shared" si="28"/>
        <v>0</v>
      </c>
      <c r="AB17" s="958">
        <f t="shared" si="29"/>
        <v>0</v>
      </c>
      <c r="AC17" s="964" t="s">
        <v>117</v>
      </c>
      <c r="AD17" s="965" t="s">
        <v>117</v>
      </c>
      <c r="AE17" s="966">
        <f t="shared" si="11"/>
        <v>0</v>
      </c>
      <c r="AF17" s="956" t="s">
        <v>117</v>
      </c>
      <c r="AG17" s="957" t="s">
        <v>117</v>
      </c>
      <c r="AH17" s="966">
        <f t="shared" si="12"/>
        <v>0</v>
      </c>
      <c r="AI17" s="956" t="s">
        <v>117</v>
      </c>
      <c r="AJ17" s="957" t="s">
        <v>117</v>
      </c>
      <c r="AK17" s="958">
        <f t="shared" si="13"/>
        <v>0</v>
      </c>
      <c r="AL17" s="964" t="s">
        <v>117</v>
      </c>
      <c r="AM17" s="965" t="s">
        <v>117</v>
      </c>
      <c r="AN17" s="958">
        <f t="shared" si="14"/>
        <v>0</v>
      </c>
      <c r="AO17" s="956" t="s">
        <v>117</v>
      </c>
      <c r="AP17" s="957" t="s">
        <v>117</v>
      </c>
      <c r="AQ17" s="958">
        <f t="shared" si="15"/>
        <v>0</v>
      </c>
      <c r="AR17" s="956" t="s">
        <v>117</v>
      </c>
      <c r="AS17" s="957" t="s">
        <v>117</v>
      </c>
      <c r="AT17" s="958">
        <f t="shared" si="16"/>
        <v>0</v>
      </c>
      <c r="AU17" s="959">
        <f t="shared" si="17"/>
        <v>0</v>
      </c>
      <c r="AV17" s="960">
        <f t="shared" si="18"/>
        <v>1</v>
      </c>
      <c r="AW17" s="961">
        <f t="shared" si="19"/>
        <v>1</v>
      </c>
      <c r="AX17" s="959">
        <f t="shared" si="20"/>
        <v>0</v>
      </c>
      <c r="AY17" s="960">
        <f t="shared" si="21"/>
        <v>0</v>
      </c>
      <c r="AZ17" s="961">
        <f t="shared" si="22"/>
        <v>0</v>
      </c>
      <c r="BA17" s="959">
        <f t="shared" si="23"/>
        <v>0</v>
      </c>
      <c r="BB17" s="960">
        <f t="shared" si="24"/>
        <v>0</v>
      </c>
      <c r="BC17" s="962">
        <f t="shared" si="25"/>
        <v>0</v>
      </c>
      <c r="BD17" s="963">
        <f t="shared" si="26"/>
        <v>1</v>
      </c>
    </row>
    <row r="18" spans="1:56" x14ac:dyDescent="0.2">
      <c r="A18" s="955" t="s">
        <v>9</v>
      </c>
      <c r="B18" s="964">
        <v>2</v>
      </c>
      <c r="C18" s="965" t="s">
        <v>117</v>
      </c>
      <c r="D18" s="966">
        <f t="shared" si="0"/>
        <v>2</v>
      </c>
      <c r="E18" s="964" t="s">
        <v>117</v>
      </c>
      <c r="F18" s="965" t="s">
        <v>117</v>
      </c>
      <c r="G18" s="966">
        <f t="shared" si="1"/>
        <v>0</v>
      </c>
      <c r="H18" s="964">
        <v>1</v>
      </c>
      <c r="I18" s="965" t="s">
        <v>117</v>
      </c>
      <c r="J18" s="966">
        <f t="shared" si="2"/>
        <v>1</v>
      </c>
      <c r="K18" s="964">
        <v>1</v>
      </c>
      <c r="L18" s="965" t="s">
        <v>117</v>
      </c>
      <c r="M18" s="966">
        <f t="shared" si="3"/>
        <v>1</v>
      </c>
      <c r="N18" s="964" t="s">
        <v>117</v>
      </c>
      <c r="O18" s="965" t="s">
        <v>117</v>
      </c>
      <c r="P18" s="966">
        <f t="shared" si="4"/>
        <v>0</v>
      </c>
      <c r="Q18" s="964" t="s">
        <v>117</v>
      </c>
      <c r="R18" s="965" t="s">
        <v>117</v>
      </c>
      <c r="S18" s="966">
        <f t="shared" si="5"/>
        <v>0</v>
      </c>
      <c r="T18" s="964">
        <v>3</v>
      </c>
      <c r="U18" s="965" t="s">
        <v>117</v>
      </c>
      <c r="V18" s="966">
        <f t="shared" si="6"/>
        <v>3</v>
      </c>
      <c r="W18" s="964" t="s">
        <v>117</v>
      </c>
      <c r="X18" s="965" t="s">
        <v>117</v>
      </c>
      <c r="Y18" s="966">
        <f t="shared" si="7"/>
        <v>0</v>
      </c>
      <c r="Z18" s="956">
        <f t="shared" si="27"/>
        <v>1</v>
      </c>
      <c r="AA18" s="957">
        <f t="shared" si="28"/>
        <v>0</v>
      </c>
      <c r="AB18" s="958">
        <f t="shared" si="29"/>
        <v>1</v>
      </c>
      <c r="AC18" s="964">
        <v>1</v>
      </c>
      <c r="AD18" s="965">
        <v>1</v>
      </c>
      <c r="AE18" s="966">
        <f t="shared" si="11"/>
        <v>2</v>
      </c>
      <c r="AF18" s="956" t="s">
        <v>117</v>
      </c>
      <c r="AG18" s="957" t="s">
        <v>117</v>
      </c>
      <c r="AH18" s="966">
        <f t="shared" si="12"/>
        <v>0</v>
      </c>
      <c r="AI18" s="956" t="s">
        <v>117</v>
      </c>
      <c r="AJ18" s="957" t="s">
        <v>117</v>
      </c>
      <c r="AK18" s="958">
        <f t="shared" si="13"/>
        <v>0</v>
      </c>
      <c r="AL18" s="964">
        <v>3</v>
      </c>
      <c r="AM18" s="965">
        <v>4</v>
      </c>
      <c r="AN18" s="958">
        <f t="shared" si="14"/>
        <v>7</v>
      </c>
      <c r="AO18" s="956" t="s">
        <v>117</v>
      </c>
      <c r="AP18" s="957" t="s">
        <v>117</v>
      </c>
      <c r="AQ18" s="958">
        <f t="shared" si="15"/>
        <v>0</v>
      </c>
      <c r="AR18" s="956" t="s">
        <v>117</v>
      </c>
      <c r="AS18" s="957" t="s">
        <v>117</v>
      </c>
      <c r="AT18" s="958">
        <f t="shared" si="16"/>
        <v>0</v>
      </c>
      <c r="AU18" s="959">
        <f t="shared" si="17"/>
        <v>7</v>
      </c>
      <c r="AV18" s="960">
        <f t="shared" si="18"/>
        <v>5</v>
      </c>
      <c r="AW18" s="961">
        <f t="shared" si="19"/>
        <v>12</v>
      </c>
      <c r="AX18" s="959">
        <f t="shared" si="20"/>
        <v>0</v>
      </c>
      <c r="AY18" s="960">
        <f t="shared" si="21"/>
        <v>0</v>
      </c>
      <c r="AZ18" s="961">
        <f t="shared" si="22"/>
        <v>0</v>
      </c>
      <c r="BA18" s="959">
        <f t="shared" si="23"/>
        <v>1</v>
      </c>
      <c r="BB18" s="960">
        <f t="shared" si="24"/>
        <v>0</v>
      </c>
      <c r="BC18" s="962">
        <f t="shared" si="25"/>
        <v>1</v>
      </c>
      <c r="BD18" s="963">
        <f t="shared" si="26"/>
        <v>13</v>
      </c>
    </row>
    <row r="19" spans="1:56" x14ac:dyDescent="0.2">
      <c r="A19" s="955" t="s">
        <v>319</v>
      </c>
      <c r="B19" s="964" t="s">
        <v>117</v>
      </c>
      <c r="C19" s="965" t="s">
        <v>117</v>
      </c>
      <c r="D19" s="966">
        <f t="shared" si="0"/>
        <v>0</v>
      </c>
      <c r="E19" s="964" t="s">
        <v>117</v>
      </c>
      <c r="F19" s="965" t="s">
        <v>117</v>
      </c>
      <c r="G19" s="966">
        <f t="shared" si="1"/>
        <v>0</v>
      </c>
      <c r="H19" s="964" t="s">
        <v>117</v>
      </c>
      <c r="I19" s="965" t="s">
        <v>117</v>
      </c>
      <c r="J19" s="966">
        <f t="shared" si="2"/>
        <v>0</v>
      </c>
      <c r="K19" s="964" t="s">
        <v>117</v>
      </c>
      <c r="L19" s="965" t="s">
        <v>117</v>
      </c>
      <c r="M19" s="966">
        <f t="shared" si="3"/>
        <v>0</v>
      </c>
      <c r="N19" s="964" t="s">
        <v>117</v>
      </c>
      <c r="O19" s="965" t="s">
        <v>117</v>
      </c>
      <c r="P19" s="966">
        <f t="shared" si="4"/>
        <v>0</v>
      </c>
      <c r="Q19" s="964" t="s">
        <v>117</v>
      </c>
      <c r="R19" s="965" t="s">
        <v>117</v>
      </c>
      <c r="S19" s="966">
        <f t="shared" si="5"/>
        <v>0</v>
      </c>
      <c r="T19" s="964" t="s">
        <v>117</v>
      </c>
      <c r="U19" s="965" t="s">
        <v>117</v>
      </c>
      <c r="V19" s="966" t="s">
        <v>117</v>
      </c>
      <c r="W19" s="964" t="s">
        <v>117</v>
      </c>
      <c r="X19" s="965" t="s">
        <v>117</v>
      </c>
      <c r="Y19" s="966" t="s">
        <v>117</v>
      </c>
      <c r="Z19" s="956">
        <f t="shared" si="27"/>
        <v>0</v>
      </c>
      <c r="AA19" s="957">
        <f t="shared" si="28"/>
        <v>0</v>
      </c>
      <c r="AB19" s="958">
        <f t="shared" si="29"/>
        <v>0</v>
      </c>
      <c r="AC19" s="964" t="s">
        <v>117</v>
      </c>
      <c r="AD19" s="965">
        <v>2</v>
      </c>
      <c r="AE19" s="966">
        <f t="shared" si="11"/>
        <v>2</v>
      </c>
      <c r="AF19" s="956" t="s">
        <v>117</v>
      </c>
      <c r="AG19" s="957" t="s">
        <v>117</v>
      </c>
      <c r="AH19" s="966">
        <f t="shared" si="12"/>
        <v>0</v>
      </c>
      <c r="AI19" s="956" t="s">
        <v>117</v>
      </c>
      <c r="AJ19" s="957" t="s">
        <v>117</v>
      </c>
      <c r="AK19" s="958">
        <f t="shared" si="13"/>
        <v>0</v>
      </c>
      <c r="AL19" s="964" t="s">
        <v>117</v>
      </c>
      <c r="AM19" s="965">
        <v>1</v>
      </c>
      <c r="AN19" s="958">
        <f t="shared" si="14"/>
        <v>1</v>
      </c>
      <c r="AO19" s="956" t="s">
        <v>117</v>
      </c>
      <c r="AP19" s="957" t="s">
        <v>117</v>
      </c>
      <c r="AQ19" s="958">
        <f t="shared" si="15"/>
        <v>0</v>
      </c>
      <c r="AR19" s="956" t="s">
        <v>117</v>
      </c>
      <c r="AS19" s="957" t="s">
        <v>117</v>
      </c>
      <c r="AT19" s="958">
        <f t="shared" si="16"/>
        <v>0</v>
      </c>
      <c r="AU19" s="959">
        <f t="shared" si="17"/>
        <v>0</v>
      </c>
      <c r="AV19" s="960">
        <f t="shared" si="18"/>
        <v>3</v>
      </c>
      <c r="AW19" s="961">
        <f t="shared" si="19"/>
        <v>3</v>
      </c>
      <c r="AX19" s="959">
        <f t="shared" si="20"/>
        <v>0</v>
      </c>
      <c r="AY19" s="960">
        <f t="shared" si="21"/>
        <v>0</v>
      </c>
      <c r="AZ19" s="961">
        <f t="shared" si="22"/>
        <v>0</v>
      </c>
      <c r="BA19" s="959">
        <f t="shared" si="23"/>
        <v>0</v>
      </c>
      <c r="BB19" s="960">
        <f t="shared" si="24"/>
        <v>0</v>
      </c>
      <c r="BC19" s="962">
        <f t="shared" si="25"/>
        <v>0</v>
      </c>
      <c r="BD19" s="963">
        <f t="shared" si="26"/>
        <v>3</v>
      </c>
    </row>
    <row r="20" spans="1:56" x14ac:dyDescent="0.2">
      <c r="A20" s="955" t="s">
        <v>10</v>
      </c>
      <c r="B20" s="964" t="s">
        <v>117</v>
      </c>
      <c r="C20" s="965">
        <v>7</v>
      </c>
      <c r="D20" s="966">
        <f t="shared" si="0"/>
        <v>7</v>
      </c>
      <c r="E20" s="964" t="s">
        <v>117</v>
      </c>
      <c r="F20" s="965" t="s">
        <v>117</v>
      </c>
      <c r="G20" s="966">
        <f t="shared" si="1"/>
        <v>0</v>
      </c>
      <c r="H20" s="964" t="s">
        <v>117</v>
      </c>
      <c r="I20" s="965" t="s">
        <v>117</v>
      </c>
      <c r="J20" s="966">
        <f t="shared" si="2"/>
        <v>0</v>
      </c>
      <c r="K20" s="964" t="s">
        <v>117</v>
      </c>
      <c r="L20" s="965" t="s">
        <v>117</v>
      </c>
      <c r="M20" s="966">
        <f t="shared" si="3"/>
        <v>0</v>
      </c>
      <c r="N20" s="964" t="s">
        <v>117</v>
      </c>
      <c r="O20" s="965">
        <v>1</v>
      </c>
      <c r="P20" s="966">
        <f t="shared" si="4"/>
        <v>1</v>
      </c>
      <c r="Q20" s="964" t="s">
        <v>117</v>
      </c>
      <c r="R20" s="965">
        <v>1</v>
      </c>
      <c r="S20" s="966">
        <f t="shared" si="5"/>
        <v>1</v>
      </c>
      <c r="T20" s="964" t="s">
        <v>117</v>
      </c>
      <c r="U20" s="965">
        <v>7</v>
      </c>
      <c r="V20" s="966">
        <f t="shared" ref="V20:V36" si="30">SUM(D20,M20)</f>
        <v>7</v>
      </c>
      <c r="W20" s="964" t="s">
        <v>117</v>
      </c>
      <c r="X20" s="965">
        <v>1</v>
      </c>
      <c r="Y20" s="966">
        <f t="shared" ref="Y20:Y36" si="31">SUM(G20,P20)</f>
        <v>1</v>
      </c>
      <c r="Z20" s="956">
        <f t="shared" si="27"/>
        <v>0</v>
      </c>
      <c r="AA20" s="957">
        <f t="shared" si="28"/>
        <v>1</v>
      </c>
      <c r="AB20" s="958">
        <f t="shared" si="29"/>
        <v>1</v>
      </c>
      <c r="AC20" s="964" t="s">
        <v>117</v>
      </c>
      <c r="AD20" s="965">
        <v>7</v>
      </c>
      <c r="AE20" s="966">
        <f t="shared" si="11"/>
        <v>7</v>
      </c>
      <c r="AF20" s="956" t="s">
        <v>117</v>
      </c>
      <c r="AG20" s="957">
        <v>2</v>
      </c>
      <c r="AH20" s="966">
        <f t="shared" si="12"/>
        <v>2</v>
      </c>
      <c r="AI20" s="956" t="s">
        <v>117</v>
      </c>
      <c r="AJ20" s="957" t="s">
        <v>117</v>
      </c>
      <c r="AK20" s="958">
        <f t="shared" si="13"/>
        <v>0</v>
      </c>
      <c r="AL20" s="964">
        <v>2</v>
      </c>
      <c r="AM20" s="965">
        <v>4</v>
      </c>
      <c r="AN20" s="958">
        <f t="shared" si="14"/>
        <v>6</v>
      </c>
      <c r="AO20" s="956" t="s">
        <v>117</v>
      </c>
      <c r="AP20" s="957" t="s">
        <v>117</v>
      </c>
      <c r="AQ20" s="958">
        <f t="shared" si="15"/>
        <v>0</v>
      </c>
      <c r="AR20" s="956" t="s">
        <v>117</v>
      </c>
      <c r="AS20" s="957" t="s">
        <v>117</v>
      </c>
      <c r="AT20" s="958">
        <f t="shared" si="16"/>
        <v>0</v>
      </c>
      <c r="AU20" s="959">
        <f t="shared" si="17"/>
        <v>2</v>
      </c>
      <c r="AV20" s="960">
        <f t="shared" si="18"/>
        <v>18</v>
      </c>
      <c r="AW20" s="961">
        <f t="shared" si="19"/>
        <v>20</v>
      </c>
      <c r="AX20" s="959">
        <f t="shared" si="20"/>
        <v>0</v>
      </c>
      <c r="AY20" s="960">
        <f t="shared" si="21"/>
        <v>3</v>
      </c>
      <c r="AZ20" s="961">
        <f t="shared" si="22"/>
        <v>3</v>
      </c>
      <c r="BA20" s="959">
        <f t="shared" si="23"/>
        <v>0</v>
      </c>
      <c r="BB20" s="960">
        <f t="shared" si="24"/>
        <v>1</v>
      </c>
      <c r="BC20" s="962">
        <f t="shared" si="25"/>
        <v>1</v>
      </c>
      <c r="BD20" s="963">
        <f t="shared" si="26"/>
        <v>24</v>
      </c>
    </row>
    <row r="21" spans="1:56" x14ac:dyDescent="0.2">
      <c r="A21" s="955" t="s">
        <v>12</v>
      </c>
      <c r="B21" s="964" t="s">
        <v>117</v>
      </c>
      <c r="C21" s="965">
        <v>1</v>
      </c>
      <c r="D21" s="966">
        <f t="shared" si="0"/>
        <v>1</v>
      </c>
      <c r="E21" s="964" t="s">
        <v>117</v>
      </c>
      <c r="F21" s="965" t="s">
        <v>117</v>
      </c>
      <c r="G21" s="966">
        <f t="shared" si="1"/>
        <v>0</v>
      </c>
      <c r="H21" s="964">
        <v>2</v>
      </c>
      <c r="I21" s="965">
        <v>2</v>
      </c>
      <c r="J21" s="966">
        <f t="shared" si="2"/>
        <v>4</v>
      </c>
      <c r="K21" s="964">
        <v>3</v>
      </c>
      <c r="L21" s="965">
        <v>3</v>
      </c>
      <c r="M21" s="966">
        <f t="shared" si="3"/>
        <v>6</v>
      </c>
      <c r="N21" s="964" t="s">
        <v>117</v>
      </c>
      <c r="O21" s="965" t="s">
        <v>117</v>
      </c>
      <c r="P21" s="966">
        <f t="shared" si="4"/>
        <v>0</v>
      </c>
      <c r="Q21" s="964" t="s">
        <v>117</v>
      </c>
      <c r="R21" s="965">
        <v>1</v>
      </c>
      <c r="S21" s="966">
        <f t="shared" si="5"/>
        <v>1</v>
      </c>
      <c r="T21" s="964">
        <v>3</v>
      </c>
      <c r="U21" s="965">
        <v>4</v>
      </c>
      <c r="V21" s="966">
        <f t="shared" si="30"/>
        <v>7</v>
      </c>
      <c r="W21" s="964" t="s">
        <v>117</v>
      </c>
      <c r="X21" s="965" t="s">
        <v>117</v>
      </c>
      <c r="Y21" s="966">
        <f t="shared" si="31"/>
        <v>0</v>
      </c>
      <c r="Z21" s="956">
        <f t="shared" si="27"/>
        <v>2</v>
      </c>
      <c r="AA21" s="957">
        <f t="shared" si="28"/>
        <v>3</v>
      </c>
      <c r="AB21" s="958">
        <f t="shared" si="29"/>
        <v>5</v>
      </c>
      <c r="AC21" s="964">
        <v>1</v>
      </c>
      <c r="AD21" s="965">
        <v>5</v>
      </c>
      <c r="AE21" s="966">
        <f t="shared" si="11"/>
        <v>6</v>
      </c>
      <c r="AF21" s="956" t="s">
        <v>117</v>
      </c>
      <c r="AG21" s="957">
        <v>2</v>
      </c>
      <c r="AH21" s="966">
        <f t="shared" si="12"/>
        <v>2</v>
      </c>
      <c r="AI21" s="956" t="s">
        <v>117</v>
      </c>
      <c r="AJ21" s="957">
        <v>1</v>
      </c>
      <c r="AK21" s="958">
        <f t="shared" si="13"/>
        <v>1</v>
      </c>
      <c r="AL21" s="964">
        <v>3</v>
      </c>
      <c r="AM21" s="965" t="s">
        <v>117</v>
      </c>
      <c r="AN21" s="958">
        <f t="shared" si="14"/>
        <v>3</v>
      </c>
      <c r="AO21" s="956" t="s">
        <v>117</v>
      </c>
      <c r="AP21" s="957">
        <v>2</v>
      </c>
      <c r="AQ21" s="958">
        <f t="shared" si="15"/>
        <v>2</v>
      </c>
      <c r="AR21" s="956" t="s">
        <v>117</v>
      </c>
      <c r="AS21" s="957" t="s">
        <v>117</v>
      </c>
      <c r="AT21" s="958">
        <f t="shared" si="16"/>
        <v>0</v>
      </c>
      <c r="AU21" s="959">
        <f t="shared" si="17"/>
        <v>7</v>
      </c>
      <c r="AV21" s="960">
        <f t="shared" si="18"/>
        <v>9</v>
      </c>
      <c r="AW21" s="961">
        <f t="shared" si="19"/>
        <v>16</v>
      </c>
      <c r="AX21" s="959">
        <f t="shared" si="20"/>
        <v>0</v>
      </c>
      <c r="AY21" s="960">
        <f t="shared" si="21"/>
        <v>4</v>
      </c>
      <c r="AZ21" s="961">
        <f t="shared" si="22"/>
        <v>4</v>
      </c>
      <c r="BA21" s="959">
        <f t="shared" si="23"/>
        <v>2</v>
      </c>
      <c r="BB21" s="960">
        <f t="shared" si="24"/>
        <v>4</v>
      </c>
      <c r="BC21" s="962">
        <f t="shared" si="25"/>
        <v>6</v>
      </c>
      <c r="BD21" s="963">
        <f t="shared" si="26"/>
        <v>26</v>
      </c>
    </row>
    <row r="22" spans="1:56" x14ac:dyDescent="0.2">
      <c r="A22" s="955" t="s">
        <v>14</v>
      </c>
      <c r="B22" s="964">
        <v>236</v>
      </c>
      <c r="C22" s="965">
        <v>255</v>
      </c>
      <c r="D22" s="966">
        <f t="shared" si="0"/>
        <v>491</v>
      </c>
      <c r="E22" s="964">
        <v>14</v>
      </c>
      <c r="F22" s="965">
        <v>17</v>
      </c>
      <c r="G22" s="966">
        <f t="shared" si="1"/>
        <v>31</v>
      </c>
      <c r="H22" s="964">
        <v>18</v>
      </c>
      <c r="I22" s="965">
        <v>10</v>
      </c>
      <c r="J22" s="966">
        <f t="shared" si="2"/>
        <v>28</v>
      </c>
      <c r="K22" s="964">
        <v>319</v>
      </c>
      <c r="L22" s="965">
        <v>337</v>
      </c>
      <c r="M22" s="966">
        <f t="shared" si="3"/>
        <v>656</v>
      </c>
      <c r="N22" s="964">
        <v>4</v>
      </c>
      <c r="O22" s="965">
        <v>8</v>
      </c>
      <c r="P22" s="966">
        <f t="shared" si="4"/>
        <v>12</v>
      </c>
      <c r="Q22" s="964">
        <v>9</v>
      </c>
      <c r="R22" s="965">
        <v>6</v>
      </c>
      <c r="S22" s="966">
        <f t="shared" si="5"/>
        <v>15</v>
      </c>
      <c r="T22" s="964">
        <v>555</v>
      </c>
      <c r="U22" s="965">
        <v>592</v>
      </c>
      <c r="V22" s="966">
        <f t="shared" si="30"/>
        <v>1147</v>
      </c>
      <c r="W22" s="964">
        <v>18</v>
      </c>
      <c r="X22" s="965">
        <v>25</v>
      </c>
      <c r="Y22" s="966">
        <f t="shared" si="31"/>
        <v>43</v>
      </c>
      <c r="Z22" s="956">
        <f t="shared" si="27"/>
        <v>27</v>
      </c>
      <c r="AA22" s="957">
        <f t="shared" si="28"/>
        <v>16</v>
      </c>
      <c r="AB22" s="958">
        <f t="shared" si="29"/>
        <v>43</v>
      </c>
      <c r="AC22" s="964">
        <v>656</v>
      </c>
      <c r="AD22" s="965">
        <v>733</v>
      </c>
      <c r="AE22" s="966">
        <f t="shared" si="11"/>
        <v>1389</v>
      </c>
      <c r="AF22" s="956">
        <v>45</v>
      </c>
      <c r="AG22" s="957">
        <v>67</v>
      </c>
      <c r="AH22" s="966">
        <f t="shared" si="12"/>
        <v>112</v>
      </c>
      <c r="AI22" s="956">
        <v>21</v>
      </c>
      <c r="AJ22" s="957">
        <v>25</v>
      </c>
      <c r="AK22" s="958">
        <f t="shared" si="13"/>
        <v>46</v>
      </c>
      <c r="AL22" s="964">
        <v>676</v>
      </c>
      <c r="AM22" s="965">
        <v>952</v>
      </c>
      <c r="AN22" s="958">
        <f t="shared" si="14"/>
        <v>1628</v>
      </c>
      <c r="AO22" s="956">
        <v>62</v>
      </c>
      <c r="AP22" s="957">
        <v>107</v>
      </c>
      <c r="AQ22" s="958">
        <f t="shared" si="15"/>
        <v>169</v>
      </c>
      <c r="AR22" s="956">
        <v>16</v>
      </c>
      <c r="AS22" s="957">
        <v>20</v>
      </c>
      <c r="AT22" s="958">
        <f t="shared" si="16"/>
        <v>36</v>
      </c>
      <c r="AU22" s="959">
        <f t="shared" si="17"/>
        <v>1887</v>
      </c>
      <c r="AV22" s="960">
        <f t="shared" si="18"/>
        <v>2277</v>
      </c>
      <c r="AW22" s="961">
        <f t="shared" si="19"/>
        <v>4164</v>
      </c>
      <c r="AX22" s="959">
        <f t="shared" si="20"/>
        <v>125</v>
      </c>
      <c r="AY22" s="960">
        <f t="shared" si="21"/>
        <v>199</v>
      </c>
      <c r="AZ22" s="961">
        <f t="shared" si="22"/>
        <v>324</v>
      </c>
      <c r="BA22" s="959">
        <f t="shared" si="23"/>
        <v>64</v>
      </c>
      <c r="BB22" s="960">
        <f t="shared" si="24"/>
        <v>61</v>
      </c>
      <c r="BC22" s="962">
        <f t="shared" si="25"/>
        <v>125</v>
      </c>
      <c r="BD22" s="963">
        <f t="shared" si="26"/>
        <v>4613</v>
      </c>
    </row>
    <row r="23" spans="1:56" x14ac:dyDescent="0.2">
      <c r="A23" s="955" t="s">
        <v>15</v>
      </c>
      <c r="B23" s="964" t="s">
        <v>117</v>
      </c>
      <c r="C23" s="965" t="s">
        <v>117</v>
      </c>
      <c r="D23" s="966">
        <f t="shared" si="0"/>
        <v>0</v>
      </c>
      <c r="E23" s="964" t="s">
        <v>117</v>
      </c>
      <c r="F23" s="965" t="s">
        <v>117</v>
      </c>
      <c r="G23" s="966">
        <f t="shared" si="1"/>
        <v>0</v>
      </c>
      <c r="H23" s="964" t="s">
        <v>117</v>
      </c>
      <c r="I23" s="965" t="s">
        <v>117</v>
      </c>
      <c r="J23" s="966">
        <f t="shared" si="2"/>
        <v>0</v>
      </c>
      <c r="K23" s="964" t="s">
        <v>117</v>
      </c>
      <c r="L23" s="965" t="s">
        <v>117</v>
      </c>
      <c r="M23" s="966">
        <f t="shared" si="3"/>
        <v>0</v>
      </c>
      <c r="N23" s="964" t="s">
        <v>117</v>
      </c>
      <c r="O23" s="965" t="s">
        <v>117</v>
      </c>
      <c r="P23" s="966">
        <f t="shared" si="4"/>
        <v>0</v>
      </c>
      <c r="Q23" s="964" t="s">
        <v>117</v>
      </c>
      <c r="R23" s="965" t="s">
        <v>117</v>
      </c>
      <c r="S23" s="966">
        <f t="shared" si="5"/>
        <v>0</v>
      </c>
      <c r="T23" s="964" t="s">
        <v>117</v>
      </c>
      <c r="U23" s="965" t="s">
        <v>117</v>
      </c>
      <c r="V23" s="966">
        <f t="shared" si="30"/>
        <v>0</v>
      </c>
      <c r="W23" s="964" t="s">
        <v>117</v>
      </c>
      <c r="X23" s="965" t="s">
        <v>117</v>
      </c>
      <c r="Y23" s="966">
        <f t="shared" si="31"/>
        <v>0</v>
      </c>
      <c r="Z23" s="956">
        <f t="shared" si="27"/>
        <v>0</v>
      </c>
      <c r="AA23" s="957">
        <f t="shared" si="28"/>
        <v>0</v>
      </c>
      <c r="AB23" s="958">
        <f t="shared" si="29"/>
        <v>0</v>
      </c>
      <c r="AC23" s="964" t="s">
        <v>117</v>
      </c>
      <c r="AD23" s="965">
        <v>1</v>
      </c>
      <c r="AE23" s="966">
        <f t="shared" si="11"/>
        <v>1</v>
      </c>
      <c r="AF23" s="956" t="s">
        <v>117</v>
      </c>
      <c r="AG23" s="957" t="s">
        <v>117</v>
      </c>
      <c r="AH23" s="966">
        <f t="shared" si="12"/>
        <v>0</v>
      </c>
      <c r="AI23" s="956" t="s">
        <v>117</v>
      </c>
      <c r="AJ23" s="957" t="s">
        <v>117</v>
      </c>
      <c r="AK23" s="958">
        <f t="shared" si="13"/>
        <v>0</v>
      </c>
      <c r="AL23" s="964" t="s">
        <v>117</v>
      </c>
      <c r="AM23" s="965" t="s">
        <v>117</v>
      </c>
      <c r="AN23" s="958">
        <f t="shared" si="14"/>
        <v>0</v>
      </c>
      <c r="AO23" s="956" t="s">
        <v>117</v>
      </c>
      <c r="AP23" s="957" t="s">
        <v>117</v>
      </c>
      <c r="AQ23" s="958">
        <f t="shared" si="15"/>
        <v>0</v>
      </c>
      <c r="AR23" s="956" t="s">
        <v>117</v>
      </c>
      <c r="AS23" s="957" t="s">
        <v>117</v>
      </c>
      <c r="AT23" s="958">
        <f t="shared" si="16"/>
        <v>0</v>
      </c>
      <c r="AU23" s="959">
        <f t="shared" si="17"/>
        <v>0</v>
      </c>
      <c r="AV23" s="960">
        <f t="shared" si="18"/>
        <v>1</v>
      </c>
      <c r="AW23" s="961">
        <f t="shared" si="19"/>
        <v>1</v>
      </c>
      <c r="AX23" s="959">
        <f t="shared" si="20"/>
        <v>0</v>
      </c>
      <c r="AY23" s="960">
        <f t="shared" si="21"/>
        <v>0</v>
      </c>
      <c r="AZ23" s="961">
        <f t="shared" si="22"/>
        <v>0</v>
      </c>
      <c r="BA23" s="959">
        <f t="shared" si="23"/>
        <v>0</v>
      </c>
      <c r="BB23" s="960">
        <f t="shared" si="24"/>
        <v>0</v>
      </c>
      <c r="BC23" s="962">
        <f t="shared" si="25"/>
        <v>0</v>
      </c>
      <c r="BD23" s="963">
        <f t="shared" si="26"/>
        <v>1</v>
      </c>
    </row>
    <row r="24" spans="1:56" x14ac:dyDescent="0.2">
      <c r="A24" s="955" t="s">
        <v>127</v>
      </c>
      <c r="B24" s="964" t="s">
        <v>117</v>
      </c>
      <c r="C24" s="965" t="s">
        <v>117</v>
      </c>
      <c r="D24" s="966">
        <f t="shared" si="0"/>
        <v>0</v>
      </c>
      <c r="E24" s="964" t="s">
        <v>117</v>
      </c>
      <c r="F24" s="965" t="s">
        <v>117</v>
      </c>
      <c r="G24" s="966">
        <f t="shared" si="1"/>
        <v>0</v>
      </c>
      <c r="H24" s="964" t="s">
        <v>117</v>
      </c>
      <c r="I24" s="965">
        <v>1</v>
      </c>
      <c r="J24" s="966">
        <f t="shared" si="2"/>
        <v>1</v>
      </c>
      <c r="K24" s="964" t="s">
        <v>117</v>
      </c>
      <c r="L24" s="965">
        <v>1</v>
      </c>
      <c r="M24" s="966">
        <f t="shared" si="3"/>
        <v>1</v>
      </c>
      <c r="N24" s="964" t="s">
        <v>117</v>
      </c>
      <c r="O24" s="965" t="s">
        <v>117</v>
      </c>
      <c r="P24" s="966">
        <f t="shared" si="4"/>
        <v>0</v>
      </c>
      <c r="Q24" s="964" t="s">
        <v>117</v>
      </c>
      <c r="R24" s="965" t="s">
        <v>117</v>
      </c>
      <c r="S24" s="966">
        <f t="shared" si="5"/>
        <v>0</v>
      </c>
      <c r="T24" s="964" t="s">
        <v>117</v>
      </c>
      <c r="U24" s="965">
        <v>1</v>
      </c>
      <c r="V24" s="966">
        <f t="shared" si="30"/>
        <v>1</v>
      </c>
      <c r="W24" s="964" t="s">
        <v>117</v>
      </c>
      <c r="X24" s="965" t="s">
        <v>117</v>
      </c>
      <c r="Y24" s="966">
        <f t="shared" si="31"/>
        <v>0</v>
      </c>
      <c r="Z24" s="956">
        <f t="shared" si="27"/>
        <v>0</v>
      </c>
      <c r="AA24" s="957">
        <f t="shared" si="28"/>
        <v>1</v>
      </c>
      <c r="AB24" s="958">
        <f t="shared" si="29"/>
        <v>1</v>
      </c>
      <c r="AC24" s="964">
        <v>1</v>
      </c>
      <c r="AD24" s="965">
        <v>3</v>
      </c>
      <c r="AE24" s="966">
        <f t="shared" si="11"/>
        <v>4</v>
      </c>
      <c r="AF24" s="956" t="s">
        <v>117</v>
      </c>
      <c r="AG24" s="957" t="s">
        <v>117</v>
      </c>
      <c r="AH24" s="966">
        <f t="shared" si="12"/>
        <v>0</v>
      </c>
      <c r="AI24" s="956" t="s">
        <v>117</v>
      </c>
      <c r="AJ24" s="957" t="s">
        <v>117</v>
      </c>
      <c r="AK24" s="958">
        <f t="shared" si="13"/>
        <v>0</v>
      </c>
      <c r="AL24" s="964" t="s">
        <v>117</v>
      </c>
      <c r="AM24" s="965">
        <v>1</v>
      </c>
      <c r="AN24" s="958">
        <f t="shared" si="14"/>
        <v>1</v>
      </c>
      <c r="AO24" s="956" t="s">
        <v>117</v>
      </c>
      <c r="AP24" s="957" t="s">
        <v>117</v>
      </c>
      <c r="AQ24" s="958">
        <f t="shared" si="15"/>
        <v>0</v>
      </c>
      <c r="AR24" s="956" t="s">
        <v>117</v>
      </c>
      <c r="AS24" s="957" t="s">
        <v>117</v>
      </c>
      <c r="AT24" s="958">
        <f t="shared" si="16"/>
        <v>0</v>
      </c>
      <c r="AU24" s="959">
        <f t="shared" si="17"/>
        <v>1</v>
      </c>
      <c r="AV24" s="960">
        <f t="shared" si="18"/>
        <v>5</v>
      </c>
      <c r="AW24" s="961">
        <f t="shared" si="19"/>
        <v>6</v>
      </c>
      <c r="AX24" s="959">
        <f t="shared" si="20"/>
        <v>0</v>
      </c>
      <c r="AY24" s="960">
        <f t="shared" si="21"/>
        <v>0</v>
      </c>
      <c r="AZ24" s="961">
        <f t="shared" si="22"/>
        <v>0</v>
      </c>
      <c r="BA24" s="959">
        <f t="shared" si="23"/>
        <v>0</v>
      </c>
      <c r="BB24" s="960">
        <f t="shared" si="24"/>
        <v>1</v>
      </c>
      <c r="BC24" s="962">
        <f t="shared" si="25"/>
        <v>1</v>
      </c>
      <c r="BD24" s="963">
        <f t="shared" si="26"/>
        <v>7</v>
      </c>
    </row>
    <row r="25" spans="1:56" x14ac:dyDescent="0.2">
      <c r="A25" s="955" t="s">
        <v>17</v>
      </c>
      <c r="B25" s="956">
        <v>4</v>
      </c>
      <c r="C25" s="957">
        <v>4</v>
      </c>
      <c r="D25" s="958">
        <f t="shared" si="0"/>
        <v>8</v>
      </c>
      <c r="E25" s="956" t="s">
        <v>117</v>
      </c>
      <c r="F25" s="957" t="s">
        <v>117</v>
      </c>
      <c r="G25" s="958">
        <f t="shared" si="1"/>
        <v>0</v>
      </c>
      <c r="H25" s="956" t="s">
        <v>117</v>
      </c>
      <c r="I25" s="957" t="s">
        <v>117</v>
      </c>
      <c r="J25" s="966">
        <f t="shared" si="2"/>
        <v>0</v>
      </c>
      <c r="K25" s="956">
        <v>1</v>
      </c>
      <c r="L25" s="957">
        <v>8</v>
      </c>
      <c r="M25" s="958">
        <f t="shared" si="3"/>
        <v>9</v>
      </c>
      <c r="N25" s="956" t="s">
        <v>117</v>
      </c>
      <c r="O25" s="957">
        <v>1</v>
      </c>
      <c r="P25" s="958">
        <f t="shared" si="4"/>
        <v>1</v>
      </c>
      <c r="Q25" s="956">
        <v>2</v>
      </c>
      <c r="R25" s="957" t="s">
        <v>117</v>
      </c>
      <c r="S25" s="966">
        <f t="shared" si="5"/>
        <v>2</v>
      </c>
      <c r="T25" s="956">
        <v>5</v>
      </c>
      <c r="U25" s="957">
        <v>12</v>
      </c>
      <c r="V25" s="958">
        <f t="shared" si="30"/>
        <v>17</v>
      </c>
      <c r="W25" s="956" t="s">
        <v>117</v>
      </c>
      <c r="X25" s="957">
        <v>1</v>
      </c>
      <c r="Y25" s="958">
        <f t="shared" si="31"/>
        <v>1</v>
      </c>
      <c r="Z25" s="956">
        <f t="shared" si="27"/>
        <v>2</v>
      </c>
      <c r="AA25" s="957">
        <f t="shared" si="28"/>
        <v>0</v>
      </c>
      <c r="AB25" s="958">
        <f t="shared" si="29"/>
        <v>2</v>
      </c>
      <c r="AC25" s="956">
        <v>4</v>
      </c>
      <c r="AD25" s="957">
        <v>7</v>
      </c>
      <c r="AE25" s="958">
        <f t="shared" si="11"/>
        <v>11</v>
      </c>
      <c r="AF25" s="956" t="s">
        <v>117</v>
      </c>
      <c r="AG25" s="957">
        <v>1</v>
      </c>
      <c r="AH25" s="966">
        <f t="shared" si="12"/>
        <v>1</v>
      </c>
      <c r="AI25" s="956" t="s">
        <v>117</v>
      </c>
      <c r="AJ25" s="957">
        <v>1</v>
      </c>
      <c r="AK25" s="958">
        <f t="shared" si="13"/>
        <v>1</v>
      </c>
      <c r="AL25" s="964" t="s">
        <v>117</v>
      </c>
      <c r="AM25" s="965">
        <v>12</v>
      </c>
      <c r="AN25" s="958">
        <f t="shared" si="14"/>
        <v>12</v>
      </c>
      <c r="AO25" s="956" t="s">
        <v>117</v>
      </c>
      <c r="AP25" s="957">
        <v>1</v>
      </c>
      <c r="AQ25" s="958">
        <f t="shared" si="15"/>
        <v>1</v>
      </c>
      <c r="AR25" s="956" t="s">
        <v>117</v>
      </c>
      <c r="AS25" s="957">
        <v>1</v>
      </c>
      <c r="AT25" s="958">
        <f t="shared" si="16"/>
        <v>1</v>
      </c>
      <c r="AU25" s="959">
        <f t="shared" si="17"/>
        <v>9</v>
      </c>
      <c r="AV25" s="960">
        <f t="shared" si="18"/>
        <v>31</v>
      </c>
      <c r="AW25" s="961">
        <f t="shared" si="19"/>
        <v>40</v>
      </c>
      <c r="AX25" s="959">
        <f t="shared" si="20"/>
        <v>0</v>
      </c>
      <c r="AY25" s="960">
        <f t="shared" si="21"/>
        <v>3</v>
      </c>
      <c r="AZ25" s="961">
        <f t="shared" si="22"/>
        <v>3</v>
      </c>
      <c r="BA25" s="959">
        <f t="shared" si="23"/>
        <v>2</v>
      </c>
      <c r="BB25" s="960">
        <f t="shared" si="24"/>
        <v>2</v>
      </c>
      <c r="BC25" s="962">
        <f t="shared" si="25"/>
        <v>4</v>
      </c>
      <c r="BD25" s="963">
        <f t="shared" si="26"/>
        <v>47</v>
      </c>
    </row>
    <row r="26" spans="1:56" x14ac:dyDescent="0.2">
      <c r="A26" s="955" t="s">
        <v>18</v>
      </c>
      <c r="B26" s="964" t="s">
        <v>117</v>
      </c>
      <c r="C26" s="965" t="s">
        <v>117</v>
      </c>
      <c r="D26" s="966">
        <f t="shared" si="0"/>
        <v>0</v>
      </c>
      <c r="E26" s="964" t="s">
        <v>117</v>
      </c>
      <c r="F26" s="965">
        <v>1</v>
      </c>
      <c r="G26" s="966">
        <f t="shared" si="1"/>
        <v>1</v>
      </c>
      <c r="H26" s="964" t="s">
        <v>117</v>
      </c>
      <c r="I26" s="965" t="s">
        <v>117</v>
      </c>
      <c r="J26" s="966">
        <f t="shared" si="2"/>
        <v>0</v>
      </c>
      <c r="K26" s="964" t="s">
        <v>117</v>
      </c>
      <c r="L26" s="965">
        <v>1</v>
      </c>
      <c r="M26" s="966">
        <f t="shared" si="3"/>
        <v>1</v>
      </c>
      <c r="N26" s="964" t="s">
        <v>117</v>
      </c>
      <c r="O26" s="965" t="s">
        <v>117</v>
      </c>
      <c r="P26" s="966">
        <f t="shared" si="4"/>
        <v>0</v>
      </c>
      <c r="Q26" s="964" t="s">
        <v>117</v>
      </c>
      <c r="R26" s="965" t="s">
        <v>117</v>
      </c>
      <c r="S26" s="966">
        <f t="shared" si="5"/>
        <v>0</v>
      </c>
      <c r="T26" s="964" t="s">
        <v>117</v>
      </c>
      <c r="U26" s="965">
        <v>1</v>
      </c>
      <c r="V26" s="966">
        <f t="shared" si="30"/>
        <v>1</v>
      </c>
      <c r="W26" s="964" t="s">
        <v>117</v>
      </c>
      <c r="X26" s="965">
        <v>1</v>
      </c>
      <c r="Y26" s="966">
        <f t="shared" si="31"/>
        <v>1</v>
      </c>
      <c r="Z26" s="956">
        <f t="shared" si="27"/>
        <v>0</v>
      </c>
      <c r="AA26" s="957">
        <f t="shared" si="28"/>
        <v>0</v>
      </c>
      <c r="AB26" s="958">
        <f t="shared" si="29"/>
        <v>0</v>
      </c>
      <c r="AC26" s="964" t="s">
        <v>117</v>
      </c>
      <c r="AD26" s="965" t="s">
        <v>117</v>
      </c>
      <c r="AE26" s="966">
        <f t="shared" si="11"/>
        <v>0</v>
      </c>
      <c r="AF26" s="956" t="s">
        <v>117</v>
      </c>
      <c r="AG26" s="957" t="s">
        <v>117</v>
      </c>
      <c r="AH26" s="966">
        <f t="shared" si="12"/>
        <v>0</v>
      </c>
      <c r="AI26" s="956" t="s">
        <v>117</v>
      </c>
      <c r="AJ26" s="957" t="s">
        <v>117</v>
      </c>
      <c r="AK26" s="958">
        <f t="shared" si="13"/>
        <v>0</v>
      </c>
      <c r="AL26" s="964" t="s">
        <v>117</v>
      </c>
      <c r="AM26" s="965" t="s">
        <v>117</v>
      </c>
      <c r="AN26" s="958">
        <f t="shared" si="14"/>
        <v>0</v>
      </c>
      <c r="AO26" s="956" t="s">
        <v>117</v>
      </c>
      <c r="AP26" s="957" t="s">
        <v>117</v>
      </c>
      <c r="AQ26" s="958">
        <f t="shared" si="15"/>
        <v>0</v>
      </c>
      <c r="AR26" s="956" t="s">
        <v>117</v>
      </c>
      <c r="AS26" s="957" t="s">
        <v>117</v>
      </c>
      <c r="AT26" s="958">
        <f t="shared" si="16"/>
        <v>0</v>
      </c>
      <c r="AU26" s="959">
        <f t="shared" si="17"/>
        <v>0</v>
      </c>
      <c r="AV26" s="960">
        <f t="shared" si="18"/>
        <v>1</v>
      </c>
      <c r="AW26" s="961">
        <f t="shared" si="19"/>
        <v>1</v>
      </c>
      <c r="AX26" s="959">
        <f t="shared" si="20"/>
        <v>0</v>
      </c>
      <c r="AY26" s="960">
        <f t="shared" si="21"/>
        <v>1</v>
      </c>
      <c r="AZ26" s="961">
        <f t="shared" si="22"/>
        <v>1</v>
      </c>
      <c r="BA26" s="959">
        <f t="shared" si="23"/>
        <v>0</v>
      </c>
      <c r="BB26" s="960">
        <f t="shared" si="24"/>
        <v>0</v>
      </c>
      <c r="BC26" s="962">
        <f t="shared" si="25"/>
        <v>0</v>
      </c>
      <c r="BD26" s="963">
        <f t="shared" si="26"/>
        <v>2</v>
      </c>
    </row>
    <row r="27" spans="1:56" x14ac:dyDescent="0.2">
      <c r="A27" s="955" t="s">
        <v>200</v>
      </c>
      <c r="B27" s="964" t="s">
        <v>117</v>
      </c>
      <c r="C27" s="965" t="s">
        <v>117</v>
      </c>
      <c r="D27" s="966">
        <f t="shared" si="0"/>
        <v>0</v>
      </c>
      <c r="E27" s="964" t="s">
        <v>117</v>
      </c>
      <c r="F27" s="965" t="s">
        <v>117</v>
      </c>
      <c r="G27" s="966">
        <f t="shared" si="1"/>
        <v>0</v>
      </c>
      <c r="H27" s="964" t="s">
        <v>117</v>
      </c>
      <c r="I27" s="965" t="s">
        <v>117</v>
      </c>
      <c r="J27" s="966">
        <f t="shared" si="2"/>
        <v>0</v>
      </c>
      <c r="K27" s="964" t="s">
        <v>117</v>
      </c>
      <c r="L27" s="965" t="s">
        <v>117</v>
      </c>
      <c r="M27" s="966">
        <f t="shared" si="3"/>
        <v>0</v>
      </c>
      <c r="N27" s="964" t="s">
        <v>117</v>
      </c>
      <c r="O27" s="965" t="s">
        <v>117</v>
      </c>
      <c r="P27" s="966">
        <f t="shared" si="4"/>
        <v>0</v>
      </c>
      <c r="Q27" s="964" t="s">
        <v>117</v>
      </c>
      <c r="R27" s="965" t="s">
        <v>117</v>
      </c>
      <c r="S27" s="966">
        <f t="shared" si="5"/>
        <v>0</v>
      </c>
      <c r="T27" s="964" t="s">
        <v>117</v>
      </c>
      <c r="U27" s="965" t="s">
        <v>117</v>
      </c>
      <c r="V27" s="966">
        <f t="shared" si="30"/>
        <v>0</v>
      </c>
      <c r="W27" s="964" t="s">
        <v>117</v>
      </c>
      <c r="X27" s="965" t="s">
        <v>117</v>
      </c>
      <c r="Y27" s="966">
        <f t="shared" si="31"/>
        <v>0</v>
      </c>
      <c r="Z27" s="956">
        <f t="shared" si="27"/>
        <v>0</v>
      </c>
      <c r="AA27" s="957">
        <f t="shared" si="28"/>
        <v>0</v>
      </c>
      <c r="AB27" s="958">
        <f t="shared" si="29"/>
        <v>0</v>
      </c>
      <c r="AC27" s="964" t="s">
        <v>117</v>
      </c>
      <c r="AD27" s="965" t="s">
        <v>117</v>
      </c>
      <c r="AE27" s="966">
        <f t="shared" si="11"/>
        <v>0</v>
      </c>
      <c r="AF27" s="956" t="s">
        <v>117</v>
      </c>
      <c r="AG27" s="957" t="s">
        <v>117</v>
      </c>
      <c r="AH27" s="966">
        <f t="shared" si="12"/>
        <v>0</v>
      </c>
      <c r="AI27" s="956" t="s">
        <v>117</v>
      </c>
      <c r="AJ27" s="957" t="s">
        <v>117</v>
      </c>
      <c r="AK27" s="958">
        <f t="shared" si="13"/>
        <v>0</v>
      </c>
      <c r="AL27" s="964" t="s">
        <v>117</v>
      </c>
      <c r="AM27" s="965">
        <v>1</v>
      </c>
      <c r="AN27" s="958">
        <f t="shared" si="14"/>
        <v>1</v>
      </c>
      <c r="AO27" s="956" t="s">
        <v>117</v>
      </c>
      <c r="AP27" s="957" t="s">
        <v>117</v>
      </c>
      <c r="AQ27" s="958">
        <f t="shared" si="15"/>
        <v>0</v>
      </c>
      <c r="AR27" s="956" t="s">
        <v>117</v>
      </c>
      <c r="AS27" s="957" t="s">
        <v>117</v>
      </c>
      <c r="AT27" s="958">
        <f t="shared" si="16"/>
        <v>0</v>
      </c>
      <c r="AU27" s="959">
        <f t="shared" si="17"/>
        <v>0</v>
      </c>
      <c r="AV27" s="960">
        <f t="shared" si="18"/>
        <v>1</v>
      </c>
      <c r="AW27" s="961">
        <f t="shared" si="19"/>
        <v>1</v>
      </c>
      <c r="AX27" s="959">
        <f t="shared" si="20"/>
        <v>0</v>
      </c>
      <c r="AY27" s="960">
        <f t="shared" si="21"/>
        <v>0</v>
      </c>
      <c r="AZ27" s="961">
        <f t="shared" si="22"/>
        <v>0</v>
      </c>
      <c r="BA27" s="959">
        <f t="shared" si="23"/>
        <v>0</v>
      </c>
      <c r="BB27" s="960">
        <f t="shared" si="24"/>
        <v>0</v>
      </c>
      <c r="BC27" s="962">
        <f t="shared" si="25"/>
        <v>0</v>
      </c>
      <c r="BD27" s="963">
        <f t="shared" si="26"/>
        <v>1</v>
      </c>
    </row>
    <row r="28" spans="1:56" x14ac:dyDescent="0.2">
      <c r="A28" s="955" t="s">
        <v>19</v>
      </c>
      <c r="B28" s="964" t="s">
        <v>117</v>
      </c>
      <c r="C28" s="965" t="s">
        <v>117</v>
      </c>
      <c r="D28" s="966">
        <f t="shared" si="0"/>
        <v>0</v>
      </c>
      <c r="E28" s="964" t="s">
        <v>117</v>
      </c>
      <c r="F28" s="965" t="s">
        <v>117</v>
      </c>
      <c r="G28" s="966">
        <f t="shared" si="1"/>
        <v>0</v>
      </c>
      <c r="H28" s="964" t="s">
        <v>117</v>
      </c>
      <c r="I28" s="965" t="s">
        <v>117</v>
      </c>
      <c r="J28" s="966">
        <f t="shared" si="2"/>
        <v>0</v>
      </c>
      <c r="K28" s="964" t="s">
        <v>117</v>
      </c>
      <c r="L28" s="965" t="s">
        <v>117</v>
      </c>
      <c r="M28" s="966">
        <f t="shared" si="3"/>
        <v>0</v>
      </c>
      <c r="N28" s="964" t="s">
        <v>117</v>
      </c>
      <c r="O28" s="965" t="s">
        <v>117</v>
      </c>
      <c r="P28" s="966">
        <f t="shared" si="4"/>
        <v>0</v>
      </c>
      <c r="Q28" s="964" t="s">
        <v>117</v>
      </c>
      <c r="R28" s="965" t="s">
        <v>117</v>
      </c>
      <c r="S28" s="966">
        <f t="shared" si="5"/>
        <v>0</v>
      </c>
      <c r="T28" s="964" t="s">
        <v>117</v>
      </c>
      <c r="U28" s="965" t="s">
        <v>117</v>
      </c>
      <c r="V28" s="966">
        <f t="shared" si="30"/>
        <v>0</v>
      </c>
      <c r="W28" s="964" t="s">
        <v>117</v>
      </c>
      <c r="X28" s="965" t="s">
        <v>117</v>
      </c>
      <c r="Y28" s="966">
        <f t="shared" si="31"/>
        <v>0</v>
      </c>
      <c r="Z28" s="956">
        <f t="shared" si="27"/>
        <v>0</v>
      </c>
      <c r="AA28" s="957">
        <f t="shared" si="28"/>
        <v>0</v>
      </c>
      <c r="AB28" s="958">
        <f t="shared" si="29"/>
        <v>0</v>
      </c>
      <c r="AC28" s="964">
        <v>1</v>
      </c>
      <c r="AD28" s="965">
        <v>4</v>
      </c>
      <c r="AE28" s="966">
        <f t="shared" si="11"/>
        <v>5</v>
      </c>
      <c r="AF28" s="956" t="s">
        <v>117</v>
      </c>
      <c r="AG28" s="957">
        <v>1</v>
      </c>
      <c r="AH28" s="966">
        <f t="shared" si="12"/>
        <v>1</v>
      </c>
      <c r="AI28" s="956">
        <v>1</v>
      </c>
      <c r="AJ28" s="957" t="s">
        <v>117</v>
      </c>
      <c r="AK28" s="958">
        <f t="shared" si="13"/>
        <v>1</v>
      </c>
      <c r="AL28" s="964" t="s">
        <v>117</v>
      </c>
      <c r="AM28" s="965">
        <v>3</v>
      </c>
      <c r="AN28" s="958">
        <f t="shared" si="14"/>
        <v>3</v>
      </c>
      <c r="AO28" s="956" t="s">
        <v>117</v>
      </c>
      <c r="AP28" s="957" t="s">
        <v>117</v>
      </c>
      <c r="AQ28" s="958">
        <f t="shared" si="15"/>
        <v>0</v>
      </c>
      <c r="AR28" s="956" t="s">
        <v>117</v>
      </c>
      <c r="AS28" s="957" t="s">
        <v>117</v>
      </c>
      <c r="AT28" s="958">
        <f t="shared" si="16"/>
        <v>0</v>
      </c>
      <c r="AU28" s="959">
        <f t="shared" si="17"/>
        <v>1</v>
      </c>
      <c r="AV28" s="960">
        <f t="shared" si="18"/>
        <v>7</v>
      </c>
      <c r="AW28" s="961">
        <f t="shared" si="19"/>
        <v>8</v>
      </c>
      <c r="AX28" s="959">
        <f t="shared" si="20"/>
        <v>0</v>
      </c>
      <c r="AY28" s="960">
        <f t="shared" si="21"/>
        <v>1</v>
      </c>
      <c r="AZ28" s="961">
        <f t="shared" si="22"/>
        <v>1</v>
      </c>
      <c r="BA28" s="959">
        <f t="shared" si="23"/>
        <v>1</v>
      </c>
      <c r="BB28" s="960">
        <f t="shared" si="24"/>
        <v>0</v>
      </c>
      <c r="BC28" s="962">
        <f t="shared" si="25"/>
        <v>1</v>
      </c>
      <c r="BD28" s="963">
        <f t="shared" si="26"/>
        <v>10</v>
      </c>
    </row>
    <row r="29" spans="1:56" x14ac:dyDescent="0.2">
      <c r="A29" s="955" t="s">
        <v>20</v>
      </c>
      <c r="B29" s="964">
        <v>9</v>
      </c>
      <c r="C29" s="965">
        <v>5</v>
      </c>
      <c r="D29" s="966">
        <f t="shared" si="0"/>
        <v>14</v>
      </c>
      <c r="E29" s="964" t="s">
        <v>117</v>
      </c>
      <c r="F29" s="965" t="s">
        <v>117</v>
      </c>
      <c r="G29" s="966">
        <f t="shared" si="1"/>
        <v>0</v>
      </c>
      <c r="H29" s="964">
        <v>2</v>
      </c>
      <c r="I29" s="965" t="s">
        <v>117</v>
      </c>
      <c r="J29" s="966">
        <f t="shared" si="2"/>
        <v>2</v>
      </c>
      <c r="K29" s="964">
        <v>31</v>
      </c>
      <c r="L29" s="965">
        <v>37</v>
      </c>
      <c r="M29" s="966">
        <f t="shared" si="3"/>
        <v>68</v>
      </c>
      <c r="N29" s="964">
        <v>2</v>
      </c>
      <c r="O29" s="965" t="s">
        <v>117</v>
      </c>
      <c r="P29" s="966">
        <f t="shared" si="4"/>
        <v>2</v>
      </c>
      <c r="Q29" s="964" t="s">
        <v>117</v>
      </c>
      <c r="R29" s="965" t="s">
        <v>117</v>
      </c>
      <c r="S29" s="966">
        <f t="shared" si="5"/>
        <v>0</v>
      </c>
      <c r="T29" s="964">
        <v>40</v>
      </c>
      <c r="U29" s="965">
        <v>42</v>
      </c>
      <c r="V29" s="966">
        <f t="shared" si="30"/>
        <v>82</v>
      </c>
      <c r="W29" s="964">
        <v>2</v>
      </c>
      <c r="X29" s="965" t="s">
        <v>117</v>
      </c>
      <c r="Y29" s="966">
        <f t="shared" si="31"/>
        <v>2</v>
      </c>
      <c r="Z29" s="956">
        <f t="shared" si="27"/>
        <v>2</v>
      </c>
      <c r="AA29" s="957">
        <f t="shared" si="28"/>
        <v>0</v>
      </c>
      <c r="AB29" s="958">
        <f t="shared" si="29"/>
        <v>2</v>
      </c>
      <c r="AC29" s="964">
        <v>43</v>
      </c>
      <c r="AD29" s="965">
        <v>38</v>
      </c>
      <c r="AE29" s="966">
        <f t="shared" si="11"/>
        <v>81</v>
      </c>
      <c r="AF29" s="956" t="s">
        <v>117</v>
      </c>
      <c r="AG29" s="957">
        <v>2</v>
      </c>
      <c r="AH29" s="966">
        <f t="shared" si="12"/>
        <v>2</v>
      </c>
      <c r="AI29" s="956" t="s">
        <v>117</v>
      </c>
      <c r="AJ29" s="957" t="s">
        <v>117</v>
      </c>
      <c r="AK29" s="958">
        <f t="shared" si="13"/>
        <v>0</v>
      </c>
      <c r="AL29" s="964">
        <v>33</v>
      </c>
      <c r="AM29" s="965">
        <v>45</v>
      </c>
      <c r="AN29" s="958">
        <f t="shared" si="14"/>
        <v>78</v>
      </c>
      <c r="AO29" s="956">
        <v>1</v>
      </c>
      <c r="AP29" s="957" t="s">
        <v>117</v>
      </c>
      <c r="AQ29" s="958">
        <f t="shared" si="15"/>
        <v>1</v>
      </c>
      <c r="AR29" s="956" t="s">
        <v>117</v>
      </c>
      <c r="AS29" s="957">
        <v>1</v>
      </c>
      <c r="AT29" s="958">
        <f t="shared" si="16"/>
        <v>1</v>
      </c>
      <c r="AU29" s="959">
        <f t="shared" si="17"/>
        <v>116</v>
      </c>
      <c r="AV29" s="960">
        <f t="shared" si="18"/>
        <v>125</v>
      </c>
      <c r="AW29" s="961">
        <f t="shared" si="19"/>
        <v>241</v>
      </c>
      <c r="AX29" s="959">
        <f t="shared" si="20"/>
        <v>3</v>
      </c>
      <c r="AY29" s="960">
        <f t="shared" si="21"/>
        <v>2</v>
      </c>
      <c r="AZ29" s="961">
        <f t="shared" si="22"/>
        <v>5</v>
      </c>
      <c r="BA29" s="959">
        <f t="shared" si="23"/>
        <v>2</v>
      </c>
      <c r="BB29" s="960">
        <f t="shared" si="24"/>
        <v>1</v>
      </c>
      <c r="BC29" s="962">
        <f t="shared" si="25"/>
        <v>3</v>
      </c>
      <c r="BD29" s="963">
        <f t="shared" si="26"/>
        <v>249</v>
      </c>
    </row>
    <row r="30" spans="1:56" x14ac:dyDescent="0.2">
      <c r="A30" s="955" t="s">
        <v>22</v>
      </c>
      <c r="B30" s="964" t="s">
        <v>117</v>
      </c>
      <c r="C30" s="965">
        <v>1</v>
      </c>
      <c r="D30" s="966">
        <f t="shared" si="0"/>
        <v>1</v>
      </c>
      <c r="E30" s="964" t="s">
        <v>117</v>
      </c>
      <c r="F30" s="965" t="s">
        <v>117</v>
      </c>
      <c r="G30" s="966">
        <f t="shared" si="1"/>
        <v>0</v>
      </c>
      <c r="H30" s="964" t="s">
        <v>117</v>
      </c>
      <c r="I30" s="965" t="s">
        <v>117</v>
      </c>
      <c r="J30" s="966">
        <f t="shared" si="2"/>
        <v>0</v>
      </c>
      <c r="K30" s="964" t="s">
        <v>117</v>
      </c>
      <c r="L30" s="965" t="s">
        <v>117</v>
      </c>
      <c r="M30" s="966">
        <f t="shared" si="3"/>
        <v>0</v>
      </c>
      <c r="N30" s="964" t="s">
        <v>117</v>
      </c>
      <c r="O30" s="965" t="s">
        <v>117</v>
      </c>
      <c r="P30" s="966">
        <f t="shared" si="4"/>
        <v>0</v>
      </c>
      <c r="Q30" s="964" t="s">
        <v>117</v>
      </c>
      <c r="R30" s="965" t="s">
        <v>117</v>
      </c>
      <c r="S30" s="966">
        <f t="shared" si="5"/>
        <v>0</v>
      </c>
      <c r="T30" s="964" t="s">
        <v>117</v>
      </c>
      <c r="U30" s="965">
        <v>1</v>
      </c>
      <c r="V30" s="966">
        <f t="shared" si="30"/>
        <v>1</v>
      </c>
      <c r="W30" s="964" t="s">
        <v>117</v>
      </c>
      <c r="X30" s="965" t="s">
        <v>117</v>
      </c>
      <c r="Y30" s="966">
        <f t="shared" si="31"/>
        <v>0</v>
      </c>
      <c r="Z30" s="956">
        <f t="shared" si="27"/>
        <v>0</v>
      </c>
      <c r="AA30" s="957">
        <f t="shared" si="28"/>
        <v>0</v>
      </c>
      <c r="AB30" s="958">
        <f t="shared" si="29"/>
        <v>0</v>
      </c>
      <c r="AC30" s="964" t="s">
        <v>117</v>
      </c>
      <c r="AD30" s="965">
        <v>1</v>
      </c>
      <c r="AE30" s="966">
        <f t="shared" si="11"/>
        <v>1</v>
      </c>
      <c r="AF30" s="956" t="s">
        <v>117</v>
      </c>
      <c r="AG30" s="957" t="s">
        <v>117</v>
      </c>
      <c r="AH30" s="966">
        <f t="shared" si="12"/>
        <v>0</v>
      </c>
      <c r="AI30" s="956" t="s">
        <v>117</v>
      </c>
      <c r="AJ30" s="957" t="s">
        <v>117</v>
      </c>
      <c r="AK30" s="958">
        <f t="shared" si="13"/>
        <v>0</v>
      </c>
      <c r="AL30" s="964" t="s">
        <v>117</v>
      </c>
      <c r="AM30" s="965">
        <v>1</v>
      </c>
      <c r="AN30" s="958">
        <f t="shared" si="14"/>
        <v>1</v>
      </c>
      <c r="AO30" s="956" t="s">
        <v>117</v>
      </c>
      <c r="AP30" s="957" t="s">
        <v>117</v>
      </c>
      <c r="AQ30" s="958">
        <f t="shared" si="15"/>
        <v>0</v>
      </c>
      <c r="AR30" s="956" t="s">
        <v>117</v>
      </c>
      <c r="AS30" s="957" t="s">
        <v>117</v>
      </c>
      <c r="AT30" s="958">
        <f t="shared" si="16"/>
        <v>0</v>
      </c>
      <c r="AU30" s="959">
        <f t="shared" si="17"/>
        <v>0</v>
      </c>
      <c r="AV30" s="960">
        <f t="shared" si="18"/>
        <v>3</v>
      </c>
      <c r="AW30" s="961">
        <f t="shared" si="19"/>
        <v>3</v>
      </c>
      <c r="AX30" s="959">
        <f t="shared" si="20"/>
        <v>0</v>
      </c>
      <c r="AY30" s="960">
        <f t="shared" si="21"/>
        <v>0</v>
      </c>
      <c r="AZ30" s="961">
        <f t="shared" si="22"/>
        <v>0</v>
      </c>
      <c r="BA30" s="959">
        <f t="shared" si="23"/>
        <v>0</v>
      </c>
      <c r="BB30" s="960">
        <f t="shared" si="24"/>
        <v>0</v>
      </c>
      <c r="BC30" s="962">
        <f t="shared" si="25"/>
        <v>0</v>
      </c>
      <c r="BD30" s="963">
        <f t="shared" si="26"/>
        <v>3</v>
      </c>
    </row>
    <row r="31" spans="1:56" x14ac:dyDescent="0.2">
      <c r="A31" s="955" t="s">
        <v>128</v>
      </c>
      <c r="B31" s="964">
        <v>1</v>
      </c>
      <c r="C31" s="965">
        <v>1</v>
      </c>
      <c r="D31" s="966">
        <f t="shared" si="0"/>
        <v>2</v>
      </c>
      <c r="E31" s="964" t="s">
        <v>117</v>
      </c>
      <c r="F31" s="965" t="s">
        <v>117</v>
      </c>
      <c r="G31" s="966">
        <f t="shared" si="1"/>
        <v>0</v>
      </c>
      <c r="H31" s="964" t="s">
        <v>117</v>
      </c>
      <c r="I31" s="965" t="s">
        <v>117</v>
      </c>
      <c r="J31" s="966">
        <f t="shared" si="2"/>
        <v>0</v>
      </c>
      <c r="K31" s="964" t="s">
        <v>117</v>
      </c>
      <c r="L31" s="965" t="s">
        <v>117</v>
      </c>
      <c r="M31" s="966">
        <f t="shared" si="3"/>
        <v>0</v>
      </c>
      <c r="N31" s="964" t="s">
        <v>117</v>
      </c>
      <c r="O31" s="965" t="s">
        <v>117</v>
      </c>
      <c r="P31" s="966">
        <f t="shared" si="4"/>
        <v>0</v>
      </c>
      <c r="Q31" s="964" t="s">
        <v>117</v>
      </c>
      <c r="R31" s="965" t="s">
        <v>117</v>
      </c>
      <c r="S31" s="966">
        <f t="shared" si="5"/>
        <v>0</v>
      </c>
      <c r="T31" s="964">
        <v>1</v>
      </c>
      <c r="U31" s="965">
        <v>1</v>
      </c>
      <c r="V31" s="966">
        <f t="shared" si="30"/>
        <v>2</v>
      </c>
      <c r="W31" s="964" t="s">
        <v>117</v>
      </c>
      <c r="X31" s="965" t="s">
        <v>117</v>
      </c>
      <c r="Y31" s="966">
        <f t="shared" si="31"/>
        <v>0</v>
      </c>
      <c r="Z31" s="956">
        <f t="shared" si="27"/>
        <v>0</v>
      </c>
      <c r="AA31" s="957">
        <f t="shared" si="28"/>
        <v>0</v>
      </c>
      <c r="AB31" s="958">
        <f t="shared" si="29"/>
        <v>0</v>
      </c>
      <c r="AC31" s="964" t="s">
        <v>117</v>
      </c>
      <c r="AD31" s="965">
        <v>1</v>
      </c>
      <c r="AE31" s="966">
        <f t="shared" si="11"/>
        <v>1</v>
      </c>
      <c r="AF31" s="956" t="s">
        <v>117</v>
      </c>
      <c r="AG31" s="957" t="s">
        <v>117</v>
      </c>
      <c r="AH31" s="966">
        <f t="shared" si="12"/>
        <v>0</v>
      </c>
      <c r="AI31" s="956" t="s">
        <v>117</v>
      </c>
      <c r="AJ31" s="957" t="s">
        <v>117</v>
      </c>
      <c r="AK31" s="958">
        <f t="shared" si="13"/>
        <v>0</v>
      </c>
      <c r="AL31" s="964" t="s">
        <v>117</v>
      </c>
      <c r="AM31" s="965" t="s">
        <v>117</v>
      </c>
      <c r="AN31" s="958">
        <f t="shared" si="14"/>
        <v>0</v>
      </c>
      <c r="AO31" s="956" t="s">
        <v>117</v>
      </c>
      <c r="AP31" s="957" t="s">
        <v>117</v>
      </c>
      <c r="AQ31" s="958">
        <f t="shared" si="15"/>
        <v>0</v>
      </c>
      <c r="AR31" s="956" t="s">
        <v>117</v>
      </c>
      <c r="AS31" s="957" t="s">
        <v>117</v>
      </c>
      <c r="AT31" s="958">
        <f t="shared" si="16"/>
        <v>0</v>
      </c>
      <c r="AU31" s="959">
        <f t="shared" si="17"/>
        <v>1</v>
      </c>
      <c r="AV31" s="960">
        <f t="shared" si="18"/>
        <v>2</v>
      </c>
      <c r="AW31" s="961">
        <f t="shared" si="19"/>
        <v>3</v>
      </c>
      <c r="AX31" s="959">
        <f t="shared" si="20"/>
        <v>0</v>
      </c>
      <c r="AY31" s="960">
        <f t="shared" si="21"/>
        <v>0</v>
      </c>
      <c r="AZ31" s="961">
        <f t="shared" si="22"/>
        <v>0</v>
      </c>
      <c r="BA31" s="959">
        <f t="shared" si="23"/>
        <v>0</v>
      </c>
      <c r="BB31" s="960">
        <f t="shared" si="24"/>
        <v>0</v>
      </c>
      <c r="BC31" s="962">
        <f t="shared" si="25"/>
        <v>0</v>
      </c>
      <c r="BD31" s="963">
        <f t="shared" si="26"/>
        <v>3</v>
      </c>
    </row>
    <row r="32" spans="1:56" x14ac:dyDescent="0.2">
      <c r="A32" s="955" t="s">
        <v>113</v>
      </c>
      <c r="B32" s="956" t="s">
        <v>117</v>
      </c>
      <c r="C32" s="957" t="s">
        <v>117</v>
      </c>
      <c r="D32" s="958">
        <f t="shared" si="0"/>
        <v>0</v>
      </c>
      <c r="E32" s="956" t="s">
        <v>117</v>
      </c>
      <c r="F32" s="957" t="s">
        <v>117</v>
      </c>
      <c r="G32" s="958">
        <f t="shared" si="1"/>
        <v>0</v>
      </c>
      <c r="H32" s="956" t="s">
        <v>117</v>
      </c>
      <c r="I32" s="957">
        <v>1</v>
      </c>
      <c r="J32" s="966">
        <f t="shared" si="2"/>
        <v>1</v>
      </c>
      <c r="K32" s="956" t="s">
        <v>117</v>
      </c>
      <c r="L32" s="957">
        <v>1</v>
      </c>
      <c r="M32" s="958">
        <f t="shared" si="3"/>
        <v>1</v>
      </c>
      <c r="N32" s="956" t="s">
        <v>117</v>
      </c>
      <c r="O32" s="957" t="s">
        <v>117</v>
      </c>
      <c r="P32" s="958">
        <f t="shared" si="4"/>
        <v>0</v>
      </c>
      <c r="Q32" s="956" t="s">
        <v>117</v>
      </c>
      <c r="R32" s="957" t="s">
        <v>117</v>
      </c>
      <c r="S32" s="966">
        <f t="shared" si="5"/>
        <v>0</v>
      </c>
      <c r="T32" s="956" t="s">
        <v>117</v>
      </c>
      <c r="U32" s="957">
        <v>1</v>
      </c>
      <c r="V32" s="958">
        <f t="shared" si="30"/>
        <v>1</v>
      </c>
      <c r="W32" s="956" t="s">
        <v>117</v>
      </c>
      <c r="X32" s="957" t="s">
        <v>117</v>
      </c>
      <c r="Y32" s="958">
        <f t="shared" si="31"/>
        <v>0</v>
      </c>
      <c r="Z32" s="956">
        <f t="shared" si="27"/>
        <v>0</v>
      </c>
      <c r="AA32" s="957">
        <f t="shared" si="28"/>
        <v>1</v>
      </c>
      <c r="AB32" s="958">
        <f t="shared" si="29"/>
        <v>1</v>
      </c>
      <c r="AC32" s="956" t="s">
        <v>117</v>
      </c>
      <c r="AD32" s="957" t="s">
        <v>117</v>
      </c>
      <c r="AE32" s="958">
        <f t="shared" si="11"/>
        <v>0</v>
      </c>
      <c r="AF32" s="956" t="s">
        <v>117</v>
      </c>
      <c r="AG32" s="957" t="s">
        <v>117</v>
      </c>
      <c r="AH32" s="966">
        <f t="shared" si="12"/>
        <v>0</v>
      </c>
      <c r="AI32" s="956" t="s">
        <v>117</v>
      </c>
      <c r="AJ32" s="957" t="s">
        <v>117</v>
      </c>
      <c r="AK32" s="958">
        <f t="shared" si="13"/>
        <v>0</v>
      </c>
      <c r="AL32" s="964" t="s">
        <v>117</v>
      </c>
      <c r="AM32" s="965">
        <v>1</v>
      </c>
      <c r="AN32" s="958">
        <f t="shared" si="14"/>
        <v>1</v>
      </c>
      <c r="AO32" s="956" t="s">
        <v>117</v>
      </c>
      <c r="AP32" s="957" t="s">
        <v>117</v>
      </c>
      <c r="AQ32" s="958">
        <f t="shared" si="15"/>
        <v>0</v>
      </c>
      <c r="AR32" s="956" t="s">
        <v>117</v>
      </c>
      <c r="AS32" s="957" t="s">
        <v>117</v>
      </c>
      <c r="AT32" s="958">
        <f t="shared" si="16"/>
        <v>0</v>
      </c>
      <c r="AU32" s="959">
        <f t="shared" si="17"/>
        <v>0</v>
      </c>
      <c r="AV32" s="960">
        <f t="shared" si="18"/>
        <v>2</v>
      </c>
      <c r="AW32" s="961">
        <f t="shared" si="19"/>
        <v>2</v>
      </c>
      <c r="AX32" s="959">
        <f t="shared" si="20"/>
        <v>0</v>
      </c>
      <c r="AY32" s="960">
        <f t="shared" si="21"/>
        <v>0</v>
      </c>
      <c r="AZ32" s="961">
        <f t="shared" si="22"/>
        <v>0</v>
      </c>
      <c r="BA32" s="959">
        <f t="shared" si="23"/>
        <v>0</v>
      </c>
      <c r="BB32" s="960">
        <f t="shared" si="24"/>
        <v>1</v>
      </c>
      <c r="BC32" s="962">
        <f t="shared" si="25"/>
        <v>1</v>
      </c>
      <c r="BD32" s="963">
        <f t="shared" si="26"/>
        <v>3</v>
      </c>
    </row>
    <row r="33" spans="1:56" x14ac:dyDescent="0.2">
      <c r="A33" s="955" t="s">
        <v>23</v>
      </c>
      <c r="B33" s="956">
        <v>1</v>
      </c>
      <c r="C33" s="957" t="s">
        <v>117</v>
      </c>
      <c r="D33" s="958">
        <f t="shared" si="0"/>
        <v>1</v>
      </c>
      <c r="E33" s="956">
        <v>1</v>
      </c>
      <c r="F33" s="957" t="s">
        <v>117</v>
      </c>
      <c r="G33" s="958">
        <f t="shared" si="1"/>
        <v>1</v>
      </c>
      <c r="H33" s="956" t="s">
        <v>117</v>
      </c>
      <c r="I33" s="957" t="s">
        <v>117</v>
      </c>
      <c r="J33" s="966">
        <f t="shared" si="2"/>
        <v>0</v>
      </c>
      <c r="K33" s="956">
        <v>2</v>
      </c>
      <c r="L33" s="957" t="s">
        <v>117</v>
      </c>
      <c r="M33" s="958">
        <f t="shared" si="3"/>
        <v>2</v>
      </c>
      <c r="N33" s="956" t="s">
        <v>117</v>
      </c>
      <c r="O33" s="957" t="s">
        <v>117</v>
      </c>
      <c r="P33" s="958">
        <f t="shared" si="4"/>
        <v>0</v>
      </c>
      <c r="Q33" s="956" t="s">
        <v>117</v>
      </c>
      <c r="R33" s="957" t="s">
        <v>117</v>
      </c>
      <c r="S33" s="966">
        <f t="shared" si="5"/>
        <v>0</v>
      </c>
      <c r="T33" s="956">
        <v>3</v>
      </c>
      <c r="U33" s="957" t="s">
        <v>117</v>
      </c>
      <c r="V33" s="958">
        <f t="shared" si="30"/>
        <v>3</v>
      </c>
      <c r="W33" s="956">
        <v>1</v>
      </c>
      <c r="X33" s="957" t="s">
        <v>117</v>
      </c>
      <c r="Y33" s="958">
        <f t="shared" si="31"/>
        <v>1</v>
      </c>
      <c r="Z33" s="956">
        <f t="shared" si="27"/>
        <v>0</v>
      </c>
      <c r="AA33" s="957">
        <f t="shared" si="28"/>
        <v>0</v>
      </c>
      <c r="AB33" s="958">
        <f t="shared" si="29"/>
        <v>0</v>
      </c>
      <c r="AC33" s="956" t="s">
        <v>117</v>
      </c>
      <c r="AD33" s="957">
        <v>1</v>
      </c>
      <c r="AE33" s="958">
        <f t="shared" si="11"/>
        <v>1</v>
      </c>
      <c r="AF33" s="956" t="s">
        <v>117</v>
      </c>
      <c r="AG33" s="957" t="s">
        <v>117</v>
      </c>
      <c r="AH33" s="966">
        <f t="shared" si="12"/>
        <v>0</v>
      </c>
      <c r="AI33" s="956" t="s">
        <v>117</v>
      </c>
      <c r="AJ33" s="957">
        <v>1</v>
      </c>
      <c r="AK33" s="958">
        <f t="shared" si="13"/>
        <v>1</v>
      </c>
      <c r="AL33" s="964">
        <v>1</v>
      </c>
      <c r="AM33" s="965">
        <v>1</v>
      </c>
      <c r="AN33" s="958">
        <f t="shared" si="14"/>
        <v>2</v>
      </c>
      <c r="AO33" s="956" t="s">
        <v>117</v>
      </c>
      <c r="AP33" s="957" t="s">
        <v>117</v>
      </c>
      <c r="AQ33" s="958">
        <f t="shared" si="15"/>
        <v>0</v>
      </c>
      <c r="AR33" s="956" t="s">
        <v>117</v>
      </c>
      <c r="AS33" s="957" t="s">
        <v>117</v>
      </c>
      <c r="AT33" s="958">
        <f t="shared" si="16"/>
        <v>0</v>
      </c>
      <c r="AU33" s="959">
        <f t="shared" si="17"/>
        <v>4</v>
      </c>
      <c r="AV33" s="960">
        <f t="shared" si="18"/>
        <v>2</v>
      </c>
      <c r="AW33" s="961">
        <f t="shared" si="19"/>
        <v>6</v>
      </c>
      <c r="AX33" s="959">
        <f t="shared" si="20"/>
        <v>1</v>
      </c>
      <c r="AY33" s="960">
        <f t="shared" si="21"/>
        <v>0</v>
      </c>
      <c r="AZ33" s="961">
        <f t="shared" si="22"/>
        <v>1</v>
      </c>
      <c r="BA33" s="959">
        <f t="shared" si="23"/>
        <v>0</v>
      </c>
      <c r="BB33" s="960">
        <f t="shared" si="24"/>
        <v>1</v>
      </c>
      <c r="BC33" s="962">
        <f t="shared" si="25"/>
        <v>1</v>
      </c>
      <c r="BD33" s="963">
        <f t="shared" si="26"/>
        <v>8</v>
      </c>
    </row>
    <row r="34" spans="1:56" x14ac:dyDescent="0.2">
      <c r="A34" s="955" t="s">
        <v>24</v>
      </c>
      <c r="B34" s="964">
        <v>2</v>
      </c>
      <c r="C34" s="965">
        <v>40</v>
      </c>
      <c r="D34" s="966">
        <f t="shared" si="0"/>
        <v>42</v>
      </c>
      <c r="E34" s="964" t="s">
        <v>117</v>
      </c>
      <c r="F34" s="965">
        <v>5</v>
      </c>
      <c r="G34" s="966">
        <f t="shared" si="1"/>
        <v>5</v>
      </c>
      <c r="H34" s="964" t="s">
        <v>117</v>
      </c>
      <c r="I34" s="965">
        <v>1</v>
      </c>
      <c r="J34" s="966">
        <f t="shared" si="2"/>
        <v>1</v>
      </c>
      <c r="K34" s="964" t="s">
        <v>117</v>
      </c>
      <c r="L34" s="965">
        <v>27</v>
      </c>
      <c r="M34" s="966">
        <f t="shared" si="3"/>
        <v>27</v>
      </c>
      <c r="N34" s="964" t="s">
        <v>117</v>
      </c>
      <c r="O34" s="965" t="s">
        <v>117</v>
      </c>
      <c r="P34" s="966">
        <f t="shared" si="4"/>
        <v>0</v>
      </c>
      <c r="Q34" s="964" t="s">
        <v>117</v>
      </c>
      <c r="R34" s="965">
        <v>2</v>
      </c>
      <c r="S34" s="966">
        <f t="shared" si="5"/>
        <v>2</v>
      </c>
      <c r="T34" s="964">
        <v>2</v>
      </c>
      <c r="U34" s="965">
        <v>67</v>
      </c>
      <c r="V34" s="966">
        <f t="shared" si="30"/>
        <v>69</v>
      </c>
      <c r="W34" s="964" t="s">
        <v>117</v>
      </c>
      <c r="X34" s="965">
        <v>5</v>
      </c>
      <c r="Y34" s="966">
        <f t="shared" si="31"/>
        <v>5</v>
      </c>
      <c r="Z34" s="956">
        <f t="shared" si="27"/>
        <v>0</v>
      </c>
      <c r="AA34" s="957">
        <f t="shared" si="28"/>
        <v>3</v>
      </c>
      <c r="AB34" s="958">
        <f t="shared" si="29"/>
        <v>3</v>
      </c>
      <c r="AC34" s="964">
        <v>1</v>
      </c>
      <c r="AD34" s="965">
        <v>86</v>
      </c>
      <c r="AE34" s="966">
        <f t="shared" si="11"/>
        <v>87</v>
      </c>
      <c r="AF34" s="956" t="s">
        <v>117</v>
      </c>
      <c r="AG34" s="957">
        <v>7</v>
      </c>
      <c r="AH34" s="966">
        <f t="shared" si="12"/>
        <v>7</v>
      </c>
      <c r="AI34" s="956" t="s">
        <v>117</v>
      </c>
      <c r="AJ34" s="957">
        <v>7</v>
      </c>
      <c r="AK34" s="958">
        <f t="shared" si="13"/>
        <v>7</v>
      </c>
      <c r="AL34" s="964" t="s">
        <v>117</v>
      </c>
      <c r="AM34" s="965">
        <v>72</v>
      </c>
      <c r="AN34" s="958">
        <f t="shared" si="14"/>
        <v>72</v>
      </c>
      <c r="AO34" s="956" t="s">
        <v>117</v>
      </c>
      <c r="AP34" s="957">
        <v>9</v>
      </c>
      <c r="AQ34" s="958">
        <f t="shared" si="15"/>
        <v>9</v>
      </c>
      <c r="AR34" s="956" t="s">
        <v>117</v>
      </c>
      <c r="AS34" s="957">
        <v>2</v>
      </c>
      <c r="AT34" s="958">
        <f t="shared" si="16"/>
        <v>2</v>
      </c>
      <c r="AU34" s="959">
        <f t="shared" si="17"/>
        <v>3</v>
      </c>
      <c r="AV34" s="960">
        <f t="shared" si="18"/>
        <v>225</v>
      </c>
      <c r="AW34" s="961">
        <f t="shared" si="19"/>
        <v>228</v>
      </c>
      <c r="AX34" s="959">
        <f t="shared" si="20"/>
        <v>0</v>
      </c>
      <c r="AY34" s="960">
        <f t="shared" si="21"/>
        <v>21</v>
      </c>
      <c r="AZ34" s="961">
        <f t="shared" si="22"/>
        <v>21</v>
      </c>
      <c r="BA34" s="959">
        <f t="shared" si="23"/>
        <v>0</v>
      </c>
      <c r="BB34" s="960">
        <f t="shared" si="24"/>
        <v>12</v>
      </c>
      <c r="BC34" s="962">
        <f t="shared" si="25"/>
        <v>12</v>
      </c>
      <c r="BD34" s="963">
        <f t="shared" si="26"/>
        <v>261</v>
      </c>
    </row>
    <row r="35" spans="1:56" x14ac:dyDescent="0.2">
      <c r="A35" s="955" t="s">
        <v>25</v>
      </c>
      <c r="B35" s="964">
        <v>1</v>
      </c>
      <c r="C35" s="965">
        <v>2</v>
      </c>
      <c r="D35" s="966">
        <f t="shared" si="0"/>
        <v>3</v>
      </c>
      <c r="E35" s="964" t="s">
        <v>117</v>
      </c>
      <c r="F35" s="965" t="s">
        <v>117</v>
      </c>
      <c r="G35" s="966">
        <f t="shared" si="1"/>
        <v>0</v>
      </c>
      <c r="H35" s="964" t="s">
        <v>117</v>
      </c>
      <c r="I35" s="965" t="s">
        <v>117</v>
      </c>
      <c r="J35" s="966">
        <f t="shared" si="2"/>
        <v>0</v>
      </c>
      <c r="K35" s="964" t="s">
        <v>117</v>
      </c>
      <c r="L35" s="965" t="s">
        <v>117</v>
      </c>
      <c r="M35" s="966">
        <f t="shared" si="3"/>
        <v>0</v>
      </c>
      <c r="N35" s="964" t="s">
        <v>117</v>
      </c>
      <c r="O35" s="965" t="s">
        <v>117</v>
      </c>
      <c r="P35" s="966">
        <f t="shared" si="4"/>
        <v>0</v>
      </c>
      <c r="Q35" s="964" t="s">
        <v>117</v>
      </c>
      <c r="R35" s="965" t="s">
        <v>117</v>
      </c>
      <c r="S35" s="966">
        <f t="shared" si="5"/>
        <v>0</v>
      </c>
      <c r="T35" s="964">
        <v>1</v>
      </c>
      <c r="U35" s="965">
        <v>2</v>
      </c>
      <c r="V35" s="966">
        <f t="shared" si="30"/>
        <v>3</v>
      </c>
      <c r="W35" s="964" t="s">
        <v>117</v>
      </c>
      <c r="X35" s="965" t="s">
        <v>117</v>
      </c>
      <c r="Y35" s="966">
        <f t="shared" si="31"/>
        <v>0</v>
      </c>
      <c r="Z35" s="956">
        <f t="shared" si="27"/>
        <v>0</v>
      </c>
      <c r="AA35" s="957">
        <f t="shared" si="28"/>
        <v>0</v>
      </c>
      <c r="AB35" s="958">
        <f t="shared" si="29"/>
        <v>0</v>
      </c>
      <c r="AC35" s="964">
        <v>1</v>
      </c>
      <c r="AD35" s="965">
        <v>3</v>
      </c>
      <c r="AE35" s="966">
        <f t="shared" si="11"/>
        <v>4</v>
      </c>
      <c r="AF35" s="956" t="s">
        <v>117</v>
      </c>
      <c r="AG35" s="957" t="s">
        <v>117</v>
      </c>
      <c r="AH35" s="966">
        <f t="shared" si="12"/>
        <v>0</v>
      </c>
      <c r="AI35" s="956" t="s">
        <v>117</v>
      </c>
      <c r="AJ35" s="957" t="s">
        <v>117</v>
      </c>
      <c r="AK35" s="958">
        <f t="shared" si="13"/>
        <v>0</v>
      </c>
      <c r="AL35" s="964" t="s">
        <v>117</v>
      </c>
      <c r="AM35" s="965" t="s">
        <v>117</v>
      </c>
      <c r="AN35" s="958">
        <f t="shared" si="14"/>
        <v>0</v>
      </c>
      <c r="AO35" s="956" t="s">
        <v>117</v>
      </c>
      <c r="AP35" s="957" t="s">
        <v>117</v>
      </c>
      <c r="AQ35" s="958">
        <f t="shared" si="15"/>
        <v>0</v>
      </c>
      <c r="AR35" s="956" t="s">
        <v>117</v>
      </c>
      <c r="AS35" s="957" t="s">
        <v>117</v>
      </c>
      <c r="AT35" s="958">
        <f t="shared" si="16"/>
        <v>0</v>
      </c>
      <c r="AU35" s="959">
        <f t="shared" si="17"/>
        <v>2</v>
      </c>
      <c r="AV35" s="960">
        <f t="shared" si="18"/>
        <v>5</v>
      </c>
      <c r="AW35" s="961">
        <f t="shared" si="19"/>
        <v>7</v>
      </c>
      <c r="AX35" s="959">
        <f t="shared" si="20"/>
        <v>0</v>
      </c>
      <c r="AY35" s="960">
        <f t="shared" si="21"/>
        <v>0</v>
      </c>
      <c r="AZ35" s="961">
        <f t="shared" si="22"/>
        <v>0</v>
      </c>
      <c r="BA35" s="959">
        <f t="shared" si="23"/>
        <v>0</v>
      </c>
      <c r="BB35" s="960">
        <f t="shared" si="24"/>
        <v>0</v>
      </c>
      <c r="BC35" s="962">
        <f t="shared" si="25"/>
        <v>0</v>
      </c>
      <c r="BD35" s="963">
        <f t="shared" si="26"/>
        <v>7</v>
      </c>
    </row>
    <row r="36" spans="1:56" x14ac:dyDescent="0.2">
      <c r="A36" s="955" t="s">
        <v>202</v>
      </c>
      <c r="B36" s="964" t="s">
        <v>117</v>
      </c>
      <c r="C36" s="965" t="s">
        <v>117</v>
      </c>
      <c r="D36" s="966">
        <f t="shared" si="0"/>
        <v>0</v>
      </c>
      <c r="E36" s="964" t="s">
        <v>117</v>
      </c>
      <c r="F36" s="965" t="s">
        <v>117</v>
      </c>
      <c r="G36" s="966">
        <f t="shared" si="1"/>
        <v>0</v>
      </c>
      <c r="H36" s="964" t="s">
        <v>117</v>
      </c>
      <c r="I36" s="965" t="s">
        <v>117</v>
      </c>
      <c r="J36" s="966">
        <f t="shared" si="2"/>
        <v>0</v>
      </c>
      <c r="K36" s="964" t="s">
        <v>117</v>
      </c>
      <c r="L36" s="965" t="s">
        <v>117</v>
      </c>
      <c r="M36" s="966">
        <f t="shared" si="3"/>
        <v>0</v>
      </c>
      <c r="N36" s="964" t="s">
        <v>117</v>
      </c>
      <c r="O36" s="965" t="s">
        <v>117</v>
      </c>
      <c r="P36" s="966">
        <f t="shared" si="4"/>
        <v>0</v>
      </c>
      <c r="Q36" s="964" t="s">
        <v>117</v>
      </c>
      <c r="R36" s="965" t="s">
        <v>117</v>
      </c>
      <c r="S36" s="966">
        <f t="shared" si="5"/>
        <v>0</v>
      </c>
      <c r="T36" s="964" t="s">
        <v>117</v>
      </c>
      <c r="U36" s="965" t="s">
        <v>117</v>
      </c>
      <c r="V36" s="966">
        <f t="shared" si="30"/>
        <v>0</v>
      </c>
      <c r="W36" s="964" t="s">
        <v>117</v>
      </c>
      <c r="X36" s="965" t="s">
        <v>117</v>
      </c>
      <c r="Y36" s="966">
        <f t="shared" si="31"/>
        <v>0</v>
      </c>
      <c r="Z36" s="956">
        <f t="shared" si="27"/>
        <v>0</v>
      </c>
      <c r="AA36" s="957">
        <f t="shared" si="28"/>
        <v>0</v>
      </c>
      <c r="AB36" s="958">
        <f t="shared" si="29"/>
        <v>0</v>
      </c>
      <c r="AC36" s="964" t="s">
        <v>117</v>
      </c>
      <c r="AD36" s="965" t="s">
        <v>117</v>
      </c>
      <c r="AE36" s="966">
        <f t="shared" si="11"/>
        <v>0</v>
      </c>
      <c r="AF36" s="956" t="s">
        <v>117</v>
      </c>
      <c r="AG36" s="957" t="s">
        <v>117</v>
      </c>
      <c r="AH36" s="966">
        <f t="shared" si="12"/>
        <v>0</v>
      </c>
      <c r="AI36" s="956" t="s">
        <v>117</v>
      </c>
      <c r="AJ36" s="957" t="s">
        <v>117</v>
      </c>
      <c r="AK36" s="958">
        <f t="shared" si="13"/>
        <v>0</v>
      </c>
      <c r="AL36" s="964" t="s">
        <v>117</v>
      </c>
      <c r="AM36" s="965">
        <v>1</v>
      </c>
      <c r="AN36" s="958">
        <f t="shared" si="14"/>
        <v>1</v>
      </c>
      <c r="AO36" s="956" t="s">
        <v>117</v>
      </c>
      <c r="AP36" s="957" t="s">
        <v>117</v>
      </c>
      <c r="AQ36" s="958">
        <f t="shared" si="15"/>
        <v>0</v>
      </c>
      <c r="AR36" s="956" t="s">
        <v>117</v>
      </c>
      <c r="AS36" s="957" t="s">
        <v>117</v>
      </c>
      <c r="AT36" s="958">
        <f t="shared" si="16"/>
        <v>0</v>
      </c>
      <c r="AU36" s="959">
        <f t="shared" si="17"/>
        <v>0</v>
      </c>
      <c r="AV36" s="960">
        <f t="shared" si="18"/>
        <v>1</v>
      </c>
      <c r="AW36" s="961">
        <f t="shared" si="19"/>
        <v>1</v>
      </c>
      <c r="AX36" s="959">
        <f t="shared" si="20"/>
        <v>0</v>
      </c>
      <c r="AY36" s="960">
        <f t="shared" si="21"/>
        <v>0</v>
      </c>
      <c r="AZ36" s="961">
        <f t="shared" si="22"/>
        <v>0</v>
      </c>
      <c r="BA36" s="959">
        <f t="shared" si="23"/>
        <v>0</v>
      </c>
      <c r="BB36" s="960">
        <f t="shared" si="24"/>
        <v>0</v>
      </c>
      <c r="BC36" s="962">
        <f t="shared" si="25"/>
        <v>0</v>
      </c>
      <c r="BD36" s="963">
        <f t="shared" si="26"/>
        <v>1</v>
      </c>
    </row>
    <row r="37" spans="1:56" x14ac:dyDescent="0.2">
      <c r="A37" s="955" t="s">
        <v>26</v>
      </c>
      <c r="B37" s="964">
        <v>1</v>
      </c>
      <c r="C37" s="965" t="s">
        <v>117</v>
      </c>
      <c r="D37" s="966">
        <f t="shared" ref="D37:D68" si="32">SUM(B37:C37)</f>
        <v>1</v>
      </c>
      <c r="E37" s="964" t="s">
        <v>117</v>
      </c>
      <c r="F37" s="965" t="s">
        <v>117</v>
      </c>
      <c r="G37" s="966">
        <f t="shared" ref="G37:G68" si="33">SUM(E37:F37)</f>
        <v>0</v>
      </c>
      <c r="H37" s="964" t="s">
        <v>117</v>
      </c>
      <c r="I37" s="965" t="s">
        <v>117</v>
      </c>
      <c r="J37" s="966">
        <f t="shared" si="2"/>
        <v>0</v>
      </c>
      <c r="K37" s="964">
        <v>1</v>
      </c>
      <c r="L37" s="965">
        <v>1</v>
      </c>
      <c r="M37" s="966">
        <f t="shared" ref="M37:M68" si="34">SUM(K37:L37)</f>
        <v>2</v>
      </c>
      <c r="N37" s="964" t="s">
        <v>117</v>
      </c>
      <c r="O37" s="965" t="s">
        <v>117</v>
      </c>
      <c r="P37" s="966">
        <f t="shared" ref="P37:P68" si="35">SUM(N37:O37)</f>
        <v>0</v>
      </c>
      <c r="Q37" s="964" t="s">
        <v>117</v>
      </c>
      <c r="R37" s="965" t="s">
        <v>117</v>
      </c>
      <c r="S37" s="966">
        <f t="shared" si="5"/>
        <v>0</v>
      </c>
      <c r="T37" s="964">
        <v>2</v>
      </c>
      <c r="U37" s="965">
        <v>1</v>
      </c>
      <c r="V37" s="966">
        <f>SUM(D37,M37)</f>
        <v>3</v>
      </c>
      <c r="W37" s="964" t="s">
        <v>117</v>
      </c>
      <c r="X37" s="965" t="s">
        <v>117</v>
      </c>
      <c r="Y37" s="966">
        <f>SUM(G37,P37)</f>
        <v>0</v>
      </c>
      <c r="Z37" s="956">
        <f t="shared" si="27"/>
        <v>0</v>
      </c>
      <c r="AA37" s="957">
        <f t="shared" si="28"/>
        <v>0</v>
      </c>
      <c r="AB37" s="958">
        <f t="shared" si="29"/>
        <v>0</v>
      </c>
      <c r="AC37" s="964">
        <v>1</v>
      </c>
      <c r="AD37" s="965">
        <v>1</v>
      </c>
      <c r="AE37" s="966">
        <f t="shared" ref="AE37:AE68" si="36">SUM(AC37:AD37)</f>
        <v>2</v>
      </c>
      <c r="AF37" s="956" t="s">
        <v>117</v>
      </c>
      <c r="AG37" s="957" t="s">
        <v>117</v>
      </c>
      <c r="AH37" s="966">
        <f t="shared" ref="AH37:AH68" si="37">SUM(AF37:AG37)</f>
        <v>0</v>
      </c>
      <c r="AI37" s="956" t="s">
        <v>117</v>
      </c>
      <c r="AJ37" s="957" t="s">
        <v>117</v>
      </c>
      <c r="AK37" s="958">
        <f t="shared" si="13"/>
        <v>0</v>
      </c>
      <c r="AL37" s="964" t="s">
        <v>117</v>
      </c>
      <c r="AM37" s="965" t="s">
        <v>117</v>
      </c>
      <c r="AN37" s="958">
        <f t="shared" si="14"/>
        <v>0</v>
      </c>
      <c r="AO37" s="956" t="s">
        <v>117</v>
      </c>
      <c r="AP37" s="957" t="s">
        <v>117</v>
      </c>
      <c r="AQ37" s="958">
        <f t="shared" si="15"/>
        <v>0</v>
      </c>
      <c r="AR37" s="956" t="s">
        <v>117</v>
      </c>
      <c r="AS37" s="957" t="s">
        <v>117</v>
      </c>
      <c r="AT37" s="958">
        <f t="shared" si="16"/>
        <v>0</v>
      </c>
      <c r="AU37" s="959">
        <f t="shared" si="17"/>
        <v>3</v>
      </c>
      <c r="AV37" s="960">
        <f t="shared" si="18"/>
        <v>2</v>
      </c>
      <c r="AW37" s="961">
        <f t="shared" si="19"/>
        <v>5</v>
      </c>
      <c r="AX37" s="959">
        <f t="shared" si="20"/>
        <v>0</v>
      </c>
      <c r="AY37" s="960">
        <f t="shared" si="21"/>
        <v>0</v>
      </c>
      <c r="AZ37" s="961">
        <f t="shared" si="22"/>
        <v>0</v>
      </c>
      <c r="BA37" s="959">
        <f t="shared" si="23"/>
        <v>0</v>
      </c>
      <c r="BB37" s="960">
        <f t="shared" si="24"/>
        <v>0</v>
      </c>
      <c r="BC37" s="962">
        <f t="shared" si="25"/>
        <v>0</v>
      </c>
      <c r="BD37" s="963">
        <f t="shared" si="26"/>
        <v>5</v>
      </c>
    </row>
    <row r="38" spans="1:56" x14ac:dyDescent="0.2">
      <c r="A38" s="955" t="s">
        <v>27</v>
      </c>
      <c r="B38" s="964">
        <v>1</v>
      </c>
      <c r="C38" s="965" t="s">
        <v>117</v>
      </c>
      <c r="D38" s="966">
        <f t="shared" si="32"/>
        <v>1</v>
      </c>
      <c r="E38" s="964" t="s">
        <v>117</v>
      </c>
      <c r="F38" s="965" t="s">
        <v>117</v>
      </c>
      <c r="G38" s="966">
        <f t="shared" si="33"/>
        <v>0</v>
      </c>
      <c r="H38" s="964" t="s">
        <v>117</v>
      </c>
      <c r="I38" s="965" t="s">
        <v>117</v>
      </c>
      <c r="J38" s="966">
        <f t="shared" si="2"/>
        <v>0</v>
      </c>
      <c r="K38" s="964">
        <v>7</v>
      </c>
      <c r="L38" s="965" t="s">
        <v>117</v>
      </c>
      <c r="M38" s="966">
        <f t="shared" si="34"/>
        <v>7</v>
      </c>
      <c r="N38" s="964">
        <v>1</v>
      </c>
      <c r="O38" s="965" t="s">
        <v>117</v>
      </c>
      <c r="P38" s="966">
        <f t="shared" si="35"/>
        <v>1</v>
      </c>
      <c r="Q38" s="964" t="s">
        <v>117</v>
      </c>
      <c r="R38" s="965" t="s">
        <v>117</v>
      </c>
      <c r="S38" s="966">
        <f t="shared" si="5"/>
        <v>0</v>
      </c>
      <c r="T38" s="964">
        <v>8</v>
      </c>
      <c r="U38" s="965" t="s">
        <v>117</v>
      </c>
      <c r="V38" s="966">
        <f>SUM(D38,M38)</f>
        <v>8</v>
      </c>
      <c r="W38" s="964">
        <v>1</v>
      </c>
      <c r="X38" s="965" t="s">
        <v>117</v>
      </c>
      <c r="Y38" s="966">
        <f>SUM(G38,P38)</f>
        <v>1</v>
      </c>
      <c r="Z38" s="956">
        <f t="shared" si="27"/>
        <v>0</v>
      </c>
      <c r="AA38" s="957">
        <f t="shared" si="28"/>
        <v>0</v>
      </c>
      <c r="AB38" s="958">
        <f t="shared" si="29"/>
        <v>0</v>
      </c>
      <c r="AC38" s="964">
        <v>10</v>
      </c>
      <c r="AD38" s="965">
        <v>3</v>
      </c>
      <c r="AE38" s="966">
        <f t="shared" si="36"/>
        <v>13</v>
      </c>
      <c r="AF38" s="956" t="s">
        <v>117</v>
      </c>
      <c r="AG38" s="957" t="s">
        <v>117</v>
      </c>
      <c r="AH38" s="966">
        <f t="shared" si="37"/>
        <v>0</v>
      </c>
      <c r="AI38" s="956" t="s">
        <v>117</v>
      </c>
      <c r="AJ38" s="957" t="s">
        <v>117</v>
      </c>
      <c r="AK38" s="958">
        <f t="shared" si="13"/>
        <v>0</v>
      </c>
      <c r="AL38" s="964">
        <v>12</v>
      </c>
      <c r="AM38" s="965">
        <v>2</v>
      </c>
      <c r="AN38" s="958">
        <f t="shared" si="14"/>
        <v>14</v>
      </c>
      <c r="AO38" s="956">
        <v>2</v>
      </c>
      <c r="AP38" s="957" t="s">
        <v>117</v>
      </c>
      <c r="AQ38" s="958">
        <f t="shared" si="15"/>
        <v>2</v>
      </c>
      <c r="AR38" s="956">
        <v>2</v>
      </c>
      <c r="AS38" s="957" t="s">
        <v>117</v>
      </c>
      <c r="AT38" s="958">
        <f t="shared" si="16"/>
        <v>2</v>
      </c>
      <c r="AU38" s="959">
        <f t="shared" si="17"/>
        <v>30</v>
      </c>
      <c r="AV38" s="960">
        <f t="shared" si="18"/>
        <v>5</v>
      </c>
      <c r="AW38" s="961">
        <f t="shared" si="19"/>
        <v>35</v>
      </c>
      <c r="AX38" s="959">
        <f t="shared" si="20"/>
        <v>3</v>
      </c>
      <c r="AY38" s="960">
        <f t="shared" si="21"/>
        <v>0</v>
      </c>
      <c r="AZ38" s="961">
        <f t="shared" si="22"/>
        <v>3</v>
      </c>
      <c r="BA38" s="959">
        <f t="shared" si="23"/>
        <v>2</v>
      </c>
      <c r="BB38" s="960">
        <f t="shared" si="24"/>
        <v>0</v>
      </c>
      <c r="BC38" s="962">
        <f t="shared" si="25"/>
        <v>2</v>
      </c>
      <c r="BD38" s="963">
        <f t="shared" si="26"/>
        <v>40</v>
      </c>
    </row>
    <row r="39" spans="1:56" x14ac:dyDescent="0.2">
      <c r="A39" s="955" t="s">
        <v>28</v>
      </c>
      <c r="B39" s="964" t="s">
        <v>117</v>
      </c>
      <c r="C39" s="965" t="s">
        <v>117</v>
      </c>
      <c r="D39" s="966">
        <f t="shared" si="32"/>
        <v>0</v>
      </c>
      <c r="E39" s="964" t="s">
        <v>117</v>
      </c>
      <c r="F39" s="965" t="s">
        <v>117</v>
      </c>
      <c r="G39" s="966">
        <f t="shared" si="33"/>
        <v>0</v>
      </c>
      <c r="H39" s="964" t="s">
        <v>117</v>
      </c>
      <c r="I39" s="965" t="s">
        <v>117</v>
      </c>
      <c r="J39" s="966">
        <f t="shared" si="2"/>
        <v>0</v>
      </c>
      <c r="K39" s="964" t="s">
        <v>117</v>
      </c>
      <c r="L39" s="965">
        <v>1</v>
      </c>
      <c r="M39" s="966">
        <f t="shared" si="34"/>
        <v>1</v>
      </c>
      <c r="N39" s="964" t="s">
        <v>117</v>
      </c>
      <c r="O39" s="965" t="s">
        <v>117</v>
      </c>
      <c r="P39" s="966">
        <f t="shared" si="35"/>
        <v>0</v>
      </c>
      <c r="Q39" s="964" t="s">
        <v>117</v>
      </c>
      <c r="R39" s="965" t="s">
        <v>117</v>
      </c>
      <c r="S39" s="966">
        <f t="shared" si="5"/>
        <v>0</v>
      </c>
      <c r="T39" s="964" t="s">
        <v>117</v>
      </c>
      <c r="U39" s="965">
        <v>1</v>
      </c>
      <c r="V39" s="966">
        <f>SUM(D39,M39)</f>
        <v>1</v>
      </c>
      <c r="W39" s="964" t="s">
        <v>117</v>
      </c>
      <c r="X39" s="965" t="s">
        <v>117</v>
      </c>
      <c r="Y39" s="966">
        <f>SUM(G39,P39)</f>
        <v>0</v>
      </c>
      <c r="Z39" s="956">
        <f t="shared" si="27"/>
        <v>0</v>
      </c>
      <c r="AA39" s="957">
        <f t="shared" si="28"/>
        <v>0</v>
      </c>
      <c r="AB39" s="958">
        <f t="shared" si="29"/>
        <v>0</v>
      </c>
      <c r="AC39" s="964">
        <v>1</v>
      </c>
      <c r="AD39" s="965">
        <v>2</v>
      </c>
      <c r="AE39" s="966">
        <f t="shared" si="36"/>
        <v>3</v>
      </c>
      <c r="AF39" s="956" t="s">
        <v>117</v>
      </c>
      <c r="AG39" s="957" t="s">
        <v>117</v>
      </c>
      <c r="AH39" s="966">
        <f t="shared" si="37"/>
        <v>0</v>
      </c>
      <c r="AI39" s="956" t="s">
        <v>117</v>
      </c>
      <c r="AJ39" s="957">
        <v>1</v>
      </c>
      <c r="AK39" s="958">
        <f t="shared" si="13"/>
        <v>1</v>
      </c>
      <c r="AL39" s="964" t="s">
        <v>117</v>
      </c>
      <c r="AM39" s="965">
        <v>3</v>
      </c>
      <c r="AN39" s="958">
        <f t="shared" si="14"/>
        <v>3</v>
      </c>
      <c r="AO39" s="956" t="s">
        <v>117</v>
      </c>
      <c r="AP39" s="957" t="s">
        <v>117</v>
      </c>
      <c r="AQ39" s="958">
        <f t="shared" si="15"/>
        <v>0</v>
      </c>
      <c r="AR39" s="956" t="s">
        <v>117</v>
      </c>
      <c r="AS39" s="957" t="s">
        <v>117</v>
      </c>
      <c r="AT39" s="958">
        <f t="shared" si="16"/>
        <v>0</v>
      </c>
      <c r="AU39" s="959">
        <f t="shared" si="17"/>
        <v>1</v>
      </c>
      <c r="AV39" s="960">
        <f t="shared" si="18"/>
        <v>6</v>
      </c>
      <c r="AW39" s="961">
        <f t="shared" si="19"/>
        <v>7</v>
      </c>
      <c r="AX39" s="959">
        <f t="shared" si="20"/>
        <v>0</v>
      </c>
      <c r="AY39" s="960">
        <f t="shared" si="21"/>
        <v>0</v>
      </c>
      <c r="AZ39" s="961">
        <f t="shared" si="22"/>
        <v>0</v>
      </c>
      <c r="BA39" s="959">
        <f t="shared" si="23"/>
        <v>0</v>
      </c>
      <c r="BB39" s="960">
        <f t="shared" si="24"/>
        <v>1</v>
      </c>
      <c r="BC39" s="962">
        <f t="shared" si="25"/>
        <v>1</v>
      </c>
      <c r="BD39" s="963">
        <f t="shared" si="26"/>
        <v>8</v>
      </c>
    </row>
    <row r="40" spans="1:56" x14ac:dyDescent="0.2">
      <c r="A40" s="955" t="s">
        <v>29</v>
      </c>
      <c r="B40" s="964">
        <v>1</v>
      </c>
      <c r="C40" s="965">
        <v>2</v>
      </c>
      <c r="D40" s="966">
        <f t="shared" si="32"/>
        <v>3</v>
      </c>
      <c r="E40" s="964" t="s">
        <v>117</v>
      </c>
      <c r="F40" s="965" t="s">
        <v>117</v>
      </c>
      <c r="G40" s="966">
        <f t="shared" si="33"/>
        <v>0</v>
      </c>
      <c r="H40" s="964" t="s">
        <v>117</v>
      </c>
      <c r="I40" s="965" t="s">
        <v>117</v>
      </c>
      <c r="J40" s="966">
        <f t="shared" si="2"/>
        <v>0</v>
      </c>
      <c r="K40" s="964" t="s">
        <v>117</v>
      </c>
      <c r="L40" s="965">
        <v>1</v>
      </c>
      <c r="M40" s="966">
        <f t="shared" si="34"/>
        <v>1</v>
      </c>
      <c r="N40" s="964" t="s">
        <v>117</v>
      </c>
      <c r="O40" s="965">
        <v>1</v>
      </c>
      <c r="P40" s="966">
        <f t="shared" si="35"/>
        <v>1</v>
      </c>
      <c r="Q40" s="964" t="s">
        <v>117</v>
      </c>
      <c r="R40" s="965" t="s">
        <v>117</v>
      </c>
      <c r="S40" s="966">
        <f t="shared" si="5"/>
        <v>0</v>
      </c>
      <c r="T40" s="964">
        <v>1</v>
      </c>
      <c r="U40" s="965">
        <v>3</v>
      </c>
      <c r="V40" s="966">
        <f>SUM(D40,M40)</f>
        <v>4</v>
      </c>
      <c r="W40" s="964" t="s">
        <v>117</v>
      </c>
      <c r="X40" s="965">
        <v>1</v>
      </c>
      <c r="Y40" s="966">
        <f>SUM(G40,P40)</f>
        <v>1</v>
      </c>
      <c r="Z40" s="956">
        <f t="shared" si="27"/>
        <v>0</v>
      </c>
      <c r="AA40" s="957">
        <f t="shared" si="28"/>
        <v>0</v>
      </c>
      <c r="AB40" s="958">
        <f t="shared" si="29"/>
        <v>0</v>
      </c>
      <c r="AC40" s="964" t="s">
        <v>117</v>
      </c>
      <c r="AD40" s="965">
        <v>4</v>
      </c>
      <c r="AE40" s="966">
        <f t="shared" si="36"/>
        <v>4</v>
      </c>
      <c r="AF40" s="956" t="s">
        <v>117</v>
      </c>
      <c r="AG40" s="957">
        <v>1</v>
      </c>
      <c r="AH40" s="966">
        <f t="shared" si="37"/>
        <v>1</v>
      </c>
      <c r="AI40" s="956" t="s">
        <v>117</v>
      </c>
      <c r="AJ40" s="957" t="s">
        <v>117</v>
      </c>
      <c r="AK40" s="958">
        <f t="shared" si="13"/>
        <v>0</v>
      </c>
      <c r="AL40" s="964" t="s">
        <v>117</v>
      </c>
      <c r="AM40" s="965">
        <v>1</v>
      </c>
      <c r="AN40" s="958">
        <f t="shared" ref="AN40:AN71" si="38">SUM(AL40:AM40)</f>
        <v>1</v>
      </c>
      <c r="AO40" s="956" t="s">
        <v>117</v>
      </c>
      <c r="AP40" s="957" t="s">
        <v>117</v>
      </c>
      <c r="AQ40" s="958">
        <f t="shared" ref="AQ40:AQ71" si="39">SUM(AO40:AP40)</f>
        <v>0</v>
      </c>
      <c r="AR40" s="956" t="s">
        <v>117</v>
      </c>
      <c r="AS40" s="957" t="s">
        <v>117</v>
      </c>
      <c r="AT40" s="958">
        <f t="shared" ref="AT40:AT71" si="40">SUM(AR40:AS40)</f>
        <v>0</v>
      </c>
      <c r="AU40" s="959">
        <f t="shared" ref="AU40:AU71" si="41">SUM(AL40,T40,AC40)</f>
        <v>1</v>
      </c>
      <c r="AV40" s="960">
        <f t="shared" ref="AV40:AV71" si="42">SUM(AM40,U40,AD40)</f>
        <v>8</v>
      </c>
      <c r="AW40" s="961">
        <f t="shared" ref="AW40:AW71" si="43">SUM(AU40:AV40)</f>
        <v>9</v>
      </c>
      <c r="AX40" s="959">
        <f t="shared" ref="AX40:AX71" si="44">SUM(AO40,W40,AF40)</f>
        <v>0</v>
      </c>
      <c r="AY40" s="960">
        <f t="shared" ref="AY40:AY71" si="45">SUM(AP40,X40,AG40)</f>
        <v>2</v>
      </c>
      <c r="AZ40" s="961">
        <f t="shared" ref="AZ40:AZ71" si="46">SUM(AX40:AY40)</f>
        <v>2</v>
      </c>
      <c r="BA40" s="959">
        <f t="shared" ref="BA40:BA71" si="47">SUM(AR40,Z40,AI40)</f>
        <v>0</v>
      </c>
      <c r="BB40" s="960">
        <f t="shared" ref="BB40:BB71" si="48">SUM(AS40,AA40,AJ40)</f>
        <v>0</v>
      </c>
      <c r="BC40" s="962">
        <f t="shared" ref="BC40:BC71" si="49">SUM(BA40:BB40)</f>
        <v>0</v>
      </c>
      <c r="BD40" s="963">
        <f t="shared" ref="BD40:BD71" si="50">SUM(BC40,AZ40,AW40)</f>
        <v>11</v>
      </c>
    </row>
    <row r="41" spans="1:56" x14ac:dyDescent="0.2">
      <c r="A41" s="955" t="s">
        <v>131</v>
      </c>
      <c r="B41" s="964" t="s">
        <v>117</v>
      </c>
      <c r="C41" s="965" t="s">
        <v>117</v>
      </c>
      <c r="D41" s="966">
        <f t="shared" si="32"/>
        <v>0</v>
      </c>
      <c r="E41" s="964" t="s">
        <v>117</v>
      </c>
      <c r="F41" s="965" t="s">
        <v>117</v>
      </c>
      <c r="G41" s="966">
        <f t="shared" si="33"/>
        <v>0</v>
      </c>
      <c r="H41" s="964" t="s">
        <v>117</v>
      </c>
      <c r="I41" s="965" t="s">
        <v>117</v>
      </c>
      <c r="J41" s="966">
        <f t="shared" si="2"/>
        <v>0</v>
      </c>
      <c r="K41" s="964" t="s">
        <v>117</v>
      </c>
      <c r="L41" s="965" t="s">
        <v>117</v>
      </c>
      <c r="M41" s="966">
        <f t="shared" si="34"/>
        <v>0</v>
      </c>
      <c r="N41" s="964" t="s">
        <v>117</v>
      </c>
      <c r="O41" s="965" t="s">
        <v>117</v>
      </c>
      <c r="P41" s="966">
        <f t="shared" si="35"/>
        <v>0</v>
      </c>
      <c r="Q41" s="964" t="s">
        <v>117</v>
      </c>
      <c r="R41" s="965" t="s">
        <v>117</v>
      </c>
      <c r="S41" s="966">
        <f t="shared" si="5"/>
        <v>0</v>
      </c>
      <c r="T41" s="964" t="s">
        <v>117</v>
      </c>
      <c r="U41" s="965" t="s">
        <v>117</v>
      </c>
      <c r="V41" s="966">
        <f>SUM(D41,M41)</f>
        <v>0</v>
      </c>
      <c r="W41" s="964" t="s">
        <v>117</v>
      </c>
      <c r="X41" s="965" t="s">
        <v>117</v>
      </c>
      <c r="Y41" s="966">
        <f>SUM(G41,P41)</f>
        <v>0</v>
      </c>
      <c r="Z41" s="956">
        <f t="shared" si="27"/>
        <v>0</v>
      </c>
      <c r="AA41" s="957">
        <f t="shared" si="28"/>
        <v>0</v>
      </c>
      <c r="AB41" s="958">
        <f t="shared" si="29"/>
        <v>0</v>
      </c>
      <c r="AC41" s="964" t="s">
        <v>117</v>
      </c>
      <c r="AD41" s="965">
        <v>1</v>
      </c>
      <c r="AE41" s="966">
        <f t="shared" si="36"/>
        <v>1</v>
      </c>
      <c r="AF41" s="956" t="s">
        <v>117</v>
      </c>
      <c r="AG41" s="957" t="s">
        <v>117</v>
      </c>
      <c r="AH41" s="966">
        <f t="shared" si="37"/>
        <v>0</v>
      </c>
      <c r="AI41" s="956" t="s">
        <v>117</v>
      </c>
      <c r="AJ41" s="957" t="s">
        <v>117</v>
      </c>
      <c r="AK41" s="958">
        <f t="shared" si="13"/>
        <v>0</v>
      </c>
      <c r="AL41" s="964" t="s">
        <v>117</v>
      </c>
      <c r="AM41" s="965">
        <v>1</v>
      </c>
      <c r="AN41" s="958">
        <f t="shared" si="38"/>
        <v>1</v>
      </c>
      <c r="AO41" s="956" t="s">
        <v>117</v>
      </c>
      <c r="AP41" s="957" t="s">
        <v>117</v>
      </c>
      <c r="AQ41" s="958">
        <f t="shared" si="39"/>
        <v>0</v>
      </c>
      <c r="AR41" s="956" t="s">
        <v>117</v>
      </c>
      <c r="AS41" s="957" t="s">
        <v>117</v>
      </c>
      <c r="AT41" s="958">
        <f t="shared" si="40"/>
        <v>0</v>
      </c>
      <c r="AU41" s="959">
        <f t="shared" si="41"/>
        <v>0</v>
      </c>
      <c r="AV41" s="960">
        <f t="shared" si="42"/>
        <v>2</v>
      </c>
      <c r="AW41" s="961">
        <f t="shared" si="43"/>
        <v>2</v>
      </c>
      <c r="AX41" s="959">
        <f t="shared" si="44"/>
        <v>0</v>
      </c>
      <c r="AY41" s="960">
        <f t="shared" si="45"/>
        <v>0</v>
      </c>
      <c r="AZ41" s="961">
        <f t="shared" si="46"/>
        <v>0</v>
      </c>
      <c r="BA41" s="959">
        <f t="shared" si="47"/>
        <v>0</v>
      </c>
      <c r="BB41" s="960">
        <f t="shared" si="48"/>
        <v>0</v>
      </c>
      <c r="BC41" s="962">
        <f t="shared" si="49"/>
        <v>0</v>
      </c>
      <c r="BD41" s="963">
        <f t="shared" si="50"/>
        <v>2</v>
      </c>
    </row>
    <row r="42" spans="1:56" x14ac:dyDescent="0.2">
      <c r="A42" s="955" t="s">
        <v>30</v>
      </c>
      <c r="B42" s="964">
        <v>1</v>
      </c>
      <c r="C42" s="965">
        <v>3</v>
      </c>
      <c r="D42" s="966">
        <f t="shared" si="32"/>
        <v>4</v>
      </c>
      <c r="E42" s="964">
        <v>1</v>
      </c>
      <c r="F42" s="965" t="s">
        <v>117</v>
      </c>
      <c r="G42" s="966">
        <f t="shared" si="33"/>
        <v>1</v>
      </c>
      <c r="H42" s="964" t="s">
        <v>117</v>
      </c>
      <c r="I42" s="965">
        <v>1</v>
      </c>
      <c r="J42" s="966">
        <f t="shared" si="2"/>
        <v>1</v>
      </c>
      <c r="K42" s="964">
        <v>3</v>
      </c>
      <c r="L42" s="965">
        <v>3</v>
      </c>
      <c r="M42" s="966">
        <f t="shared" si="34"/>
        <v>6</v>
      </c>
      <c r="N42" s="964" t="s">
        <v>117</v>
      </c>
      <c r="O42" s="965" t="s">
        <v>117</v>
      </c>
      <c r="P42" s="966">
        <f t="shared" si="35"/>
        <v>0</v>
      </c>
      <c r="Q42" s="964" t="s">
        <v>117</v>
      </c>
      <c r="R42" s="965" t="s">
        <v>117</v>
      </c>
      <c r="S42" s="966">
        <f t="shared" si="5"/>
        <v>0</v>
      </c>
      <c r="T42" s="964">
        <v>4</v>
      </c>
      <c r="U42" s="965">
        <v>6</v>
      </c>
      <c r="V42" s="966">
        <f t="shared" ref="V42:V68" si="51">SUM(D42,M42)</f>
        <v>10</v>
      </c>
      <c r="W42" s="964">
        <v>1</v>
      </c>
      <c r="X42" s="965" t="s">
        <v>117</v>
      </c>
      <c r="Y42" s="966">
        <f t="shared" ref="Y42:Y68" si="52">SUM(G42,P42)</f>
        <v>1</v>
      </c>
      <c r="Z42" s="956">
        <f t="shared" si="27"/>
        <v>0</v>
      </c>
      <c r="AA42" s="957">
        <f t="shared" si="28"/>
        <v>1</v>
      </c>
      <c r="AB42" s="958">
        <f t="shared" si="29"/>
        <v>1</v>
      </c>
      <c r="AC42" s="964">
        <v>7</v>
      </c>
      <c r="AD42" s="965">
        <v>8</v>
      </c>
      <c r="AE42" s="966">
        <f t="shared" si="36"/>
        <v>15</v>
      </c>
      <c r="AF42" s="956" t="s">
        <v>117</v>
      </c>
      <c r="AG42" s="957">
        <v>2</v>
      </c>
      <c r="AH42" s="966">
        <f t="shared" si="37"/>
        <v>2</v>
      </c>
      <c r="AI42" s="956" t="s">
        <v>117</v>
      </c>
      <c r="AJ42" s="957" t="s">
        <v>117</v>
      </c>
      <c r="AK42" s="958">
        <f t="shared" si="13"/>
        <v>0</v>
      </c>
      <c r="AL42" s="964">
        <v>4</v>
      </c>
      <c r="AM42" s="965">
        <v>8</v>
      </c>
      <c r="AN42" s="958">
        <f t="shared" si="38"/>
        <v>12</v>
      </c>
      <c r="AO42" s="956" t="s">
        <v>117</v>
      </c>
      <c r="AP42" s="957">
        <v>1</v>
      </c>
      <c r="AQ42" s="958">
        <f t="shared" si="39"/>
        <v>1</v>
      </c>
      <c r="AR42" s="956" t="s">
        <v>117</v>
      </c>
      <c r="AS42" s="957" t="s">
        <v>117</v>
      </c>
      <c r="AT42" s="958">
        <f t="shared" si="40"/>
        <v>0</v>
      </c>
      <c r="AU42" s="959">
        <f t="shared" si="41"/>
        <v>15</v>
      </c>
      <c r="AV42" s="960">
        <f t="shared" si="42"/>
        <v>22</v>
      </c>
      <c r="AW42" s="961">
        <f t="shared" si="43"/>
        <v>37</v>
      </c>
      <c r="AX42" s="959">
        <f t="shared" si="44"/>
        <v>1</v>
      </c>
      <c r="AY42" s="960">
        <f t="shared" si="45"/>
        <v>3</v>
      </c>
      <c r="AZ42" s="961">
        <f t="shared" si="46"/>
        <v>4</v>
      </c>
      <c r="BA42" s="959">
        <f t="shared" si="47"/>
        <v>0</v>
      </c>
      <c r="BB42" s="960">
        <f t="shared" si="48"/>
        <v>1</v>
      </c>
      <c r="BC42" s="962">
        <f t="shared" si="49"/>
        <v>1</v>
      </c>
      <c r="BD42" s="963">
        <f t="shared" si="50"/>
        <v>42</v>
      </c>
    </row>
    <row r="43" spans="1:56" x14ac:dyDescent="0.2">
      <c r="A43" s="955" t="s">
        <v>32</v>
      </c>
      <c r="B43" s="964" t="s">
        <v>117</v>
      </c>
      <c r="C43" s="965">
        <v>1</v>
      </c>
      <c r="D43" s="966">
        <f t="shared" si="32"/>
        <v>1</v>
      </c>
      <c r="E43" s="964" t="s">
        <v>117</v>
      </c>
      <c r="F43" s="965">
        <v>2</v>
      </c>
      <c r="G43" s="966">
        <f t="shared" si="33"/>
        <v>2</v>
      </c>
      <c r="H43" s="964" t="s">
        <v>117</v>
      </c>
      <c r="I43" s="965" t="s">
        <v>117</v>
      </c>
      <c r="J43" s="966">
        <f t="shared" si="2"/>
        <v>0</v>
      </c>
      <c r="K43" s="964" t="s">
        <v>117</v>
      </c>
      <c r="L43" s="965">
        <v>1</v>
      </c>
      <c r="M43" s="966">
        <f t="shared" si="34"/>
        <v>1</v>
      </c>
      <c r="N43" s="964" t="s">
        <v>117</v>
      </c>
      <c r="O43" s="965" t="s">
        <v>117</v>
      </c>
      <c r="P43" s="966">
        <f t="shared" si="35"/>
        <v>0</v>
      </c>
      <c r="Q43" s="964" t="s">
        <v>117</v>
      </c>
      <c r="R43" s="965" t="s">
        <v>117</v>
      </c>
      <c r="S43" s="966">
        <f t="shared" si="5"/>
        <v>0</v>
      </c>
      <c r="T43" s="964" t="s">
        <v>117</v>
      </c>
      <c r="U43" s="965">
        <v>2</v>
      </c>
      <c r="V43" s="966">
        <f t="shared" si="51"/>
        <v>2</v>
      </c>
      <c r="W43" s="964" t="s">
        <v>117</v>
      </c>
      <c r="X43" s="965">
        <v>2</v>
      </c>
      <c r="Y43" s="966">
        <f t="shared" si="52"/>
        <v>2</v>
      </c>
      <c r="Z43" s="956">
        <f t="shared" si="27"/>
        <v>0</v>
      </c>
      <c r="AA43" s="957">
        <f t="shared" si="28"/>
        <v>0</v>
      </c>
      <c r="AB43" s="958">
        <f t="shared" si="29"/>
        <v>0</v>
      </c>
      <c r="AC43" s="964" t="s">
        <v>117</v>
      </c>
      <c r="AD43" s="965">
        <v>2</v>
      </c>
      <c r="AE43" s="966">
        <f t="shared" si="36"/>
        <v>2</v>
      </c>
      <c r="AF43" s="956" t="s">
        <v>117</v>
      </c>
      <c r="AG43" s="957" t="s">
        <v>117</v>
      </c>
      <c r="AH43" s="966">
        <f t="shared" si="37"/>
        <v>0</v>
      </c>
      <c r="AI43" s="956" t="s">
        <v>117</v>
      </c>
      <c r="AJ43" s="957" t="s">
        <v>117</v>
      </c>
      <c r="AK43" s="958">
        <f t="shared" si="13"/>
        <v>0</v>
      </c>
      <c r="AL43" s="964" t="s">
        <v>117</v>
      </c>
      <c r="AM43" s="965" t="s">
        <v>117</v>
      </c>
      <c r="AN43" s="958">
        <f t="shared" si="38"/>
        <v>0</v>
      </c>
      <c r="AO43" s="956" t="s">
        <v>117</v>
      </c>
      <c r="AP43" s="957" t="s">
        <v>117</v>
      </c>
      <c r="AQ43" s="958">
        <f t="shared" si="39"/>
        <v>0</v>
      </c>
      <c r="AR43" s="956" t="s">
        <v>117</v>
      </c>
      <c r="AS43" s="957" t="s">
        <v>117</v>
      </c>
      <c r="AT43" s="958">
        <f t="shared" si="40"/>
        <v>0</v>
      </c>
      <c r="AU43" s="959">
        <f t="shared" si="41"/>
        <v>0</v>
      </c>
      <c r="AV43" s="960">
        <f t="shared" si="42"/>
        <v>4</v>
      </c>
      <c r="AW43" s="961">
        <f t="shared" si="43"/>
        <v>4</v>
      </c>
      <c r="AX43" s="959">
        <f t="shared" si="44"/>
        <v>0</v>
      </c>
      <c r="AY43" s="960">
        <f t="shared" si="45"/>
        <v>2</v>
      </c>
      <c r="AZ43" s="961">
        <f t="shared" si="46"/>
        <v>2</v>
      </c>
      <c r="BA43" s="959">
        <f t="shared" si="47"/>
        <v>0</v>
      </c>
      <c r="BB43" s="960">
        <f t="shared" si="48"/>
        <v>0</v>
      </c>
      <c r="BC43" s="962">
        <f t="shared" si="49"/>
        <v>0</v>
      </c>
      <c r="BD43" s="963">
        <f t="shared" si="50"/>
        <v>6</v>
      </c>
    </row>
    <row r="44" spans="1:56" x14ac:dyDescent="0.2">
      <c r="A44" s="955" t="s">
        <v>33</v>
      </c>
      <c r="B44" s="964" t="s">
        <v>117</v>
      </c>
      <c r="C44" s="965" t="s">
        <v>117</v>
      </c>
      <c r="D44" s="966">
        <f t="shared" si="32"/>
        <v>0</v>
      </c>
      <c r="E44" s="964" t="s">
        <v>117</v>
      </c>
      <c r="F44" s="965">
        <v>1</v>
      </c>
      <c r="G44" s="966">
        <f t="shared" si="33"/>
        <v>1</v>
      </c>
      <c r="H44" s="964" t="s">
        <v>117</v>
      </c>
      <c r="I44" s="965">
        <v>1</v>
      </c>
      <c r="J44" s="966">
        <f t="shared" si="2"/>
        <v>1</v>
      </c>
      <c r="K44" s="964" t="s">
        <v>117</v>
      </c>
      <c r="L44" s="965" t="s">
        <v>117</v>
      </c>
      <c r="M44" s="966">
        <f t="shared" si="34"/>
        <v>0</v>
      </c>
      <c r="N44" s="964" t="s">
        <v>117</v>
      </c>
      <c r="O44" s="965" t="s">
        <v>117</v>
      </c>
      <c r="P44" s="966">
        <f t="shared" si="35"/>
        <v>0</v>
      </c>
      <c r="Q44" s="964" t="s">
        <v>117</v>
      </c>
      <c r="R44" s="965" t="s">
        <v>117</v>
      </c>
      <c r="S44" s="966">
        <f t="shared" si="5"/>
        <v>0</v>
      </c>
      <c r="T44" s="964" t="s">
        <v>117</v>
      </c>
      <c r="U44" s="965" t="s">
        <v>117</v>
      </c>
      <c r="V44" s="966">
        <f t="shared" si="51"/>
        <v>0</v>
      </c>
      <c r="W44" s="964" t="s">
        <v>117</v>
      </c>
      <c r="X44" s="965">
        <v>1</v>
      </c>
      <c r="Y44" s="966">
        <f t="shared" si="52"/>
        <v>1</v>
      </c>
      <c r="Z44" s="956">
        <f t="shared" si="27"/>
        <v>0</v>
      </c>
      <c r="AA44" s="957">
        <f t="shared" si="28"/>
        <v>1</v>
      </c>
      <c r="AB44" s="958">
        <f t="shared" si="29"/>
        <v>1</v>
      </c>
      <c r="AC44" s="964" t="s">
        <v>117</v>
      </c>
      <c r="AD44" s="965">
        <v>4</v>
      </c>
      <c r="AE44" s="966">
        <f t="shared" si="36"/>
        <v>4</v>
      </c>
      <c r="AF44" s="956" t="s">
        <v>117</v>
      </c>
      <c r="AG44" s="957" t="s">
        <v>117</v>
      </c>
      <c r="AH44" s="966">
        <f t="shared" si="37"/>
        <v>0</v>
      </c>
      <c r="AI44" s="956" t="s">
        <v>117</v>
      </c>
      <c r="AJ44" s="957" t="s">
        <v>117</v>
      </c>
      <c r="AK44" s="958">
        <f t="shared" si="13"/>
        <v>0</v>
      </c>
      <c r="AL44" s="964">
        <v>1</v>
      </c>
      <c r="AM44" s="965">
        <v>2</v>
      </c>
      <c r="AN44" s="958">
        <f t="shared" si="38"/>
        <v>3</v>
      </c>
      <c r="AO44" s="956" t="s">
        <v>117</v>
      </c>
      <c r="AP44" s="957">
        <v>1</v>
      </c>
      <c r="AQ44" s="958">
        <f t="shared" si="39"/>
        <v>1</v>
      </c>
      <c r="AR44" s="956" t="s">
        <v>117</v>
      </c>
      <c r="AS44" s="957" t="s">
        <v>117</v>
      </c>
      <c r="AT44" s="958">
        <f t="shared" si="40"/>
        <v>0</v>
      </c>
      <c r="AU44" s="959">
        <f t="shared" si="41"/>
        <v>1</v>
      </c>
      <c r="AV44" s="960">
        <f t="shared" si="42"/>
        <v>6</v>
      </c>
      <c r="AW44" s="961">
        <f t="shared" si="43"/>
        <v>7</v>
      </c>
      <c r="AX44" s="959">
        <f t="shared" si="44"/>
        <v>0</v>
      </c>
      <c r="AY44" s="960">
        <f t="shared" si="45"/>
        <v>2</v>
      </c>
      <c r="AZ44" s="961">
        <f t="shared" si="46"/>
        <v>2</v>
      </c>
      <c r="BA44" s="959">
        <f t="shared" si="47"/>
        <v>0</v>
      </c>
      <c r="BB44" s="960">
        <f t="shared" si="48"/>
        <v>1</v>
      </c>
      <c r="BC44" s="962">
        <f t="shared" si="49"/>
        <v>1</v>
      </c>
      <c r="BD44" s="963">
        <f t="shared" si="50"/>
        <v>10</v>
      </c>
    </row>
    <row r="45" spans="1:56" x14ac:dyDescent="0.2">
      <c r="A45" s="955" t="s">
        <v>144</v>
      </c>
      <c r="B45" s="964" t="s">
        <v>117</v>
      </c>
      <c r="C45" s="965" t="s">
        <v>117</v>
      </c>
      <c r="D45" s="966">
        <f t="shared" si="32"/>
        <v>0</v>
      </c>
      <c r="E45" s="964" t="s">
        <v>117</v>
      </c>
      <c r="F45" s="965" t="s">
        <v>117</v>
      </c>
      <c r="G45" s="966">
        <f t="shared" si="33"/>
        <v>0</v>
      </c>
      <c r="H45" s="964" t="s">
        <v>117</v>
      </c>
      <c r="I45" s="965" t="s">
        <v>117</v>
      </c>
      <c r="J45" s="966">
        <f t="shared" si="2"/>
        <v>0</v>
      </c>
      <c r="K45" s="964" t="s">
        <v>117</v>
      </c>
      <c r="L45" s="965" t="s">
        <v>117</v>
      </c>
      <c r="M45" s="966">
        <f t="shared" si="34"/>
        <v>0</v>
      </c>
      <c r="N45" s="964" t="s">
        <v>117</v>
      </c>
      <c r="O45" s="965" t="s">
        <v>117</v>
      </c>
      <c r="P45" s="966">
        <f t="shared" si="35"/>
        <v>0</v>
      </c>
      <c r="Q45" s="964" t="s">
        <v>117</v>
      </c>
      <c r="R45" s="965" t="s">
        <v>117</v>
      </c>
      <c r="S45" s="966">
        <f t="shared" si="5"/>
        <v>0</v>
      </c>
      <c r="T45" s="964" t="s">
        <v>117</v>
      </c>
      <c r="U45" s="965" t="s">
        <v>117</v>
      </c>
      <c r="V45" s="966">
        <f t="shared" si="51"/>
        <v>0</v>
      </c>
      <c r="W45" s="964" t="s">
        <v>117</v>
      </c>
      <c r="X45" s="965" t="s">
        <v>117</v>
      </c>
      <c r="Y45" s="966">
        <f t="shared" si="52"/>
        <v>0</v>
      </c>
      <c r="Z45" s="956">
        <f t="shared" si="27"/>
        <v>0</v>
      </c>
      <c r="AA45" s="957">
        <f t="shared" si="28"/>
        <v>0</v>
      </c>
      <c r="AB45" s="958">
        <f t="shared" si="29"/>
        <v>0</v>
      </c>
      <c r="AC45" s="964" t="s">
        <v>117</v>
      </c>
      <c r="AD45" s="965">
        <v>1</v>
      </c>
      <c r="AE45" s="966">
        <f t="shared" si="36"/>
        <v>1</v>
      </c>
      <c r="AF45" s="956" t="s">
        <v>117</v>
      </c>
      <c r="AG45" s="957" t="s">
        <v>117</v>
      </c>
      <c r="AH45" s="966">
        <f t="shared" si="37"/>
        <v>0</v>
      </c>
      <c r="AI45" s="956" t="s">
        <v>117</v>
      </c>
      <c r="AJ45" s="957" t="s">
        <v>117</v>
      </c>
      <c r="AK45" s="958">
        <f t="shared" si="13"/>
        <v>0</v>
      </c>
      <c r="AL45" s="964" t="s">
        <v>117</v>
      </c>
      <c r="AM45" s="965">
        <v>1</v>
      </c>
      <c r="AN45" s="958">
        <f t="shared" si="38"/>
        <v>1</v>
      </c>
      <c r="AO45" s="956" t="s">
        <v>117</v>
      </c>
      <c r="AP45" s="957" t="s">
        <v>117</v>
      </c>
      <c r="AQ45" s="958">
        <f t="shared" si="39"/>
        <v>0</v>
      </c>
      <c r="AR45" s="956" t="s">
        <v>117</v>
      </c>
      <c r="AS45" s="957" t="s">
        <v>117</v>
      </c>
      <c r="AT45" s="958">
        <f t="shared" si="40"/>
        <v>0</v>
      </c>
      <c r="AU45" s="959">
        <f t="shared" si="41"/>
        <v>0</v>
      </c>
      <c r="AV45" s="960">
        <f t="shared" si="42"/>
        <v>2</v>
      </c>
      <c r="AW45" s="961">
        <f t="shared" si="43"/>
        <v>2</v>
      </c>
      <c r="AX45" s="959">
        <f t="shared" si="44"/>
        <v>0</v>
      </c>
      <c r="AY45" s="960">
        <f t="shared" si="45"/>
        <v>0</v>
      </c>
      <c r="AZ45" s="961">
        <f t="shared" si="46"/>
        <v>0</v>
      </c>
      <c r="BA45" s="959">
        <f t="shared" si="47"/>
        <v>0</v>
      </c>
      <c r="BB45" s="960">
        <f t="shared" si="48"/>
        <v>0</v>
      </c>
      <c r="BC45" s="962">
        <f t="shared" si="49"/>
        <v>0</v>
      </c>
      <c r="BD45" s="963">
        <f t="shared" si="50"/>
        <v>2</v>
      </c>
    </row>
    <row r="46" spans="1:56" x14ac:dyDescent="0.2">
      <c r="A46" s="955" t="s">
        <v>34</v>
      </c>
      <c r="B46" s="964" t="s">
        <v>117</v>
      </c>
      <c r="C46" s="965" t="s">
        <v>117</v>
      </c>
      <c r="D46" s="966">
        <f t="shared" si="32"/>
        <v>0</v>
      </c>
      <c r="E46" s="964" t="s">
        <v>117</v>
      </c>
      <c r="F46" s="965" t="s">
        <v>117</v>
      </c>
      <c r="G46" s="966">
        <f t="shared" si="33"/>
        <v>0</v>
      </c>
      <c r="H46" s="964" t="s">
        <v>117</v>
      </c>
      <c r="I46" s="965" t="s">
        <v>117</v>
      </c>
      <c r="J46" s="966">
        <f t="shared" si="2"/>
        <v>0</v>
      </c>
      <c r="K46" s="964" t="s">
        <v>117</v>
      </c>
      <c r="L46" s="965">
        <v>1</v>
      </c>
      <c r="M46" s="966">
        <f t="shared" si="34"/>
        <v>1</v>
      </c>
      <c r="N46" s="964" t="s">
        <v>117</v>
      </c>
      <c r="O46" s="965" t="s">
        <v>117</v>
      </c>
      <c r="P46" s="966">
        <f t="shared" si="35"/>
        <v>0</v>
      </c>
      <c r="Q46" s="964" t="s">
        <v>117</v>
      </c>
      <c r="R46" s="965" t="s">
        <v>117</v>
      </c>
      <c r="S46" s="966">
        <f t="shared" si="5"/>
        <v>0</v>
      </c>
      <c r="T46" s="964" t="s">
        <v>117</v>
      </c>
      <c r="U46" s="965">
        <v>1</v>
      </c>
      <c r="V46" s="966">
        <f t="shared" si="51"/>
        <v>1</v>
      </c>
      <c r="W46" s="964" t="s">
        <v>117</v>
      </c>
      <c r="X46" s="965" t="s">
        <v>117</v>
      </c>
      <c r="Y46" s="966">
        <f t="shared" si="52"/>
        <v>0</v>
      </c>
      <c r="Z46" s="956">
        <f t="shared" si="27"/>
        <v>0</v>
      </c>
      <c r="AA46" s="957">
        <f t="shared" si="28"/>
        <v>0</v>
      </c>
      <c r="AB46" s="958">
        <f t="shared" si="29"/>
        <v>0</v>
      </c>
      <c r="AC46" s="964" t="s">
        <v>117</v>
      </c>
      <c r="AD46" s="965">
        <v>1</v>
      </c>
      <c r="AE46" s="966">
        <f t="shared" si="36"/>
        <v>1</v>
      </c>
      <c r="AF46" s="956" t="s">
        <v>117</v>
      </c>
      <c r="AG46" s="957" t="s">
        <v>117</v>
      </c>
      <c r="AH46" s="966">
        <f t="shared" si="37"/>
        <v>0</v>
      </c>
      <c r="AI46" s="956" t="s">
        <v>117</v>
      </c>
      <c r="AJ46" s="957" t="s">
        <v>117</v>
      </c>
      <c r="AK46" s="958">
        <f t="shared" si="13"/>
        <v>0</v>
      </c>
      <c r="AL46" s="964" t="s">
        <v>117</v>
      </c>
      <c r="AM46" s="965" t="s">
        <v>117</v>
      </c>
      <c r="AN46" s="958">
        <f t="shared" si="38"/>
        <v>0</v>
      </c>
      <c r="AO46" s="956" t="s">
        <v>117</v>
      </c>
      <c r="AP46" s="957" t="s">
        <v>117</v>
      </c>
      <c r="AQ46" s="958">
        <f t="shared" si="39"/>
        <v>0</v>
      </c>
      <c r="AR46" s="956" t="s">
        <v>117</v>
      </c>
      <c r="AS46" s="957" t="s">
        <v>117</v>
      </c>
      <c r="AT46" s="958">
        <f t="shared" si="40"/>
        <v>0</v>
      </c>
      <c r="AU46" s="959">
        <f t="shared" si="41"/>
        <v>0</v>
      </c>
      <c r="AV46" s="960">
        <f t="shared" si="42"/>
        <v>2</v>
      </c>
      <c r="AW46" s="961">
        <f t="shared" si="43"/>
        <v>2</v>
      </c>
      <c r="AX46" s="959">
        <f t="shared" si="44"/>
        <v>0</v>
      </c>
      <c r="AY46" s="960">
        <f t="shared" si="45"/>
        <v>0</v>
      </c>
      <c r="AZ46" s="961">
        <f t="shared" si="46"/>
        <v>0</v>
      </c>
      <c r="BA46" s="959">
        <f t="shared" si="47"/>
        <v>0</v>
      </c>
      <c r="BB46" s="960">
        <f t="shared" si="48"/>
        <v>0</v>
      </c>
      <c r="BC46" s="962">
        <f t="shared" si="49"/>
        <v>0</v>
      </c>
      <c r="BD46" s="963">
        <f t="shared" si="50"/>
        <v>2</v>
      </c>
    </row>
    <row r="47" spans="1:56" x14ac:dyDescent="0.2">
      <c r="A47" s="955" t="s">
        <v>35</v>
      </c>
      <c r="B47" s="964">
        <v>2</v>
      </c>
      <c r="C47" s="965">
        <v>23</v>
      </c>
      <c r="D47" s="966">
        <f t="shared" si="32"/>
        <v>25</v>
      </c>
      <c r="E47" s="964" t="s">
        <v>117</v>
      </c>
      <c r="F47" s="965">
        <v>1</v>
      </c>
      <c r="G47" s="966">
        <f t="shared" si="33"/>
        <v>1</v>
      </c>
      <c r="H47" s="964" t="s">
        <v>117</v>
      </c>
      <c r="I47" s="965">
        <v>1</v>
      </c>
      <c r="J47" s="966">
        <f t="shared" si="2"/>
        <v>1</v>
      </c>
      <c r="K47" s="964">
        <v>19</v>
      </c>
      <c r="L47" s="965">
        <v>52</v>
      </c>
      <c r="M47" s="966">
        <f t="shared" si="34"/>
        <v>71</v>
      </c>
      <c r="N47" s="964">
        <v>1</v>
      </c>
      <c r="O47" s="965">
        <v>4</v>
      </c>
      <c r="P47" s="966">
        <f t="shared" si="35"/>
        <v>5</v>
      </c>
      <c r="Q47" s="964" t="s">
        <v>117</v>
      </c>
      <c r="R47" s="965" t="s">
        <v>117</v>
      </c>
      <c r="S47" s="966">
        <f t="shared" si="5"/>
        <v>0</v>
      </c>
      <c r="T47" s="964">
        <v>21</v>
      </c>
      <c r="U47" s="965">
        <v>75</v>
      </c>
      <c r="V47" s="966">
        <f t="shared" si="51"/>
        <v>96</v>
      </c>
      <c r="W47" s="964">
        <v>1</v>
      </c>
      <c r="X47" s="965">
        <v>5</v>
      </c>
      <c r="Y47" s="966">
        <f t="shared" si="52"/>
        <v>6</v>
      </c>
      <c r="Z47" s="956">
        <f t="shared" si="27"/>
        <v>0</v>
      </c>
      <c r="AA47" s="957">
        <f t="shared" si="28"/>
        <v>1</v>
      </c>
      <c r="AB47" s="958">
        <f t="shared" si="29"/>
        <v>1</v>
      </c>
      <c r="AC47" s="964">
        <v>12</v>
      </c>
      <c r="AD47" s="965">
        <v>47</v>
      </c>
      <c r="AE47" s="966">
        <f t="shared" si="36"/>
        <v>59</v>
      </c>
      <c r="AF47" s="956" t="s">
        <v>117</v>
      </c>
      <c r="AG47" s="957">
        <v>2</v>
      </c>
      <c r="AH47" s="966">
        <f t="shared" si="37"/>
        <v>2</v>
      </c>
      <c r="AI47" s="956">
        <v>1</v>
      </c>
      <c r="AJ47" s="957">
        <v>2</v>
      </c>
      <c r="AK47" s="958">
        <f t="shared" si="13"/>
        <v>3</v>
      </c>
      <c r="AL47" s="964">
        <v>11</v>
      </c>
      <c r="AM47" s="965">
        <v>32</v>
      </c>
      <c r="AN47" s="958">
        <f t="shared" si="38"/>
        <v>43</v>
      </c>
      <c r="AO47" s="956" t="s">
        <v>117</v>
      </c>
      <c r="AP47" s="957">
        <v>1</v>
      </c>
      <c r="AQ47" s="958">
        <f t="shared" si="39"/>
        <v>1</v>
      </c>
      <c r="AR47" s="956" t="s">
        <v>117</v>
      </c>
      <c r="AS47" s="957">
        <v>2</v>
      </c>
      <c r="AT47" s="958">
        <f t="shared" si="40"/>
        <v>2</v>
      </c>
      <c r="AU47" s="959">
        <f t="shared" si="41"/>
        <v>44</v>
      </c>
      <c r="AV47" s="960">
        <f t="shared" si="42"/>
        <v>154</v>
      </c>
      <c r="AW47" s="961">
        <f t="shared" si="43"/>
        <v>198</v>
      </c>
      <c r="AX47" s="959">
        <f t="shared" si="44"/>
        <v>1</v>
      </c>
      <c r="AY47" s="960">
        <f t="shared" si="45"/>
        <v>8</v>
      </c>
      <c r="AZ47" s="961">
        <f t="shared" si="46"/>
        <v>9</v>
      </c>
      <c r="BA47" s="959">
        <f t="shared" si="47"/>
        <v>1</v>
      </c>
      <c r="BB47" s="960">
        <f t="shared" si="48"/>
        <v>5</v>
      </c>
      <c r="BC47" s="962">
        <f t="shared" si="49"/>
        <v>6</v>
      </c>
      <c r="BD47" s="963">
        <f t="shared" si="50"/>
        <v>213</v>
      </c>
    </row>
    <row r="48" spans="1:56" x14ac:dyDescent="0.2">
      <c r="A48" s="955" t="s">
        <v>36</v>
      </c>
      <c r="B48" s="964">
        <v>2</v>
      </c>
      <c r="C48" s="965">
        <v>1</v>
      </c>
      <c r="D48" s="966">
        <f t="shared" si="32"/>
        <v>3</v>
      </c>
      <c r="E48" s="964" t="s">
        <v>117</v>
      </c>
      <c r="F48" s="965" t="s">
        <v>117</v>
      </c>
      <c r="G48" s="966">
        <f t="shared" si="33"/>
        <v>0</v>
      </c>
      <c r="H48" s="964" t="s">
        <v>117</v>
      </c>
      <c r="I48" s="965" t="s">
        <v>117</v>
      </c>
      <c r="J48" s="966">
        <f t="shared" si="2"/>
        <v>0</v>
      </c>
      <c r="K48" s="964">
        <v>2</v>
      </c>
      <c r="L48" s="965">
        <v>1</v>
      </c>
      <c r="M48" s="966">
        <f t="shared" si="34"/>
        <v>3</v>
      </c>
      <c r="N48" s="964" t="s">
        <v>117</v>
      </c>
      <c r="O48" s="965" t="s">
        <v>117</v>
      </c>
      <c r="P48" s="966">
        <f t="shared" si="35"/>
        <v>0</v>
      </c>
      <c r="Q48" s="964" t="s">
        <v>117</v>
      </c>
      <c r="R48" s="965" t="s">
        <v>117</v>
      </c>
      <c r="S48" s="966">
        <f t="shared" si="5"/>
        <v>0</v>
      </c>
      <c r="T48" s="964">
        <v>4</v>
      </c>
      <c r="U48" s="965">
        <v>2</v>
      </c>
      <c r="V48" s="966">
        <f t="shared" si="51"/>
        <v>6</v>
      </c>
      <c r="W48" s="964" t="s">
        <v>117</v>
      </c>
      <c r="X48" s="965" t="s">
        <v>117</v>
      </c>
      <c r="Y48" s="966">
        <f t="shared" si="52"/>
        <v>0</v>
      </c>
      <c r="Z48" s="956">
        <f t="shared" si="27"/>
        <v>0</v>
      </c>
      <c r="AA48" s="957">
        <f t="shared" si="28"/>
        <v>0</v>
      </c>
      <c r="AB48" s="958">
        <f t="shared" si="29"/>
        <v>0</v>
      </c>
      <c r="AC48" s="964">
        <v>2</v>
      </c>
      <c r="AD48" s="965" t="s">
        <v>117</v>
      </c>
      <c r="AE48" s="966">
        <f t="shared" si="36"/>
        <v>2</v>
      </c>
      <c r="AF48" s="956" t="s">
        <v>117</v>
      </c>
      <c r="AG48" s="957" t="s">
        <v>117</v>
      </c>
      <c r="AH48" s="966">
        <f t="shared" si="37"/>
        <v>0</v>
      </c>
      <c r="AI48" s="956" t="s">
        <v>117</v>
      </c>
      <c r="AJ48" s="957">
        <v>1</v>
      </c>
      <c r="AK48" s="958">
        <f t="shared" si="13"/>
        <v>1</v>
      </c>
      <c r="AL48" s="964">
        <v>2</v>
      </c>
      <c r="AM48" s="965" t="s">
        <v>117</v>
      </c>
      <c r="AN48" s="958">
        <f t="shared" si="38"/>
        <v>2</v>
      </c>
      <c r="AO48" s="956">
        <v>1</v>
      </c>
      <c r="AP48" s="957" t="s">
        <v>117</v>
      </c>
      <c r="AQ48" s="958">
        <f t="shared" si="39"/>
        <v>1</v>
      </c>
      <c r="AR48" s="956" t="s">
        <v>117</v>
      </c>
      <c r="AS48" s="957" t="s">
        <v>117</v>
      </c>
      <c r="AT48" s="958">
        <f t="shared" si="40"/>
        <v>0</v>
      </c>
      <c r="AU48" s="959">
        <f t="shared" si="41"/>
        <v>8</v>
      </c>
      <c r="AV48" s="960">
        <f t="shared" si="42"/>
        <v>2</v>
      </c>
      <c r="AW48" s="961">
        <f t="shared" si="43"/>
        <v>10</v>
      </c>
      <c r="AX48" s="959">
        <f t="shared" si="44"/>
        <v>1</v>
      </c>
      <c r="AY48" s="960">
        <f t="shared" si="45"/>
        <v>0</v>
      </c>
      <c r="AZ48" s="961">
        <f t="shared" si="46"/>
        <v>1</v>
      </c>
      <c r="BA48" s="959">
        <f t="shared" si="47"/>
        <v>0</v>
      </c>
      <c r="BB48" s="960">
        <f t="shared" si="48"/>
        <v>1</v>
      </c>
      <c r="BC48" s="962">
        <f t="shared" si="49"/>
        <v>1</v>
      </c>
      <c r="BD48" s="963">
        <f t="shared" si="50"/>
        <v>12</v>
      </c>
    </row>
    <row r="49" spans="1:56" x14ac:dyDescent="0.2">
      <c r="A49" s="955" t="s">
        <v>37</v>
      </c>
      <c r="B49" s="964">
        <v>11</v>
      </c>
      <c r="C49" s="965">
        <v>12</v>
      </c>
      <c r="D49" s="966">
        <f t="shared" si="32"/>
        <v>23</v>
      </c>
      <c r="E49" s="964" t="s">
        <v>117</v>
      </c>
      <c r="F49" s="965">
        <v>2</v>
      </c>
      <c r="G49" s="966">
        <f t="shared" si="33"/>
        <v>2</v>
      </c>
      <c r="H49" s="964">
        <v>1</v>
      </c>
      <c r="I49" s="965">
        <v>1</v>
      </c>
      <c r="J49" s="966">
        <f t="shared" si="2"/>
        <v>2</v>
      </c>
      <c r="K49" s="964">
        <v>2</v>
      </c>
      <c r="L49" s="965">
        <v>3</v>
      </c>
      <c r="M49" s="966">
        <f t="shared" si="34"/>
        <v>5</v>
      </c>
      <c r="N49" s="964" t="s">
        <v>117</v>
      </c>
      <c r="O49" s="965" t="s">
        <v>117</v>
      </c>
      <c r="P49" s="966">
        <f t="shared" si="35"/>
        <v>0</v>
      </c>
      <c r="Q49" s="964">
        <v>1</v>
      </c>
      <c r="R49" s="965" t="s">
        <v>117</v>
      </c>
      <c r="S49" s="966">
        <f t="shared" si="5"/>
        <v>1</v>
      </c>
      <c r="T49" s="964">
        <v>13</v>
      </c>
      <c r="U49" s="965">
        <v>15</v>
      </c>
      <c r="V49" s="966">
        <f t="shared" si="51"/>
        <v>28</v>
      </c>
      <c r="W49" s="964" t="s">
        <v>117</v>
      </c>
      <c r="X49" s="965">
        <v>2</v>
      </c>
      <c r="Y49" s="966">
        <f t="shared" si="52"/>
        <v>2</v>
      </c>
      <c r="Z49" s="956">
        <f t="shared" si="27"/>
        <v>2</v>
      </c>
      <c r="AA49" s="957">
        <f t="shared" si="28"/>
        <v>1</v>
      </c>
      <c r="AB49" s="958">
        <f t="shared" si="29"/>
        <v>3</v>
      </c>
      <c r="AC49" s="964">
        <v>3</v>
      </c>
      <c r="AD49" s="965">
        <v>12</v>
      </c>
      <c r="AE49" s="966">
        <f t="shared" si="36"/>
        <v>15</v>
      </c>
      <c r="AF49" s="956" t="s">
        <v>117</v>
      </c>
      <c r="AG49" s="957" t="s">
        <v>117</v>
      </c>
      <c r="AH49" s="966">
        <f t="shared" si="37"/>
        <v>0</v>
      </c>
      <c r="AI49" s="956">
        <v>2</v>
      </c>
      <c r="AJ49" s="957">
        <v>3</v>
      </c>
      <c r="AK49" s="958">
        <f t="shared" si="13"/>
        <v>5</v>
      </c>
      <c r="AL49" s="964">
        <v>2</v>
      </c>
      <c r="AM49" s="965">
        <v>14</v>
      </c>
      <c r="AN49" s="958">
        <f t="shared" si="38"/>
        <v>16</v>
      </c>
      <c r="AO49" s="956" t="s">
        <v>117</v>
      </c>
      <c r="AP49" s="957">
        <v>2</v>
      </c>
      <c r="AQ49" s="958">
        <f t="shared" si="39"/>
        <v>2</v>
      </c>
      <c r="AR49" s="956" t="s">
        <v>117</v>
      </c>
      <c r="AS49" s="957" t="s">
        <v>117</v>
      </c>
      <c r="AT49" s="958">
        <f t="shared" si="40"/>
        <v>0</v>
      </c>
      <c r="AU49" s="959">
        <f t="shared" si="41"/>
        <v>18</v>
      </c>
      <c r="AV49" s="960">
        <f t="shared" si="42"/>
        <v>41</v>
      </c>
      <c r="AW49" s="961">
        <f t="shared" si="43"/>
        <v>59</v>
      </c>
      <c r="AX49" s="959">
        <f t="shared" si="44"/>
        <v>0</v>
      </c>
      <c r="AY49" s="960">
        <f t="shared" si="45"/>
        <v>4</v>
      </c>
      <c r="AZ49" s="961">
        <f t="shared" si="46"/>
        <v>4</v>
      </c>
      <c r="BA49" s="959">
        <f t="shared" si="47"/>
        <v>4</v>
      </c>
      <c r="BB49" s="960">
        <f t="shared" si="48"/>
        <v>4</v>
      </c>
      <c r="BC49" s="962">
        <f t="shared" si="49"/>
        <v>8</v>
      </c>
      <c r="BD49" s="963">
        <f t="shared" si="50"/>
        <v>71</v>
      </c>
    </row>
    <row r="50" spans="1:56" x14ac:dyDescent="0.2">
      <c r="A50" s="955" t="s">
        <v>38</v>
      </c>
      <c r="B50" s="964" t="s">
        <v>117</v>
      </c>
      <c r="C50" s="965">
        <v>3</v>
      </c>
      <c r="D50" s="966">
        <f t="shared" si="32"/>
        <v>3</v>
      </c>
      <c r="E50" s="964" t="s">
        <v>117</v>
      </c>
      <c r="F50" s="965" t="s">
        <v>117</v>
      </c>
      <c r="G50" s="966">
        <f t="shared" si="33"/>
        <v>0</v>
      </c>
      <c r="H50" s="964" t="s">
        <v>117</v>
      </c>
      <c r="I50" s="965" t="s">
        <v>117</v>
      </c>
      <c r="J50" s="966">
        <f t="shared" si="2"/>
        <v>0</v>
      </c>
      <c r="K50" s="964" t="s">
        <v>117</v>
      </c>
      <c r="L50" s="965">
        <v>1</v>
      </c>
      <c r="M50" s="966">
        <f t="shared" si="34"/>
        <v>1</v>
      </c>
      <c r="N50" s="964" t="s">
        <v>117</v>
      </c>
      <c r="O50" s="965" t="s">
        <v>117</v>
      </c>
      <c r="P50" s="966">
        <f t="shared" si="35"/>
        <v>0</v>
      </c>
      <c r="Q50" s="964" t="s">
        <v>117</v>
      </c>
      <c r="R50" s="965" t="s">
        <v>117</v>
      </c>
      <c r="S50" s="966">
        <f t="shared" si="5"/>
        <v>0</v>
      </c>
      <c r="T50" s="964" t="s">
        <v>117</v>
      </c>
      <c r="U50" s="965">
        <v>4</v>
      </c>
      <c r="V50" s="966">
        <f t="shared" si="51"/>
        <v>4</v>
      </c>
      <c r="W50" s="964" t="s">
        <v>117</v>
      </c>
      <c r="X50" s="965" t="s">
        <v>117</v>
      </c>
      <c r="Y50" s="966">
        <f t="shared" si="52"/>
        <v>0</v>
      </c>
      <c r="Z50" s="956">
        <f t="shared" si="27"/>
        <v>0</v>
      </c>
      <c r="AA50" s="957">
        <f t="shared" si="28"/>
        <v>0</v>
      </c>
      <c r="AB50" s="958">
        <f t="shared" si="29"/>
        <v>0</v>
      </c>
      <c r="AC50" s="964" t="s">
        <v>117</v>
      </c>
      <c r="AD50" s="965">
        <v>5</v>
      </c>
      <c r="AE50" s="966">
        <f t="shared" si="36"/>
        <v>5</v>
      </c>
      <c r="AF50" s="956" t="s">
        <v>117</v>
      </c>
      <c r="AG50" s="957">
        <v>1</v>
      </c>
      <c r="AH50" s="966">
        <f t="shared" si="37"/>
        <v>1</v>
      </c>
      <c r="AI50" s="956" t="s">
        <v>117</v>
      </c>
      <c r="AJ50" s="957" t="s">
        <v>117</v>
      </c>
      <c r="AK50" s="958">
        <f t="shared" si="13"/>
        <v>0</v>
      </c>
      <c r="AL50" s="964" t="s">
        <v>117</v>
      </c>
      <c r="AM50" s="965">
        <v>3</v>
      </c>
      <c r="AN50" s="958">
        <f t="shared" si="38"/>
        <v>3</v>
      </c>
      <c r="AO50" s="956" t="s">
        <v>117</v>
      </c>
      <c r="AP50" s="957">
        <v>2</v>
      </c>
      <c r="AQ50" s="958">
        <f t="shared" si="39"/>
        <v>2</v>
      </c>
      <c r="AR50" s="956" t="s">
        <v>117</v>
      </c>
      <c r="AS50" s="957" t="s">
        <v>117</v>
      </c>
      <c r="AT50" s="958">
        <f t="shared" si="40"/>
        <v>0</v>
      </c>
      <c r="AU50" s="959">
        <f t="shared" si="41"/>
        <v>0</v>
      </c>
      <c r="AV50" s="960">
        <f t="shared" si="42"/>
        <v>12</v>
      </c>
      <c r="AW50" s="961">
        <f t="shared" si="43"/>
        <v>12</v>
      </c>
      <c r="AX50" s="959">
        <f t="shared" si="44"/>
        <v>0</v>
      </c>
      <c r="AY50" s="960">
        <f t="shared" si="45"/>
        <v>3</v>
      </c>
      <c r="AZ50" s="961">
        <f t="shared" si="46"/>
        <v>3</v>
      </c>
      <c r="BA50" s="959">
        <f t="shared" si="47"/>
        <v>0</v>
      </c>
      <c r="BB50" s="960">
        <f t="shared" si="48"/>
        <v>0</v>
      </c>
      <c r="BC50" s="962">
        <f t="shared" si="49"/>
        <v>0</v>
      </c>
      <c r="BD50" s="963">
        <f t="shared" si="50"/>
        <v>15</v>
      </c>
    </row>
    <row r="51" spans="1:56" x14ac:dyDescent="0.2">
      <c r="A51" s="955" t="s">
        <v>39</v>
      </c>
      <c r="B51" s="964">
        <v>1</v>
      </c>
      <c r="C51" s="965">
        <v>3</v>
      </c>
      <c r="D51" s="966">
        <f t="shared" si="32"/>
        <v>4</v>
      </c>
      <c r="E51" s="964" t="s">
        <v>117</v>
      </c>
      <c r="F51" s="965" t="s">
        <v>117</v>
      </c>
      <c r="G51" s="966">
        <f t="shared" si="33"/>
        <v>0</v>
      </c>
      <c r="H51" s="964">
        <v>1</v>
      </c>
      <c r="I51" s="965" t="s">
        <v>117</v>
      </c>
      <c r="J51" s="966">
        <f t="shared" si="2"/>
        <v>1</v>
      </c>
      <c r="K51" s="964">
        <v>1</v>
      </c>
      <c r="L51" s="965">
        <v>1</v>
      </c>
      <c r="M51" s="966">
        <f t="shared" si="34"/>
        <v>2</v>
      </c>
      <c r="N51" s="964" t="s">
        <v>117</v>
      </c>
      <c r="O51" s="965" t="s">
        <v>117</v>
      </c>
      <c r="P51" s="966">
        <f t="shared" si="35"/>
        <v>0</v>
      </c>
      <c r="Q51" s="964" t="s">
        <v>117</v>
      </c>
      <c r="R51" s="965" t="s">
        <v>117</v>
      </c>
      <c r="S51" s="966">
        <f t="shared" si="5"/>
        <v>0</v>
      </c>
      <c r="T51" s="964">
        <v>2</v>
      </c>
      <c r="U51" s="965">
        <v>4</v>
      </c>
      <c r="V51" s="966">
        <f t="shared" si="51"/>
        <v>6</v>
      </c>
      <c r="W51" s="964" t="s">
        <v>117</v>
      </c>
      <c r="X51" s="965" t="s">
        <v>117</v>
      </c>
      <c r="Y51" s="966">
        <f t="shared" si="52"/>
        <v>0</v>
      </c>
      <c r="Z51" s="956">
        <f t="shared" si="27"/>
        <v>1</v>
      </c>
      <c r="AA51" s="957">
        <f t="shared" si="28"/>
        <v>0</v>
      </c>
      <c r="AB51" s="958">
        <f t="shared" si="29"/>
        <v>1</v>
      </c>
      <c r="AC51" s="964">
        <v>5</v>
      </c>
      <c r="AD51" s="965">
        <v>11</v>
      </c>
      <c r="AE51" s="966">
        <f t="shared" si="36"/>
        <v>16</v>
      </c>
      <c r="AF51" s="956">
        <v>1</v>
      </c>
      <c r="AG51" s="957">
        <v>1</v>
      </c>
      <c r="AH51" s="966">
        <f t="shared" si="37"/>
        <v>2</v>
      </c>
      <c r="AI51" s="956" t="s">
        <v>117</v>
      </c>
      <c r="AJ51" s="957">
        <v>1</v>
      </c>
      <c r="AK51" s="958">
        <f t="shared" si="13"/>
        <v>1</v>
      </c>
      <c r="AL51" s="964">
        <v>7</v>
      </c>
      <c r="AM51" s="965">
        <v>6</v>
      </c>
      <c r="AN51" s="958">
        <f t="shared" si="38"/>
        <v>13</v>
      </c>
      <c r="AO51" s="956" t="s">
        <v>117</v>
      </c>
      <c r="AP51" s="957" t="s">
        <v>117</v>
      </c>
      <c r="AQ51" s="958">
        <f t="shared" si="39"/>
        <v>0</v>
      </c>
      <c r="AR51" s="956" t="s">
        <v>117</v>
      </c>
      <c r="AS51" s="957">
        <v>1</v>
      </c>
      <c r="AT51" s="958">
        <f t="shared" si="40"/>
        <v>1</v>
      </c>
      <c r="AU51" s="959">
        <f t="shared" si="41"/>
        <v>14</v>
      </c>
      <c r="AV51" s="960">
        <f t="shared" si="42"/>
        <v>21</v>
      </c>
      <c r="AW51" s="961">
        <f t="shared" si="43"/>
        <v>35</v>
      </c>
      <c r="AX51" s="959">
        <f t="shared" si="44"/>
        <v>1</v>
      </c>
      <c r="AY51" s="960">
        <f t="shared" si="45"/>
        <v>1</v>
      </c>
      <c r="AZ51" s="961">
        <f t="shared" si="46"/>
        <v>2</v>
      </c>
      <c r="BA51" s="959">
        <f t="shared" si="47"/>
        <v>1</v>
      </c>
      <c r="BB51" s="960">
        <f t="shared" si="48"/>
        <v>2</v>
      </c>
      <c r="BC51" s="962">
        <f t="shared" si="49"/>
        <v>3</v>
      </c>
      <c r="BD51" s="963">
        <f t="shared" si="50"/>
        <v>40</v>
      </c>
    </row>
    <row r="52" spans="1:56" x14ac:dyDescent="0.2">
      <c r="A52" s="955" t="s">
        <v>40</v>
      </c>
      <c r="B52" s="956">
        <v>1</v>
      </c>
      <c r="C52" s="957">
        <v>1</v>
      </c>
      <c r="D52" s="958">
        <f t="shared" si="32"/>
        <v>2</v>
      </c>
      <c r="E52" s="956" t="s">
        <v>117</v>
      </c>
      <c r="F52" s="957" t="s">
        <v>117</v>
      </c>
      <c r="G52" s="958">
        <f t="shared" si="33"/>
        <v>0</v>
      </c>
      <c r="H52" s="956" t="s">
        <v>117</v>
      </c>
      <c r="I52" s="957" t="s">
        <v>117</v>
      </c>
      <c r="J52" s="966">
        <f t="shared" si="2"/>
        <v>0</v>
      </c>
      <c r="K52" s="956" t="s">
        <v>117</v>
      </c>
      <c r="L52" s="957" t="s">
        <v>117</v>
      </c>
      <c r="M52" s="958">
        <f t="shared" si="34"/>
        <v>0</v>
      </c>
      <c r="N52" s="956" t="s">
        <v>117</v>
      </c>
      <c r="O52" s="957" t="s">
        <v>117</v>
      </c>
      <c r="P52" s="958">
        <f t="shared" si="35"/>
        <v>0</v>
      </c>
      <c r="Q52" s="956" t="s">
        <v>117</v>
      </c>
      <c r="R52" s="957" t="s">
        <v>117</v>
      </c>
      <c r="S52" s="966">
        <f t="shared" si="5"/>
        <v>0</v>
      </c>
      <c r="T52" s="956">
        <v>1</v>
      </c>
      <c r="U52" s="957">
        <v>1</v>
      </c>
      <c r="V52" s="958">
        <f t="shared" si="51"/>
        <v>2</v>
      </c>
      <c r="W52" s="956" t="s">
        <v>117</v>
      </c>
      <c r="X52" s="957" t="s">
        <v>117</v>
      </c>
      <c r="Y52" s="958">
        <f t="shared" si="52"/>
        <v>0</v>
      </c>
      <c r="Z52" s="956">
        <f t="shared" si="27"/>
        <v>0</v>
      </c>
      <c r="AA52" s="957">
        <f t="shared" si="28"/>
        <v>0</v>
      </c>
      <c r="AB52" s="958">
        <f t="shared" si="29"/>
        <v>0</v>
      </c>
      <c r="AC52" s="956" t="s">
        <v>117</v>
      </c>
      <c r="AD52" s="957">
        <v>1</v>
      </c>
      <c r="AE52" s="958">
        <f t="shared" si="36"/>
        <v>1</v>
      </c>
      <c r="AF52" s="956" t="s">
        <v>117</v>
      </c>
      <c r="AG52" s="957" t="s">
        <v>117</v>
      </c>
      <c r="AH52" s="966">
        <f t="shared" si="37"/>
        <v>0</v>
      </c>
      <c r="AI52" s="956" t="s">
        <v>117</v>
      </c>
      <c r="AJ52" s="957" t="s">
        <v>117</v>
      </c>
      <c r="AK52" s="958">
        <f t="shared" si="13"/>
        <v>0</v>
      </c>
      <c r="AL52" s="964" t="s">
        <v>117</v>
      </c>
      <c r="AM52" s="965" t="s">
        <v>117</v>
      </c>
      <c r="AN52" s="958">
        <f t="shared" si="38"/>
        <v>0</v>
      </c>
      <c r="AO52" s="956" t="s">
        <v>117</v>
      </c>
      <c r="AP52" s="957" t="s">
        <v>117</v>
      </c>
      <c r="AQ52" s="958">
        <f t="shared" si="39"/>
        <v>0</v>
      </c>
      <c r="AR52" s="956" t="s">
        <v>117</v>
      </c>
      <c r="AS52" s="957" t="s">
        <v>117</v>
      </c>
      <c r="AT52" s="958">
        <f t="shared" si="40"/>
        <v>0</v>
      </c>
      <c r="AU52" s="959">
        <f t="shared" si="41"/>
        <v>1</v>
      </c>
      <c r="AV52" s="960">
        <f t="shared" si="42"/>
        <v>2</v>
      </c>
      <c r="AW52" s="961">
        <f t="shared" si="43"/>
        <v>3</v>
      </c>
      <c r="AX52" s="959">
        <f t="shared" si="44"/>
        <v>0</v>
      </c>
      <c r="AY52" s="960">
        <f t="shared" si="45"/>
        <v>0</v>
      </c>
      <c r="AZ52" s="961">
        <f t="shared" si="46"/>
        <v>0</v>
      </c>
      <c r="BA52" s="959">
        <f t="shared" si="47"/>
        <v>0</v>
      </c>
      <c r="BB52" s="960">
        <f t="shared" si="48"/>
        <v>0</v>
      </c>
      <c r="BC52" s="962">
        <f t="shared" si="49"/>
        <v>0</v>
      </c>
      <c r="BD52" s="963">
        <f t="shared" si="50"/>
        <v>3</v>
      </c>
    </row>
    <row r="53" spans="1:56" x14ac:dyDescent="0.2">
      <c r="A53" s="955" t="s">
        <v>41</v>
      </c>
      <c r="B53" s="964">
        <v>4</v>
      </c>
      <c r="C53" s="965">
        <v>2</v>
      </c>
      <c r="D53" s="966">
        <f t="shared" si="32"/>
        <v>6</v>
      </c>
      <c r="E53" s="964">
        <v>1</v>
      </c>
      <c r="F53" s="965" t="s">
        <v>117</v>
      </c>
      <c r="G53" s="966">
        <f t="shared" si="33"/>
        <v>1</v>
      </c>
      <c r="H53" s="964" t="s">
        <v>117</v>
      </c>
      <c r="I53" s="965" t="s">
        <v>117</v>
      </c>
      <c r="J53" s="966">
        <f t="shared" si="2"/>
        <v>0</v>
      </c>
      <c r="K53" s="964">
        <v>5</v>
      </c>
      <c r="L53" s="965">
        <v>1</v>
      </c>
      <c r="M53" s="966">
        <f t="shared" si="34"/>
        <v>6</v>
      </c>
      <c r="N53" s="964" t="s">
        <v>117</v>
      </c>
      <c r="O53" s="965">
        <v>1</v>
      </c>
      <c r="P53" s="966">
        <f t="shared" si="35"/>
        <v>1</v>
      </c>
      <c r="Q53" s="964" t="s">
        <v>117</v>
      </c>
      <c r="R53" s="965" t="s">
        <v>117</v>
      </c>
      <c r="S53" s="966">
        <f t="shared" si="5"/>
        <v>0</v>
      </c>
      <c r="T53" s="964">
        <v>9</v>
      </c>
      <c r="U53" s="965">
        <v>3</v>
      </c>
      <c r="V53" s="966">
        <f t="shared" si="51"/>
        <v>12</v>
      </c>
      <c r="W53" s="964">
        <v>1</v>
      </c>
      <c r="X53" s="965">
        <v>1</v>
      </c>
      <c r="Y53" s="966">
        <f t="shared" si="52"/>
        <v>2</v>
      </c>
      <c r="Z53" s="956">
        <f t="shared" si="27"/>
        <v>0</v>
      </c>
      <c r="AA53" s="957">
        <f t="shared" si="28"/>
        <v>0</v>
      </c>
      <c r="AB53" s="958">
        <f t="shared" si="29"/>
        <v>0</v>
      </c>
      <c r="AC53" s="964">
        <v>10</v>
      </c>
      <c r="AD53" s="965">
        <v>6</v>
      </c>
      <c r="AE53" s="966">
        <f t="shared" si="36"/>
        <v>16</v>
      </c>
      <c r="AF53" s="956" t="s">
        <v>117</v>
      </c>
      <c r="AG53" s="957" t="s">
        <v>117</v>
      </c>
      <c r="AH53" s="966">
        <f t="shared" si="37"/>
        <v>0</v>
      </c>
      <c r="AI53" s="956" t="s">
        <v>117</v>
      </c>
      <c r="AJ53" s="957" t="s">
        <v>117</v>
      </c>
      <c r="AK53" s="958">
        <f t="shared" si="13"/>
        <v>0</v>
      </c>
      <c r="AL53" s="964">
        <v>3</v>
      </c>
      <c r="AM53" s="965">
        <v>2</v>
      </c>
      <c r="AN53" s="958">
        <f t="shared" si="38"/>
        <v>5</v>
      </c>
      <c r="AO53" s="956">
        <v>1</v>
      </c>
      <c r="AP53" s="957" t="s">
        <v>117</v>
      </c>
      <c r="AQ53" s="958">
        <f t="shared" si="39"/>
        <v>1</v>
      </c>
      <c r="AR53" s="956" t="s">
        <v>117</v>
      </c>
      <c r="AS53" s="957" t="s">
        <v>117</v>
      </c>
      <c r="AT53" s="958">
        <f t="shared" si="40"/>
        <v>0</v>
      </c>
      <c r="AU53" s="959">
        <f t="shared" si="41"/>
        <v>22</v>
      </c>
      <c r="AV53" s="960">
        <f t="shared" si="42"/>
        <v>11</v>
      </c>
      <c r="AW53" s="961">
        <f t="shared" si="43"/>
        <v>33</v>
      </c>
      <c r="AX53" s="959">
        <f t="shared" si="44"/>
        <v>2</v>
      </c>
      <c r="AY53" s="960">
        <f t="shared" si="45"/>
        <v>1</v>
      </c>
      <c r="AZ53" s="961">
        <f t="shared" si="46"/>
        <v>3</v>
      </c>
      <c r="BA53" s="959">
        <f t="shared" si="47"/>
        <v>0</v>
      </c>
      <c r="BB53" s="960">
        <f t="shared" si="48"/>
        <v>0</v>
      </c>
      <c r="BC53" s="962">
        <f t="shared" si="49"/>
        <v>0</v>
      </c>
      <c r="BD53" s="963">
        <f t="shared" si="50"/>
        <v>36</v>
      </c>
    </row>
    <row r="54" spans="1:56" x14ac:dyDescent="0.2">
      <c r="A54" s="955" t="s">
        <v>42</v>
      </c>
      <c r="B54" s="964">
        <v>1</v>
      </c>
      <c r="C54" s="965" t="s">
        <v>117</v>
      </c>
      <c r="D54" s="966">
        <f t="shared" si="32"/>
        <v>1</v>
      </c>
      <c r="E54" s="964" t="s">
        <v>117</v>
      </c>
      <c r="F54" s="965" t="s">
        <v>117</v>
      </c>
      <c r="G54" s="966">
        <f t="shared" si="33"/>
        <v>0</v>
      </c>
      <c r="H54" s="964" t="s">
        <v>117</v>
      </c>
      <c r="I54" s="965" t="s">
        <v>117</v>
      </c>
      <c r="J54" s="966">
        <f t="shared" si="2"/>
        <v>0</v>
      </c>
      <c r="K54" s="964" t="s">
        <v>117</v>
      </c>
      <c r="L54" s="965" t="s">
        <v>117</v>
      </c>
      <c r="M54" s="966">
        <f t="shared" si="34"/>
        <v>0</v>
      </c>
      <c r="N54" s="964" t="s">
        <v>117</v>
      </c>
      <c r="O54" s="965">
        <v>1</v>
      </c>
      <c r="P54" s="966">
        <f t="shared" si="35"/>
        <v>1</v>
      </c>
      <c r="Q54" s="964">
        <v>2</v>
      </c>
      <c r="R54" s="965" t="s">
        <v>117</v>
      </c>
      <c r="S54" s="966">
        <f t="shared" si="5"/>
        <v>2</v>
      </c>
      <c r="T54" s="964">
        <v>1</v>
      </c>
      <c r="U54" s="965" t="s">
        <v>117</v>
      </c>
      <c r="V54" s="966">
        <f t="shared" si="51"/>
        <v>1</v>
      </c>
      <c r="W54" s="964" t="s">
        <v>117</v>
      </c>
      <c r="X54" s="965">
        <v>1</v>
      </c>
      <c r="Y54" s="966">
        <f t="shared" si="52"/>
        <v>1</v>
      </c>
      <c r="Z54" s="956">
        <f t="shared" si="27"/>
        <v>2</v>
      </c>
      <c r="AA54" s="957">
        <f t="shared" si="28"/>
        <v>0</v>
      </c>
      <c r="AB54" s="958">
        <f t="shared" si="29"/>
        <v>2</v>
      </c>
      <c r="AC54" s="964" t="s">
        <v>117</v>
      </c>
      <c r="AD54" s="965">
        <v>1</v>
      </c>
      <c r="AE54" s="966">
        <f t="shared" si="36"/>
        <v>1</v>
      </c>
      <c r="AF54" s="956" t="s">
        <v>117</v>
      </c>
      <c r="AG54" s="957" t="s">
        <v>117</v>
      </c>
      <c r="AH54" s="966">
        <f t="shared" si="37"/>
        <v>0</v>
      </c>
      <c r="AI54" s="956">
        <v>1</v>
      </c>
      <c r="AJ54" s="957" t="s">
        <v>117</v>
      </c>
      <c r="AK54" s="958">
        <f t="shared" si="13"/>
        <v>1</v>
      </c>
      <c r="AL54" s="964" t="s">
        <v>117</v>
      </c>
      <c r="AM54" s="965">
        <v>2</v>
      </c>
      <c r="AN54" s="958">
        <f t="shared" si="38"/>
        <v>2</v>
      </c>
      <c r="AO54" s="956" t="s">
        <v>117</v>
      </c>
      <c r="AP54" s="957">
        <v>1</v>
      </c>
      <c r="AQ54" s="958">
        <f t="shared" si="39"/>
        <v>1</v>
      </c>
      <c r="AR54" s="956" t="s">
        <v>117</v>
      </c>
      <c r="AS54" s="957" t="s">
        <v>117</v>
      </c>
      <c r="AT54" s="958">
        <f t="shared" si="40"/>
        <v>0</v>
      </c>
      <c r="AU54" s="959">
        <f t="shared" si="41"/>
        <v>1</v>
      </c>
      <c r="AV54" s="960">
        <f t="shared" si="42"/>
        <v>3</v>
      </c>
      <c r="AW54" s="961">
        <f t="shared" si="43"/>
        <v>4</v>
      </c>
      <c r="AX54" s="959">
        <f t="shared" si="44"/>
        <v>0</v>
      </c>
      <c r="AY54" s="960">
        <f t="shared" si="45"/>
        <v>2</v>
      </c>
      <c r="AZ54" s="961">
        <f t="shared" si="46"/>
        <v>2</v>
      </c>
      <c r="BA54" s="959">
        <f t="shared" si="47"/>
        <v>3</v>
      </c>
      <c r="BB54" s="960">
        <f t="shared" si="48"/>
        <v>0</v>
      </c>
      <c r="BC54" s="962">
        <f t="shared" si="49"/>
        <v>3</v>
      </c>
      <c r="BD54" s="963">
        <f t="shared" si="50"/>
        <v>9</v>
      </c>
    </row>
    <row r="55" spans="1:56" x14ac:dyDescent="0.2">
      <c r="A55" s="955" t="s">
        <v>43</v>
      </c>
      <c r="B55" s="956">
        <v>1</v>
      </c>
      <c r="C55" s="967">
        <v>6</v>
      </c>
      <c r="D55" s="966">
        <f t="shared" si="32"/>
        <v>7</v>
      </c>
      <c r="E55" s="956" t="s">
        <v>117</v>
      </c>
      <c r="F55" s="967" t="s">
        <v>117</v>
      </c>
      <c r="G55" s="966">
        <f t="shared" si="33"/>
        <v>0</v>
      </c>
      <c r="H55" s="956" t="s">
        <v>117</v>
      </c>
      <c r="I55" s="967" t="s">
        <v>117</v>
      </c>
      <c r="J55" s="966">
        <f t="shared" si="2"/>
        <v>0</v>
      </c>
      <c r="K55" s="956">
        <v>1</v>
      </c>
      <c r="L55" s="967">
        <v>2</v>
      </c>
      <c r="M55" s="966">
        <f t="shared" si="34"/>
        <v>3</v>
      </c>
      <c r="N55" s="956" t="s">
        <v>117</v>
      </c>
      <c r="O55" s="967" t="s">
        <v>117</v>
      </c>
      <c r="P55" s="966">
        <f t="shared" si="35"/>
        <v>0</v>
      </c>
      <c r="Q55" s="956" t="s">
        <v>117</v>
      </c>
      <c r="R55" s="967">
        <v>1</v>
      </c>
      <c r="S55" s="966">
        <f t="shared" si="5"/>
        <v>1</v>
      </c>
      <c r="T55" s="956">
        <v>2</v>
      </c>
      <c r="U55" s="967">
        <v>8</v>
      </c>
      <c r="V55" s="966">
        <f t="shared" si="51"/>
        <v>10</v>
      </c>
      <c r="W55" s="956" t="s">
        <v>117</v>
      </c>
      <c r="X55" s="967" t="s">
        <v>117</v>
      </c>
      <c r="Y55" s="966">
        <f t="shared" si="52"/>
        <v>0</v>
      </c>
      <c r="Z55" s="956">
        <f t="shared" si="27"/>
        <v>0</v>
      </c>
      <c r="AA55" s="957">
        <f t="shared" si="28"/>
        <v>1</v>
      </c>
      <c r="AB55" s="958">
        <f t="shared" si="29"/>
        <v>1</v>
      </c>
      <c r="AC55" s="956">
        <v>1</v>
      </c>
      <c r="AD55" s="967">
        <v>5</v>
      </c>
      <c r="AE55" s="966">
        <f t="shared" si="36"/>
        <v>6</v>
      </c>
      <c r="AF55" s="956" t="s">
        <v>117</v>
      </c>
      <c r="AG55" s="957" t="s">
        <v>117</v>
      </c>
      <c r="AH55" s="966">
        <f t="shared" si="37"/>
        <v>0</v>
      </c>
      <c r="AI55" s="956" t="s">
        <v>117</v>
      </c>
      <c r="AJ55" s="957">
        <v>1</v>
      </c>
      <c r="AK55" s="958">
        <f t="shared" si="13"/>
        <v>1</v>
      </c>
      <c r="AL55" s="964">
        <v>3</v>
      </c>
      <c r="AM55" s="965">
        <v>4</v>
      </c>
      <c r="AN55" s="958">
        <f t="shared" si="38"/>
        <v>7</v>
      </c>
      <c r="AO55" s="956">
        <v>2</v>
      </c>
      <c r="AP55" s="957">
        <v>1</v>
      </c>
      <c r="AQ55" s="958">
        <f t="shared" si="39"/>
        <v>3</v>
      </c>
      <c r="AR55" s="956" t="s">
        <v>117</v>
      </c>
      <c r="AS55" s="957" t="s">
        <v>117</v>
      </c>
      <c r="AT55" s="958">
        <f t="shared" si="40"/>
        <v>0</v>
      </c>
      <c r="AU55" s="959">
        <f t="shared" si="41"/>
        <v>6</v>
      </c>
      <c r="AV55" s="960">
        <f t="shared" si="42"/>
        <v>17</v>
      </c>
      <c r="AW55" s="961">
        <f t="shared" si="43"/>
        <v>23</v>
      </c>
      <c r="AX55" s="959">
        <f t="shared" si="44"/>
        <v>2</v>
      </c>
      <c r="AY55" s="960">
        <f t="shared" si="45"/>
        <v>1</v>
      </c>
      <c r="AZ55" s="961">
        <f t="shared" si="46"/>
        <v>3</v>
      </c>
      <c r="BA55" s="959">
        <f t="shared" si="47"/>
        <v>0</v>
      </c>
      <c r="BB55" s="960">
        <f t="shared" si="48"/>
        <v>2</v>
      </c>
      <c r="BC55" s="962">
        <f t="shared" si="49"/>
        <v>2</v>
      </c>
      <c r="BD55" s="963">
        <f t="shared" si="50"/>
        <v>28</v>
      </c>
    </row>
    <row r="56" spans="1:56" x14ac:dyDescent="0.2">
      <c r="A56" s="955" t="s">
        <v>109</v>
      </c>
      <c r="B56" s="964" t="s">
        <v>117</v>
      </c>
      <c r="C56" s="965" t="s">
        <v>117</v>
      </c>
      <c r="D56" s="966">
        <f t="shared" si="32"/>
        <v>0</v>
      </c>
      <c r="E56" s="964" t="s">
        <v>117</v>
      </c>
      <c r="F56" s="965" t="s">
        <v>117</v>
      </c>
      <c r="G56" s="966">
        <f t="shared" si="33"/>
        <v>0</v>
      </c>
      <c r="H56" s="964" t="s">
        <v>117</v>
      </c>
      <c r="I56" s="965" t="s">
        <v>117</v>
      </c>
      <c r="J56" s="966">
        <f t="shared" si="2"/>
        <v>0</v>
      </c>
      <c r="K56" s="964" t="s">
        <v>117</v>
      </c>
      <c r="L56" s="965" t="s">
        <v>117</v>
      </c>
      <c r="M56" s="966">
        <f t="shared" si="34"/>
        <v>0</v>
      </c>
      <c r="N56" s="964" t="s">
        <v>117</v>
      </c>
      <c r="O56" s="965" t="s">
        <v>117</v>
      </c>
      <c r="P56" s="966">
        <f t="shared" si="35"/>
        <v>0</v>
      </c>
      <c r="Q56" s="964">
        <v>1</v>
      </c>
      <c r="R56" s="965" t="s">
        <v>117</v>
      </c>
      <c r="S56" s="966">
        <f t="shared" si="5"/>
        <v>1</v>
      </c>
      <c r="T56" s="964" t="s">
        <v>117</v>
      </c>
      <c r="U56" s="965" t="s">
        <v>117</v>
      </c>
      <c r="V56" s="966">
        <f t="shared" si="51"/>
        <v>0</v>
      </c>
      <c r="W56" s="964" t="s">
        <v>117</v>
      </c>
      <c r="X56" s="965" t="s">
        <v>117</v>
      </c>
      <c r="Y56" s="966">
        <f t="shared" si="52"/>
        <v>0</v>
      </c>
      <c r="Z56" s="956">
        <f t="shared" si="27"/>
        <v>1</v>
      </c>
      <c r="AA56" s="957">
        <f t="shared" si="28"/>
        <v>0</v>
      </c>
      <c r="AB56" s="958">
        <f t="shared" si="29"/>
        <v>1</v>
      </c>
      <c r="AC56" s="964">
        <v>1</v>
      </c>
      <c r="AD56" s="965" t="s">
        <v>117</v>
      </c>
      <c r="AE56" s="966">
        <f t="shared" si="36"/>
        <v>1</v>
      </c>
      <c r="AF56" s="956">
        <v>1</v>
      </c>
      <c r="AG56" s="957" t="s">
        <v>117</v>
      </c>
      <c r="AH56" s="966">
        <f t="shared" si="37"/>
        <v>1</v>
      </c>
      <c r="AI56" s="956" t="s">
        <v>117</v>
      </c>
      <c r="AJ56" s="957" t="s">
        <v>117</v>
      </c>
      <c r="AK56" s="958">
        <f t="shared" si="13"/>
        <v>0</v>
      </c>
      <c r="AL56" s="964">
        <v>1</v>
      </c>
      <c r="AM56" s="965" t="s">
        <v>117</v>
      </c>
      <c r="AN56" s="958">
        <f t="shared" si="38"/>
        <v>1</v>
      </c>
      <c r="AO56" s="956" t="s">
        <v>117</v>
      </c>
      <c r="AP56" s="957" t="s">
        <v>117</v>
      </c>
      <c r="AQ56" s="958">
        <f t="shared" si="39"/>
        <v>0</v>
      </c>
      <c r="AR56" s="956" t="s">
        <v>117</v>
      </c>
      <c r="AS56" s="957" t="s">
        <v>117</v>
      </c>
      <c r="AT56" s="958">
        <f t="shared" si="40"/>
        <v>0</v>
      </c>
      <c r="AU56" s="959">
        <f t="shared" si="41"/>
        <v>2</v>
      </c>
      <c r="AV56" s="960">
        <f t="shared" si="42"/>
        <v>0</v>
      </c>
      <c r="AW56" s="961">
        <f t="shared" si="43"/>
        <v>2</v>
      </c>
      <c r="AX56" s="959">
        <f t="shared" si="44"/>
        <v>1</v>
      </c>
      <c r="AY56" s="960">
        <f t="shared" si="45"/>
        <v>0</v>
      </c>
      <c r="AZ56" s="961">
        <f t="shared" si="46"/>
        <v>1</v>
      </c>
      <c r="BA56" s="959">
        <f t="shared" si="47"/>
        <v>1</v>
      </c>
      <c r="BB56" s="960">
        <f t="shared" si="48"/>
        <v>0</v>
      </c>
      <c r="BC56" s="962">
        <f t="shared" si="49"/>
        <v>1</v>
      </c>
      <c r="BD56" s="963">
        <f t="shared" si="50"/>
        <v>4</v>
      </c>
    </row>
    <row r="57" spans="1:56" x14ac:dyDescent="0.2">
      <c r="A57" s="955" t="s">
        <v>44</v>
      </c>
      <c r="B57" s="956">
        <v>1</v>
      </c>
      <c r="C57" s="967">
        <v>7</v>
      </c>
      <c r="D57" s="966">
        <f t="shared" si="32"/>
        <v>8</v>
      </c>
      <c r="E57" s="956" t="s">
        <v>117</v>
      </c>
      <c r="F57" s="967" t="s">
        <v>117</v>
      </c>
      <c r="G57" s="966">
        <f t="shared" si="33"/>
        <v>0</v>
      </c>
      <c r="H57" s="956" t="s">
        <v>117</v>
      </c>
      <c r="I57" s="967" t="s">
        <v>117</v>
      </c>
      <c r="J57" s="966">
        <f t="shared" si="2"/>
        <v>0</v>
      </c>
      <c r="K57" s="956" t="s">
        <v>117</v>
      </c>
      <c r="L57" s="967">
        <v>7</v>
      </c>
      <c r="M57" s="966">
        <f t="shared" si="34"/>
        <v>7</v>
      </c>
      <c r="N57" s="956" t="s">
        <v>117</v>
      </c>
      <c r="O57" s="967" t="s">
        <v>117</v>
      </c>
      <c r="P57" s="966">
        <f t="shared" si="35"/>
        <v>0</v>
      </c>
      <c r="Q57" s="956" t="s">
        <v>117</v>
      </c>
      <c r="R57" s="967" t="s">
        <v>117</v>
      </c>
      <c r="S57" s="966">
        <f t="shared" si="5"/>
        <v>0</v>
      </c>
      <c r="T57" s="956">
        <v>1</v>
      </c>
      <c r="U57" s="967">
        <v>14</v>
      </c>
      <c r="V57" s="966">
        <f t="shared" si="51"/>
        <v>15</v>
      </c>
      <c r="W57" s="956" t="s">
        <v>117</v>
      </c>
      <c r="X57" s="967" t="s">
        <v>117</v>
      </c>
      <c r="Y57" s="966">
        <f t="shared" si="52"/>
        <v>0</v>
      </c>
      <c r="Z57" s="956">
        <f t="shared" si="27"/>
        <v>0</v>
      </c>
      <c r="AA57" s="957">
        <f t="shared" si="28"/>
        <v>0</v>
      </c>
      <c r="AB57" s="958">
        <f t="shared" si="29"/>
        <v>0</v>
      </c>
      <c r="AC57" s="956">
        <v>1</v>
      </c>
      <c r="AD57" s="967">
        <v>9</v>
      </c>
      <c r="AE57" s="966">
        <f t="shared" si="36"/>
        <v>10</v>
      </c>
      <c r="AF57" s="956" t="s">
        <v>117</v>
      </c>
      <c r="AG57" s="957" t="s">
        <v>117</v>
      </c>
      <c r="AH57" s="966">
        <f t="shared" si="37"/>
        <v>0</v>
      </c>
      <c r="AI57" s="956" t="s">
        <v>117</v>
      </c>
      <c r="AJ57" s="957" t="s">
        <v>117</v>
      </c>
      <c r="AK57" s="958">
        <f t="shared" si="13"/>
        <v>0</v>
      </c>
      <c r="AL57" s="964">
        <v>1</v>
      </c>
      <c r="AM57" s="965">
        <v>1</v>
      </c>
      <c r="AN57" s="958">
        <f t="shared" si="38"/>
        <v>2</v>
      </c>
      <c r="AO57" s="956" t="s">
        <v>117</v>
      </c>
      <c r="AP57" s="957">
        <v>1</v>
      </c>
      <c r="AQ57" s="958">
        <f t="shared" si="39"/>
        <v>1</v>
      </c>
      <c r="AR57" s="956" t="s">
        <v>117</v>
      </c>
      <c r="AS57" s="957" t="s">
        <v>117</v>
      </c>
      <c r="AT57" s="958">
        <f t="shared" si="40"/>
        <v>0</v>
      </c>
      <c r="AU57" s="959">
        <f t="shared" si="41"/>
        <v>3</v>
      </c>
      <c r="AV57" s="960">
        <f t="shared" si="42"/>
        <v>24</v>
      </c>
      <c r="AW57" s="961">
        <f t="shared" si="43"/>
        <v>27</v>
      </c>
      <c r="AX57" s="959">
        <f t="shared" si="44"/>
        <v>0</v>
      </c>
      <c r="AY57" s="960">
        <f t="shared" si="45"/>
        <v>1</v>
      </c>
      <c r="AZ57" s="961">
        <f t="shared" si="46"/>
        <v>1</v>
      </c>
      <c r="BA57" s="959">
        <f t="shared" si="47"/>
        <v>0</v>
      </c>
      <c r="BB57" s="960">
        <f t="shared" si="48"/>
        <v>0</v>
      </c>
      <c r="BC57" s="962">
        <f t="shared" si="49"/>
        <v>0</v>
      </c>
      <c r="BD57" s="963">
        <f t="shared" si="50"/>
        <v>28</v>
      </c>
    </row>
    <row r="58" spans="1:56" x14ac:dyDescent="0.2">
      <c r="A58" s="955" t="s">
        <v>45</v>
      </c>
      <c r="B58" s="964">
        <v>1</v>
      </c>
      <c r="C58" s="965">
        <v>3</v>
      </c>
      <c r="D58" s="966">
        <f t="shared" si="32"/>
        <v>4</v>
      </c>
      <c r="E58" s="964" t="s">
        <v>117</v>
      </c>
      <c r="F58" s="965" t="s">
        <v>117</v>
      </c>
      <c r="G58" s="966">
        <f t="shared" si="33"/>
        <v>0</v>
      </c>
      <c r="H58" s="964">
        <v>1</v>
      </c>
      <c r="I58" s="965" t="s">
        <v>117</v>
      </c>
      <c r="J58" s="966">
        <f t="shared" si="2"/>
        <v>1</v>
      </c>
      <c r="K58" s="964">
        <v>1</v>
      </c>
      <c r="L58" s="965" t="s">
        <v>117</v>
      </c>
      <c r="M58" s="966">
        <f t="shared" si="34"/>
        <v>1</v>
      </c>
      <c r="N58" s="964" t="s">
        <v>117</v>
      </c>
      <c r="O58" s="965" t="s">
        <v>117</v>
      </c>
      <c r="P58" s="966">
        <f t="shared" si="35"/>
        <v>0</v>
      </c>
      <c r="Q58" s="964" t="s">
        <v>117</v>
      </c>
      <c r="R58" s="965">
        <v>1</v>
      </c>
      <c r="S58" s="966">
        <f t="shared" si="5"/>
        <v>1</v>
      </c>
      <c r="T58" s="964">
        <v>2</v>
      </c>
      <c r="U58" s="965">
        <v>3</v>
      </c>
      <c r="V58" s="966">
        <f t="shared" si="51"/>
        <v>5</v>
      </c>
      <c r="W58" s="964" t="s">
        <v>117</v>
      </c>
      <c r="X58" s="965" t="s">
        <v>117</v>
      </c>
      <c r="Y58" s="966">
        <f t="shared" si="52"/>
        <v>0</v>
      </c>
      <c r="Z58" s="956">
        <f t="shared" si="27"/>
        <v>1</v>
      </c>
      <c r="AA58" s="957">
        <f t="shared" si="28"/>
        <v>1</v>
      </c>
      <c r="AB58" s="958">
        <f t="shared" si="29"/>
        <v>2</v>
      </c>
      <c r="AC58" s="964">
        <v>5</v>
      </c>
      <c r="AD58" s="965">
        <v>9</v>
      </c>
      <c r="AE58" s="966">
        <f t="shared" si="36"/>
        <v>14</v>
      </c>
      <c r="AF58" s="956" t="s">
        <v>117</v>
      </c>
      <c r="AG58" s="957" t="s">
        <v>117</v>
      </c>
      <c r="AH58" s="966">
        <f t="shared" si="37"/>
        <v>0</v>
      </c>
      <c r="AI58" s="956">
        <v>1</v>
      </c>
      <c r="AJ58" s="957">
        <v>1</v>
      </c>
      <c r="AK58" s="958">
        <f t="shared" si="13"/>
        <v>2</v>
      </c>
      <c r="AL58" s="964" t="s">
        <v>117</v>
      </c>
      <c r="AM58" s="965">
        <v>2</v>
      </c>
      <c r="AN58" s="958">
        <f t="shared" si="38"/>
        <v>2</v>
      </c>
      <c r="AO58" s="956" t="s">
        <v>117</v>
      </c>
      <c r="AP58" s="957">
        <v>1</v>
      </c>
      <c r="AQ58" s="958">
        <f t="shared" si="39"/>
        <v>1</v>
      </c>
      <c r="AR58" s="956" t="s">
        <v>117</v>
      </c>
      <c r="AS58" s="957" t="s">
        <v>117</v>
      </c>
      <c r="AT58" s="958">
        <f t="shared" si="40"/>
        <v>0</v>
      </c>
      <c r="AU58" s="959">
        <f t="shared" si="41"/>
        <v>7</v>
      </c>
      <c r="AV58" s="960">
        <f t="shared" si="42"/>
        <v>14</v>
      </c>
      <c r="AW58" s="961">
        <f t="shared" si="43"/>
        <v>21</v>
      </c>
      <c r="AX58" s="959">
        <f t="shared" si="44"/>
        <v>0</v>
      </c>
      <c r="AY58" s="960">
        <f t="shared" si="45"/>
        <v>1</v>
      </c>
      <c r="AZ58" s="961">
        <f t="shared" si="46"/>
        <v>1</v>
      </c>
      <c r="BA58" s="959">
        <f t="shared" si="47"/>
        <v>2</v>
      </c>
      <c r="BB58" s="960">
        <f t="shared" si="48"/>
        <v>2</v>
      </c>
      <c r="BC58" s="962">
        <f t="shared" si="49"/>
        <v>4</v>
      </c>
      <c r="BD58" s="963">
        <f t="shared" si="50"/>
        <v>26</v>
      </c>
    </row>
    <row r="59" spans="1:56" x14ac:dyDescent="0.2">
      <c r="A59" s="955" t="s">
        <v>47</v>
      </c>
      <c r="B59" s="964">
        <v>17</v>
      </c>
      <c r="C59" s="965">
        <v>9</v>
      </c>
      <c r="D59" s="966">
        <f t="shared" si="32"/>
        <v>26</v>
      </c>
      <c r="E59" s="964">
        <v>1</v>
      </c>
      <c r="F59" s="965" t="s">
        <v>117</v>
      </c>
      <c r="G59" s="966">
        <f t="shared" si="33"/>
        <v>1</v>
      </c>
      <c r="H59" s="964">
        <v>2</v>
      </c>
      <c r="I59" s="965" t="s">
        <v>117</v>
      </c>
      <c r="J59" s="966">
        <f t="shared" si="2"/>
        <v>2</v>
      </c>
      <c r="K59" s="964">
        <v>26</v>
      </c>
      <c r="L59" s="965">
        <v>12</v>
      </c>
      <c r="M59" s="966">
        <f t="shared" si="34"/>
        <v>38</v>
      </c>
      <c r="N59" s="964" t="s">
        <v>117</v>
      </c>
      <c r="O59" s="965" t="s">
        <v>117</v>
      </c>
      <c r="P59" s="966">
        <f t="shared" si="35"/>
        <v>0</v>
      </c>
      <c r="Q59" s="964">
        <v>2</v>
      </c>
      <c r="R59" s="965">
        <v>1</v>
      </c>
      <c r="S59" s="966">
        <f t="shared" si="5"/>
        <v>3</v>
      </c>
      <c r="T59" s="964">
        <v>43</v>
      </c>
      <c r="U59" s="965">
        <v>21</v>
      </c>
      <c r="V59" s="966">
        <f t="shared" si="51"/>
        <v>64</v>
      </c>
      <c r="W59" s="964">
        <v>1</v>
      </c>
      <c r="X59" s="965" t="s">
        <v>117</v>
      </c>
      <c r="Y59" s="966">
        <f t="shared" si="52"/>
        <v>1</v>
      </c>
      <c r="Z59" s="956">
        <f t="shared" si="27"/>
        <v>4</v>
      </c>
      <c r="AA59" s="957">
        <f t="shared" si="28"/>
        <v>1</v>
      </c>
      <c r="AB59" s="958">
        <f t="shared" si="29"/>
        <v>5</v>
      </c>
      <c r="AC59" s="964">
        <v>40</v>
      </c>
      <c r="AD59" s="965">
        <v>36</v>
      </c>
      <c r="AE59" s="966">
        <f t="shared" si="36"/>
        <v>76</v>
      </c>
      <c r="AF59" s="956">
        <v>1</v>
      </c>
      <c r="AG59" s="957">
        <v>1</v>
      </c>
      <c r="AH59" s="966">
        <f t="shared" si="37"/>
        <v>2</v>
      </c>
      <c r="AI59" s="956">
        <v>4</v>
      </c>
      <c r="AJ59" s="957" t="s">
        <v>117</v>
      </c>
      <c r="AK59" s="958">
        <f t="shared" si="13"/>
        <v>4</v>
      </c>
      <c r="AL59" s="964">
        <v>29</v>
      </c>
      <c r="AM59" s="965">
        <v>16</v>
      </c>
      <c r="AN59" s="958">
        <f t="shared" si="38"/>
        <v>45</v>
      </c>
      <c r="AO59" s="956">
        <v>1</v>
      </c>
      <c r="AP59" s="957" t="s">
        <v>117</v>
      </c>
      <c r="AQ59" s="958">
        <f t="shared" si="39"/>
        <v>1</v>
      </c>
      <c r="AR59" s="956" t="s">
        <v>117</v>
      </c>
      <c r="AS59" s="957" t="s">
        <v>117</v>
      </c>
      <c r="AT59" s="958">
        <f t="shared" si="40"/>
        <v>0</v>
      </c>
      <c r="AU59" s="959">
        <f t="shared" si="41"/>
        <v>112</v>
      </c>
      <c r="AV59" s="960">
        <f t="shared" si="42"/>
        <v>73</v>
      </c>
      <c r="AW59" s="961">
        <f t="shared" si="43"/>
        <v>185</v>
      </c>
      <c r="AX59" s="959">
        <f t="shared" si="44"/>
        <v>3</v>
      </c>
      <c r="AY59" s="960">
        <f t="shared" si="45"/>
        <v>1</v>
      </c>
      <c r="AZ59" s="961">
        <f t="shared" si="46"/>
        <v>4</v>
      </c>
      <c r="BA59" s="959">
        <f t="shared" si="47"/>
        <v>8</v>
      </c>
      <c r="BB59" s="960">
        <f t="shared" si="48"/>
        <v>1</v>
      </c>
      <c r="BC59" s="962">
        <f t="shared" si="49"/>
        <v>9</v>
      </c>
      <c r="BD59" s="963">
        <f t="shared" si="50"/>
        <v>198</v>
      </c>
    </row>
    <row r="60" spans="1:56" x14ac:dyDescent="0.2">
      <c r="A60" s="955" t="s">
        <v>48</v>
      </c>
      <c r="B60" s="964">
        <v>1</v>
      </c>
      <c r="C60" s="965">
        <v>1</v>
      </c>
      <c r="D60" s="966">
        <f t="shared" si="32"/>
        <v>2</v>
      </c>
      <c r="E60" s="964" t="s">
        <v>117</v>
      </c>
      <c r="F60" s="965">
        <v>1</v>
      </c>
      <c r="G60" s="966">
        <f t="shared" si="33"/>
        <v>1</v>
      </c>
      <c r="H60" s="964" t="s">
        <v>117</v>
      </c>
      <c r="I60" s="965" t="s">
        <v>117</v>
      </c>
      <c r="J60" s="966">
        <f t="shared" si="2"/>
        <v>0</v>
      </c>
      <c r="K60" s="964" t="s">
        <v>117</v>
      </c>
      <c r="L60" s="965" t="s">
        <v>117</v>
      </c>
      <c r="M60" s="966">
        <f t="shared" si="34"/>
        <v>0</v>
      </c>
      <c r="N60" s="964">
        <v>1</v>
      </c>
      <c r="O60" s="965" t="s">
        <v>117</v>
      </c>
      <c r="P60" s="966">
        <f t="shared" si="35"/>
        <v>1</v>
      </c>
      <c r="Q60" s="964" t="s">
        <v>117</v>
      </c>
      <c r="R60" s="965" t="s">
        <v>117</v>
      </c>
      <c r="S60" s="966">
        <f t="shared" si="5"/>
        <v>0</v>
      </c>
      <c r="T60" s="964">
        <v>1</v>
      </c>
      <c r="U60" s="965">
        <v>1</v>
      </c>
      <c r="V60" s="966">
        <f t="shared" si="51"/>
        <v>2</v>
      </c>
      <c r="W60" s="964">
        <v>1</v>
      </c>
      <c r="X60" s="965">
        <v>1</v>
      </c>
      <c r="Y60" s="966">
        <f t="shared" si="52"/>
        <v>2</v>
      </c>
      <c r="Z60" s="956">
        <f t="shared" si="27"/>
        <v>0</v>
      </c>
      <c r="AA60" s="957">
        <f t="shared" si="28"/>
        <v>0</v>
      </c>
      <c r="AB60" s="958">
        <f t="shared" si="29"/>
        <v>0</v>
      </c>
      <c r="AC60" s="964">
        <v>1</v>
      </c>
      <c r="AD60" s="965">
        <v>2</v>
      </c>
      <c r="AE60" s="966">
        <f t="shared" si="36"/>
        <v>3</v>
      </c>
      <c r="AF60" s="956" t="s">
        <v>117</v>
      </c>
      <c r="AG60" s="957" t="s">
        <v>117</v>
      </c>
      <c r="AH60" s="966">
        <f t="shared" si="37"/>
        <v>0</v>
      </c>
      <c r="AI60" s="956" t="s">
        <v>117</v>
      </c>
      <c r="AJ60" s="957" t="s">
        <v>117</v>
      </c>
      <c r="AK60" s="958">
        <f t="shared" si="13"/>
        <v>0</v>
      </c>
      <c r="AL60" s="964">
        <v>1</v>
      </c>
      <c r="AM60" s="965">
        <v>1</v>
      </c>
      <c r="AN60" s="958">
        <f t="shared" si="38"/>
        <v>2</v>
      </c>
      <c r="AO60" s="956" t="s">
        <v>117</v>
      </c>
      <c r="AP60" s="957" t="s">
        <v>117</v>
      </c>
      <c r="AQ60" s="958">
        <f t="shared" si="39"/>
        <v>0</v>
      </c>
      <c r="AR60" s="956" t="s">
        <v>117</v>
      </c>
      <c r="AS60" s="957" t="s">
        <v>117</v>
      </c>
      <c r="AT60" s="958">
        <f t="shared" si="40"/>
        <v>0</v>
      </c>
      <c r="AU60" s="959">
        <f t="shared" si="41"/>
        <v>3</v>
      </c>
      <c r="AV60" s="960">
        <f t="shared" si="42"/>
        <v>4</v>
      </c>
      <c r="AW60" s="961">
        <f t="shared" si="43"/>
        <v>7</v>
      </c>
      <c r="AX60" s="959">
        <f t="shared" si="44"/>
        <v>1</v>
      </c>
      <c r="AY60" s="960">
        <f t="shared" si="45"/>
        <v>1</v>
      </c>
      <c r="AZ60" s="961">
        <f t="shared" si="46"/>
        <v>2</v>
      </c>
      <c r="BA60" s="959">
        <f t="shared" si="47"/>
        <v>0</v>
      </c>
      <c r="BB60" s="960">
        <f t="shared" si="48"/>
        <v>0</v>
      </c>
      <c r="BC60" s="962">
        <f t="shared" si="49"/>
        <v>0</v>
      </c>
      <c r="BD60" s="963">
        <f t="shared" si="50"/>
        <v>9</v>
      </c>
    </row>
    <row r="61" spans="1:56" x14ac:dyDescent="0.2">
      <c r="A61" s="955" t="s">
        <v>49</v>
      </c>
      <c r="B61" s="956" t="s">
        <v>117</v>
      </c>
      <c r="C61" s="957" t="s">
        <v>117</v>
      </c>
      <c r="D61" s="958">
        <f t="shared" si="32"/>
        <v>0</v>
      </c>
      <c r="E61" s="956" t="s">
        <v>117</v>
      </c>
      <c r="F61" s="957" t="s">
        <v>117</v>
      </c>
      <c r="G61" s="958">
        <f t="shared" si="33"/>
        <v>0</v>
      </c>
      <c r="H61" s="956" t="s">
        <v>117</v>
      </c>
      <c r="I61" s="957" t="s">
        <v>117</v>
      </c>
      <c r="J61" s="966">
        <f t="shared" si="2"/>
        <v>0</v>
      </c>
      <c r="K61" s="956">
        <v>2</v>
      </c>
      <c r="L61" s="957" t="s">
        <v>117</v>
      </c>
      <c r="M61" s="958">
        <f t="shared" si="34"/>
        <v>2</v>
      </c>
      <c r="N61" s="956" t="s">
        <v>117</v>
      </c>
      <c r="O61" s="957" t="s">
        <v>117</v>
      </c>
      <c r="P61" s="958">
        <f t="shared" si="35"/>
        <v>0</v>
      </c>
      <c r="Q61" s="956" t="s">
        <v>117</v>
      </c>
      <c r="R61" s="957" t="s">
        <v>117</v>
      </c>
      <c r="S61" s="966">
        <f t="shared" si="5"/>
        <v>0</v>
      </c>
      <c r="T61" s="956">
        <v>2</v>
      </c>
      <c r="U61" s="957" t="s">
        <v>117</v>
      </c>
      <c r="V61" s="958">
        <f t="shared" si="51"/>
        <v>2</v>
      </c>
      <c r="W61" s="956" t="s">
        <v>117</v>
      </c>
      <c r="X61" s="957" t="s">
        <v>117</v>
      </c>
      <c r="Y61" s="958">
        <f t="shared" si="52"/>
        <v>0</v>
      </c>
      <c r="Z61" s="956">
        <f t="shared" si="27"/>
        <v>0</v>
      </c>
      <c r="AA61" s="957">
        <f t="shared" si="28"/>
        <v>0</v>
      </c>
      <c r="AB61" s="958">
        <f t="shared" si="29"/>
        <v>0</v>
      </c>
      <c r="AC61" s="956">
        <v>1</v>
      </c>
      <c r="AD61" s="957" t="s">
        <v>117</v>
      </c>
      <c r="AE61" s="958">
        <f t="shared" si="36"/>
        <v>1</v>
      </c>
      <c r="AF61" s="956" t="s">
        <v>117</v>
      </c>
      <c r="AG61" s="957" t="s">
        <v>117</v>
      </c>
      <c r="AH61" s="966">
        <f t="shared" si="37"/>
        <v>0</v>
      </c>
      <c r="AI61" s="956" t="s">
        <v>117</v>
      </c>
      <c r="AJ61" s="957" t="s">
        <v>117</v>
      </c>
      <c r="AK61" s="958">
        <f t="shared" si="13"/>
        <v>0</v>
      </c>
      <c r="AL61" s="964">
        <v>6</v>
      </c>
      <c r="AM61" s="965">
        <v>1</v>
      </c>
      <c r="AN61" s="958">
        <f t="shared" si="38"/>
        <v>7</v>
      </c>
      <c r="AO61" s="956">
        <v>1</v>
      </c>
      <c r="AP61" s="957" t="s">
        <v>117</v>
      </c>
      <c r="AQ61" s="958">
        <f t="shared" si="39"/>
        <v>1</v>
      </c>
      <c r="AR61" s="956" t="s">
        <v>117</v>
      </c>
      <c r="AS61" s="957" t="s">
        <v>117</v>
      </c>
      <c r="AT61" s="958">
        <f t="shared" si="40"/>
        <v>0</v>
      </c>
      <c r="AU61" s="959">
        <f t="shared" si="41"/>
        <v>9</v>
      </c>
      <c r="AV61" s="960">
        <f t="shared" si="42"/>
        <v>1</v>
      </c>
      <c r="AW61" s="961">
        <f t="shared" si="43"/>
        <v>10</v>
      </c>
      <c r="AX61" s="959">
        <f t="shared" si="44"/>
        <v>1</v>
      </c>
      <c r="AY61" s="960">
        <f t="shared" si="45"/>
        <v>0</v>
      </c>
      <c r="AZ61" s="961">
        <f t="shared" si="46"/>
        <v>1</v>
      </c>
      <c r="BA61" s="959">
        <f t="shared" si="47"/>
        <v>0</v>
      </c>
      <c r="BB61" s="960">
        <f t="shared" si="48"/>
        <v>0</v>
      </c>
      <c r="BC61" s="962">
        <f t="shared" si="49"/>
        <v>0</v>
      </c>
      <c r="BD61" s="963">
        <f t="shared" si="50"/>
        <v>11</v>
      </c>
    </row>
    <row r="62" spans="1:56" x14ac:dyDescent="0.2">
      <c r="A62" s="955" t="s">
        <v>51</v>
      </c>
      <c r="B62" s="964" t="s">
        <v>117</v>
      </c>
      <c r="C62" s="965">
        <v>1</v>
      </c>
      <c r="D62" s="966">
        <f t="shared" si="32"/>
        <v>1</v>
      </c>
      <c r="E62" s="964" t="s">
        <v>117</v>
      </c>
      <c r="F62" s="965" t="s">
        <v>117</v>
      </c>
      <c r="G62" s="966">
        <f t="shared" si="33"/>
        <v>0</v>
      </c>
      <c r="H62" s="964" t="s">
        <v>117</v>
      </c>
      <c r="I62" s="965" t="s">
        <v>117</v>
      </c>
      <c r="J62" s="966">
        <f t="shared" si="2"/>
        <v>0</v>
      </c>
      <c r="K62" s="964">
        <v>1</v>
      </c>
      <c r="L62" s="965">
        <v>1</v>
      </c>
      <c r="M62" s="966">
        <f t="shared" si="34"/>
        <v>2</v>
      </c>
      <c r="N62" s="964" t="s">
        <v>117</v>
      </c>
      <c r="O62" s="965" t="s">
        <v>117</v>
      </c>
      <c r="P62" s="966">
        <f t="shared" si="35"/>
        <v>0</v>
      </c>
      <c r="Q62" s="964" t="s">
        <v>117</v>
      </c>
      <c r="R62" s="965" t="s">
        <v>117</v>
      </c>
      <c r="S62" s="966">
        <f t="shared" si="5"/>
        <v>0</v>
      </c>
      <c r="T62" s="964">
        <v>1</v>
      </c>
      <c r="U62" s="965">
        <v>2</v>
      </c>
      <c r="V62" s="966">
        <f t="shared" si="51"/>
        <v>3</v>
      </c>
      <c r="W62" s="964" t="s">
        <v>117</v>
      </c>
      <c r="X62" s="965" t="s">
        <v>117</v>
      </c>
      <c r="Y62" s="966">
        <f t="shared" si="52"/>
        <v>0</v>
      </c>
      <c r="Z62" s="956">
        <f t="shared" si="27"/>
        <v>0</v>
      </c>
      <c r="AA62" s="957">
        <f t="shared" si="28"/>
        <v>0</v>
      </c>
      <c r="AB62" s="958">
        <f t="shared" si="29"/>
        <v>0</v>
      </c>
      <c r="AC62" s="964">
        <v>2</v>
      </c>
      <c r="AD62" s="965">
        <v>5</v>
      </c>
      <c r="AE62" s="966">
        <f t="shared" si="36"/>
        <v>7</v>
      </c>
      <c r="AF62" s="956" t="s">
        <v>117</v>
      </c>
      <c r="AG62" s="957" t="s">
        <v>117</v>
      </c>
      <c r="AH62" s="966">
        <f t="shared" si="37"/>
        <v>0</v>
      </c>
      <c r="AI62" s="956">
        <v>1</v>
      </c>
      <c r="AJ62" s="957" t="s">
        <v>117</v>
      </c>
      <c r="AK62" s="958">
        <f t="shared" si="13"/>
        <v>1</v>
      </c>
      <c r="AL62" s="964">
        <v>2</v>
      </c>
      <c r="AM62" s="965">
        <v>1</v>
      </c>
      <c r="AN62" s="958">
        <f t="shared" si="38"/>
        <v>3</v>
      </c>
      <c r="AO62" s="956" t="s">
        <v>117</v>
      </c>
      <c r="AP62" s="957">
        <v>1</v>
      </c>
      <c r="AQ62" s="958">
        <f t="shared" si="39"/>
        <v>1</v>
      </c>
      <c r="AR62" s="956" t="s">
        <v>117</v>
      </c>
      <c r="AS62" s="957" t="s">
        <v>117</v>
      </c>
      <c r="AT62" s="958">
        <f t="shared" si="40"/>
        <v>0</v>
      </c>
      <c r="AU62" s="959">
        <f t="shared" si="41"/>
        <v>5</v>
      </c>
      <c r="AV62" s="960">
        <f t="shared" si="42"/>
        <v>8</v>
      </c>
      <c r="AW62" s="961">
        <f t="shared" si="43"/>
        <v>13</v>
      </c>
      <c r="AX62" s="959">
        <f t="shared" si="44"/>
        <v>0</v>
      </c>
      <c r="AY62" s="960">
        <f t="shared" si="45"/>
        <v>1</v>
      </c>
      <c r="AZ62" s="961">
        <f t="shared" si="46"/>
        <v>1</v>
      </c>
      <c r="BA62" s="959">
        <f t="shared" si="47"/>
        <v>1</v>
      </c>
      <c r="BB62" s="960">
        <f t="shared" si="48"/>
        <v>0</v>
      </c>
      <c r="BC62" s="962">
        <f t="shared" si="49"/>
        <v>1</v>
      </c>
      <c r="BD62" s="963">
        <f t="shared" si="50"/>
        <v>15</v>
      </c>
    </row>
    <row r="63" spans="1:56" x14ac:dyDescent="0.2">
      <c r="A63" s="955" t="s">
        <v>53</v>
      </c>
      <c r="B63" s="964" t="s">
        <v>117</v>
      </c>
      <c r="C63" s="965">
        <v>1</v>
      </c>
      <c r="D63" s="966">
        <f t="shared" si="32"/>
        <v>1</v>
      </c>
      <c r="E63" s="964" t="s">
        <v>117</v>
      </c>
      <c r="F63" s="965" t="s">
        <v>117</v>
      </c>
      <c r="G63" s="966">
        <f t="shared" si="33"/>
        <v>0</v>
      </c>
      <c r="H63" s="964" t="s">
        <v>117</v>
      </c>
      <c r="I63" s="965" t="s">
        <v>117</v>
      </c>
      <c r="J63" s="966">
        <f t="shared" si="2"/>
        <v>0</v>
      </c>
      <c r="K63" s="964">
        <v>1</v>
      </c>
      <c r="L63" s="965">
        <v>4</v>
      </c>
      <c r="M63" s="966">
        <f t="shared" si="34"/>
        <v>5</v>
      </c>
      <c r="N63" s="964" t="s">
        <v>117</v>
      </c>
      <c r="O63" s="965" t="s">
        <v>117</v>
      </c>
      <c r="P63" s="966">
        <f t="shared" si="35"/>
        <v>0</v>
      </c>
      <c r="Q63" s="964" t="s">
        <v>117</v>
      </c>
      <c r="R63" s="965">
        <v>1</v>
      </c>
      <c r="S63" s="966">
        <f t="shared" si="5"/>
        <v>1</v>
      </c>
      <c r="T63" s="964">
        <v>1</v>
      </c>
      <c r="U63" s="965">
        <v>5</v>
      </c>
      <c r="V63" s="966">
        <f t="shared" si="51"/>
        <v>6</v>
      </c>
      <c r="W63" s="964" t="s">
        <v>117</v>
      </c>
      <c r="X63" s="965" t="s">
        <v>117</v>
      </c>
      <c r="Y63" s="966">
        <f t="shared" si="52"/>
        <v>0</v>
      </c>
      <c r="Z63" s="956">
        <f t="shared" si="27"/>
        <v>0</v>
      </c>
      <c r="AA63" s="957">
        <f t="shared" si="28"/>
        <v>1</v>
      </c>
      <c r="AB63" s="958">
        <f t="shared" si="29"/>
        <v>1</v>
      </c>
      <c r="AC63" s="964">
        <v>1</v>
      </c>
      <c r="AD63" s="965">
        <v>1</v>
      </c>
      <c r="AE63" s="966">
        <f t="shared" si="36"/>
        <v>2</v>
      </c>
      <c r="AF63" s="956" t="s">
        <v>117</v>
      </c>
      <c r="AG63" s="957" t="s">
        <v>117</v>
      </c>
      <c r="AH63" s="966">
        <f t="shared" si="37"/>
        <v>0</v>
      </c>
      <c r="AI63" s="956" t="s">
        <v>117</v>
      </c>
      <c r="AJ63" s="957" t="s">
        <v>117</v>
      </c>
      <c r="AK63" s="958">
        <f t="shared" si="13"/>
        <v>0</v>
      </c>
      <c r="AL63" s="964" t="s">
        <v>117</v>
      </c>
      <c r="AM63" s="965">
        <v>2</v>
      </c>
      <c r="AN63" s="958">
        <f t="shared" si="38"/>
        <v>2</v>
      </c>
      <c r="AO63" s="956" t="s">
        <v>117</v>
      </c>
      <c r="AP63" s="957" t="s">
        <v>117</v>
      </c>
      <c r="AQ63" s="958">
        <f t="shared" si="39"/>
        <v>0</v>
      </c>
      <c r="AR63" s="956" t="s">
        <v>117</v>
      </c>
      <c r="AS63" s="957">
        <v>1</v>
      </c>
      <c r="AT63" s="958">
        <f t="shared" si="40"/>
        <v>1</v>
      </c>
      <c r="AU63" s="959">
        <f t="shared" si="41"/>
        <v>2</v>
      </c>
      <c r="AV63" s="960">
        <f t="shared" si="42"/>
        <v>8</v>
      </c>
      <c r="AW63" s="961">
        <f t="shared" si="43"/>
        <v>10</v>
      </c>
      <c r="AX63" s="959">
        <f t="shared" si="44"/>
        <v>0</v>
      </c>
      <c r="AY63" s="960">
        <f t="shared" si="45"/>
        <v>0</v>
      </c>
      <c r="AZ63" s="961">
        <f t="shared" si="46"/>
        <v>0</v>
      </c>
      <c r="BA63" s="959">
        <f t="shared" si="47"/>
        <v>0</v>
      </c>
      <c r="BB63" s="960">
        <f t="shared" si="48"/>
        <v>2</v>
      </c>
      <c r="BC63" s="962">
        <f t="shared" si="49"/>
        <v>2</v>
      </c>
      <c r="BD63" s="963">
        <f t="shared" si="50"/>
        <v>12</v>
      </c>
    </row>
    <row r="64" spans="1:56" x14ac:dyDescent="0.2">
      <c r="A64" s="955" t="s">
        <v>54</v>
      </c>
      <c r="B64" s="964">
        <v>2</v>
      </c>
      <c r="C64" s="965">
        <v>5</v>
      </c>
      <c r="D64" s="966">
        <f t="shared" si="32"/>
        <v>7</v>
      </c>
      <c r="E64" s="964" t="s">
        <v>117</v>
      </c>
      <c r="F64" s="965" t="s">
        <v>117</v>
      </c>
      <c r="G64" s="966">
        <f t="shared" si="33"/>
        <v>0</v>
      </c>
      <c r="H64" s="964" t="s">
        <v>117</v>
      </c>
      <c r="I64" s="965" t="s">
        <v>117</v>
      </c>
      <c r="J64" s="966">
        <f t="shared" si="2"/>
        <v>0</v>
      </c>
      <c r="K64" s="964">
        <v>2</v>
      </c>
      <c r="L64" s="965">
        <v>1</v>
      </c>
      <c r="M64" s="966">
        <f t="shared" si="34"/>
        <v>3</v>
      </c>
      <c r="N64" s="964" t="s">
        <v>117</v>
      </c>
      <c r="O64" s="965" t="s">
        <v>117</v>
      </c>
      <c r="P64" s="966">
        <f t="shared" si="35"/>
        <v>0</v>
      </c>
      <c r="Q64" s="964" t="s">
        <v>117</v>
      </c>
      <c r="R64" s="965" t="s">
        <v>117</v>
      </c>
      <c r="S64" s="966">
        <f t="shared" si="5"/>
        <v>0</v>
      </c>
      <c r="T64" s="964">
        <v>4</v>
      </c>
      <c r="U64" s="965">
        <v>6</v>
      </c>
      <c r="V64" s="966">
        <f t="shared" si="51"/>
        <v>10</v>
      </c>
      <c r="W64" s="964" t="s">
        <v>117</v>
      </c>
      <c r="X64" s="965" t="s">
        <v>117</v>
      </c>
      <c r="Y64" s="966">
        <f t="shared" si="52"/>
        <v>0</v>
      </c>
      <c r="Z64" s="956">
        <f t="shared" si="27"/>
        <v>0</v>
      </c>
      <c r="AA64" s="957">
        <f t="shared" si="28"/>
        <v>0</v>
      </c>
      <c r="AB64" s="958">
        <f t="shared" si="29"/>
        <v>0</v>
      </c>
      <c r="AC64" s="964">
        <v>7</v>
      </c>
      <c r="AD64" s="965">
        <v>6</v>
      </c>
      <c r="AE64" s="966">
        <f t="shared" si="36"/>
        <v>13</v>
      </c>
      <c r="AF64" s="956">
        <v>1</v>
      </c>
      <c r="AG64" s="957" t="s">
        <v>117</v>
      </c>
      <c r="AH64" s="966">
        <f t="shared" si="37"/>
        <v>1</v>
      </c>
      <c r="AI64" s="956" t="s">
        <v>117</v>
      </c>
      <c r="AJ64" s="957" t="s">
        <v>117</v>
      </c>
      <c r="AK64" s="958">
        <f t="shared" si="13"/>
        <v>0</v>
      </c>
      <c r="AL64" s="964">
        <v>3</v>
      </c>
      <c r="AM64" s="965">
        <v>8</v>
      </c>
      <c r="AN64" s="958">
        <f t="shared" si="38"/>
        <v>11</v>
      </c>
      <c r="AO64" s="956" t="s">
        <v>117</v>
      </c>
      <c r="AP64" s="957" t="s">
        <v>117</v>
      </c>
      <c r="AQ64" s="958">
        <f t="shared" si="39"/>
        <v>0</v>
      </c>
      <c r="AR64" s="956" t="s">
        <v>117</v>
      </c>
      <c r="AS64" s="957">
        <v>1</v>
      </c>
      <c r="AT64" s="958">
        <f t="shared" si="40"/>
        <v>1</v>
      </c>
      <c r="AU64" s="959">
        <f t="shared" si="41"/>
        <v>14</v>
      </c>
      <c r="AV64" s="960">
        <f t="shared" si="42"/>
        <v>20</v>
      </c>
      <c r="AW64" s="961">
        <f t="shared" si="43"/>
        <v>34</v>
      </c>
      <c r="AX64" s="959">
        <f t="shared" si="44"/>
        <v>1</v>
      </c>
      <c r="AY64" s="960">
        <f t="shared" si="45"/>
        <v>0</v>
      </c>
      <c r="AZ64" s="961">
        <f t="shared" si="46"/>
        <v>1</v>
      </c>
      <c r="BA64" s="959">
        <f t="shared" si="47"/>
        <v>0</v>
      </c>
      <c r="BB64" s="960">
        <f t="shared" si="48"/>
        <v>1</v>
      </c>
      <c r="BC64" s="962">
        <f t="shared" si="49"/>
        <v>1</v>
      </c>
      <c r="BD64" s="963">
        <f t="shared" si="50"/>
        <v>36</v>
      </c>
    </row>
    <row r="65" spans="1:56" x14ac:dyDescent="0.2">
      <c r="A65" s="955" t="s">
        <v>55</v>
      </c>
      <c r="B65" s="964" t="s">
        <v>117</v>
      </c>
      <c r="C65" s="965">
        <v>5</v>
      </c>
      <c r="D65" s="966">
        <f t="shared" si="32"/>
        <v>5</v>
      </c>
      <c r="E65" s="964" t="s">
        <v>117</v>
      </c>
      <c r="F65" s="965" t="s">
        <v>117</v>
      </c>
      <c r="G65" s="966">
        <f t="shared" si="33"/>
        <v>0</v>
      </c>
      <c r="H65" s="964" t="s">
        <v>117</v>
      </c>
      <c r="I65" s="965" t="s">
        <v>117</v>
      </c>
      <c r="J65" s="966">
        <f t="shared" si="2"/>
        <v>0</v>
      </c>
      <c r="K65" s="964" t="s">
        <v>117</v>
      </c>
      <c r="L65" s="965">
        <v>1</v>
      </c>
      <c r="M65" s="966">
        <f t="shared" si="34"/>
        <v>1</v>
      </c>
      <c r="N65" s="964" t="s">
        <v>117</v>
      </c>
      <c r="O65" s="965" t="s">
        <v>117</v>
      </c>
      <c r="P65" s="966">
        <f t="shared" si="35"/>
        <v>0</v>
      </c>
      <c r="Q65" s="964" t="s">
        <v>117</v>
      </c>
      <c r="R65" s="965" t="s">
        <v>117</v>
      </c>
      <c r="S65" s="966">
        <f t="shared" si="5"/>
        <v>0</v>
      </c>
      <c r="T65" s="964" t="s">
        <v>117</v>
      </c>
      <c r="U65" s="965">
        <v>6</v>
      </c>
      <c r="V65" s="966">
        <f t="shared" si="51"/>
        <v>6</v>
      </c>
      <c r="W65" s="964" t="s">
        <v>117</v>
      </c>
      <c r="X65" s="965" t="s">
        <v>117</v>
      </c>
      <c r="Y65" s="966">
        <f t="shared" si="52"/>
        <v>0</v>
      </c>
      <c r="Z65" s="956">
        <f t="shared" si="27"/>
        <v>0</v>
      </c>
      <c r="AA65" s="957">
        <f t="shared" si="28"/>
        <v>0</v>
      </c>
      <c r="AB65" s="958">
        <f t="shared" si="29"/>
        <v>0</v>
      </c>
      <c r="AC65" s="964" t="s">
        <v>117</v>
      </c>
      <c r="AD65" s="965">
        <v>3</v>
      </c>
      <c r="AE65" s="966">
        <f t="shared" si="36"/>
        <v>3</v>
      </c>
      <c r="AF65" s="956" t="s">
        <v>117</v>
      </c>
      <c r="AG65" s="957" t="s">
        <v>117</v>
      </c>
      <c r="AH65" s="966">
        <f t="shared" si="37"/>
        <v>0</v>
      </c>
      <c r="AI65" s="956" t="s">
        <v>117</v>
      </c>
      <c r="AJ65" s="957" t="s">
        <v>117</v>
      </c>
      <c r="AK65" s="958">
        <f t="shared" si="13"/>
        <v>0</v>
      </c>
      <c r="AL65" s="964" t="s">
        <v>117</v>
      </c>
      <c r="AM65" s="965">
        <v>2</v>
      </c>
      <c r="AN65" s="958">
        <f t="shared" si="38"/>
        <v>2</v>
      </c>
      <c r="AO65" s="956" t="s">
        <v>117</v>
      </c>
      <c r="AP65" s="957">
        <v>1</v>
      </c>
      <c r="AQ65" s="958">
        <f t="shared" si="39"/>
        <v>1</v>
      </c>
      <c r="AR65" s="956" t="s">
        <v>117</v>
      </c>
      <c r="AS65" s="957" t="s">
        <v>117</v>
      </c>
      <c r="AT65" s="958">
        <f t="shared" si="40"/>
        <v>0</v>
      </c>
      <c r="AU65" s="959">
        <f t="shared" si="41"/>
        <v>0</v>
      </c>
      <c r="AV65" s="960">
        <f t="shared" si="42"/>
        <v>11</v>
      </c>
      <c r="AW65" s="961">
        <f t="shared" si="43"/>
        <v>11</v>
      </c>
      <c r="AX65" s="959">
        <f t="shared" si="44"/>
        <v>0</v>
      </c>
      <c r="AY65" s="960">
        <f t="shared" si="45"/>
        <v>1</v>
      </c>
      <c r="AZ65" s="961">
        <f t="shared" si="46"/>
        <v>1</v>
      </c>
      <c r="BA65" s="959">
        <f t="shared" si="47"/>
        <v>0</v>
      </c>
      <c r="BB65" s="960">
        <f t="shared" si="48"/>
        <v>0</v>
      </c>
      <c r="BC65" s="962">
        <f t="shared" si="49"/>
        <v>0</v>
      </c>
      <c r="BD65" s="963">
        <f t="shared" si="50"/>
        <v>12</v>
      </c>
    </row>
    <row r="66" spans="1:56" x14ac:dyDescent="0.2">
      <c r="A66" s="955" t="s">
        <v>140</v>
      </c>
      <c r="B66" s="964">
        <v>1</v>
      </c>
      <c r="C66" s="965" t="s">
        <v>117</v>
      </c>
      <c r="D66" s="966">
        <f t="shared" si="32"/>
        <v>1</v>
      </c>
      <c r="E66" s="964" t="s">
        <v>117</v>
      </c>
      <c r="F66" s="965" t="s">
        <v>117</v>
      </c>
      <c r="G66" s="966">
        <f t="shared" si="33"/>
        <v>0</v>
      </c>
      <c r="H66" s="964" t="s">
        <v>117</v>
      </c>
      <c r="I66" s="965" t="s">
        <v>117</v>
      </c>
      <c r="J66" s="966">
        <f t="shared" si="2"/>
        <v>0</v>
      </c>
      <c r="K66" s="964" t="s">
        <v>117</v>
      </c>
      <c r="L66" s="965" t="s">
        <v>117</v>
      </c>
      <c r="M66" s="966">
        <f t="shared" si="34"/>
        <v>0</v>
      </c>
      <c r="N66" s="964" t="s">
        <v>117</v>
      </c>
      <c r="O66" s="965" t="s">
        <v>117</v>
      </c>
      <c r="P66" s="966">
        <f t="shared" si="35"/>
        <v>0</v>
      </c>
      <c r="Q66" s="964" t="s">
        <v>117</v>
      </c>
      <c r="R66" s="965" t="s">
        <v>117</v>
      </c>
      <c r="S66" s="966">
        <f t="shared" si="5"/>
        <v>0</v>
      </c>
      <c r="T66" s="964">
        <v>1</v>
      </c>
      <c r="U66" s="965" t="s">
        <v>117</v>
      </c>
      <c r="V66" s="966">
        <f t="shared" si="51"/>
        <v>1</v>
      </c>
      <c r="W66" s="964" t="s">
        <v>117</v>
      </c>
      <c r="X66" s="965" t="s">
        <v>117</v>
      </c>
      <c r="Y66" s="966">
        <f t="shared" si="52"/>
        <v>0</v>
      </c>
      <c r="Z66" s="956">
        <f t="shared" si="27"/>
        <v>0</v>
      </c>
      <c r="AA66" s="957">
        <f t="shared" si="28"/>
        <v>0</v>
      </c>
      <c r="AB66" s="958">
        <f t="shared" si="29"/>
        <v>0</v>
      </c>
      <c r="AC66" s="964" t="s">
        <v>117</v>
      </c>
      <c r="AD66" s="965">
        <v>1</v>
      </c>
      <c r="AE66" s="966">
        <f t="shared" si="36"/>
        <v>1</v>
      </c>
      <c r="AF66" s="956" t="s">
        <v>117</v>
      </c>
      <c r="AG66" s="957" t="s">
        <v>117</v>
      </c>
      <c r="AH66" s="966">
        <f t="shared" si="37"/>
        <v>0</v>
      </c>
      <c r="AI66" s="956" t="s">
        <v>117</v>
      </c>
      <c r="AJ66" s="957" t="s">
        <v>117</v>
      </c>
      <c r="AK66" s="958">
        <f t="shared" si="13"/>
        <v>0</v>
      </c>
      <c r="AL66" s="964" t="s">
        <v>117</v>
      </c>
      <c r="AM66" s="965">
        <v>1</v>
      </c>
      <c r="AN66" s="958">
        <f t="shared" si="38"/>
        <v>1</v>
      </c>
      <c r="AO66" s="956" t="s">
        <v>117</v>
      </c>
      <c r="AP66" s="957" t="s">
        <v>117</v>
      </c>
      <c r="AQ66" s="958">
        <f t="shared" si="39"/>
        <v>0</v>
      </c>
      <c r="AR66" s="956" t="s">
        <v>117</v>
      </c>
      <c r="AS66" s="957" t="s">
        <v>117</v>
      </c>
      <c r="AT66" s="958">
        <f t="shared" si="40"/>
        <v>0</v>
      </c>
      <c r="AU66" s="959">
        <f t="shared" si="41"/>
        <v>1</v>
      </c>
      <c r="AV66" s="960">
        <f t="shared" si="42"/>
        <v>2</v>
      </c>
      <c r="AW66" s="961">
        <f t="shared" si="43"/>
        <v>3</v>
      </c>
      <c r="AX66" s="959">
        <f t="shared" si="44"/>
        <v>0</v>
      </c>
      <c r="AY66" s="960">
        <f t="shared" si="45"/>
        <v>0</v>
      </c>
      <c r="AZ66" s="961">
        <f t="shared" si="46"/>
        <v>0</v>
      </c>
      <c r="BA66" s="959">
        <f t="shared" si="47"/>
        <v>0</v>
      </c>
      <c r="BB66" s="960">
        <f t="shared" si="48"/>
        <v>0</v>
      </c>
      <c r="BC66" s="962">
        <f t="shared" si="49"/>
        <v>0</v>
      </c>
      <c r="BD66" s="963">
        <f t="shared" si="50"/>
        <v>3</v>
      </c>
    </row>
    <row r="67" spans="1:56" x14ac:dyDescent="0.2">
      <c r="A67" s="955" t="s">
        <v>56</v>
      </c>
      <c r="B67" s="964" t="s">
        <v>117</v>
      </c>
      <c r="C67" s="965">
        <v>3</v>
      </c>
      <c r="D67" s="966">
        <f t="shared" si="32"/>
        <v>3</v>
      </c>
      <c r="E67" s="964" t="s">
        <v>117</v>
      </c>
      <c r="F67" s="965" t="s">
        <v>117</v>
      </c>
      <c r="G67" s="966">
        <f t="shared" si="33"/>
        <v>0</v>
      </c>
      <c r="H67" s="964" t="s">
        <v>117</v>
      </c>
      <c r="I67" s="965" t="s">
        <v>117</v>
      </c>
      <c r="J67" s="966">
        <f t="shared" si="2"/>
        <v>0</v>
      </c>
      <c r="K67" s="964">
        <v>3</v>
      </c>
      <c r="L67" s="965">
        <v>3</v>
      </c>
      <c r="M67" s="966">
        <f t="shared" si="34"/>
        <v>6</v>
      </c>
      <c r="N67" s="964" t="s">
        <v>117</v>
      </c>
      <c r="O67" s="965" t="s">
        <v>117</v>
      </c>
      <c r="P67" s="966">
        <f t="shared" si="35"/>
        <v>0</v>
      </c>
      <c r="Q67" s="964" t="s">
        <v>117</v>
      </c>
      <c r="R67" s="965">
        <v>1</v>
      </c>
      <c r="S67" s="966">
        <f t="shared" si="5"/>
        <v>1</v>
      </c>
      <c r="T67" s="964">
        <v>3</v>
      </c>
      <c r="U67" s="965">
        <v>6</v>
      </c>
      <c r="V67" s="966">
        <f t="shared" si="51"/>
        <v>9</v>
      </c>
      <c r="W67" s="964" t="s">
        <v>117</v>
      </c>
      <c r="X67" s="965" t="s">
        <v>117</v>
      </c>
      <c r="Y67" s="966">
        <f t="shared" si="52"/>
        <v>0</v>
      </c>
      <c r="Z67" s="956">
        <f t="shared" si="27"/>
        <v>0</v>
      </c>
      <c r="AA67" s="957">
        <f t="shared" si="28"/>
        <v>1</v>
      </c>
      <c r="AB67" s="958">
        <f t="shared" si="29"/>
        <v>1</v>
      </c>
      <c r="AC67" s="964">
        <v>1</v>
      </c>
      <c r="AD67" s="965">
        <v>4</v>
      </c>
      <c r="AE67" s="966">
        <f t="shared" si="36"/>
        <v>5</v>
      </c>
      <c r="AF67" s="956" t="s">
        <v>117</v>
      </c>
      <c r="AG67" s="957" t="s">
        <v>117</v>
      </c>
      <c r="AH67" s="966">
        <f t="shared" si="37"/>
        <v>0</v>
      </c>
      <c r="AI67" s="956" t="s">
        <v>117</v>
      </c>
      <c r="AJ67" s="957" t="s">
        <v>117</v>
      </c>
      <c r="AK67" s="958">
        <f t="shared" si="13"/>
        <v>0</v>
      </c>
      <c r="AL67" s="964" t="s">
        <v>117</v>
      </c>
      <c r="AM67" s="965">
        <v>1</v>
      </c>
      <c r="AN67" s="958">
        <f t="shared" si="38"/>
        <v>1</v>
      </c>
      <c r="AO67" s="956" t="s">
        <v>117</v>
      </c>
      <c r="AP67" s="957" t="s">
        <v>117</v>
      </c>
      <c r="AQ67" s="958">
        <f t="shared" si="39"/>
        <v>0</v>
      </c>
      <c r="AR67" s="956" t="s">
        <v>117</v>
      </c>
      <c r="AS67" s="957" t="s">
        <v>117</v>
      </c>
      <c r="AT67" s="958">
        <f t="shared" si="40"/>
        <v>0</v>
      </c>
      <c r="AU67" s="959">
        <f t="shared" si="41"/>
        <v>4</v>
      </c>
      <c r="AV67" s="960">
        <f t="shared" si="42"/>
        <v>11</v>
      </c>
      <c r="AW67" s="961">
        <f t="shared" si="43"/>
        <v>15</v>
      </c>
      <c r="AX67" s="959">
        <f t="shared" si="44"/>
        <v>0</v>
      </c>
      <c r="AY67" s="960">
        <f t="shared" si="45"/>
        <v>0</v>
      </c>
      <c r="AZ67" s="961">
        <f t="shared" si="46"/>
        <v>0</v>
      </c>
      <c r="BA67" s="959">
        <f t="shared" si="47"/>
        <v>0</v>
      </c>
      <c r="BB67" s="960">
        <f t="shared" si="48"/>
        <v>1</v>
      </c>
      <c r="BC67" s="962">
        <f t="shared" si="49"/>
        <v>1</v>
      </c>
      <c r="BD67" s="963">
        <f t="shared" si="50"/>
        <v>16</v>
      </c>
    </row>
    <row r="68" spans="1:56" x14ac:dyDescent="0.2">
      <c r="A68" s="955" t="s">
        <v>57</v>
      </c>
      <c r="B68" s="964" t="s">
        <v>117</v>
      </c>
      <c r="C68" s="965" t="s">
        <v>117</v>
      </c>
      <c r="D68" s="966">
        <f t="shared" si="32"/>
        <v>0</v>
      </c>
      <c r="E68" s="964" t="s">
        <v>117</v>
      </c>
      <c r="F68" s="965" t="s">
        <v>117</v>
      </c>
      <c r="G68" s="966">
        <f t="shared" si="33"/>
        <v>0</v>
      </c>
      <c r="H68" s="964" t="s">
        <v>117</v>
      </c>
      <c r="I68" s="965" t="s">
        <v>117</v>
      </c>
      <c r="J68" s="966">
        <f t="shared" si="2"/>
        <v>0</v>
      </c>
      <c r="K68" s="964" t="s">
        <v>117</v>
      </c>
      <c r="L68" s="965" t="s">
        <v>117</v>
      </c>
      <c r="M68" s="966">
        <f t="shared" si="34"/>
        <v>0</v>
      </c>
      <c r="N68" s="964" t="s">
        <v>117</v>
      </c>
      <c r="O68" s="965" t="s">
        <v>117</v>
      </c>
      <c r="P68" s="966">
        <f t="shared" si="35"/>
        <v>0</v>
      </c>
      <c r="Q68" s="964" t="s">
        <v>117</v>
      </c>
      <c r="R68" s="965" t="s">
        <v>117</v>
      </c>
      <c r="S68" s="966">
        <f t="shared" si="5"/>
        <v>0</v>
      </c>
      <c r="T68" s="964" t="s">
        <v>117</v>
      </c>
      <c r="U68" s="965" t="s">
        <v>117</v>
      </c>
      <c r="V68" s="966">
        <f t="shared" si="51"/>
        <v>0</v>
      </c>
      <c r="W68" s="964" t="s">
        <v>117</v>
      </c>
      <c r="X68" s="965" t="s">
        <v>117</v>
      </c>
      <c r="Y68" s="966">
        <f t="shared" si="52"/>
        <v>0</v>
      </c>
      <c r="Z68" s="956">
        <f t="shared" si="27"/>
        <v>0</v>
      </c>
      <c r="AA68" s="957">
        <f t="shared" si="28"/>
        <v>0</v>
      </c>
      <c r="AB68" s="958">
        <f t="shared" si="29"/>
        <v>0</v>
      </c>
      <c r="AC68" s="964" t="s">
        <v>117</v>
      </c>
      <c r="AD68" s="965" t="s">
        <v>117</v>
      </c>
      <c r="AE68" s="966">
        <f t="shared" si="36"/>
        <v>0</v>
      </c>
      <c r="AF68" s="956" t="s">
        <v>117</v>
      </c>
      <c r="AG68" s="957">
        <v>1</v>
      </c>
      <c r="AH68" s="966">
        <f t="shared" si="37"/>
        <v>1</v>
      </c>
      <c r="AI68" s="956" t="s">
        <v>117</v>
      </c>
      <c r="AJ68" s="957" t="s">
        <v>117</v>
      </c>
      <c r="AK68" s="958">
        <f t="shared" si="13"/>
        <v>0</v>
      </c>
      <c r="AL68" s="964" t="s">
        <v>117</v>
      </c>
      <c r="AM68" s="965" t="s">
        <v>117</v>
      </c>
      <c r="AN68" s="958">
        <f t="shared" si="38"/>
        <v>0</v>
      </c>
      <c r="AO68" s="956" t="s">
        <v>117</v>
      </c>
      <c r="AP68" s="957" t="s">
        <v>117</v>
      </c>
      <c r="AQ68" s="958">
        <f t="shared" si="39"/>
        <v>0</v>
      </c>
      <c r="AR68" s="956" t="s">
        <v>117</v>
      </c>
      <c r="AS68" s="957" t="s">
        <v>117</v>
      </c>
      <c r="AT68" s="958">
        <f t="shared" si="40"/>
        <v>0</v>
      </c>
      <c r="AU68" s="959">
        <f t="shared" si="41"/>
        <v>0</v>
      </c>
      <c r="AV68" s="960">
        <f t="shared" si="42"/>
        <v>0</v>
      </c>
      <c r="AW68" s="961">
        <f t="shared" si="43"/>
        <v>0</v>
      </c>
      <c r="AX68" s="959">
        <f t="shared" si="44"/>
        <v>0</v>
      </c>
      <c r="AY68" s="960">
        <f t="shared" si="45"/>
        <v>1</v>
      </c>
      <c r="AZ68" s="961">
        <f t="shared" si="46"/>
        <v>1</v>
      </c>
      <c r="BA68" s="959">
        <f t="shared" si="47"/>
        <v>0</v>
      </c>
      <c r="BB68" s="960">
        <f t="shared" si="48"/>
        <v>0</v>
      </c>
      <c r="BC68" s="962">
        <f t="shared" si="49"/>
        <v>0</v>
      </c>
      <c r="BD68" s="963">
        <f t="shared" si="50"/>
        <v>1</v>
      </c>
    </row>
    <row r="69" spans="1:56" x14ac:dyDescent="0.2">
      <c r="A69" s="955" t="s">
        <v>207</v>
      </c>
      <c r="B69" s="964" t="s">
        <v>117</v>
      </c>
      <c r="C69" s="965" t="s">
        <v>117</v>
      </c>
      <c r="D69" s="966">
        <f t="shared" ref="D69:D99" si="53">SUM(B69:C69)</f>
        <v>0</v>
      </c>
      <c r="E69" s="964" t="s">
        <v>117</v>
      </c>
      <c r="F69" s="965" t="s">
        <v>117</v>
      </c>
      <c r="G69" s="966">
        <f t="shared" ref="G69:G99" si="54">SUM(E69:F69)</f>
        <v>0</v>
      </c>
      <c r="H69" s="964" t="s">
        <v>117</v>
      </c>
      <c r="I69" s="965" t="s">
        <v>117</v>
      </c>
      <c r="J69" s="966">
        <f t="shared" si="2"/>
        <v>0</v>
      </c>
      <c r="K69" s="964" t="s">
        <v>117</v>
      </c>
      <c r="L69" s="965" t="s">
        <v>117</v>
      </c>
      <c r="M69" s="966">
        <f t="shared" ref="M69:M99" si="55">SUM(K69:L69)</f>
        <v>0</v>
      </c>
      <c r="N69" s="964" t="s">
        <v>117</v>
      </c>
      <c r="O69" s="965" t="s">
        <v>117</v>
      </c>
      <c r="P69" s="966">
        <f t="shared" ref="P69:P99" si="56">SUM(N69:O69)</f>
        <v>0</v>
      </c>
      <c r="Q69" s="964" t="s">
        <v>117</v>
      </c>
      <c r="R69" s="965" t="s">
        <v>117</v>
      </c>
      <c r="S69" s="966">
        <f t="shared" si="5"/>
        <v>0</v>
      </c>
      <c r="T69" s="964" t="s">
        <v>117</v>
      </c>
      <c r="U69" s="965" t="s">
        <v>117</v>
      </c>
      <c r="V69" s="966" t="s">
        <v>117</v>
      </c>
      <c r="W69" s="964" t="s">
        <v>117</v>
      </c>
      <c r="X69" s="965" t="s">
        <v>117</v>
      </c>
      <c r="Y69" s="966" t="s">
        <v>117</v>
      </c>
      <c r="Z69" s="956">
        <f t="shared" si="27"/>
        <v>0</v>
      </c>
      <c r="AA69" s="957">
        <f t="shared" si="28"/>
        <v>0</v>
      </c>
      <c r="AB69" s="958">
        <f t="shared" si="29"/>
        <v>0</v>
      </c>
      <c r="AC69" s="964">
        <v>1</v>
      </c>
      <c r="AD69" s="965" t="s">
        <v>117</v>
      </c>
      <c r="AE69" s="966">
        <f t="shared" ref="AE69:AE95" si="57">SUM(AC69:AD69)</f>
        <v>1</v>
      </c>
      <c r="AF69" s="956" t="s">
        <v>117</v>
      </c>
      <c r="AG69" s="957" t="s">
        <v>117</v>
      </c>
      <c r="AH69" s="966">
        <f t="shared" ref="AH69:AH99" si="58">SUM(AF69:AG69)</f>
        <v>0</v>
      </c>
      <c r="AI69" s="956" t="s">
        <v>117</v>
      </c>
      <c r="AJ69" s="957" t="s">
        <v>117</v>
      </c>
      <c r="AK69" s="958">
        <f t="shared" si="13"/>
        <v>0</v>
      </c>
      <c r="AL69" s="964" t="s">
        <v>117</v>
      </c>
      <c r="AM69" s="965" t="s">
        <v>117</v>
      </c>
      <c r="AN69" s="958">
        <f t="shared" si="38"/>
        <v>0</v>
      </c>
      <c r="AO69" s="956" t="s">
        <v>117</v>
      </c>
      <c r="AP69" s="957" t="s">
        <v>117</v>
      </c>
      <c r="AQ69" s="958">
        <f t="shared" si="39"/>
        <v>0</v>
      </c>
      <c r="AR69" s="956" t="s">
        <v>117</v>
      </c>
      <c r="AS69" s="957" t="s">
        <v>117</v>
      </c>
      <c r="AT69" s="958">
        <f t="shared" si="40"/>
        <v>0</v>
      </c>
      <c r="AU69" s="959">
        <f t="shared" si="41"/>
        <v>1</v>
      </c>
      <c r="AV69" s="960">
        <f t="shared" si="42"/>
        <v>0</v>
      </c>
      <c r="AW69" s="961">
        <f t="shared" si="43"/>
        <v>1</v>
      </c>
      <c r="AX69" s="959">
        <f t="shared" si="44"/>
        <v>0</v>
      </c>
      <c r="AY69" s="960">
        <f t="shared" si="45"/>
        <v>0</v>
      </c>
      <c r="AZ69" s="961">
        <f t="shared" si="46"/>
        <v>0</v>
      </c>
      <c r="BA69" s="959">
        <f t="shared" si="47"/>
        <v>0</v>
      </c>
      <c r="BB69" s="960">
        <f t="shared" si="48"/>
        <v>0</v>
      </c>
      <c r="BC69" s="962">
        <f t="shared" si="49"/>
        <v>0</v>
      </c>
      <c r="BD69" s="963">
        <f t="shared" si="50"/>
        <v>1</v>
      </c>
    </row>
    <row r="70" spans="1:56" x14ac:dyDescent="0.2">
      <c r="A70" s="955" t="s">
        <v>58</v>
      </c>
      <c r="B70" s="964">
        <v>1</v>
      </c>
      <c r="C70" s="965">
        <v>4</v>
      </c>
      <c r="D70" s="966">
        <f t="shared" si="53"/>
        <v>5</v>
      </c>
      <c r="E70" s="964" t="s">
        <v>117</v>
      </c>
      <c r="F70" s="965" t="s">
        <v>117</v>
      </c>
      <c r="G70" s="966">
        <f t="shared" si="54"/>
        <v>0</v>
      </c>
      <c r="H70" s="964" t="s">
        <v>117</v>
      </c>
      <c r="I70" s="965" t="s">
        <v>117</v>
      </c>
      <c r="J70" s="966">
        <f t="shared" si="2"/>
        <v>0</v>
      </c>
      <c r="K70" s="964" t="s">
        <v>117</v>
      </c>
      <c r="L70" s="965" t="s">
        <v>117</v>
      </c>
      <c r="M70" s="966">
        <f t="shared" si="55"/>
        <v>0</v>
      </c>
      <c r="N70" s="964" t="s">
        <v>117</v>
      </c>
      <c r="O70" s="965" t="s">
        <v>117</v>
      </c>
      <c r="P70" s="966">
        <f t="shared" si="56"/>
        <v>0</v>
      </c>
      <c r="Q70" s="964" t="s">
        <v>117</v>
      </c>
      <c r="R70" s="965">
        <v>1</v>
      </c>
      <c r="S70" s="966">
        <f t="shared" si="5"/>
        <v>1</v>
      </c>
      <c r="T70" s="964">
        <v>1</v>
      </c>
      <c r="U70" s="965">
        <v>4</v>
      </c>
      <c r="V70" s="966">
        <f t="shared" ref="V70:V87" si="59">SUM(D70,M70)</f>
        <v>5</v>
      </c>
      <c r="W70" s="964" t="s">
        <v>117</v>
      </c>
      <c r="X70" s="965" t="s">
        <v>117</v>
      </c>
      <c r="Y70" s="966">
        <f t="shared" ref="Y70:Y87" si="60">SUM(G70,P70)</f>
        <v>0</v>
      </c>
      <c r="Z70" s="956">
        <f t="shared" si="27"/>
        <v>0</v>
      </c>
      <c r="AA70" s="957">
        <f t="shared" si="28"/>
        <v>1</v>
      </c>
      <c r="AB70" s="958">
        <f t="shared" si="29"/>
        <v>1</v>
      </c>
      <c r="AC70" s="964" t="s">
        <v>117</v>
      </c>
      <c r="AD70" s="965">
        <v>7</v>
      </c>
      <c r="AE70" s="966">
        <f t="shared" si="57"/>
        <v>7</v>
      </c>
      <c r="AF70" s="956" t="s">
        <v>117</v>
      </c>
      <c r="AG70" s="957" t="s">
        <v>117</v>
      </c>
      <c r="AH70" s="966">
        <f t="shared" si="58"/>
        <v>0</v>
      </c>
      <c r="AI70" s="956" t="s">
        <v>117</v>
      </c>
      <c r="AJ70" s="957">
        <v>3</v>
      </c>
      <c r="AK70" s="958">
        <f t="shared" si="13"/>
        <v>3</v>
      </c>
      <c r="AL70" s="964">
        <v>2</v>
      </c>
      <c r="AM70" s="965">
        <v>2</v>
      </c>
      <c r="AN70" s="958">
        <f t="shared" si="38"/>
        <v>4</v>
      </c>
      <c r="AO70" s="956" t="s">
        <v>117</v>
      </c>
      <c r="AP70" s="957">
        <v>1</v>
      </c>
      <c r="AQ70" s="958">
        <f t="shared" si="39"/>
        <v>1</v>
      </c>
      <c r="AR70" s="956" t="s">
        <v>117</v>
      </c>
      <c r="AS70" s="957" t="s">
        <v>117</v>
      </c>
      <c r="AT70" s="958">
        <f t="shared" si="40"/>
        <v>0</v>
      </c>
      <c r="AU70" s="959">
        <f t="shared" si="41"/>
        <v>3</v>
      </c>
      <c r="AV70" s="960">
        <f t="shared" si="42"/>
        <v>13</v>
      </c>
      <c r="AW70" s="961">
        <f t="shared" si="43"/>
        <v>16</v>
      </c>
      <c r="AX70" s="959">
        <f t="shared" si="44"/>
        <v>0</v>
      </c>
      <c r="AY70" s="960">
        <f t="shared" si="45"/>
        <v>1</v>
      </c>
      <c r="AZ70" s="961">
        <f t="shared" si="46"/>
        <v>1</v>
      </c>
      <c r="BA70" s="959">
        <f t="shared" si="47"/>
        <v>0</v>
      </c>
      <c r="BB70" s="960">
        <f t="shared" si="48"/>
        <v>4</v>
      </c>
      <c r="BC70" s="962">
        <f t="shared" si="49"/>
        <v>4</v>
      </c>
      <c r="BD70" s="963">
        <f t="shared" si="50"/>
        <v>21</v>
      </c>
    </row>
    <row r="71" spans="1:56" x14ac:dyDescent="0.2">
      <c r="A71" s="955" t="s">
        <v>59</v>
      </c>
      <c r="B71" s="964" t="s">
        <v>117</v>
      </c>
      <c r="C71" s="965" t="s">
        <v>117</v>
      </c>
      <c r="D71" s="966">
        <f t="shared" si="53"/>
        <v>0</v>
      </c>
      <c r="E71" s="964" t="s">
        <v>117</v>
      </c>
      <c r="F71" s="965" t="s">
        <v>117</v>
      </c>
      <c r="G71" s="966">
        <f t="shared" si="54"/>
        <v>0</v>
      </c>
      <c r="H71" s="964" t="s">
        <v>117</v>
      </c>
      <c r="I71" s="965" t="s">
        <v>117</v>
      </c>
      <c r="J71" s="966">
        <f t="shared" si="2"/>
        <v>0</v>
      </c>
      <c r="K71" s="964" t="s">
        <v>117</v>
      </c>
      <c r="L71" s="965" t="s">
        <v>117</v>
      </c>
      <c r="M71" s="966">
        <f t="shared" si="55"/>
        <v>0</v>
      </c>
      <c r="N71" s="964" t="s">
        <v>117</v>
      </c>
      <c r="O71" s="965" t="s">
        <v>117</v>
      </c>
      <c r="P71" s="966">
        <f t="shared" si="56"/>
        <v>0</v>
      </c>
      <c r="Q71" s="964" t="s">
        <v>117</v>
      </c>
      <c r="R71" s="965" t="s">
        <v>117</v>
      </c>
      <c r="S71" s="966">
        <f t="shared" si="5"/>
        <v>0</v>
      </c>
      <c r="T71" s="964" t="s">
        <v>117</v>
      </c>
      <c r="U71" s="965" t="s">
        <v>117</v>
      </c>
      <c r="V71" s="966">
        <f t="shared" si="59"/>
        <v>0</v>
      </c>
      <c r="W71" s="964" t="s">
        <v>117</v>
      </c>
      <c r="X71" s="965" t="s">
        <v>117</v>
      </c>
      <c r="Y71" s="966">
        <f t="shared" si="60"/>
        <v>0</v>
      </c>
      <c r="Z71" s="956">
        <f t="shared" si="27"/>
        <v>0</v>
      </c>
      <c r="AA71" s="957">
        <f t="shared" si="28"/>
        <v>0</v>
      </c>
      <c r="AB71" s="958">
        <f t="shared" si="29"/>
        <v>0</v>
      </c>
      <c r="AC71" s="964" t="s">
        <v>117</v>
      </c>
      <c r="AD71" s="965" t="s">
        <v>117</v>
      </c>
      <c r="AE71" s="966">
        <f t="shared" si="57"/>
        <v>0</v>
      </c>
      <c r="AF71" s="956" t="s">
        <v>117</v>
      </c>
      <c r="AG71" s="957" t="s">
        <v>117</v>
      </c>
      <c r="AH71" s="966">
        <f t="shared" si="58"/>
        <v>0</v>
      </c>
      <c r="AI71" s="956" t="s">
        <v>117</v>
      </c>
      <c r="AJ71" s="957" t="s">
        <v>117</v>
      </c>
      <c r="AK71" s="958">
        <f t="shared" si="13"/>
        <v>0</v>
      </c>
      <c r="AL71" s="964" t="s">
        <v>117</v>
      </c>
      <c r="AM71" s="965" t="s">
        <v>117</v>
      </c>
      <c r="AN71" s="958">
        <f t="shared" si="38"/>
        <v>0</v>
      </c>
      <c r="AO71" s="956" t="s">
        <v>117</v>
      </c>
      <c r="AP71" s="957">
        <v>1</v>
      </c>
      <c r="AQ71" s="958">
        <f t="shared" si="39"/>
        <v>1</v>
      </c>
      <c r="AR71" s="956" t="s">
        <v>117</v>
      </c>
      <c r="AS71" s="957" t="s">
        <v>117</v>
      </c>
      <c r="AT71" s="958">
        <f t="shared" si="40"/>
        <v>0</v>
      </c>
      <c r="AU71" s="959">
        <f t="shared" si="41"/>
        <v>0</v>
      </c>
      <c r="AV71" s="960">
        <f t="shared" si="42"/>
        <v>0</v>
      </c>
      <c r="AW71" s="961">
        <f t="shared" si="43"/>
        <v>0</v>
      </c>
      <c r="AX71" s="959">
        <f t="shared" si="44"/>
        <v>0</v>
      </c>
      <c r="AY71" s="960">
        <f t="shared" si="45"/>
        <v>1</v>
      </c>
      <c r="AZ71" s="961">
        <f t="shared" si="46"/>
        <v>1</v>
      </c>
      <c r="BA71" s="959">
        <f t="shared" si="47"/>
        <v>0</v>
      </c>
      <c r="BB71" s="960">
        <f t="shared" si="48"/>
        <v>0</v>
      </c>
      <c r="BC71" s="962">
        <f t="shared" si="49"/>
        <v>0</v>
      </c>
      <c r="BD71" s="963">
        <f t="shared" si="50"/>
        <v>1</v>
      </c>
    </row>
    <row r="72" spans="1:56" x14ac:dyDescent="0.2">
      <c r="A72" s="955" t="s">
        <v>60</v>
      </c>
      <c r="B72" s="964" t="s">
        <v>117</v>
      </c>
      <c r="C72" s="965">
        <v>2</v>
      </c>
      <c r="D72" s="966">
        <f t="shared" si="53"/>
        <v>2</v>
      </c>
      <c r="E72" s="964" t="s">
        <v>117</v>
      </c>
      <c r="F72" s="965">
        <v>1</v>
      </c>
      <c r="G72" s="966">
        <f t="shared" si="54"/>
        <v>1</v>
      </c>
      <c r="H72" s="964" t="s">
        <v>117</v>
      </c>
      <c r="I72" s="965" t="s">
        <v>117</v>
      </c>
      <c r="J72" s="966">
        <f t="shared" ref="J72:J126" si="61">SUM(H72:I72)</f>
        <v>0</v>
      </c>
      <c r="K72" s="964">
        <v>1</v>
      </c>
      <c r="L72" s="965">
        <v>1</v>
      </c>
      <c r="M72" s="966">
        <f t="shared" si="55"/>
        <v>2</v>
      </c>
      <c r="N72" s="964" t="s">
        <v>117</v>
      </c>
      <c r="O72" s="965" t="s">
        <v>117</v>
      </c>
      <c r="P72" s="966">
        <f t="shared" si="56"/>
        <v>0</v>
      </c>
      <c r="Q72" s="964" t="s">
        <v>117</v>
      </c>
      <c r="R72" s="965" t="s">
        <v>117</v>
      </c>
      <c r="S72" s="966">
        <f t="shared" ref="S72:S126" si="62">SUM(Q72:R72)</f>
        <v>0</v>
      </c>
      <c r="T72" s="964">
        <v>1</v>
      </c>
      <c r="U72" s="965">
        <v>3</v>
      </c>
      <c r="V72" s="966">
        <f t="shared" si="59"/>
        <v>4</v>
      </c>
      <c r="W72" s="964" t="s">
        <v>117</v>
      </c>
      <c r="X72" s="965">
        <v>1</v>
      </c>
      <c r="Y72" s="966">
        <f t="shared" si="60"/>
        <v>1</v>
      </c>
      <c r="Z72" s="956">
        <f t="shared" si="27"/>
        <v>0</v>
      </c>
      <c r="AA72" s="957">
        <f t="shared" si="28"/>
        <v>0</v>
      </c>
      <c r="AB72" s="958">
        <f t="shared" si="29"/>
        <v>0</v>
      </c>
      <c r="AC72" s="964">
        <v>2</v>
      </c>
      <c r="AD72" s="965">
        <v>3</v>
      </c>
      <c r="AE72" s="966">
        <f t="shared" si="57"/>
        <v>5</v>
      </c>
      <c r="AF72" s="956" t="s">
        <v>117</v>
      </c>
      <c r="AG72" s="957">
        <v>2</v>
      </c>
      <c r="AH72" s="966">
        <f t="shared" si="58"/>
        <v>2</v>
      </c>
      <c r="AI72" s="956" t="s">
        <v>117</v>
      </c>
      <c r="AJ72" s="957" t="s">
        <v>117</v>
      </c>
      <c r="AK72" s="958">
        <f t="shared" ref="AK72:AK127" si="63">SUM(AI72:AJ72)</f>
        <v>0</v>
      </c>
      <c r="AL72" s="964" t="s">
        <v>117</v>
      </c>
      <c r="AM72" s="965">
        <v>5</v>
      </c>
      <c r="AN72" s="958">
        <f t="shared" ref="AN72:AN102" si="64">SUM(AL72:AM72)</f>
        <v>5</v>
      </c>
      <c r="AO72" s="956" t="s">
        <v>117</v>
      </c>
      <c r="AP72" s="957">
        <v>1</v>
      </c>
      <c r="AQ72" s="958">
        <f t="shared" ref="AQ72:AQ102" si="65">SUM(AO72:AP72)</f>
        <v>1</v>
      </c>
      <c r="AR72" s="956" t="s">
        <v>117</v>
      </c>
      <c r="AS72" s="957" t="s">
        <v>117</v>
      </c>
      <c r="AT72" s="958">
        <f t="shared" ref="AT72:AT102" si="66">SUM(AR72:AS72)</f>
        <v>0</v>
      </c>
      <c r="AU72" s="959">
        <f t="shared" ref="AU72:AU102" si="67">SUM(AL72,T72,AC72)</f>
        <v>3</v>
      </c>
      <c r="AV72" s="960">
        <f t="shared" ref="AV72:AV102" si="68">SUM(AM72,U72,AD72)</f>
        <v>11</v>
      </c>
      <c r="AW72" s="961">
        <f t="shared" ref="AW72:AW102" si="69">SUM(AU72:AV72)</f>
        <v>14</v>
      </c>
      <c r="AX72" s="959">
        <f t="shared" ref="AX72:AX102" si="70">SUM(AO72,W72,AF72)</f>
        <v>0</v>
      </c>
      <c r="AY72" s="960">
        <f t="shared" ref="AY72:AY102" si="71">SUM(AP72,X72,AG72)</f>
        <v>4</v>
      </c>
      <c r="AZ72" s="961">
        <f t="shared" ref="AZ72:AZ102" si="72">SUM(AX72:AY72)</f>
        <v>4</v>
      </c>
      <c r="BA72" s="959">
        <f t="shared" ref="BA72:BA102" si="73">SUM(AR72,Z72,AI72)</f>
        <v>0</v>
      </c>
      <c r="BB72" s="960">
        <f t="shared" ref="BB72:BB102" si="74">SUM(AS72,AA72,AJ72)</f>
        <v>0</v>
      </c>
      <c r="BC72" s="962">
        <f t="shared" ref="BC72:BC102" si="75">SUM(BA72:BB72)</f>
        <v>0</v>
      </c>
      <c r="BD72" s="963">
        <f t="shared" ref="BD72:BD102" si="76">SUM(BC72,AZ72,AW72)</f>
        <v>18</v>
      </c>
    </row>
    <row r="73" spans="1:56" x14ac:dyDescent="0.2">
      <c r="A73" s="955" t="s">
        <v>176</v>
      </c>
      <c r="B73" s="964" t="s">
        <v>117</v>
      </c>
      <c r="C73" s="965" t="s">
        <v>117</v>
      </c>
      <c r="D73" s="966">
        <f t="shared" si="53"/>
        <v>0</v>
      </c>
      <c r="E73" s="964" t="s">
        <v>117</v>
      </c>
      <c r="F73" s="965" t="s">
        <v>117</v>
      </c>
      <c r="G73" s="966">
        <f t="shared" si="54"/>
        <v>0</v>
      </c>
      <c r="H73" s="964" t="s">
        <v>117</v>
      </c>
      <c r="I73" s="965" t="s">
        <v>117</v>
      </c>
      <c r="J73" s="966">
        <f t="shared" si="61"/>
        <v>0</v>
      </c>
      <c r="K73" s="964" t="s">
        <v>117</v>
      </c>
      <c r="L73" s="965">
        <v>1</v>
      </c>
      <c r="M73" s="966">
        <f t="shared" si="55"/>
        <v>1</v>
      </c>
      <c r="N73" s="964" t="s">
        <v>117</v>
      </c>
      <c r="O73" s="965">
        <v>1</v>
      </c>
      <c r="P73" s="966">
        <f t="shared" si="56"/>
        <v>1</v>
      </c>
      <c r="Q73" s="964" t="s">
        <v>117</v>
      </c>
      <c r="R73" s="965" t="s">
        <v>117</v>
      </c>
      <c r="S73" s="966">
        <f t="shared" si="62"/>
        <v>0</v>
      </c>
      <c r="T73" s="964" t="s">
        <v>117</v>
      </c>
      <c r="U73" s="965">
        <v>1</v>
      </c>
      <c r="V73" s="966">
        <f t="shared" si="59"/>
        <v>1</v>
      </c>
      <c r="W73" s="964" t="s">
        <v>117</v>
      </c>
      <c r="X73" s="965">
        <v>1</v>
      </c>
      <c r="Y73" s="966">
        <f t="shared" si="60"/>
        <v>1</v>
      </c>
      <c r="Z73" s="956">
        <f t="shared" ref="Z73:Z128" si="77">SUM(H73,Q73)</f>
        <v>0</v>
      </c>
      <c r="AA73" s="957">
        <f t="shared" ref="AA73:AA128" si="78">SUM(I73,R73)</f>
        <v>0</v>
      </c>
      <c r="AB73" s="958">
        <f t="shared" ref="AB73:AB128" si="79">SUM(J73,S73)</f>
        <v>0</v>
      </c>
      <c r="AC73" s="964">
        <v>1</v>
      </c>
      <c r="AD73" s="965" t="s">
        <v>117</v>
      </c>
      <c r="AE73" s="966">
        <f t="shared" si="57"/>
        <v>1</v>
      </c>
      <c r="AF73" s="956" t="s">
        <v>117</v>
      </c>
      <c r="AG73" s="957" t="s">
        <v>117</v>
      </c>
      <c r="AH73" s="966">
        <f t="shared" si="58"/>
        <v>0</v>
      </c>
      <c r="AI73" s="956" t="s">
        <v>117</v>
      </c>
      <c r="AJ73" s="957" t="s">
        <v>117</v>
      </c>
      <c r="AK73" s="958">
        <f t="shared" si="63"/>
        <v>0</v>
      </c>
      <c r="AL73" s="964">
        <v>1</v>
      </c>
      <c r="AM73" s="965">
        <v>1</v>
      </c>
      <c r="AN73" s="958">
        <f t="shared" si="64"/>
        <v>2</v>
      </c>
      <c r="AO73" s="956" t="s">
        <v>117</v>
      </c>
      <c r="AP73" s="957" t="s">
        <v>117</v>
      </c>
      <c r="AQ73" s="958">
        <f t="shared" si="65"/>
        <v>0</v>
      </c>
      <c r="AR73" s="956" t="s">
        <v>117</v>
      </c>
      <c r="AS73" s="957" t="s">
        <v>117</v>
      </c>
      <c r="AT73" s="958">
        <f t="shared" si="66"/>
        <v>0</v>
      </c>
      <c r="AU73" s="959">
        <f t="shared" si="67"/>
        <v>2</v>
      </c>
      <c r="AV73" s="960">
        <f t="shared" si="68"/>
        <v>2</v>
      </c>
      <c r="AW73" s="961">
        <f t="shared" si="69"/>
        <v>4</v>
      </c>
      <c r="AX73" s="959">
        <f t="shared" si="70"/>
        <v>0</v>
      </c>
      <c r="AY73" s="960">
        <f t="shared" si="71"/>
        <v>1</v>
      </c>
      <c r="AZ73" s="961">
        <f t="shared" si="72"/>
        <v>1</v>
      </c>
      <c r="BA73" s="959">
        <f t="shared" si="73"/>
        <v>0</v>
      </c>
      <c r="BB73" s="960">
        <f t="shared" si="74"/>
        <v>0</v>
      </c>
      <c r="BC73" s="962">
        <f t="shared" si="75"/>
        <v>0</v>
      </c>
      <c r="BD73" s="963">
        <f t="shared" si="76"/>
        <v>5</v>
      </c>
    </row>
    <row r="74" spans="1:56" x14ac:dyDescent="0.2">
      <c r="A74" s="955" t="s">
        <v>62</v>
      </c>
      <c r="B74" s="964">
        <v>3</v>
      </c>
      <c r="C74" s="965">
        <v>1</v>
      </c>
      <c r="D74" s="966">
        <f t="shared" si="53"/>
        <v>4</v>
      </c>
      <c r="E74" s="964" t="s">
        <v>117</v>
      </c>
      <c r="F74" s="965" t="s">
        <v>117</v>
      </c>
      <c r="G74" s="966">
        <f t="shared" si="54"/>
        <v>0</v>
      </c>
      <c r="H74" s="964" t="s">
        <v>117</v>
      </c>
      <c r="I74" s="965" t="s">
        <v>117</v>
      </c>
      <c r="J74" s="966">
        <f t="shared" si="61"/>
        <v>0</v>
      </c>
      <c r="K74" s="964" t="s">
        <v>117</v>
      </c>
      <c r="L74" s="965">
        <v>4</v>
      </c>
      <c r="M74" s="966">
        <f t="shared" si="55"/>
        <v>4</v>
      </c>
      <c r="N74" s="964" t="s">
        <v>117</v>
      </c>
      <c r="O74" s="965" t="s">
        <v>117</v>
      </c>
      <c r="P74" s="966">
        <f t="shared" si="56"/>
        <v>0</v>
      </c>
      <c r="Q74" s="964" t="s">
        <v>117</v>
      </c>
      <c r="R74" s="965">
        <v>1</v>
      </c>
      <c r="S74" s="966">
        <f t="shared" si="62"/>
        <v>1</v>
      </c>
      <c r="T74" s="964">
        <v>3</v>
      </c>
      <c r="U74" s="965">
        <v>5</v>
      </c>
      <c r="V74" s="966">
        <f t="shared" si="59"/>
        <v>8</v>
      </c>
      <c r="W74" s="964" t="s">
        <v>117</v>
      </c>
      <c r="X74" s="965" t="s">
        <v>117</v>
      </c>
      <c r="Y74" s="966">
        <f t="shared" si="60"/>
        <v>0</v>
      </c>
      <c r="Z74" s="956">
        <f t="shared" si="77"/>
        <v>0</v>
      </c>
      <c r="AA74" s="957">
        <f t="shared" si="78"/>
        <v>1</v>
      </c>
      <c r="AB74" s="958">
        <f t="shared" si="79"/>
        <v>1</v>
      </c>
      <c r="AC74" s="964" t="s">
        <v>117</v>
      </c>
      <c r="AD74" s="965" t="s">
        <v>117</v>
      </c>
      <c r="AE74" s="966">
        <f t="shared" si="57"/>
        <v>0</v>
      </c>
      <c r="AF74" s="956" t="s">
        <v>117</v>
      </c>
      <c r="AG74" s="957" t="s">
        <v>117</v>
      </c>
      <c r="AH74" s="966">
        <f t="shared" si="58"/>
        <v>0</v>
      </c>
      <c r="AI74" s="956" t="s">
        <v>117</v>
      </c>
      <c r="AJ74" s="957" t="s">
        <v>117</v>
      </c>
      <c r="AK74" s="958">
        <f t="shared" si="63"/>
        <v>0</v>
      </c>
      <c r="AL74" s="964" t="s">
        <v>117</v>
      </c>
      <c r="AM74" s="965" t="s">
        <v>117</v>
      </c>
      <c r="AN74" s="958">
        <f t="shared" si="64"/>
        <v>0</v>
      </c>
      <c r="AO74" s="956" t="s">
        <v>117</v>
      </c>
      <c r="AP74" s="957" t="s">
        <v>117</v>
      </c>
      <c r="AQ74" s="958">
        <f t="shared" si="65"/>
        <v>0</v>
      </c>
      <c r="AR74" s="956" t="s">
        <v>117</v>
      </c>
      <c r="AS74" s="957" t="s">
        <v>117</v>
      </c>
      <c r="AT74" s="958">
        <f t="shared" si="66"/>
        <v>0</v>
      </c>
      <c r="AU74" s="959">
        <f t="shared" si="67"/>
        <v>3</v>
      </c>
      <c r="AV74" s="960">
        <f t="shared" si="68"/>
        <v>5</v>
      </c>
      <c r="AW74" s="961">
        <f t="shared" si="69"/>
        <v>8</v>
      </c>
      <c r="AX74" s="959">
        <f t="shared" si="70"/>
        <v>0</v>
      </c>
      <c r="AY74" s="960">
        <f t="shared" si="71"/>
        <v>0</v>
      </c>
      <c r="AZ74" s="961">
        <f t="shared" si="72"/>
        <v>0</v>
      </c>
      <c r="BA74" s="959">
        <f t="shared" si="73"/>
        <v>0</v>
      </c>
      <c r="BB74" s="960">
        <f t="shared" si="74"/>
        <v>1</v>
      </c>
      <c r="BC74" s="962">
        <f t="shared" si="75"/>
        <v>1</v>
      </c>
      <c r="BD74" s="963">
        <f t="shared" si="76"/>
        <v>9</v>
      </c>
    </row>
    <row r="75" spans="1:56" x14ac:dyDescent="0.2">
      <c r="A75" s="955" t="s">
        <v>64</v>
      </c>
      <c r="B75" s="964" t="s">
        <v>117</v>
      </c>
      <c r="C75" s="965">
        <v>2</v>
      </c>
      <c r="D75" s="966">
        <f t="shared" si="53"/>
        <v>2</v>
      </c>
      <c r="E75" s="964" t="s">
        <v>117</v>
      </c>
      <c r="F75" s="965" t="s">
        <v>117</v>
      </c>
      <c r="G75" s="966">
        <f t="shared" si="54"/>
        <v>0</v>
      </c>
      <c r="H75" s="964" t="s">
        <v>117</v>
      </c>
      <c r="I75" s="965">
        <v>1</v>
      </c>
      <c r="J75" s="966">
        <f t="shared" si="61"/>
        <v>1</v>
      </c>
      <c r="K75" s="964">
        <v>1</v>
      </c>
      <c r="L75" s="965" t="s">
        <v>117</v>
      </c>
      <c r="M75" s="966">
        <f t="shared" si="55"/>
        <v>1</v>
      </c>
      <c r="N75" s="964" t="s">
        <v>117</v>
      </c>
      <c r="O75" s="965" t="s">
        <v>117</v>
      </c>
      <c r="P75" s="966">
        <f t="shared" si="56"/>
        <v>0</v>
      </c>
      <c r="Q75" s="964" t="s">
        <v>117</v>
      </c>
      <c r="R75" s="965" t="s">
        <v>117</v>
      </c>
      <c r="S75" s="966">
        <f t="shared" si="62"/>
        <v>0</v>
      </c>
      <c r="T75" s="964">
        <v>1</v>
      </c>
      <c r="U75" s="965">
        <v>2</v>
      </c>
      <c r="V75" s="966">
        <f t="shared" si="59"/>
        <v>3</v>
      </c>
      <c r="W75" s="964" t="s">
        <v>117</v>
      </c>
      <c r="X75" s="965" t="s">
        <v>117</v>
      </c>
      <c r="Y75" s="966">
        <f t="shared" si="60"/>
        <v>0</v>
      </c>
      <c r="Z75" s="956">
        <f t="shared" si="77"/>
        <v>0</v>
      </c>
      <c r="AA75" s="957">
        <f t="shared" si="78"/>
        <v>1</v>
      </c>
      <c r="AB75" s="958">
        <f t="shared" si="79"/>
        <v>1</v>
      </c>
      <c r="AC75" s="964" t="s">
        <v>117</v>
      </c>
      <c r="AD75" s="965" t="s">
        <v>117</v>
      </c>
      <c r="AE75" s="966">
        <f t="shared" si="57"/>
        <v>0</v>
      </c>
      <c r="AF75" s="956" t="s">
        <v>117</v>
      </c>
      <c r="AG75" s="957" t="s">
        <v>117</v>
      </c>
      <c r="AH75" s="966">
        <f t="shared" si="58"/>
        <v>0</v>
      </c>
      <c r="AI75" s="956" t="s">
        <v>117</v>
      </c>
      <c r="AJ75" s="957" t="s">
        <v>117</v>
      </c>
      <c r="AK75" s="958">
        <f t="shared" si="63"/>
        <v>0</v>
      </c>
      <c r="AL75" s="964" t="s">
        <v>117</v>
      </c>
      <c r="AM75" s="965" t="s">
        <v>117</v>
      </c>
      <c r="AN75" s="958">
        <f t="shared" si="64"/>
        <v>0</v>
      </c>
      <c r="AO75" s="956" t="s">
        <v>117</v>
      </c>
      <c r="AP75" s="957" t="s">
        <v>117</v>
      </c>
      <c r="AQ75" s="958">
        <f t="shared" si="65"/>
        <v>0</v>
      </c>
      <c r="AR75" s="956" t="s">
        <v>117</v>
      </c>
      <c r="AS75" s="957" t="s">
        <v>117</v>
      </c>
      <c r="AT75" s="958">
        <f t="shared" si="66"/>
        <v>0</v>
      </c>
      <c r="AU75" s="959">
        <f t="shared" si="67"/>
        <v>1</v>
      </c>
      <c r="AV75" s="960">
        <f t="shared" si="68"/>
        <v>2</v>
      </c>
      <c r="AW75" s="961">
        <f t="shared" si="69"/>
        <v>3</v>
      </c>
      <c r="AX75" s="959">
        <f t="shared" si="70"/>
        <v>0</v>
      </c>
      <c r="AY75" s="960">
        <f t="shared" si="71"/>
        <v>0</v>
      </c>
      <c r="AZ75" s="961">
        <f t="shared" si="72"/>
        <v>0</v>
      </c>
      <c r="BA75" s="959">
        <f t="shared" si="73"/>
        <v>0</v>
      </c>
      <c r="BB75" s="960">
        <f t="shared" si="74"/>
        <v>1</v>
      </c>
      <c r="BC75" s="962">
        <f t="shared" si="75"/>
        <v>1</v>
      </c>
      <c r="BD75" s="963">
        <f t="shared" si="76"/>
        <v>4</v>
      </c>
    </row>
    <row r="76" spans="1:56" x14ac:dyDescent="0.2">
      <c r="A76" s="955" t="s">
        <v>65</v>
      </c>
      <c r="B76" s="964" t="s">
        <v>117</v>
      </c>
      <c r="C76" s="965">
        <v>1</v>
      </c>
      <c r="D76" s="966">
        <f t="shared" si="53"/>
        <v>1</v>
      </c>
      <c r="E76" s="964" t="s">
        <v>117</v>
      </c>
      <c r="F76" s="965" t="s">
        <v>117</v>
      </c>
      <c r="G76" s="966">
        <f t="shared" si="54"/>
        <v>0</v>
      </c>
      <c r="H76" s="964" t="s">
        <v>117</v>
      </c>
      <c r="I76" s="965" t="s">
        <v>117</v>
      </c>
      <c r="J76" s="966">
        <f t="shared" si="61"/>
        <v>0</v>
      </c>
      <c r="K76" s="964" t="s">
        <v>117</v>
      </c>
      <c r="L76" s="965" t="s">
        <v>117</v>
      </c>
      <c r="M76" s="966">
        <f t="shared" si="55"/>
        <v>0</v>
      </c>
      <c r="N76" s="964" t="s">
        <v>117</v>
      </c>
      <c r="O76" s="965" t="s">
        <v>117</v>
      </c>
      <c r="P76" s="966">
        <f t="shared" si="56"/>
        <v>0</v>
      </c>
      <c r="Q76" s="964" t="s">
        <v>117</v>
      </c>
      <c r="R76" s="965" t="s">
        <v>117</v>
      </c>
      <c r="S76" s="966">
        <f t="shared" si="62"/>
        <v>0</v>
      </c>
      <c r="T76" s="964" t="s">
        <v>117</v>
      </c>
      <c r="U76" s="965">
        <v>1</v>
      </c>
      <c r="V76" s="966">
        <f t="shared" si="59"/>
        <v>1</v>
      </c>
      <c r="W76" s="964" t="s">
        <v>117</v>
      </c>
      <c r="X76" s="965" t="s">
        <v>117</v>
      </c>
      <c r="Y76" s="966">
        <f t="shared" si="60"/>
        <v>0</v>
      </c>
      <c r="Z76" s="956">
        <f t="shared" si="77"/>
        <v>0</v>
      </c>
      <c r="AA76" s="957">
        <f t="shared" si="78"/>
        <v>0</v>
      </c>
      <c r="AB76" s="958">
        <f t="shared" si="79"/>
        <v>0</v>
      </c>
      <c r="AC76" s="964">
        <v>1</v>
      </c>
      <c r="AD76" s="965" t="s">
        <v>117</v>
      </c>
      <c r="AE76" s="966">
        <f t="shared" si="57"/>
        <v>1</v>
      </c>
      <c r="AF76" s="956" t="s">
        <v>117</v>
      </c>
      <c r="AG76" s="957">
        <v>1</v>
      </c>
      <c r="AH76" s="966">
        <f t="shared" si="58"/>
        <v>1</v>
      </c>
      <c r="AI76" s="956" t="s">
        <v>117</v>
      </c>
      <c r="AJ76" s="957" t="s">
        <v>117</v>
      </c>
      <c r="AK76" s="958">
        <f t="shared" si="63"/>
        <v>0</v>
      </c>
      <c r="AL76" s="964">
        <v>1</v>
      </c>
      <c r="AM76" s="965" t="s">
        <v>117</v>
      </c>
      <c r="AN76" s="958">
        <f t="shared" si="64"/>
        <v>1</v>
      </c>
      <c r="AO76" s="956" t="s">
        <v>117</v>
      </c>
      <c r="AP76" s="957" t="s">
        <v>117</v>
      </c>
      <c r="AQ76" s="958">
        <f t="shared" si="65"/>
        <v>0</v>
      </c>
      <c r="AR76" s="956" t="s">
        <v>117</v>
      </c>
      <c r="AS76" s="957" t="s">
        <v>117</v>
      </c>
      <c r="AT76" s="958">
        <f t="shared" si="66"/>
        <v>0</v>
      </c>
      <c r="AU76" s="959">
        <f t="shared" si="67"/>
        <v>2</v>
      </c>
      <c r="AV76" s="960">
        <f t="shared" si="68"/>
        <v>1</v>
      </c>
      <c r="AW76" s="961">
        <f t="shared" si="69"/>
        <v>3</v>
      </c>
      <c r="AX76" s="959">
        <f t="shared" si="70"/>
        <v>0</v>
      </c>
      <c r="AY76" s="960">
        <f t="shared" si="71"/>
        <v>1</v>
      </c>
      <c r="AZ76" s="961">
        <f t="shared" si="72"/>
        <v>1</v>
      </c>
      <c r="BA76" s="959">
        <f t="shared" si="73"/>
        <v>0</v>
      </c>
      <c r="BB76" s="960">
        <f t="shared" si="74"/>
        <v>0</v>
      </c>
      <c r="BC76" s="962">
        <f t="shared" si="75"/>
        <v>0</v>
      </c>
      <c r="BD76" s="963">
        <f t="shared" si="76"/>
        <v>4</v>
      </c>
    </row>
    <row r="77" spans="1:56" x14ac:dyDescent="0.2">
      <c r="A77" s="955" t="s">
        <v>66</v>
      </c>
      <c r="B77" s="964" t="s">
        <v>117</v>
      </c>
      <c r="C77" s="965">
        <v>11</v>
      </c>
      <c r="D77" s="966">
        <f t="shared" si="53"/>
        <v>11</v>
      </c>
      <c r="E77" s="964" t="s">
        <v>117</v>
      </c>
      <c r="F77" s="965" t="s">
        <v>117</v>
      </c>
      <c r="G77" s="966">
        <f t="shared" si="54"/>
        <v>0</v>
      </c>
      <c r="H77" s="964" t="s">
        <v>117</v>
      </c>
      <c r="I77" s="965">
        <v>2</v>
      </c>
      <c r="J77" s="966">
        <f t="shared" si="61"/>
        <v>2</v>
      </c>
      <c r="K77" s="964">
        <v>1</v>
      </c>
      <c r="L77" s="965">
        <v>14</v>
      </c>
      <c r="M77" s="966">
        <f t="shared" si="55"/>
        <v>15</v>
      </c>
      <c r="N77" s="964" t="s">
        <v>117</v>
      </c>
      <c r="O77" s="965" t="s">
        <v>117</v>
      </c>
      <c r="P77" s="966">
        <f t="shared" si="56"/>
        <v>0</v>
      </c>
      <c r="Q77" s="964" t="s">
        <v>117</v>
      </c>
      <c r="R77" s="965">
        <v>3</v>
      </c>
      <c r="S77" s="966">
        <f t="shared" si="62"/>
        <v>3</v>
      </c>
      <c r="T77" s="964">
        <v>1</v>
      </c>
      <c r="U77" s="965">
        <v>25</v>
      </c>
      <c r="V77" s="966">
        <f t="shared" si="59"/>
        <v>26</v>
      </c>
      <c r="W77" s="964" t="s">
        <v>117</v>
      </c>
      <c r="X77" s="965" t="s">
        <v>117</v>
      </c>
      <c r="Y77" s="966">
        <f t="shared" si="60"/>
        <v>0</v>
      </c>
      <c r="Z77" s="956">
        <f t="shared" si="77"/>
        <v>0</v>
      </c>
      <c r="AA77" s="957">
        <f t="shared" si="78"/>
        <v>5</v>
      </c>
      <c r="AB77" s="958">
        <f t="shared" si="79"/>
        <v>5</v>
      </c>
      <c r="AC77" s="964">
        <v>2</v>
      </c>
      <c r="AD77" s="965">
        <v>37</v>
      </c>
      <c r="AE77" s="966">
        <f t="shared" si="57"/>
        <v>39</v>
      </c>
      <c r="AF77" s="956">
        <v>1</v>
      </c>
      <c r="AG77" s="957">
        <v>2</v>
      </c>
      <c r="AH77" s="966">
        <f t="shared" si="58"/>
        <v>3</v>
      </c>
      <c r="AI77" s="956">
        <v>1</v>
      </c>
      <c r="AJ77" s="957">
        <v>2</v>
      </c>
      <c r="AK77" s="958">
        <f t="shared" si="63"/>
        <v>3</v>
      </c>
      <c r="AL77" s="964">
        <v>3</v>
      </c>
      <c r="AM77" s="965">
        <v>32</v>
      </c>
      <c r="AN77" s="958">
        <f t="shared" si="64"/>
        <v>35</v>
      </c>
      <c r="AO77" s="956" t="s">
        <v>117</v>
      </c>
      <c r="AP77" s="957" t="s">
        <v>117</v>
      </c>
      <c r="AQ77" s="958">
        <f t="shared" si="65"/>
        <v>0</v>
      </c>
      <c r="AR77" s="956" t="s">
        <v>117</v>
      </c>
      <c r="AS77" s="957" t="s">
        <v>117</v>
      </c>
      <c r="AT77" s="958">
        <f t="shared" si="66"/>
        <v>0</v>
      </c>
      <c r="AU77" s="959">
        <f t="shared" si="67"/>
        <v>6</v>
      </c>
      <c r="AV77" s="960">
        <f t="shared" si="68"/>
        <v>94</v>
      </c>
      <c r="AW77" s="961">
        <f t="shared" si="69"/>
        <v>100</v>
      </c>
      <c r="AX77" s="959">
        <f t="shared" si="70"/>
        <v>1</v>
      </c>
      <c r="AY77" s="960">
        <f t="shared" si="71"/>
        <v>2</v>
      </c>
      <c r="AZ77" s="961">
        <f t="shared" si="72"/>
        <v>3</v>
      </c>
      <c r="BA77" s="959">
        <f t="shared" si="73"/>
        <v>1</v>
      </c>
      <c r="BB77" s="960">
        <f t="shared" si="74"/>
        <v>7</v>
      </c>
      <c r="BC77" s="962">
        <f t="shared" si="75"/>
        <v>8</v>
      </c>
      <c r="BD77" s="963">
        <f t="shared" si="76"/>
        <v>111</v>
      </c>
    </row>
    <row r="78" spans="1:56" x14ac:dyDescent="0.2">
      <c r="A78" s="955" t="s">
        <v>132</v>
      </c>
      <c r="B78" s="964">
        <v>1</v>
      </c>
      <c r="C78" s="965">
        <v>1</v>
      </c>
      <c r="D78" s="966">
        <f t="shared" si="53"/>
        <v>2</v>
      </c>
      <c r="E78" s="964" t="s">
        <v>117</v>
      </c>
      <c r="F78" s="965" t="s">
        <v>117</v>
      </c>
      <c r="G78" s="966">
        <f t="shared" si="54"/>
        <v>0</v>
      </c>
      <c r="H78" s="964" t="s">
        <v>117</v>
      </c>
      <c r="I78" s="965" t="s">
        <v>117</v>
      </c>
      <c r="J78" s="966">
        <f t="shared" si="61"/>
        <v>0</v>
      </c>
      <c r="K78" s="964">
        <v>1</v>
      </c>
      <c r="L78" s="965" t="s">
        <v>117</v>
      </c>
      <c r="M78" s="966">
        <f t="shared" si="55"/>
        <v>1</v>
      </c>
      <c r="N78" s="964" t="s">
        <v>117</v>
      </c>
      <c r="O78" s="965" t="s">
        <v>117</v>
      </c>
      <c r="P78" s="966">
        <f t="shared" si="56"/>
        <v>0</v>
      </c>
      <c r="Q78" s="964" t="s">
        <v>117</v>
      </c>
      <c r="R78" s="965" t="s">
        <v>117</v>
      </c>
      <c r="S78" s="966">
        <f t="shared" si="62"/>
        <v>0</v>
      </c>
      <c r="T78" s="964">
        <v>2</v>
      </c>
      <c r="U78" s="965">
        <v>1</v>
      </c>
      <c r="V78" s="966">
        <f t="shared" si="59"/>
        <v>3</v>
      </c>
      <c r="W78" s="964" t="s">
        <v>117</v>
      </c>
      <c r="X78" s="965" t="s">
        <v>117</v>
      </c>
      <c r="Y78" s="966">
        <f t="shared" si="60"/>
        <v>0</v>
      </c>
      <c r="Z78" s="956">
        <f t="shared" si="77"/>
        <v>0</v>
      </c>
      <c r="AA78" s="957">
        <f t="shared" si="78"/>
        <v>0</v>
      </c>
      <c r="AB78" s="958">
        <f t="shared" si="79"/>
        <v>0</v>
      </c>
      <c r="AC78" s="964">
        <v>1</v>
      </c>
      <c r="AD78" s="965" t="s">
        <v>117</v>
      </c>
      <c r="AE78" s="966">
        <f t="shared" si="57"/>
        <v>1</v>
      </c>
      <c r="AF78" s="956" t="s">
        <v>117</v>
      </c>
      <c r="AG78" s="957" t="s">
        <v>117</v>
      </c>
      <c r="AH78" s="966">
        <f t="shared" si="58"/>
        <v>0</v>
      </c>
      <c r="AI78" s="956" t="s">
        <v>117</v>
      </c>
      <c r="AJ78" s="957" t="s">
        <v>117</v>
      </c>
      <c r="AK78" s="958">
        <f t="shared" si="63"/>
        <v>0</v>
      </c>
      <c r="AL78" s="964" t="s">
        <v>117</v>
      </c>
      <c r="AM78" s="965" t="s">
        <v>117</v>
      </c>
      <c r="AN78" s="958">
        <f t="shared" si="64"/>
        <v>0</v>
      </c>
      <c r="AO78" s="956" t="s">
        <v>117</v>
      </c>
      <c r="AP78" s="957" t="s">
        <v>117</v>
      </c>
      <c r="AQ78" s="958">
        <f t="shared" si="65"/>
        <v>0</v>
      </c>
      <c r="AR78" s="956" t="s">
        <v>117</v>
      </c>
      <c r="AS78" s="957" t="s">
        <v>117</v>
      </c>
      <c r="AT78" s="958">
        <f t="shared" si="66"/>
        <v>0</v>
      </c>
      <c r="AU78" s="959">
        <f t="shared" si="67"/>
        <v>3</v>
      </c>
      <c r="AV78" s="960">
        <f t="shared" si="68"/>
        <v>1</v>
      </c>
      <c r="AW78" s="961">
        <f t="shared" si="69"/>
        <v>4</v>
      </c>
      <c r="AX78" s="959">
        <f t="shared" si="70"/>
        <v>0</v>
      </c>
      <c r="AY78" s="960">
        <f t="shared" si="71"/>
        <v>0</v>
      </c>
      <c r="AZ78" s="961">
        <f t="shared" si="72"/>
        <v>0</v>
      </c>
      <c r="BA78" s="959">
        <f t="shared" si="73"/>
        <v>0</v>
      </c>
      <c r="BB78" s="960">
        <f t="shared" si="74"/>
        <v>0</v>
      </c>
      <c r="BC78" s="962">
        <f t="shared" si="75"/>
        <v>0</v>
      </c>
      <c r="BD78" s="963">
        <f t="shared" si="76"/>
        <v>4</v>
      </c>
    </row>
    <row r="79" spans="1:56" x14ac:dyDescent="0.2">
      <c r="A79" s="955" t="s">
        <v>67</v>
      </c>
      <c r="B79" s="964">
        <v>9</v>
      </c>
      <c r="C79" s="965">
        <v>10</v>
      </c>
      <c r="D79" s="966">
        <f t="shared" si="53"/>
        <v>19</v>
      </c>
      <c r="E79" s="964" t="s">
        <v>117</v>
      </c>
      <c r="F79" s="965" t="s">
        <v>117</v>
      </c>
      <c r="G79" s="966">
        <f t="shared" si="54"/>
        <v>0</v>
      </c>
      <c r="H79" s="964" t="s">
        <v>117</v>
      </c>
      <c r="I79" s="965" t="s">
        <v>117</v>
      </c>
      <c r="J79" s="966">
        <f t="shared" si="61"/>
        <v>0</v>
      </c>
      <c r="K79" s="964">
        <v>3</v>
      </c>
      <c r="L79" s="965">
        <v>7</v>
      </c>
      <c r="M79" s="966">
        <f t="shared" si="55"/>
        <v>10</v>
      </c>
      <c r="N79" s="964" t="s">
        <v>117</v>
      </c>
      <c r="O79" s="965" t="s">
        <v>117</v>
      </c>
      <c r="P79" s="966">
        <f t="shared" si="56"/>
        <v>0</v>
      </c>
      <c r="Q79" s="964" t="s">
        <v>117</v>
      </c>
      <c r="R79" s="965">
        <v>2</v>
      </c>
      <c r="S79" s="966">
        <f t="shared" si="62"/>
        <v>2</v>
      </c>
      <c r="T79" s="964">
        <v>12</v>
      </c>
      <c r="U79" s="965">
        <v>17</v>
      </c>
      <c r="V79" s="966">
        <f t="shared" si="59"/>
        <v>29</v>
      </c>
      <c r="W79" s="964" t="s">
        <v>117</v>
      </c>
      <c r="X79" s="965" t="s">
        <v>117</v>
      </c>
      <c r="Y79" s="966">
        <f t="shared" si="60"/>
        <v>0</v>
      </c>
      <c r="Z79" s="956">
        <f t="shared" si="77"/>
        <v>0</v>
      </c>
      <c r="AA79" s="957">
        <f t="shared" si="78"/>
        <v>2</v>
      </c>
      <c r="AB79" s="958">
        <f t="shared" si="79"/>
        <v>2</v>
      </c>
      <c r="AC79" s="964">
        <v>3</v>
      </c>
      <c r="AD79" s="965">
        <v>11</v>
      </c>
      <c r="AE79" s="966">
        <f t="shared" si="57"/>
        <v>14</v>
      </c>
      <c r="AF79" s="956">
        <v>1</v>
      </c>
      <c r="AG79" s="957">
        <v>1</v>
      </c>
      <c r="AH79" s="966">
        <f t="shared" si="58"/>
        <v>2</v>
      </c>
      <c r="AI79" s="956" t="s">
        <v>117</v>
      </c>
      <c r="AJ79" s="957" t="s">
        <v>117</v>
      </c>
      <c r="AK79" s="958">
        <f t="shared" si="63"/>
        <v>0</v>
      </c>
      <c r="AL79" s="964">
        <v>5</v>
      </c>
      <c r="AM79" s="965">
        <v>6</v>
      </c>
      <c r="AN79" s="958">
        <f t="shared" si="64"/>
        <v>11</v>
      </c>
      <c r="AO79" s="956" t="s">
        <v>117</v>
      </c>
      <c r="AP79" s="957">
        <v>1</v>
      </c>
      <c r="AQ79" s="958">
        <f t="shared" si="65"/>
        <v>1</v>
      </c>
      <c r="AR79" s="956" t="s">
        <v>117</v>
      </c>
      <c r="AS79" s="957">
        <v>2</v>
      </c>
      <c r="AT79" s="958">
        <f t="shared" si="66"/>
        <v>2</v>
      </c>
      <c r="AU79" s="959">
        <f t="shared" si="67"/>
        <v>20</v>
      </c>
      <c r="AV79" s="960">
        <f t="shared" si="68"/>
        <v>34</v>
      </c>
      <c r="AW79" s="961">
        <f t="shared" si="69"/>
        <v>54</v>
      </c>
      <c r="AX79" s="959">
        <f t="shared" si="70"/>
        <v>1</v>
      </c>
      <c r="AY79" s="960">
        <f t="shared" si="71"/>
        <v>2</v>
      </c>
      <c r="AZ79" s="961">
        <f t="shared" si="72"/>
        <v>3</v>
      </c>
      <c r="BA79" s="959">
        <f t="shared" si="73"/>
        <v>0</v>
      </c>
      <c r="BB79" s="960">
        <f t="shared" si="74"/>
        <v>4</v>
      </c>
      <c r="BC79" s="962">
        <f t="shared" si="75"/>
        <v>4</v>
      </c>
      <c r="BD79" s="963">
        <f t="shared" si="76"/>
        <v>61</v>
      </c>
    </row>
    <row r="80" spans="1:56" x14ac:dyDescent="0.2">
      <c r="A80" s="955" t="s">
        <v>68</v>
      </c>
      <c r="B80" s="956">
        <v>5</v>
      </c>
      <c r="C80" s="957">
        <v>6</v>
      </c>
      <c r="D80" s="958">
        <f t="shared" si="53"/>
        <v>11</v>
      </c>
      <c r="E80" s="956" t="s">
        <v>117</v>
      </c>
      <c r="F80" s="957">
        <v>1</v>
      </c>
      <c r="G80" s="958">
        <f t="shared" si="54"/>
        <v>1</v>
      </c>
      <c r="H80" s="956">
        <v>1</v>
      </c>
      <c r="I80" s="957" t="s">
        <v>117</v>
      </c>
      <c r="J80" s="966">
        <f t="shared" si="61"/>
        <v>1</v>
      </c>
      <c r="K80" s="956">
        <v>16</v>
      </c>
      <c r="L80" s="957">
        <v>7</v>
      </c>
      <c r="M80" s="958">
        <f t="shared" si="55"/>
        <v>23</v>
      </c>
      <c r="N80" s="956">
        <v>2</v>
      </c>
      <c r="O80" s="957">
        <v>1</v>
      </c>
      <c r="P80" s="958">
        <f t="shared" si="56"/>
        <v>3</v>
      </c>
      <c r="Q80" s="956">
        <v>1</v>
      </c>
      <c r="R80" s="957">
        <v>1</v>
      </c>
      <c r="S80" s="966">
        <f t="shared" si="62"/>
        <v>2</v>
      </c>
      <c r="T80" s="956">
        <v>21</v>
      </c>
      <c r="U80" s="957">
        <v>13</v>
      </c>
      <c r="V80" s="958">
        <f t="shared" si="59"/>
        <v>34</v>
      </c>
      <c r="W80" s="956">
        <v>2</v>
      </c>
      <c r="X80" s="957">
        <v>2</v>
      </c>
      <c r="Y80" s="958">
        <f t="shared" si="60"/>
        <v>4</v>
      </c>
      <c r="Z80" s="956">
        <f t="shared" si="77"/>
        <v>2</v>
      </c>
      <c r="AA80" s="957">
        <f t="shared" si="78"/>
        <v>1</v>
      </c>
      <c r="AB80" s="958">
        <f t="shared" si="79"/>
        <v>3</v>
      </c>
      <c r="AC80" s="956">
        <v>21</v>
      </c>
      <c r="AD80" s="957">
        <v>14</v>
      </c>
      <c r="AE80" s="958">
        <f t="shared" si="57"/>
        <v>35</v>
      </c>
      <c r="AF80" s="956" t="s">
        <v>117</v>
      </c>
      <c r="AG80" s="957" t="s">
        <v>117</v>
      </c>
      <c r="AH80" s="966">
        <f t="shared" si="58"/>
        <v>0</v>
      </c>
      <c r="AI80" s="956">
        <v>2</v>
      </c>
      <c r="AJ80" s="957">
        <v>1</v>
      </c>
      <c r="AK80" s="958">
        <f t="shared" si="63"/>
        <v>3</v>
      </c>
      <c r="AL80" s="964">
        <v>11</v>
      </c>
      <c r="AM80" s="965">
        <v>15</v>
      </c>
      <c r="AN80" s="958">
        <f t="shared" si="64"/>
        <v>26</v>
      </c>
      <c r="AO80" s="956" t="s">
        <v>117</v>
      </c>
      <c r="AP80" s="957">
        <v>1</v>
      </c>
      <c r="AQ80" s="958">
        <f t="shared" si="65"/>
        <v>1</v>
      </c>
      <c r="AR80" s="956">
        <v>1</v>
      </c>
      <c r="AS80" s="957" t="s">
        <v>117</v>
      </c>
      <c r="AT80" s="958">
        <f t="shared" si="66"/>
        <v>1</v>
      </c>
      <c r="AU80" s="959">
        <f t="shared" si="67"/>
        <v>53</v>
      </c>
      <c r="AV80" s="960">
        <f t="shared" si="68"/>
        <v>42</v>
      </c>
      <c r="AW80" s="961">
        <f t="shared" si="69"/>
        <v>95</v>
      </c>
      <c r="AX80" s="959">
        <f t="shared" si="70"/>
        <v>2</v>
      </c>
      <c r="AY80" s="960">
        <f t="shared" si="71"/>
        <v>3</v>
      </c>
      <c r="AZ80" s="961">
        <f t="shared" si="72"/>
        <v>5</v>
      </c>
      <c r="BA80" s="959">
        <f t="shared" si="73"/>
        <v>5</v>
      </c>
      <c r="BB80" s="960">
        <f t="shared" si="74"/>
        <v>2</v>
      </c>
      <c r="BC80" s="962">
        <f t="shared" si="75"/>
        <v>7</v>
      </c>
      <c r="BD80" s="963">
        <f t="shared" si="76"/>
        <v>107</v>
      </c>
    </row>
    <row r="81" spans="1:56" x14ac:dyDescent="0.2">
      <c r="A81" s="955" t="s">
        <v>69</v>
      </c>
      <c r="B81" s="956">
        <v>3</v>
      </c>
      <c r="C81" s="957">
        <v>2</v>
      </c>
      <c r="D81" s="958">
        <f t="shared" si="53"/>
        <v>5</v>
      </c>
      <c r="E81" s="956" t="s">
        <v>117</v>
      </c>
      <c r="F81" s="957" t="s">
        <v>117</v>
      </c>
      <c r="G81" s="958">
        <f t="shared" si="54"/>
        <v>0</v>
      </c>
      <c r="H81" s="956" t="s">
        <v>117</v>
      </c>
      <c r="I81" s="957">
        <v>1</v>
      </c>
      <c r="J81" s="966">
        <f t="shared" si="61"/>
        <v>1</v>
      </c>
      <c r="K81" s="956">
        <v>7</v>
      </c>
      <c r="L81" s="957">
        <v>8</v>
      </c>
      <c r="M81" s="958">
        <f t="shared" si="55"/>
        <v>15</v>
      </c>
      <c r="N81" s="956" t="s">
        <v>117</v>
      </c>
      <c r="O81" s="957" t="s">
        <v>117</v>
      </c>
      <c r="P81" s="958">
        <f t="shared" si="56"/>
        <v>0</v>
      </c>
      <c r="Q81" s="956" t="s">
        <v>117</v>
      </c>
      <c r="R81" s="957">
        <v>1</v>
      </c>
      <c r="S81" s="966">
        <f t="shared" si="62"/>
        <v>1</v>
      </c>
      <c r="T81" s="956">
        <v>10</v>
      </c>
      <c r="U81" s="957">
        <v>10</v>
      </c>
      <c r="V81" s="958">
        <f t="shared" si="59"/>
        <v>20</v>
      </c>
      <c r="W81" s="956" t="s">
        <v>117</v>
      </c>
      <c r="X81" s="957" t="s">
        <v>117</v>
      </c>
      <c r="Y81" s="958">
        <f t="shared" si="60"/>
        <v>0</v>
      </c>
      <c r="Z81" s="956">
        <f t="shared" si="77"/>
        <v>0</v>
      </c>
      <c r="AA81" s="957">
        <f t="shared" si="78"/>
        <v>2</v>
      </c>
      <c r="AB81" s="958">
        <f t="shared" si="79"/>
        <v>2</v>
      </c>
      <c r="AC81" s="956">
        <v>6</v>
      </c>
      <c r="AD81" s="957">
        <v>6</v>
      </c>
      <c r="AE81" s="958">
        <f t="shared" si="57"/>
        <v>12</v>
      </c>
      <c r="AF81" s="956" t="s">
        <v>117</v>
      </c>
      <c r="AG81" s="957">
        <v>1</v>
      </c>
      <c r="AH81" s="966">
        <f t="shared" si="58"/>
        <v>1</v>
      </c>
      <c r="AI81" s="956">
        <v>1</v>
      </c>
      <c r="AJ81" s="957" t="s">
        <v>117</v>
      </c>
      <c r="AK81" s="958">
        <f t="shared" si="63"/>
        <v>1</v>
      </c>
      <c r="AL81" s="964">
        <v>9</v>
      </c>
      <c r="AM81" s="965">
        <v>5</v>
      </c>
      <c r="AN81" s="958">
        <f t="shared" si="64"/>
        <v>14</v>
      </c>
      <c r="AO81" s="956">
        <v>1</v>
      </c>
      <c r="AP81" s="957" t="s">
        <v>117</v>
      </c>
      <c r="AQ81" s="958">
        <f t="shared" si="65"/>
        <v>1</v>
      </c>
      <c r="AR81" s="956">
        <v>1</v>
      </c>
      <c r="AS81" s="957" t="s">
        <v>117</v>
      </c>
      <c r="AT81" s="958">
        <f t="shared" si="66"/>
        <v>1</v>
      </c>
      <c r="AU81" s="959">
        <f t="shared" si="67"/>
        <v>25</v>
      </c>
      <c r="AV81" s="960">
        <f t="shared" si="68"/>
        <v>21</v>
      </c>
      <c r="AW81" s="961">
        <f t="shared" si="69"/>
        <v>46</v>
      </c>
      <c r="AX81" s="959">
        <f t="shared" si="70"/>
        <v>1</v>
      </c>
      <c r="AY81" s="960">
        <f t="shared" si="71"/>
        <v>1</v>
      </c>
      <c r="AZ81" s="961">
        <f t="shared" si="72"/>
        <v>2</v>
      </c>
      <c r="BA81" s="959">
        <f t="shared" si="73"/>
        <v>2</v>
      </c>
      <c r="BB81" s="960">
        <f t="shared" si="74"/>
        <v>2</v>
      </c>
      <c r="BC81" s="962">
        <f t="shared" si="75"/>
        <v>4</v>
      </c>
      <c r="BD81" s="963">
        <f t="shared" si="76"/>
        <v>52</v>
      </c>
    </row>
    <row r="82" spans="1:56" x14ac:dyDescent="0.2">
      <c r="A82" s="955" t="s">
        <v>114</v>
      </c>
      <c r="B82" s="964">
        <v>1</v>
      </c>
      <c r="C82" s="965" t="s">
        <v>117</v>
      </c>
      <c r="D82" s="966">
        <f t="shared" si="53"/>
        <v>1</v>
      </c>
      <c r="E82" s="964" t="s">
        <v>117</v>
      </c>
      <c r="F82" s="965" t="s">
        <v>117</v>
      </c>
      <c r="G82" s="966">
        <f t="shared" si="54"/>
        <v>0</v>
      </c>
      <c r="H82" s="964" t="s">
        <v>117</v>
      </c>
      <c r="I82" s="965" t="s">
        <v>117</v>
      </c>
      <c r="J82" s="966">
        <f t="shared" si="61"/>
        <v>0</v>
      </c>
      <c r="K82" s="964" t="s">
        <v>117</v>
      </c>
      <c r="L82" s="965" t="s">
        <v>117</v>
      </c>
      <c r="M82" s="966">
        <f t="shared" si="55"/>
        <v>0</v>
      </c>
      <c r="N82" s="964" t="s">
        <v>117</v>
      </c>
      <c r="O82" s="965" t="s">
        <v>117</v>
      </c>
      <c r="P82" s="966">
        <f t="shared" si="56"/>
        <v>0</v>
      </c>
      <c r="Q82" s="964" t="s">
        <v>117</v>
      </c>
      <c r="R82" s="965" t="s">
        <v>117</v>
      </c>
      <c r="S82" s="966">
        <f t="shared" si="62"/>
        <v>0</v>
      </c>
      <c r="T82" s="964">
        <v>1</v>
      </c>
      <c r="U82" s="965" t="s">
        <v>117</v>
      </c>
      <c r="V82" s="966">
        <f t="shared" si="59"/>
        <v>1</v>
      </c>
      <c r="W82" s="964" t="s">
        <v>117</v>
      </c>
      <c r="X82" s="965" t="s">
        <v>117</v>
      </c>
      <c r="Y82" s="966">
        <f t="shared" si="60"/>
        <v>0</v>
      </c>
      <c r="Z82" s="956">
        <f t="shared" si="77"/>
        <v>0</v>
      </c>
      <c r="AA82" s="957">
        <f t="shared" si="78"/>
        <v>0</v>
      </c>
      <c r="AB82" s="958">
        <f t="shared" si="79"/>
        <v>0</v>
      </c>
      <c r="AC82" s="964" t="s">
        <v>117</v>
      </c>
      <c r="AD82" s="965" t="s">
        <v>117</v>
      </c>
      <c r="AE82" s="966">
        <f t="shared" si="57"/>
        <v>0</v>
      </c>
      <c r="AF82" s="956" t="s">
        <v>117</v>
      </c>
      <c r="AG82" s="957" t="s">
        <v>117</v>
      </c>
      <c r="AH82" s="966">
        <f t="shared" si="58"/>
        <v>0</v>
      </c>
      <c r="AI82" s="956" t="s">
        <v>117</v>
      </c>
      <c r="AJ82" s="957" t="s">
        <v>117</v>
      </c>
      <c r="AK82" s="958">
        <f t="shared" si="63"/>
        <v>0</v>
      </c>
      <c r="AL82" s="964" t="s">
        <v>117</v>
      </c>
      <c r="AM82" s="965" t="s">
        <v>117</v>
      </c>
      <c r="AN82" s="958">
        <f t="shared" si="64"/>
        <v>0</v>
      </c>
      <c r="AO82" s="956" t="s">
        <v>117</v>
      </c>
      <c r="AP82" s="957" t="s">
        <v>117</v>
      </c>
      <c r="AQ82" s="958">
        <f t="shared" si="65"/>
        <v>0</v>
      </c>
      <c r="AR82" s="956" t="s">
        <v>117</v>
      </c>
      <c r="AS82" s="957" t="s">
        <v>117</v>
      </c>
      <c r="AT82" s="958">
        <f t="shared" si="66"/>
        <v>0</v>
      </c>
      <c r="AU82" s="959">
        <f t="shared" si="67"/>
        <v>1</v>
      </c>
      <c r="AV82" s="960">
        <f t="shared" si="68"/>
        <v>0</v>
      </c>
      <c r="AW82" s="961">
        <f t="shared" si="69"/>
        <v>1</v>
      </c>
      <c r="AX82" s="959">
        <f t="shared" si="70"/>
        <v>0</v>
      </c>
      <c r="AY82" s="960">
        <f t="shared" si="71"/>
        <v>0</v>
      </c>
      <c r="AZ82" s="961">
        <f t="shared" si="72"/>
        <v>0</v>
      </c>
      <c r="BA82" s="959">
        <f t="shared" si="73"/>
        <v>0</v>
      </c>
      <c r="BB82" s="960">
        <f t="shared" si="74"/>
        <v>0</v>
      </c>
      <c r="BC82" s="962">
        <f t="shared" si="75"/>
        <v>0</v>
      </c>
      <c r="BD82" s="963">
        <f t="shared" si="76"/>
        <v>1</v>
      </c>
    </row>
    <row r="83" spans="1:56" x14ac:dyDescent="0.2">
      <c r="A83" s="955" t="s">
        <v>72</v>
      </c>
      <c r="B83" s="964">
        <v>1</v>
      </c>
      <c r="C83" s="965">
        <v>4</v>
      </c>
      <c r="D83" s="958">
        <f t="shared" si="53"/>
        <v>5</v>
      </c>
      <c r="E83" s="964" t="s">
        <v>117</v>
      </c>
      <c r="F83" s="965" t="s">
        <v>117</v>
      </c>
      <c r="G83" s="958">
        <f t="shared" si="54"/>
        <v>0</v>
      </c>
      <c r="H83" s="964" t="s">
        <v>117</v>
      </c>
      <c r="I83" s="965">
        <v>1</v>
      </c>
      <c r="J83" s="966">
        <f t="shared" si="61"/>
        <v>1</v>
      </c>
      <c r="K83" s="964">
        <v>2</v>
      </c>
      <c r="L83" s="965">
        <v>3</v>
      </c>
      <c r="M83" s="958">
        <f t="shared" si="55"/>
        <v>5</v>
      </c>
      <c r="N83" s="964" t="s">
        <v>117</v>
      </c>
      <c r="O83" s="965" t="s">
        <v>117</v>
      </c>
      <c r="P83" s="958">
        <f t="shared" si="56"/>
        <v>0</v>
      </c>
      <c r="Q83" s="964" t="s">
        <v>117</v>
      </c>
      <c r="R83" s="965">
        <v>1</v>
      </c>
      <c r="S83" s="966">
        <f t="shared" si="62"/>
        <v>1</v>
      </c>
      <c r="T83" s="964">
        <v>3</v>
      </c>
      <c r="U83" s="965">
        <v>7</v>
      </c>
      <c r="V83" s="958">
        <f t="shared" si="59"/>
        <v>10</v>
      </c>
      <c r="W83" s="964" t="s">
        <v>117</v>
      </c>
      <c r="X83" s="965" t="s">
        <v>117</v>
      </c>
      <c r="Y83" s="958">
        <f t="shared" si="60"/>
        <v>0</v>
      </c>
      <c r="Z83" s="956">
        <f t="shared" si="77"/>
        <v>0</v>
      </c>
      <c r="AA83" s="957">
        <f t="shared" si="78"/>
        <v>2</v>
      </c>
      <c r="AB83" s="958">
        <f t="shared" si="79"/>
        <v>2</v>
      </c>
      <c r="AC83" s="964">
        <v>6</v>
      </c>
      <c r="AD83" s="965">
        <v>10</v>
      </c>
      <c r="AE83" s="958">
        <f t="shared" si="57"/>
        <v>16</v>
      </c>
      <c r="AF83" s="956" t="s">
        <v>117</v>
      </c>
      <c r="AG83" s="957" t="s">
        <v>117</v>
      </c>
      <c r="AH83" s="966">
        <f t="shared" si="58"/>
        <v>0</v>
      </c>
      <c r="AI83" s="956" t="s">
        <v>117</v>
      </c>
      <c r="AJ83" s="957">
        <v>1</v>
      </c>
      <c r="AK83" s="958">
        <f t="shared" si="63"/>
        <v>1</v>
      </c>
      <c r="AL83" s="964">
        <v>1</v>
      </c>
      <c r="AM83" s="965">
        <v>11</v>
      </c>
      <c r="AN83" s="958">
        <f t="shared" si="64"/>
        <v>12</v>
      </c>
      <c r="AO83" s="956" t="s">
        <v>117</v>
      </c>
      <c r="AP83" s="957">
        <v>1</v>
      </c>
      <c r="AQ83" s="958">
        <f t="shared" si="65"/>
        <v>1</v>
      </c>
      <c r="AR83" s="956" t="s">
        <v>117</v>
      </c>
      <c r="AS83" s="957">
        <v>1</v>
      </c>
      <c r="AT83" s="958">
        <f t="shared" si="66"/>
        <v>1</v>
      </c>
      <c r="AU83" s="959">
        <f t="shared" si="67"/>
        <v>10</v>
      </c>
      <c r="AV83" s="960">
        <f t="shared" si="68"/>
        <v>28</v>
      </c>
      <c r="AW83" s="961">
        <f t="shared" si="69"/>
        <v>38</v>
      </c>
      <c r="AX83" s="959">
        <f t="shared" si="70"/>
        <v>0</v>
      </c>
      <c r="AY83" s="960">
        <f t="shared" si="71"/>
        <v>1</v>
      </c>
      <c r="AZ83" s="961">
        <f t="shared" si="72"/>
        <v>1</v>
      </c>
      <c r="BA83" s="959">
        <f t="shared" si="73"/>
        <v>0</v>
      </c>
      <c r="BB83" s="960">
        <f t="shared" si="74"/>
        <v>4</v>
      </c>
      <c r="BC83" s="962">
        <f t="shared" si="75"/>
        <v>4</v>
      </c>
      <c r="BD83" s="963">
        <f t="shared" si="76"/>
        <v>43</v>
      </c>
    </row>
    <row r="84" spans="1:56" x14ac:dyDescent="0.2">
      <c r="A84" s="955" t="s">
        <v>145</v>
      </c>
      <c r="B84" s="964" t="s">
        <v>117</v>
      </c>
      <c r="C84" s="965" t="s">
        <v>117</v>
      </c>
      <c r="D84" s="958">
        <f t="shared" si="53"/>
        <v>0</v>
      </c>
      <c r="E84" s="964" t="s">
        <v>117</v>
      </c>
      <c r="F84" s="965" t="s">
        <v>117</v>
      </c>
      <c r="G84" s="958">
        <f t="shared" si="54"/>
        <v>0</v>
      </c>
      <c r="H84" s="964" t="s">
        <v>117</v>
      </c>
      <c r="I84" s="965" t="s">
        <v>117</v>
      </c>
      <c r="J84" s="966">
        <f t="shared" si="61"/>
        <v>0</v>
      </c>
      <c r="K84" s="964" t="s">
        <v>117</v>
      </c>
      <c r="L84" s="965">
        <v>1</v>
      </c>
      <c r="M84" s="958">
        <f t="shared" si="55"/>
        <v>1</v>
      </c>
      <c r="N84" s="964" t="s">
        <v>117</v>
      </c>
      <c r="O84" s="965" t="s">
        <v>117</v>
      </c>
      <c r="P84" s="958">
        <f t="shared" si="56"/>
        <v>0</v>
      </c>
      <c r="Q84" s="964" t="s">
        <v>117</v>
      </c>
      <c r="R84" s="965" t="s">
        <v>117</v>
      </c>
      <c r="S84" s="966">
        <f t="shared" si="62"/>
        <v>0</v>
      </c>
      <c r="T84" s="964" t="s">
        <v>117</v>
      </c>
      <c r="U84" s="965">
        <v>1</v>
      </c>
      <c r="V84" s="958">
        <f t="shared" si="59"/>
        <v>1</v>
      </c>
      <c r="W84" s="964" t="s">
        <v>117</v>
      </c>
      <c r="X84" s="965" t="s">
        <v>117</v>
      </c>
      <c r="Y84" s="958">
        <f t="shared" si="60"/>
        <v>0</v>
      </c>
      <c r="Z84" s="956">
        <f t="shared" si="77"/>
        <v>0</v>
      </c>
      <c r="AA84" s="957">
        <f t="shared" si="78"/>
        <v>0</v>
      </c>
      <c r="AB84" s="958">
        <f t="shared" si="79"/>
        <v>0</v>
      </c>
      <c r="AC84" s="964" t="s">
        <v>117</v>
      </c>
      <c r="AD84" s="965" t="s">
        <v>117</v>
      </c>
      <c r="AE84" s="958">
        <f t="shared" si="57"/>
        <v>0</v>
      </c>
      <c r="AF84" s="956" t="s">
        <v>117</v>
      </c>
      <c r="AG84" s="957" t="s">
        <v>117</v>
      </c>
      <c r="AH84" s="966">
        <f t="shared" si="58"/>
        <v>0</v>
      </c>
      <c r="AI84" s="956" t="s">
        <v>117</v>
      </c>
      <c r="AJ84" s="957" t="s">
        <v>117</v>
      </c>
      <c r="AK84" s="958">
        <f t="shared" si="63"/>
        <v>0</v>
      </c>
      <c r="AL84" s="964" t="s">
        <v>117</v>
      </c>
      <c r="AM84" s="965" t="s">
        <v>117</v>
      </c>
      <c r="AN84" s="958">
        <f t="shared" si="64"/>
        <v>0</v>
      </c>
      <c r="AO84" s="956" t="s">
        <v>117</v>
      </c>
      <c r="AP84" s="957" t="s">
        <v>117</v>
      </c>
      <c r="AQ84" s="958">
        <f t="shared" si="65"/>
        <v>0</v>
      </c>
      <c r="AR84" s="956" t="s">
        <v>117</v>
      </c>
      <c r="AS84" s="957" t="s">
        <v>117</v>
      </c>
      <c r="AT84" s="958">
        <f t="shared" si="66"/>
        <v>0</v>
      </c>
      <c r="AU84" s="959">
        <f t="shared" si="67"/>
        <v>0</v>
      </c>
      <c r="AV84" s="960">
        <f t="shared" si="68"/>
        <v>1</v>
      </c>
      <c r="AW84" s="961">
        <f t="shared" si="69"/>
        <v>1</v>
      </c>
      <c r="AX84" s="959">
        <f t="shared" si="70"/>
        <v>0</v>
      </c>
      <c r="AY84" s="960">
        <f t="shared" si="71"/>
        <v>0</v>
      </c>
      <c r="AZ84" s="961">
        <f t="shared" si="72"/>
        <v>0</v>
      </c>
      <c r="BA84" s="959">
        <f t="shared" si="73"/>
        <v>0</v>
      </c>
      <c r="BB84" s="960">
        <f t="shared" si="74"/>
        <v>0</v>
      </c>
      <c r="BC84" s="962">
        <f t="shared" si="75"/>
        <v>0</v>
      </c>
      <c r="BD84" s="963">
        <f t="shared" si="76"/>
        <v>1</v>
      </c>
    </row>
    <row r="85" spans="1:56" x14ac:dyDescent="0.2">
      <c r="A85" s="955" t="s">
        <v>73</v>
      </c>
      <c r="B85" s="964" t="s">
        <v>117</v>
      </c>
      <c r="C85" s="965" t="s">
        <v>117</v>
      </c>
      <c r="D85" s="966">
        <f t="shared" si="53"/>
        <v>0</v>
      </c>
      <c r="E85" s="964" t="s">
        <v>117</v>
      </c>
      <c r="F85" s="965" t="s">
        <v>117</v>
      </c>
      <c r="G85" s="966">
        <f t="shared" si="54"/>
        <v>0</v>
      </c>
      <c r="H85" s="964" t="s">
        <v>117</v>
      </c>
      <c r="I85" s="965" t="s">
        <v>117</v>
      </c>
      <c r="J85" s="966">
        <f t="shared" si="61"/>
        <v>0</v>
      </c>
      <c r="K85" s="964" t="s">
        <v>117</v>
      </c>
      <c r="L85" s="965" t="s">
        <v>117</v>
      </c>
      <c r="M85" s="966">
        <f t="shared" si="55"/>
        <v>0</v>
      </c>
      <c r="N85" s="964" t="s">
        <v>117</v>
      </c>
      <c r="O85" s="965" t="s">
        <v>117</v>
      </c>
      <c r="P85" s="966">
        <f t="shared" si="56"/>
        <v>0</v>
      </c>
      <c r="Q85" s="964" t="s">
        <v>117</v>
      </c>
      <c r="R85" s="965" t="s">
        <v>117</v>
      </c>
      <c r="S85" s="966">
        <f t="shared" si="62"/>
        <v>0</v>
      </c>
      <c r="T85" s="964" t="s">
        <v>117</v>
      </c>
      <c r="U85" s="965" t="s">
        <v>117</v>
      </c>
      <c r="V85" s="966">
        <f t="shared" si="59"/>
        <v>0</v>
      </c>
      <c r="W85" s="964" t="s">
        <v>117</v>
      </c>
      <c r="X85" s="965" t="s">
        <v>117</v>
      </c>
      <c r="Y85" s="966">
        <f t="shared" si="60"/>
        <v>0</v>
      </c>
      <c r="Z85" s="956">
        <f t="shared" si="77"/>
        <v>0</v>
      </c>
      <c r="AA85" s="957">
        <f t="shared" si="78"/>
        <v>0</v>
      </c>
      <c r="AB85" s="958">
        <f t="shared" si="79"/>
        <v>0</v>
      </c>
      <c r="AC85" s="964" t="s">
        <v>117</v>
      </c>
      <c r="AD85" s="965">
        <v>1</v>
      </c>
      <c r="AE85" s="966">
        <f t="shared" si="57"/>
        <v>1</v>
      </c>
      <c r="AF85" s="956" t="s">
        <v>117</v>
      </c>
      <c r="AG85" s="957" t="s">
        <v>117</v>
      </c>
      <c r="AH85" s="966">
        <f t="shared" si="58"/>
        <v>0</v>
      </c>
      <c r="AI85" s="956" t="s">
        <v>117</v>
      </c>
      <c r="AJ85" s="957" t="s">
        <v>117</v>
      </c>
      <c r="AK85" s="958">
        <f t="shared" si="63"/>
        <v>0</v>
      </c>
      <c r="AL85" s="964" t="s">
        <v>117</v>
      </c>
      <c r="AM85" s="965" t="s">
        <v>117</v>
      </c>
      <c r="AN85" s="958">
        <f t="shared" si="64"/>
        <v>0</v>
      </c>
      <c r="AO85" s="956" t="s">
        <v>117</v>
      </c>
      <c r="AP85" s="957" t="s">
        <v>117</v>
      </c>
      <c r="AQ85" s="958">
        <f t="shared" si="65"/>
        <v>0</v>
      </c>
      <c r="AR85" s="956" t="s">
        <v>117</v>
      </c>
      <c r="AS85" s="957" t="s">
        <v>117</v>
      </c>
      <c r="AT85" s="958">
        <f t="shared" si="66"/>
        <v>0</v>
      </c>
      <c r="AU85" s="959">
        <f t="shared" si="67"/>
        <v>0</v>
      </c>
      <c r="AV85" s="960">
        <f t="shared" si="68"/>
        <v>1</v>
      </c>
      <c r="AW85" s="961">
        <f t="shared" si="69"/>
        <v>1</v>
      </c>
      <c r="AX85" s="959">
        <f t="shared" si="70"/>
        <v>0</v>
      </c>
      <c r="AY85" s="960">
        <f t="shared" si="71"/>
        <v>0</v>
      </c>
      <c r="AZ85" s="961">
        <f t="shared" si="72"/>
        <v>0</v>
      </c>
      <c r="BA85" s="959">
        <f t="shared" si="73"/>
        <v>0</v>
      </c>
      <c r="BB85" s="960">
        <f t="shared" si="74"/>
        <v>0</v>
      </c>
      <c r="BC85" s="962">
        <f t="shared" si="75"/>
        <v>0</v>
      </c>
      <c r="BD85" s="963">
        <f t="shared" si="76"/>
        <v>1</v>
      </c>
    </row>
    <row r="86" spans="1:56" x14ac:dyDescent="0.2">
      <c r="A86" s="955" t="s">
        <v>74</v>
      </c>
      <c r="B86" s="964">
        <v>1</v>
      </c>
      <c r="C86" s="965">
        <v>26</v>
      </c>
      <c r="D86" s="966">
        <f t="shared" si="53"/>
        <v>27</v>
      </c>
      <c r="E86" s="964" t="s">
        <v>117</v>
      </c>
      <c r="F86" s="965">
        <v>11</v>
      </c>
      <c r="G86" s="966">
        <f t="shared" si="54"/>
        <v>11</v>
      </c>
      <c r="H86" s="964" t="s">
        <v>117</v>
      </c>
      <c r="I86" s="965">
        <v>3</v>
      </c>
      <c r="J86" s="966">
        <f t="shared" si="61"/>
        <v>3</v>
      </c>
      <c r="K86" s="964">
        <v>1</v>
      </c>
      <c r="L86" s="965">
        <v>28</v>
      </c>
      <c r="M86" s="966">
        <f t="shared" si="55"/>
        <v>29</v>
      </c>
      <c r="N86" s="964" t="s">
        <v>117</v>
      </c>
      <c r="O86" s="965">
        <v>3</v>
      </c>
      <c r="P86" s="966">
        <f t="shared" si="56"/>
        <v>3</v>
      </c>
      <c r="Q86" s="964" t="s">
        <v>117</v>
      </c>
      <c r="R86" s="965">
        <v>1</v>
      </c>
      <c r="S86" s="966">
        <f t="shared" si="62"/>
        <v>1</v>
      </c>
      <c r="T86" s="964">
        <v>2</v>
      </c>
      <c r="U86" s="965">
        <v>54</v>
      </c>
      <c r="V86" s="966">
        <f t="shared" si="59"/>
        <v>56</v>
      </c>
      <c r="W86" s="964" t="s">
        <v>117</v>
      </c>
      <c r="X86" s="965">
        <v>14</v>
      </c>
      <c r="Y86" s="966">
        <f t="shared" si="60"/>
        <v>14</v>
      </c>
      <c r="Z86" s="956">
        <f t="shared" si="77"/>
        <v>0</v>
      </c>
      <c r="AA86" s="957">
        <f t="shared" si="78"/>
        <v>4</v>
      </c>
      <c r="AB86" s="958">
        <f t="shared" si="79"/>
        <v>4</v>
      </c>
      <c r="AC86" s="964">
        <v>7</v>
      </c>
      <c r="AD86" s="965">
        <v>34</v>
      </c>
      <c r="AE86" s="966">
        <f t="shared" si="57"/>
        <v>41</v>
      </c>
      <c r="AF86" s="956" t="s">
        <v>117</v>
      </c>
      <c r="AG86" s="957">
        <v>4</v>
      </c>
      <c r="AH86" s="966">
        <f t="shared" si="58"/>
        <v>4</v>
      </c>
      <c r="AI86" s="956" t="s">
        <v>117</v>
      </c>
      <c r="AJ86" s="957">
        <v>4</v>
      </c>
      <c r="AK86" s="958">
        <f t="shared" si="63"/>
        <v>4</v>
      </c>
      <c r="AL86" s="964">
        <v>3</v>
      </c>
      <c r="AM86" s="965">
        <v>39</v>
      </c>
      <c r="AN86" s="958">
        <f t="shared" si="64"/>
        <v>42</v>
      </c>
      <c r="AO86" s="956">
        <v>1</v>
      </c>
      <c r="AP86" s="957">
        <v>6</v>
      </c>
      <c r="AQ86" s="958">
        <f t="shared" si="65"/>
        <v>7</v>
      </c>
      <c r="AR86" s="956" t="s">
        <v>117</v>
      </c>
      <c r="AS86" s="957">
        <v>2</v>
      </c>
      <c r="AT86" s="958">
        <f t="shared" si="66"/>
        <v>2</v>
      </c>
      <c r="AU86" s="959">
        <f t="shared" si="67"/>
        <v>12</v>
      </c>
      <c r="AV86" s="960">
        <f t="shared" si="68"/>
        <v>127</v>
      </c>
      <c r="AW86" s="961">
        <f t="shared" si="69"/>
        <v>139</v>
      </c>
      <c r="AX86" s="959">
        <f t="shared" si="70"/>
        <v>1</v>
      </c>
      <c r="AY86" s="960">
        <f t="shared" si="71"/>
        <v>24</v>
      </c>
      <c r="AZ86" s="961">
        <f t="shared" si="72"/>
        <v>25</v>
      </c>
      <c r="BA86" s="959">
        <f t="shared" si="73"/>
        <v>0</v>
      </c>
      <c r="BB86" s="960">
        <f t="shared" si="74"/>
        <v>10</v>
      </c>
      <c r="BC86" s="962">
        <f t="shared" si="75"/>
        <v>10</v>
      </c>
      <c r="BD86" s="963">
        <f t="shared" si="76"/>
        <v>174</v>
      </c>
    </row>
    <row r="87" spans="1:56" x14ac:dyDescent="0.2">
      <c r="A87" s="955" t="s">
        <v>133</v>
      </c>
      <c r="B87" s="964" t="s">
        <v>117</v>
      </c>
      <c r="C87" s="965" t="s">
        <v>117</v>
      </c>
      <c r="D87" s="966">
        <f t="shared" si="53"/>
        <v>0</v>
      </c>
      <c r="E87" s="964" t="s">
        <v>117</v>
      </c>
      <c r="F87" s="965" t="s">
        <v>117</v>
      </c>
      <c r="G87" s="966">
        <f t="shared" si="54"/>
        <v>0</v>
      </c>
      <c r="H87" s="964" t="s">
        <v>117</v>
      </c>
      <c r="I87" s="965" t="s">
        <v>117</v>
      </c>
      <c r="J87" s="966">
        <f t="shared" si="61"/>
        <v>0</v>
      </c>
      <c r="K87" s="964">
        <v>1</v>
      </c>
      <c r="L87" s="965" t="s">
        <v>117</v>
      </c>
      <c r="M87" s="966">
        <f t="shared" si="55"/>
        <v>1</v>
      </c>
      <c r="N87" s="964" t="s">
        <v>117</v>
      </c>
      <c r="O87" s="965">
        <v>1</v>
      </c>
      <c r="P87" s="966">
        <f t="shared" si="56"/>
        <v>1</v>
      </c>
      <c r="Q87" s="964" t="s">
        <v>117</v>
      </c>
      <c r="R87" s="965" t="s">
        <v>117</v>
      </c>
      <c r="S87" s="966">
        <f t="shared" si="62"/>
        <v>0</v>
      </c>
      <c r="T87" s="964">
        <v>1</v>
      </c>
      <c r="U87" s="965" t="s">
        <v>117</v>
      </c>
      <c r="V87" s="966">
        <f t="shared" si="59"/>
        <v>1</v>
      </c>
      <c r="W87" s="964" t="s">
        <v>117</v>
      </c>
      <c r="X87" s="965">
        <v>1</v>
      </c>
      <c r="Y87" s="966">
        <f t="shared" si="60"/>
        <v>1</v>
      </c>
      <c r="Z87" s="956">
        <f t="shared" si="77"/>
        <v>0</v>
      </c>
      <c r="AA87" s="957">
        <f t="shared" si="78"/>
        <v>0</v>
      </c>
      <c r="AB87" s="958">
        <f t="shared" si="79"/>
        <v>0</v>
      </c>
      <c r="AC87" s="964" t="s">
        <v>117</v>
      </c>
      <c r="AD87" s="965" t="s">
        <v>117</v>
      </c>
      <c r="AE87" s="966">
        <f t="shared" si="57"/>
        <v>0</v>
      </c>
      <c r="AF87" s="956" t="s">
        <v>117</v>
      </c>
      <c r="AG87" s="957" t="s">
        <v>117</v>
      </c>
      <c r="AH87" s="966">
        <f t="shared" si="58"/>
        <v>0</v>
      </c>
      <c r="AI87" s="956" t="s">
        <v>117</v>
      </c>
      <c r="AJ87" s="957" t="s">
        <v>117</v>
      </c>
      <c r="AK87" s="958">
        <f t="shared" si="63"/>
        <v>0</v>
      </c>
      <c r="AL87" s="964" t="s">
        <v>117</v>
      </c>
      <c r="AM87" s="965" t="s">
        <v>117</v>
      </c>
      <c r="AN87" s="958">
        <f t="shared" si="64"/>
        <v>0</v>
      </c>
      <c r="AO87" s="956" t="s">
        <v>117</v>
      </c>
      <c r="AP87" s="957" t="s">
        <v>117</v>
      </c>
      <c r="AQ87" s="958">
        <f t="shared" si="65"/>
        <v>0</v>
      </c>
      <c r="AR87" s="956" t="s">
        <v>117</v>
      </c>
      <c r="AS87" s="957" t="s">
        <v>117</v>
      </c>
      <c r="AT87" s="958">
        <f t="shared" si="66"/>
        <v>0</v>
      </c>
      <c r="AU87" s="959">
        <f t="shared" si="67"/>
        <v>1</v>
      </c>
      <c r="AV87" s="960">
        <f t="shared" si="68"/>
        <v>0</v>
      </c>
      <c r="AW87" s="961">
        <f t="shared" si="69"/>
        <v>1</v>
      </c>
      <c r="AX87" s="959">
        <f t="shared" si="70"/>
        <v>0</v>
      </c>
      <c r="AY87" s="960">
        <f t="shared" si="71"/>
        <v>1</v>
      </c>
      <c r="AZ87" s="961">
        <f t="shared" si="72"/>
        <v>1</v>
      </c>
      <c r="BA87" s="959">
        <f t="shared" si="73"/>
        <v>0</v>
      </c>
      <c r="BB87" s="960">
        <f t="shared" si="74"/>
        <v>0</v>
      </c>
      <c r="BC87" s="962">
        <f t="shared" si="75"/>
        <v>0</v>
      </c>
      <c r="BD87" s="963">
        <f t="shared" si="76"/>
        <v>2</v>
      </c>
    </row>
    <row r="88" spans="1:56" x14ac:dyDescent="0.2">
      <c r="A88" s="955" t="s">
        <v>240</v>
      </c>
      <c r="B88" s="964" t="s">
        <v>117</v>
      </c>
      <c r="C88" s="965" t="s">
        <v>117</v>
      </c>
      <c r="D88" s="966">
        <f t="shared" si="53"/>
        <v>0</v>
      </c>
      <c r="E88" s="964" t="s">
        <v>117</v>
      </c>
      <c r="F88" s="965" t="s">
        <v>117</v>
      </c>
      <c r="G88" s="966">
        <f t="shared" si="54"/>
        <v>0</v>
      </c>
      <c r="H88" s="964" t="s">
        <v>117</v>
      </c>
      <c r="I88" s="965" t="s">
        <v>117</v>
      </c>
      <c r="J88" s="966">
        <f t="shared" si="61"/>
        <v>0</v>
      </c>
      <c r="K88" s="964" t="s">
        <v>117</v>
      </c>
      <c r="L88" s="965" t="s">
        <v>117</v>
      </c>
      <c r="M88" s="966">
        <f t="shared" si="55"/>
        <v>0</v>
      </c>
      <c r="N88" s="964" t="s">
        <v>117</v>
      </c>
      <c r="O88" s="965" t="s">
        <v>117</v>
      </c>
      <c r="P88" s="966">
        <f t="shared" si="56"/>
        <v>0</v>
      </c>
      <c r="Q88" s="964" t="s">
        <v>117</v>
      </c>
      <c r="R88" s="965" t="s">
        <v>117</v>
      </c>
      <c r="S88" s="966">
        <f t="shared" si="62"/>
        <v>0</v>
      </c>
      <c r="T88" s="964" t="s">
        <v>117</v>
      </c>
      <c r="U88" s="965" t="s">
        <v>117</v>
      </c>
      <c r="V88" s="966" t="s">
        <v>117</v>
      </c>
      <c r="W88" s="964" t="s">
        <v>117</v>
      </c>
      <c r="X88" s="965" t="s">
        <v>117</v>
      </c>
      <c r="Y88" s="966" t="s">
        <v>117</v>
      </c>
      <c r="Z88" s="956">
        <f t="shared" si="77"/>
        <v>0</v>
      </c>
      <c r="AA88" s="957">
        <f t="shared" si="78"/>
        <v>0</v>
      </c>
      <c r="AB88" s="958">
        <f t="shared" si="79"/>
        <v>0</v>
      </c>
      <c r="AC88" s="964">
        <v>1</v>
      </c>
      <c r="AD88" s="965" t="s">
        <v>117</v>
      </c>
      <c r="AE88" s="966">
        <f t="shared" si="57"/>
        <v>1</v>
      </c>
      <c r="AF88" s="956" t="s">
        <v>117</v>
      </c>
      <c r="AG88" s="957" t="s">
        <v>117</v>
      </c>
      <c r="AH88" s="966">
        <f t="shared" si="58"/>
        <v>0</v>
      </c>
      <c r="AI88" s="956" t="s">
        <v>117</v>
      </c>
      <c r="AJ88" s="957" t="s">
        <v>117</v>
      </c>
      <c r="AK88" s="958">
        <f t="shared" si="63"/>
        <v>0</v>
      </c>
      <c r="AL88" s="964" t="s">
        <v>117</v>
      </c>
      <c r="AM88" s="965" t="s">
        <v>117</v>
      </c>
      <c r="AN88" s="958">
        <f t="shared" si="64"/>
        <v>0</v>
      </c>
      <c r="AO88" s="956" t="s">
        <v>117</v>
      </c>
      <c r="AP88" s="957" t="s">
        <v>117</v>
      </c>
      <c r="AQ88" s="958">
        <f t="shared" si="65"/>
        <v>0</v>
      </c>
      <c r="AR88" s="956" t="s">
        <v>117</v>
      </c>
      <c r="AS88" s="957" t="s">
        <v>117</v>
      </c>
      <c r="AT88" s="958">
        <f t="shared" si="66"/>
        <v>0</v>
      </c>
      <c r="AU88" s="959">
        <f t="shared" si="67"/>
        <v>1</v>
      </c>
      <c r="AV88" s="960">
        <f t="shared" si="68"/>
        <v>0</v>
      </c>
      <c r="AW88" s="961">
        <f t="shared" si="69"/>
        <v>1</v>
      </c>
      <c r="AX88" s="959">
        <f t="shared" si="70"/>
        <v>0</v>
      </c>
      <c r="AY88" s="960">
        <f t="shared" si="71"/>
        <v>0</v>
      </c>
      <c r="AZ88" s="961">
        <f t="shared" si="72"/>
        <v>0</v>
      </c>
      <c r="BA88" s="959">
        <f t="shared" si="73"/>
        <v>0</v>
      </c>
      <c r="BB88" s="960">
        <f t="shared" si="74"/>
        <v>0</v>
      </c>
      <c r="BC88" s="962">
        <f t="shared" si="75"/>
        <v>0</v>
      </c>
      <c r="BD88" s="963">
        <f t="shared" si="76"/>
        <v>1</v>
      </c>
    </row>
    <row r="89" spans="1:56" x14ac:dyDescent="0.2">
      <c r="A89" s="955" t="s">
        <v>75</v>
      </c>
      <c r="B89" s="964" t="s">
        <v>117</v>
      </c>
      <c r="C89" s="965">
        <v>1</v>
      </c>
      <c r="D89" s="966">
        <f t="shared" si="53"/>
        <v>1</v>
      </c>
      <c r="E89" s="964" t="s">
        <v>117</v>
      </c>
      <c r="F89" s="965" t="s">
        <v>117</v>
      </c>
      <c r="G89" s="966">
        <f t="shared" si="54"/>
        <v>0</v>
      </c>
      <c r="H89" s="964" t="s">
        <v>117</v>
      </c>
      <c r="I89" s="965" t="s">
        <v>117</v>
      </c>
      <c r="J89" s="966">
        <f t="shared" si="61"/>
        <v>0</v>
      </c>
      <c r="K89" s="964" t="s">
        <v>117</v>
      </c>
      <c r="L89" s="965" t="s">
        <v>117</v>
      </c>
      <c r="M89" s="966">
        <f t="shared" si="55"/>
        <v>0</v>
      </c>
      <c r="N89" s="964" t="s">
        <v>117</v>
      </c>
      <c r="O89" s="965" t="s">
        <v>117</v>
      </c>
      <c r="P89" s="966">
        <f t="shared" si="56"/>
        <v>0</v>
      </c>
      <c r="Q89" s="964" t="s">
        <v>117</v>
      </c>
      <c r="R89" s="965" t="s">
        <v>117</v>
      </c>
      <c r="S89" s="966">
        <f t="shared" si="62"/>
        <v>0</v>
      </c>
      <c r="T89" s="964" t="s">
        <v>117</v>
      </c>
      <c r="U89" s="965">
        <v>1</v>
      </c>
      <c r="V89" s="966">
        <f t="shared" ref="V89:V95" si="80">SUM(D89,M89)</f>
        <v>1</v>
      </c>
      <c r="W89" s="964" t="s">
        <v>117</v>
      </c>
      <c r="X89" s="965" t="s">
        <v>117</v>
      </c>
      <c r="Y89" s="966">
        <f t="shared" ref="Y89:Y95" si="81">SUM(G89,P89)</f>
        <v>0</v>
      </c>
      <c r="Z89" s="956">
        <f t="shared" si="77"/>
        <v>0</v>
      </c>
      <c r="AA89" s="957">
        <f t="shared" si="78"/>
        <v>0</v>
      </c>
      <c r="AB89" s="958">
        <f t="shared" si="79"/>
        <v>0</v>
      </c>
      <c r="AC89" s="964" t="s">
        <v>117</v>
      </c>
      <c r="AD89" s="965">
        <v>1</v>
      </c>
      <c r="AE89" s="966">
        <f t="shared" si="57"/>
        <v>1</v>
      </c>
      <c r="AF89" s="956" t="s">
        <v>117</v>
      </c>
      <c r="AG89" s="957" t="s">
        <v>117</v>
      </c>
      <c r="AH89" s="966">
        <f t="shared" si="58"/>
        <v>0</v>
      </c>
      <c r="AI89" s="956" t="s">
        <v>117</v>
      </c>
      <c r="AJ89" s="957" t="s">
        <v>117</v>
      </c>
      <c r="AK89" s="958">
        <f t="shared" si="63"/>
        <v>0</v>
      </c>
      <c r="AL89" s="964" t="s">
        <v>117</v>
      </c>
      <c r="AM89" s="965">
        <v>3</v>
      </c>
      <c r="AN89" s="958">
        <f t="shared" si="64"/>
        <v>3</v>
      </c>
      <c r="AO89" s="956" t="s">
        <v>117</v>
      </c>
      <c r="AP89" s="957" t="s">
        <v>117</v>
      </c>
      <c r="AQ89" s="958">
        <f t="shared" si="65"/>
        <v>0</v>
      </c>
      <c r="AR89" s="956" t="s">
        <v>117</v>
      </c>
      <c r="AS89" s="957" t="s">
        <v>117</v>
      </c>
      <c r="AT89" s="958">
        <f t="shared" si="66"/>
        <v>0</v>
      </c>
      <c r="AU89" s="959">
        <f t="shared" si="67"/>
        <v>0</v>
      </c>
      <c r="AV89" s="960">
        <f t="shared" si="68"/>
        <v>5</v>
      </c>
      <c r="AW89" s="961">
        <f t="shared" si="69"/>
        <v>5</v>
      </c>
      <c r="AX89" s="959">
        <f t="shared" si="70"/>
        <v>0</v>
      </c>
      <c r="AY89" s="960">
        <f t="shared" si="71"/>
        <v>0</v>
      </c>
      <c r="AZ89" s="961">
        <f t="shared" si="72"/>
        <v>0</v>
      </c>
      <c r="BA89" s="959">
        <f t="shared" si="73"/>
        <v>0</v>
      </c>
      <c r="BB89" s="960">
        <f t="shared" si="74"/>
        <v>0</v>
      </c>
      <c r="BC89" s="962">
        <f t="shared" si="75"/>
        <v>0</v>
      </c>
      <c r="BD89" s="963">
        <f t="shared" si="76"/>
        <v>5</v>
      </c>
    </row>
    <row r="90" spans="1:56" x14ac:dyDescent="0.2">
      <c r="A90" s="955" t="s">
        <v>76</v>
      </c>
      <c r="B90" s="964" t="s">
        <v>117</v>
      </c>
      <c r="C90" s="965">
        <v>5</v>
      </c>
      <c r="D90" s="966">
        <f t="shared" si="53"/>
        <v>5</v>
      </c>
      <c r="E90" s="964" t="s">
        <v>117</v>
      </c>
      <c r="F90" s="965" t="s">
        <v>117</v>
      </c>
      <c r="G90" s="966">
        <f t="shared" si="54"/>
        <v>0</v>
      </c>
      <c r="H90" s="964" t="s">
        <v>117</v>
      </c>
      <c r="I90" s="965" t="s">
        <v>117</v>
      </c>
      <c r="J90" s="966">
        <f t="shared" si="61"/>
        <v>0</v>
      </c>
      <c r="K90" s="964" t="s">
        <v>117</v>
      </c>
      <c r="L90" s="965">
        <v>9</v>
      </c>
      <c r="M90" s="966">
        <f t="shared" si="55"/>
        <v>9</v>
      </c>
      <c r="N90" s="964" t="s">
        <v>117</v>
      </c>
      <c r="O90" s="965" t="s">
        <v>117</v>
      </c>
      <c r="P90" s="966">
        <f t="shared" si="56"/>
        <v>0</v>
      </c>
      <c r="Q90" s="964" t="s">
        <v>117</v>
      </c>
      <c r="R90" s="965" t="s">
        <v>117</v>
      </c>
      <c r="S90" s="966">
        <f t="shared" si="62"/>
        <v>0</v>
      </c>
      <c r="T90" s="964" t="s">
        <v>117</v>
      </c>
      <c r="U90" s="965">
        <v>14</v>
      </c>
      <c r="V90" s="966">
        <f t="shared" si="80"/>
        <v>14</v>
      </c>
      <c r="W90" s="964" t="s">
        <v>117</v>
      </c>
      <c r="X90" s="965" t="s">
        <v>117</v>
      </c>
      <c r="Y90" s="966">
        <f t="shared" si="81"/>
        <v>0</v>
      </c>
      <c r="Z90" s="956">
        <f t="shared" si="77"/>
        <v>0</v>
      </c>
      <c r="AA90" s="957">
        <f t="shared" si="78"/>
        <v>0</v>
      </c>
      <c r="AB90" s="958">
        <f t="shared" si="79"/>
        <v>0</v>
      </c>
      <c r="AC90" s="964">
        <v>3</v>
      </c>
      <c r="AD90" s="965">
        <v>15</v>
      </c>
      <c r="AE90" s="966">
        <f t="shared" si="57"/>
        <v>18</v>
      </c>
      <c r="AF90" s="956" t="s">
        <v>117</v>
      </c>
      <c r="AG90" s="957">
        <v>3</v>
      </c>
      <c r="AH90" s="966">
        <f t="shared" si="58"/>
        <v>3</v>
      </c>
      <c r="AI90" s="956" t="s">
        <v>117</v>
      </c>
      <c r="AJ90" s="957" t="s">
        <v>117</v>
      </c>
      <c r="AK90" s="958">
        <f t="shared" si="63"/>
        <v>0</v>
      </c>
      <c r="AL90" s="964">
        <v>2</v>
      </c>
      <c r="AM90" s="965">
        <v>37</v>
      </c>
      <c r="AN90" s="958">
        <f t="shared" si="64"/>
        <v>39</v>
      </c>
      <c r="AO90" s="956" t="s">
        <v>117</v>
      </c>
      <c r="AP90" s="957">
        <v>3</v>
      </c>
      <c r="AQ90" s="958">
        <f t="shared" si="65"/>
        <v>3</v>
      </c>
      <c r="AR90" s="956" t="s">
        <v>117</v>
      </c>
      <c r="AS90" s="957" t="s">
        <v>117</v>
      </c>
      <c r="AT90" s="958">
        <f t="shared" si="66"/>
        <v>0</v>
      </c>
      <c r="AU90" s="959">
        <f t="shared" si="67"/>
        <v>5</v>
      </c>
      <c r="AV90" s="960">
        <f t="shared" si="68"/>
        <v>66</v>
      </c>
      <c r="AW90" s="961">
        <f t="shared" si="69"/>
        <v>71</v>
      </c>
      <c r="AX90" s="959">
        <f t="shared" si="70"/>
        <v>0</v>
      </c>
      <c r="AY90" s="960">
        <f t="shared" si="71"/>
        <v>6</v>
      </c>
      <c r="AZ90" s="961">
        <f t="shared" si="72"/>
        <v>6</v>
      </c>
      <c r="BA90" s="959">
        <f t="shared" si="73"/>
        <v>0</v>
      </c>
      <c r="BB90" s="960">
        <f t="shared" si="74"/>
        <v>0</v>
      </c>
      <c r="BC90" s="962">
        <f t="shared" si="75"/>
        <v>0</v>
      </c>
      <c r="BD90" s="963">
        <f t="shared" si="76"/>
        <v>77</v>
      </c>
    </row>
    <row r="91" spans="1:56" x14ac:dyDescent="0.2">
      <c r="A91" s="955" t="s">
        <v>77</v>
      </c>
      <c r="B91" s="964" t="s">
        <v>117</v>
      </c>
      <c r="C91" s="965">
        <v>3</v>
      </c>
      <c r="D91" s="966">
        <f t="shared" si="53"/>
        <v>3</v>
      </c>
      <c r="E91" s="964" t="s">
        <v>117</v>
      </c>
      <c r="F91" s="965">
        <v>1</v>
      </c>
      <c r="G91" s="966">
        <f t="shared" si="54"/>
        <v>1</v>
      </c>
      <c r="H91" s="964" t="s">
        <v>117</v>
      </c>
      <c r="I91" s="965">
        <v>1</v>
      </c>
      <c r="J91" s="966">
        <f t="shared" si="61"/>
        <v>1</v>
      </c>
      <c r="K91" s="964" t="s">
        <v>117</v>
      </c>
      <c r="L91" s="965">
        <v>2</v>
      </c>
      <c r="M91" s="966">
        <f t="shared" si="55"/>
        <v>2</v>
      </c>
      <c r="N91" s="964" t="s">
        <v>117</v>
      </c>
      <c r="O91" s="965" t="s">
        <v>117</v>
      </c>
      <c r="P91" s="966">
        <f t="shared" si="56"/>
        <v>0</v>
      </c>
      <c r="Q91" s="964" t="s">
        <v>117</v>
      </c>
      <c r="R91" s="965" t="s">
        <v>117</v>
      </c>
      <c r="S91" s="966">
        <f t="shared" si="62"/>
        <v>0</v>
      </c>
      <c r="T91" s="964" t="s">
        <v>117</v>
      </c>
      <c r="U91" s="965">
        <v>5</v>
      </c>
      <c r="V91" s="966">
        <f t="shared" si="80"/>
        <v>5</v>
      </c>
      <c r="W91" s="964" t="s">
        <v>117</v>
      </c>
      <c r="X91" s="965">
        <v>1</v>
      </c>
      <c r="Y91" s="966">
        <f t="shared" si="81"/>
        <v>1</v>
      </c>
      <c r="Z91" s="956">
        <f t="shared" si="77"/>
        <v>0</v>
      </c>
      <c r="AA91" s="957">
        <f t="shared" si="78"/>
        <v>1</v>
      </c>
      <c r="AB91" s="958">
        <f t="shared" si="79"/>
        <v>1</v>
      </c>
      <c r="AC91" s="964">
        <v>2</v>
      </c>
      <c r="AD91" s="965">
        <v>5</v>
      </c>
      <c r="AE91" s="966">
        <f t="shared" si="57"/>
        <v>7</v>
      </c>
      <c r="AF91" s="956" t="s">
        <v>117</v>
      </c>
      <c r="AG91" s="957" t="s">
        <v>117</v>
      </c>
      <c r="AH91" s="966">
        <f t="shared" si="58"/>
        <v>0</v>
      </c>
      <c r="AI91" s="956" t="s">
        <v>117</v>
      </c>
      <c r="AJ91" s="957">
        <v>2</v>
      </c>
      <c r="AK91" s="958">
        <f t="shared" si="63"/>
        <v>2</v>
      </c>
      <c r="AL91" s="964" t="s">
        <v>117</v>
      </c>
      <c r="AM91" s="965">
        <v>2</v>
      </c>
      <c r="AN91" s="958">
        <f t="shared" si="64"/>
        <v>2</v>
      </c>
      <c r="AO91" s="956" t="s">
        <v>117</v>
      </c>
      <c r="AP91" s="957">
        <v>1</v>
      </c>
      <c r="AQ91" s="958">
        <f t="shared" si="65"/>
        <v>1</v>
      </c>
      <c r="AR91" s="956" t="s">
        <v>117</v>
      </c>
      <c r="AS91" s="957" t="s">
        <v>117</v>
      </c>
      <c r="AT91" s="958">
        <f t="shared" si="66"/>
        <v>0</v>
      </c>
      <c r="AU91" s="959">
        <f t="shared" si="67"/>
        <v>2</v>
      </c>
      <c r="AV91" s="960">
        <f t="shared" si="68"/>
        <v>12</v>
      </c>
      <c r="AW91" s="961">
        <f t="shared" si="69"/>
        <v>14</v>
      </c>
      <c r="AX91" s="959">
        <f t="shared" si="70"/>
        <v>0</v>
      </c>
      <c r="AY91" s="960">
        <f t="shared" si="71"/>
        <v>2</v>
      </c>
      <c r="AZ91" s="961">
        <f t="shared" si="72"/>
        <v>2</v>
      </c>
      <c r="BA91" s="959">
        <f t="shared" si="73"/>
        <v>0</v>
      </c>
      <c r="BB91" s="960">
        <f t="shared" si="74"/>
        <v>3</v>
      </c>
      <c r="BC91" s="962">
        <f t="shared" si="75"/>
        <v>3</v>
      </c>
      <c r="BD91" s="963">
        <f t="shared" si="76"/>
        <v>19</v>
      </c>
    </row>
    <row r="92" spans="1:56" x14ac:dyDescent="0.2">
      <c r="A92" s="955" t="s">
        <v>78</v>
      </c>
      <c r="B92" s="964">
        <v>1</v>
      </c>
      <c r="C92" s="965">
        <v>4</v>
      </c>
      <c r="D92" s="966">
        <f t="shared" si="53"/>
        <v>5</v>
      </c>
      <c r="E92" s="964" t="s">
        <v>117</v>
      </c>
      <c r="F92" s="965" t="s">
        <v>117</v>
      </c>
      <c r="G92" s="966">
        <f t="shared" si="54"/>
        <v>0</v>
      </c>
      <c r="H92" s="964" t="s">
        <v>117</v>
      </c>
      <c r="I92" s="965" t="s">
        <v>117</v>
      </c>
      <c r="J92" s="966">
        <f t="shared" si="61"/>
        <v>0</v>
      </c>
      <c r="K92" s="964">
        <v>1</v>
      </c>
      <c r="L92" s="965">
        <v>3</v>
      </c>
      <c r="M92" s="966">
        <f t="shared" si="55"/>
        <v>4</v>
      </c>
      <c r="N92" s="964" t="s">
        <v>117</v>
      </c>
      <c r="O92" s="965" t="s">
        <v>117</v>
      </c>
      <c r="P92" s="966">
        <f t="shared" si="56"/>
        <v>0</v>
      </c>
      <c r="Q92" s="964" t="s">
        <v>117</v>
      </c>
      <c r="R92" s="965" t="s">
        <v>117</v>
      </c>
      <c r="S92" s="966">
        <f t="shared" si="62"/>
        <v>0</v>
      </c>
      <c r="T92" s="964">
        <v>2</v>
      </c>
      <c r="U92" s="965">
        <v>7</v>
      </c>
      <c r="V92" s="966">
        <f t="shared" si="80"/>
        <v>9</v>
      </c>
      <c r="W92" s="964" t="s">
        <v>117</v>
      </c>
      <c r="X92" s="965" t="s">
        <v>117</v>
      </c>
      <c r="Y92" s="966">
        <f t="shared" si="81"/>
        <v>0</v>
      </c>
      <c r="Z92" s="956">
        <f t="shared" si="77"/>
        <v>0</v>
      </c>
      <c r="AA92" s="957">
        <f t="shared" si="78"/>
        <v>0</v>
      </c>
      <c r="AB92" s="958">
        <f t="shared" si="79"/>
        <v>0</v>
      </c>
      <c r="AC92" s="964">
        <v>3</v>
      </c>
      <c r="AD92" s="965">
        <v>3</v>
      </c>
      <c r="AE92" s="966">
        <f t="shared" si="57"/>
        <v>6</v>
      </c>
      <c r="AF92" s="956" t="s">
        <v>117</v>
      </c>
      <c r="AG92" s="957" t="s">
        <v>117</v>
      </c>
      <c r="AH92" s="966">
        <f t="shared" si="58"/>
        <v>0</v>
      </c>
      <c r="AI92" s="956" t="s">
        <v>117</v>
      </c>
      <c r="AJ92" s="957">
        <v>1</v>
      </c>
      <c r="AK92" s="958">
        <f t="shared" si="63"/>
        <v>1</v>
      </c>
      <c r="AL92" s="964">
        <v>1</v>
      </c>
      <c r="AM92" s="965">
        <v>4</v>
      </c>
      <c r="AN92" s="958">
        <f t="shared" si="64"/>
        <v>5</v>
      </c>
      <c r="AO92" s="956" t="s">
        <v>117</v>
      </c>
      <c r="AP92" s="957" t="s">
        <v>117</v>
      </c>
      <c r="AQ92" s="958">
        <f t="shared" si="65"/>
        <v>0</v>
      </c>
      <c r="AR92" s="956" t="s">
        <v>117</v>
      </c>
      <c r="AS92" s="957" t="s">
        <v>117</v>
      </c>
      <c r="AT92" s="958">
        <f t="shared" si="66"/>
        <v>0</v>
      </c>
      <c r="AU92" s="959">
        <f t="shared" si="67"/>
        <v>6</v>
      </c>
      <c r="AV92" s="960">
        <f t="shared" si="68"/>
        <v>14</v>
      </c>
      <c r="AW92" s="961">
        <f t="shared" si="69"/>
        <v>20</v>
      </c>
      <c r="AX92" s="959">
        <f t="shared" si="70"/>
        <v>0</v>
      </c>
      <c r="AY92" s="960">
        <f t="shared" si="71"/>
        <v>0</v>
      </c>
      <c r="AZ92" s="961">
        <f t="shared" si="72"/>
        <v>0</v>
      </c>
      <c r="BA92" s="959">
        <f t="shared" si="73"/>
        <v>0</v>
      </c>
      <c r="BB92" s="960">
        <f t="shared" si="74"/>
        <v>1</v>
      </c>
      <c r="BC92" s="962">
        <f t="shared" si="75"/>
        <v>1</v>
      </c>
      <c r="BD92" s="963">
        <f t="shared" si="76"/>
        <v>21</v>
      </c>
    </row>
    <row r="93" spans="1:56" x14ac:dyDescent="0.2">
      <c r="A93" s="955" t="s">
        <v>79</v>
      </c>
      <c r="B93" s="964">
        <v>1</v>
      </c>
      <c r="C93" s="965">
        <v>1</v>
      </c>
      <c r="D93" s="966">
        <f t="shared" si="53"/>
        <v>2</v>
      </c>
      <c r="E93" s="964" t="s">
        <v>117</v>
      </c>
      <c r="F93" s="965" t="s">
        <v>117</v>
      </c>
      <c r="G93" s="966">
        <f t="shared" si="54"/>
        <v>0</v>
      </c>
      <c r="H93" s="964" t="s">
        <v>117</v>
      </c>
      <c r="I93" s="965">
        <v>1</v>
      </c>
      <c r="J93" s="966">
        <f t="shared" si="61"/>
        <v>1</v>
      </c>
      <c r="K93" s="964">
        <v>1</v>
      </c>
      <c r="L93" s="965">
        <v>2</v>
      </c>
      <c r="M93" s="966">
        <f t="shared" si="55"/>
        <v>3</v>
      </c>
      <c r="N93" s="964" t="s">
        <v>117</v>
      </c>
      <c r="O93" s="965" t="s">
        <v>117</v>
      </c>
      <c r="P93" s="966">
        <f t="shared" si="56"/>
        <v>0</v>
      </c>
      <c r="Q93" s="964" t="s">
        <v>117</v>
      </c>
      <c r="R93" s="965" t="s">
        <v>117</v>
      </c>
      <c r="S93" s="966">
        <f t="shared" si="62"/>
        <v>0</v>
      </c>
      <c r="T93" s="964">
        <v>2</v>
      </c>
      <c r="U93" s="965">
        <v>3</v>
      </c>
      <c r="V93" s="966">
        <f t="shared" si="80"/>
        <v>5</v>
      </c>
      <c r="W93" s="964" t="s">
        <v>117</v>
      </c>
      <c r="X93" s="965" t="s">
        <v>117</v>
      </c>
      <c r="Y93" s="966">
        <f t="shared" si="81"/>
        <v>0</v>
      </c>
      <c r="Z93" s="956">
        <f t="shared" si="77"/>
        <v>0</v>
      </c>
      <c r="AA93" s="957">
        <f t="shared" si="78"/>
        <v>1</v>
      </c>
      <c r="AB93" s="958">
        <f t="shared" si="79"/>
        <v>1</v>
      </c>
      <c r="AC93" s="964">
        <v>1</v>
      </c>
      <c r="AD93" s="965">
        <v>9</v>
      </c>
      <c r="AE93" s="966">
        <f t="shared" si="57"/>
        <v>10</v>
      </c>
      <c r="AF93" s="956" t="s">
        <v>117</v>
      </c>
      <c r="AG93" s="957">
        <v>1</v>
      </c>
      <c r="AH93" s="966">
        <f t="shared" si="58"/>
        <v>1</v>
      </c>
      <c r="AI93" s="956" t="s">
        <v>117</v>
      </c>
      <c r="AJ93" s="957" t="s">
        <v>117</v>
      </c>
      <c r="AK93" s="958">
        <f t="shared" si="63"/>
        <v>0</v>
      </c>
      <c r="AL93" s="964" t="s">
        <v>117</v>
      </c>
      <c r="AM93" s="965">
        <v>3</v>
      </c>
      <c r="AN93" s="958">
        <f t="shared" si="64"/>
        <v>3</v>
      </c>
      <c r="AO93" s="956" t="s">
        <v>117</v>
      </c>
      <c r="AP93" s="957" t="s">
        <v>117</v>
      </c>
      <c r="AQ93" s="958">
        <f t="shared" si="65"/>
        <v>0</v>
      </c>
      <c r="AR93" s="956" t="s">
        <v>117</v>
      </c>
      <c r="AS93" s="957" t="s">
        <v>117</v>
      </c>
      <c r="AT93" s="958">
        <f t="shared" si="66"/>
        <v>0</v>
      </c>
      <c r="AU93" s="959">
        <f t="shared" si="67"/>
        <v>3</v>
      </c>
      <c r="AV93" s="960">
        <f t="shared" si="68"/>
        <v>15</v>
      </c>
      <c r="AW93" s="961">
        <f t="shared" si="69"/>
        <v>18</v>
      </c>
      <c r="AX93" s="959">
        <f t="shared" si="70"/>
        <v>0</v>
      </c>
      <c r="AY93" s="960">
        <f t="shared" si="71"/>
        <v>1</v>
      </c>
      <c r="AZ93" s="961">
        <f t="shared" si="72"/>
        <v>1</v>
      </c>
      <c r="BA93" s="959">
        <f t="shared" si="73"/>
        <v>0</v>
      </c>
      <c r="BB93" s="960">
        <f t="shared" si="74"/>
        <v>1</v>
      </c>
      <c r="BC93" s="962">
        <f t="shared" si="75"/>
        <v>1</v>
      </c>
      <c r="BD93" s="963">
        <f t="shared" si="76"/>
        <v>20</v>
      </c>
    </row>
    <row r="94" spans="1:56" x14ac:dyDescent="0.2">
      <c r="A94" s="955" t="s">
        <v>134</v>
      </c>
      <c r="B94" s="964" t="s">
        <v>117</v>
      </c>
      <c r="C94" s="965">
        <v>1</v>
      </c>
      <c r="D94" s="966">
        <f t="shared" si="53"/>
        <v>1</v>
      </c>
      <c r="E94" s="964" t="s">
        <v>117</v>
      </c>
      <c r="F94" s="965" t="s">
        <v>117</v>
      </c>
      <c r="G94" s="966">
        <f t="shared" si="54"/>
        <v>0</v>
      </c>
      <c r="H94" s="964" t="s">
        <v>117</v>
      </c>
      <c r="I94" s="965" t="s">
        <v>117</v>
      </c>
      <c r="J94" s="966">
        <f t="shared" si="61"/>
        <v>0</v>
      </c>
      <c r="K94" s="964" t="s">
        <v>117</v>
      </c>
      <c r="L94" s="965" t="s">
        <v>117</v>
      </c>
      <c r="M94" s="966">
        <f t="shared" si="55"/>
        <v>0</v>
      </c>
      <c r="N94" s="964" t="s">
        <v>117</v>
      </c>
      <c r="O94" s="965" t="s">
        <v>117</v>
      </c>
      <c r="P94" s="966">
        <f t="shared" si="56"/>
        <v>0</v>
      </c>
      <c r="Q94" s="964" t="s">
        <v>117</v>
      </c>
      <c r="R94" s="965" t="s">
        <v>117</v>
      </c>
      <c r="S94" s="966">
        <f t="shared" si="62"/>
        <v>0</v>
      </c>
      <c r="T94" s="964" t="s">
        <v>117</v>
      </c>
      <c r="U94" s="965">
        <v>1</v>
      </c>
      <c r="V94" s="966">
        <f t="shared" si="80"/>
        <v>1</v>
      </c>
      <c r="W94" s="964" t="s">
        <v>117</v>
      </c>
      <c r="X94" s="965" t="s">
        <v>117</v>
      </c>
      <c r="Y94" s="966">
        <f t="shared" si="81"/>
        <v>0</v>
      </c>
      <c r="Z94" s="956">
        <f t="shared" si="77"/>
        <v>0</v>
      </c>
      <c r="AA94" s="957">
        <f t="shared" si="78"/>
        <v>0</v>
      </c>
      <c r="AB94" s="958">
        <f t="shared" si="79"/>
        <v>0</v>
      </c>
      <c r="AC94" s="964" t="s">
        <v>117</v>
      </c>
      <c r="AD94" s="965" t="s">
        <v>117</v>
      </c>
      <c r="AE94" s="966">
        <f t="shared" si="57"/>
        <v>0</v>
      </c>
      <c r="AF94" s="956" t="s">
        <v>117</v>
      </c>
      <c r="AG94" s="957" t="s">
        <v>117</v>
      </c>
      <c r="AH94" s="966">
        <f t="shared" si="58"/>
        <v>0</v>
      </c>
      <c r="AI94" s="956" t="s">
        <v>117</v>
      </c>
      <c r="AJ94" s="957" t="s">
        <v>117</v>
      </c>
      <c r="AK94" s="958">
        <f t="shared" si="63"/>
        <v>0</v>
      </c>
      <c r="AL94" s="964" t="s">
        <v>117</v>
      </c>
      <c r="AM94" s="965" t="s">
        <v>117</v>
      </c>
      <c r="AN94" s="958">
        <f t="shared" si="64"/>
        <v>0</v>
      </c>
      <c r="AO94" s="956" t="s">
        <v>117</v>
      </c>
      <c r="AP94" s="957" t="s">
        <v>117</v>
      </c>
      <c r="AQ94" s="958">
        <f t="shared" si="65"/>
        <v>0</v>
      </c>
      <c r="AR94" s="956" t="s">
        <v>117</v>
      </c>
      <c r="AS94" s="957" t="s">
        <v>117</v>
      </c>
      <c r="AT94" s="958">
        <f t="shared" si="66"/>
        <v>0</v>
      </c>
      <c r="AU94" s="959">
        <f t="shared" si="67"/>
        <v>0</v>
      </c>
      <c r="AV94" s="960">
        <f t="shared" si="68"/>
        <v>1</v>
      </c>
      <c r="AW94" s="961">
        <f t="shared" si="69"/>
        <v>1</v>
      </c>
      <c r="AX94" s="959">
        <f t="shared" si="70"/>
        <v>0</v>
      </c>
      <c r="AY94" s="960">
        <f t="shared" si="71"/>
        <v>0</v>
      </c>
      <c r="AZ94" s="961">
        <f t="shared" si="72"/>
        <v>0</v>
      </c>
      <c r="BA94" s="959">
        <f t="shared" si="73"/>
        <v>0</v>
      </c>
      <c r="BB94" s="960">
        <f t="shared" si="74"/>
        <v>0</v>
      </c>
      <c r="BC94" s="962">
        <f t="shared" si="75"/>
        <v>0</v>
      </c>
      <c r="BD94" s="963">
        <f t="shared" si="76"/>
        <v>1</v>
      </c>
    </row>
    <row r="95" spans="1:56" x14ac:dyDescent="0.2">
      <c r="A95" s="955" t="s">
        <v>81</v>
      </c>
      <c r="B95" s="964">
        <v>108</v>
      </c>
      <c r="C95" s="965">
        <v>65</v>
      </c>
      <c r="D95" s="966">
        <f t="shared" si="53"/>
        <v>173</v>
      </c>
      <c r="E95" s="964">
        <v>13</v>
      </c>
      <c r="F95" s="965">
        <v>15</v>
      </c>
      <c r="G95" s="966">
        <f t="shared" si="54"/>
        <v>28</v>
      </c>
      <c r="H95" s="964">
        <v>11</v>
      </c>
      <c r="I95" s="965">
        <v>3</v>
      </c>
      <c r="J95" s="966">
        <f t="shared" si="61"/>
        <v>14</v>
      </c>
      <c r="K95" s="964">
        <v>133</v>
      </c>
      <c r="L95" s="965">
        <v>88</v>
      </c>
      <c r="M95" s="966">
        <f t="shared" si="55"/>
        <v>221</v>
      </c>
      <c r="N95" s="964">
        <v>7</v>
      </c>
      <c r="O95" s="965">
        <v>6</v>
      </c>
      <c r="P95" s="966">
        <f t="shared" si="56"/>
        <v>13</v>
      </c>
      <c r="Q95" s="964">
        <v>4</v>
      </c>
      <c r="R95" s="965">
        <v>4</v>
      </c>
      <c r="S95" s="966">
        <f t="shared" si="62"/>
        <v>8</v>
      </c>
      <c r="T95" s="964">
        <v>241</v>
      </c>
      <c r="U95" s="965">
        <v>153</v>
      </c>
      <c r="V95" s="966">
        <f t="shared" si="80"/>
        <v>394</v>
      </c>
      <c r="W95" s="964">
        <v>20</v>
      </c>
      <c r="X95" s="965">
        <v>21</v>
      </c>
      <c r="Y95" s="966">
        <f t="shared" si="81"/>
        <v>41</v>
      </c>
      <c r="Z95" s="956">
        <f t="shared" si="77"/>
        <v>15</v>
      </c>
      <c r="AA95" s="957">
        <f t="shared" si="78"/>
        <v>7</v>
      </c>
      <c r="AB95" s="958">
        <f t="shared" si="79"/>
        <v>22</v>
      </c>
      <c r="AC95" s="964">
        <v>210</v>
      </c>
      <c r="AD95" s="965">
        <v>141</v>
      </c>
      <c r="AE95" s="966">
        <f t="shared" si="57"/>
        <v>351</v>
      </c>
      <c r="AF95" s="956">
        <v>20</v>
      </c>
      <c r="AG95" s="957">
        <v>24</v>
      </c>
      <c r="AH95" s="966">
        <f t="shared" si="58"/>
        <v>44</v>
      </c>
      <c r="AI95" s="956">
        <v>9</v>
      </c>
      <c r="AJ95" s="957">
        <v>7</v>
      </c>
      <c r="AK95" s="958">
        <f t="shared" si="63"/>
        <v>16</v>
      </c>
      <c r="AL95" s="964">
        <v>182</v>
      </c>
      <c r="AM95" s="965">
        <v>145</v>
      </c>
      <c r="AN95" s="958">
        <f t="shared" si="64"/>
        <v>327</v>
      </c>
      <c r="AO95" s="956">
        <v>15</v>
      </c>
      <c r="AP95" s="957">
        <v>17</v>
      </c>
      <c r="AQ95" s="958">
        <f t="shared" si="65"/>
        <v>32</v>
      </c>
      <c r="AR95" s="956">
        <v>7</v>
      </c>
      <c r="AS95" s="957">
        <v>6</v>
      </c>
      <c r="AT95" s="958">
        <f t="shared" si="66"/>
        <v>13</v>
      </c>
      <c r="AU95" s="959">
        <f t="shared" si="67"/>
        <v>633</v>
      </c>
      <c r="AV95" s="960">
        <f t="shared" si="68"/>
        <v>439</v>
      </c>
      <c r="AW95" s="961">
        <f t="shared" si="69"/>
        <v>1072</v>
      </c>
      <c r="AX95" s="959">
        <f t="shared" si="70"/>
        <v>55</v>
      </c>
      <c r="AY95" s="960">
        <f t="shared" si="71"/>
        <v>62</v>
      </c>
      <c r="AZ95" s="961">
        <f t="shared" si="72"/>
        <v>117</v>
      </c>
      <c r="BA95" s="959">
        <f t="shared" si="73"/>
        <v>31</v>
      </c>
      <c r="BB95" s="960">
        <f t="shared" si="74"/>
        <v>20</v>
      </c>
      <c r="BC95" s="962">
        <f t="shared" si="75"/>
        <v>51</v>
      </c>
      <c r="BD95" s="963">
        <f t="shared" si="76"/>
        <v>1240</v>
      </c>
    </row>
    <row r="96" spans="1:56" x14ac:dyDescent="0.2">
      <c r="A96" s="955" t="s">
        <v>211</v>
      </c>
      <c r="B96" s="964" t="s">
        <v>117</v>
      </c>
      <c r="C96" s="965" t="s">
        <v>117</v>
      </c>
      <c r="D96" s="966">
        <f t="shared" si="53"/>
        <v>0</v>
      </c>
      <c r="E96" s="964" t="s">
        <v>117</v>
      </c>
      <c r="F96" s="965" t="s">
        <v>117</v>
      </c>
      <c r="G96" s="966">
        <f t="shared" si="54"/>
        <v>0</v>
      </c>
      <c r="H96" s="964" t="s">
        <v>117</v>
      </c>
      <c r="I96" s="965" t="s">
        <v>117</v>
      </c>
      <c r="J96" s="966">
        <f t="shared" si="61"/>
        <v>0</v>
      </c>
      <c r="K96" s="964" t="s">
        <v>117</v>
      </c>
      <c r="L96" s="965" t="s">
        <v>117</v>
      </c>
      <c r="M96" s="966">
        <f t="shared" si="55"/>
        <v>0</v>
      </c>
      <c r="N96" s="964" t="s">
        <v>117</v>
      </c>
      <c r="O96" s="965" t="s">
        <v>117</v>
      </c>
      <c r="P96" s="966">
        <f t="shared" si="56"/>
        <v>0</v>
      </c>
      <c r="Q96" s="964" t="s">
        <v>117</v>
      </c>
      <c r="R96" s="965" t="s">
        <v>117</v>
      </c>
      <c r="S96" s="966">
        <f t="shared" si="62"/>
        <v>0</v>
      </c>
      <c r="T96" s="964" t="s">
        <v>117</v>
      </c>
      <c r="U96" s="965" t="s">
        <v>117</v>
      </c>
      <c r="V96" s="966" t="s">
        <v>117</v>
      </c>
      <c r="W96" s="964" t="s">
        <v>117</v>
      </c>
      <c r="X96" s="965" t="s">
        <v>117</v>
      </c>
      <c r="Y96" s="966" t="s">
        <v>117</v>
      </c>
      <c r="Z96" s="956">
        <f t="shared" si="77"/>
        <v>0</v>
      </c>
      <c r="AA96" s="957">
        <f t="shared" si="78"/>
        <v>0</v>
      </c>
      <c r="AB96" s="958">
        <f t="shared" si="79"/>
        <v>0</v>
      </c>
      <c r="AC96" s="964" t="s">
        <v>117</v>
      </c>
      <c r="AD96" s="965" t="s">
        <v>117</v>
      </c>
      <c r="AE96" s="966" t="s">
        <v>117</v>
      </c>
      <c r="AF96" s="956">
        <v>1</v>
      </c>
      <c r="AG96" s="957" t="s">
        <v>117</v>
      </c>
      <c r="AH96" s="966">
        <f t="shared" si="58"/>
        <v>1</v>
      </c>
      <c r="AI96" s="956" t="s">
        <v>117</v>
      </c>
      <c r="AJ96" s="957" t="s">
        <v>117</v>
      </c>
      <c r="AK96" s="958">
        <f t="shared" si="63"/>
        <v>0</v>
      </c>
      <c r="AL96" s="964">
        <v>1</v>
      </c>
      <c r="AM96" s="965" t="s">
        <v>117</v>
      </c>
      <c r="AN96" s="958">
        <f t="shared" si="64"/>
        <v>1</v>
      </c>
      <c r="AO96" s="956" t="s">
        <v>117</v>
      </c>
      <c r="AP96" s="957" t="s">
        <v>117</v>
      </c>
      <c r="AQ96" s="958">
        <f t="shared" si="65"/>
        <v>0</v>
      </c>
      <c r="AR96" s="956" t="s">
        <v>117</v>
      </c>
      <c r="AS96" s="957" t="s">
        <v>117</v>
      </c>
      <c r="AT96" s="958">
        <f t="shared" si="66"/>
        <v>0</v>
      </c>
      <c r="AU96" s="959">
        <f t="shared" si="67"/>
        <v>1</v>
      </c>
      <c r="AV96" s="960">
        <f t="shared" si="68"/>
        <v>0</v>
      </c>
      <c r="AW96" s="961">
        <f t="shared" si="69"/>
        <v>1</v>
      </c>
      <c r="AX96" s="959">
        <f t="shared" si="70"/>
        <v>1</v>
      </c>
      <c r="AY96" s="960">
        <f t="shared" si="71"/>
        <v>0</v>
      </c>
      <c r="AZ96" s="961">
        <f t="shared" si="72"/>
        <v>1</v>
      </c>
      <c r="BA96" s="959">
        <f t="shared" si="73"/>
        <v>0</v>
      </c>
      <c r="BB96" s="960">
        <f t="shared" si="74"/>
        <v>0</v>
      </c>
      <c r="BC96" s="962">
        <f t="shared" si="75"/>
        <v>0</v>
      </c>
      <c r="BD96" s="963">
        <f t="shared" si="76"/>
        <v>2</v>
      </c>
    </row>
    <row r="97" spans="1:56" x14ac:dyDescent="0.2">
      <c r="A97" s="955" t="s">
        <v>135</v>
      </c>
      <c r="B97" s="964" t="s">
        <v>117</v>
      </c>
      <c r="C97" s="965">
        <v>1</v>
      </c>
      <c r="D97" s="966">
        <f t="shared" si="53"/>
        <v>1</v>
      </c>
      <c r="E97" s="964" t="s">
        <v>117</v>
      </c>
      <c r="F97" s="965" t="s">
        <v>117</v>
      </c>
      <c r="G97" s="966">
        <f t="shared" si="54"/>
        <v>0</v>
      </c>
      <c r="H97" s="964" t="s">
        <v>117</v>
      </c>
      <c r="I97" s="965" t="s">
        <v>117</v>
      </c>
      <c r="J97" s="966">
        <f t="shared" si="61"/>
        <v>0</v>
      </c>
      <c r="K97" s="964">
        <v>1</v>
      </c>
      <c r="L97" s="965" t="s">
        <v>117</v>
      </c>
      <c r="M97" s="966">
        <f t="shared" si="55"/>
        <v>1</v>
      </c>
      <c r="N97" s="964" t="s">
        <v>117</v>
      </c>
      <c r="O97" s="965" t="s">
        <v>117</v>
      </c>
      <c r="P97" s="966">
        <f t="shared" si="56"/>
        <v>0</v>
      </c>
      <c r="Q97" s="964" t="s">
        <v>117</v>
      </c>
      <c r="R97" s="965" t="s">
        <v>117</v>
      </c>
      <c r="S97" s="966">
        <f t="shared" si="62"/>
        <v>0</v>
      </c>
      <c r="T97" s="964">
        <v>1</v>
      </c>
      <c r="U97" s="965">
        <v>1</v>
      </c>
      <c r="V97" s="966">
        <f>SUM(D97,M97)</f>
        <v>2</v>
      </c>
      <c r="W97" s="964" t="s">
        <v>117</v>
      </c>
      <c r="X97" s="965" t="s">
        <v>117</v>
      </c>
      <c r="Y97" s="966">
        <f>SUM(G97,P97)</f>
        <v>0</v>
      </c>
      <c r="Z97" s="956">
        <f t="shared" si="77"/>
        <v>0</v>
      </c>
      <c r="AA97" s="957">
        <f t="shared" si="78"/>
        <v>0</v>
      </c>
      <c r="AB97" s="958">
        <f t="shared" si="79"/>
        <v>0</v>
      </c>
      <c r="AC97" s="964">
        <v>1</v>
      </c>
      <c r="AD97" s="965">
        <v>1</v>
      </c>
      <c r="AE97" s="966">
        <f t="shared" ref="AE97:AE125" si="82">SUM(AC97:AD97)</f>
        <v>2</v>
      </c>
      <c r="AF97" s="956" t="s">
        <v>117</v>
      </c>
      <c r="AG97" s="957" t="s">
        <v>117</v>
      </c>
      <c r="AH97" s="966">
        <f t="shared" si="58"/>
        <v>0</v>
      </c>
      <c r="AI97" s="956" t="s">
        <v>117</v>
      </c>
      <c r="AJ97" s="957" t="s">
        <v>117</v>
      </c>
      <c r="AK97" s="958">
        <f t="shared" si="63"/>
        <v>0</v>
      </c>
      <c r="AL97" s="964" t="s">
        <v>117</v>
      </c>
      <c r="AM97" s="965" t="s">
        <v>117</v>
      </c>
      <c r="AN97" s="958">
        <f t="shared" si="64"/>
        <v>0</v>
      </c>
      <c r="AO97" s="956" t="s">
        <v>117</v>
      </c>
      <c r="AP97" s="957" t="s">
        <v>117</v>
      </c>
      <c r="AQ97" s="958">
        <f t="shared" si="65"/>
        <v>0</v>
      </c>
      <c r="AR97" s="956" t="s">
        <v>117</v>
      </c>
      <c r="AS97" s="957" t="s">
        <v>117</v>
      </c>
      <c r="AT97" s="958">
        <f t="shared" si="66"/>
        <v>0</v>
      </c>
      <c r="AU97" s="959">
        <f t="shared" si="67"/>
        <v>2</v>
      </c>
      <c r="AV97" s="960">
        <f t="shared" si="68"/>
        <v>2</v>
      </c>
      <c r="AW97" s="961">
        <f t="shared" si="69"/>
        <v>4</v>
      </c>
      <c r="AX97" s="959">
        <f t="shared" si="70"/>
        <v>0</v>
      </c>
      <c r="AY97" s="960">
        <f t="shared" si="71"/>
        <v>0</v>
      </c>
      <c r="AZ97" s="961">
        <f t="shared" si="72"/>
        <v>0</v>
      </c>
      <c r="BA97" s="959">
        <f t="shared" si="73"/>
        <v>0</v>
      </c>
      <c r="BB97" s="960">
        <f t="shared" si="74"/>
        <v>0</v>
      </c>
      <c r="BC97" s="962">
        <f t="shared" si="75"/>
        <v>0</v>
      </c>
      <c r="BD97" s="963">
        <f t="shared" si="76"/>
        <v>4</v>
      </c>
    </row>
    <row r="98" spans="1:56" x14ac:dyDescent="0.2">
      <c r="A98" s="955" t="s">
        <v>82</v>
      </c>
      <c r="B98" s="964" t="s">
        <v>117</v>
      </c>
      <c r="C98" s="965">
        <v>2</v>
      </c>
      <c r="D98" s="966">
        <f t="shared" si="53"/>
        <v>2</v>
      </c>
      <c r="E98" s="964" t="s">
        <v>117</v>
      </c>
      <c r="F98" s="965" t="s">
        <v>117</v>
      </c>
      <c r="G98" s="966">
        <f t="shared" si="54"/>
        <v>0</v>
      </c>
      <c r="H98" s="964" t="s">
        <v>117</v>
      </c>
      <c r="I98" s="965" t="s">
        <v>117</v>
      </c>
      <c r="J98" s="966">
        <f t="shared" si="61"/>
        <v>0</v>
      </c>
      <c r="K98" s="964" t="s">
        <v>117</v>
      </c>
      <c r="L98" s="965">
        <v>1</v>
      </c>
      <c r="M98" s="966">
        <f t="shared" si="55"/>
        <v>1</v>
      </c>
      <c r="N98" s="964" t="s">
        <v>117</v>
      </c>
      <c r="O98" s="965" t="s">
        <v>117</v>
      </c>
      <c r="P98" s="966">
        <f t="shared" si="56"/>
        <v>0</v>
      </c>
      <c r="Q98" s="964" t="s">
        <v>117</v>
      </c>
      <c r="R98" s="965" t="s">
        <v>117</v>
      </c>
      <c r="S98" s="966">
        <f t="shared" si="62"/>
        <v>0</v>
      </c>
      <c r="T98" s="964" t="s">
        <v>117</v>
      </c>
      <c r="U98" s="965">
        <v>3</v>
      </c>
      <c r="V98" s="966">
        <f>SUM(D98,M98)</f>
        <v>3</v>
      </c>
      <c r="W98" s="964" t="s">
        <v>117</v>
      </c>
      <c r="X98" s="965" t="s">
        <v>117</v>
      </c>
      <c r="Y98" s="966">
        <f>SUM(G98,P98)</f>
        <v>0</v>
      </c>
      <c r="Z98" s="956">
        <f t="shared" si="77"/>
        <v>0</v>
      </c>
      <c r="AA98" s="957">
        <f t="shared" si="78"/>
        <v>0</v>
      </c>
      <c r="AB98" s="958">
        <f t="shared" si="79"/>
        <v>0</v>
      </c>
      <c r="AC98" s="964" t="s">
        <v>117</v>
      </c>
      <c r="AD98" s="965">
        <v>5</v>
      </c>
      <c r="AE98" s="966">
        <f t="shared" si="82"/>
        <v>5</v>
      </c>
      <c r="AF98" s="956" t="s">
        <v>117</v>
      </c>
      <c r="AG98" s="957" t="s">
        <v>117</v>
      </c>
      <c r="AH98" s="966">
        <f t="shared" si="58"/>
        <v>0</v>
      </c>
      <c r="AI98" s="956" t="s">
        <v>117</v>
      </c>
      <c r="AJ98" s="957" t="s">
        <v>117</v>
      </c>
      <c r="AK98" s="958">
        <f t="shared" si="63"/>
        <v>0</v>
      </c>
      <c r="AL98" s="964" t="s">
        <v>117</v>
      </c>
      <c r="AM98" s="965">
        <v>1</v>
      </c>
      <c r="AN98" s="958">
        <f t="shared" si="64"/>
        <v>1</v>
      </c>
      <c r="AO98" s="956" t="s">
        <v>117</v>
      </c>
      <c r="AP98" s="957" t="s">
        <v>117</v>
      </c>
      <c r="AQ98" s="958">
        <f t="shared" si="65"/>
        <v>0</v>
      </c>
      <c r="AR98" s="956">
        <v>1</v>
      </c>
      <c r="AS98" s="957">
        <v>1</v>
      </c>
      <c r="AT98" s="958">
        <f t="shared" si="66"/>
        <v>2</v>
      </c>
      <c r="AU98" s="959">
        <f t="shared" si="67"/>
        <v>0</v>
      </c>
      <c r="AV98" s="960">
        <f t="shared" si="68"/>
        <v>9</v>
      </c>
      <c r="AW98" s="961">
        <f t="shared" si="69"/>
        <v>9</v>
      </c>
      <c r="AX98" s="959">
        <f t="shared" si="70"/>
        <v>0</v>
      </c>
      <c r="AY98" s="960">
        <f t="shared" si="71"/>
        <v>0</v>
      </c>
      <c r="AZ98" s="961">
        <f t="shared" si="72"/>
        <v>0</v>
      </c>
      <c r="BA98" s="959">
        <f t="shared" si="73"/>
        <v>1</v>
      </c>
      <c r="BB98" s="960">
        <f t="shared" si="74"/>
        <v>1</v>
      </c>
      <c r="BC98" s="962">
        <f t="shared" si="75"/>
        <v>2</v>
      </c>
      <c r="BD98" s="963">
        <f t="shared" si="76"/>
        <v>11</v>
      </c>
    </row>
    <row r="99" spans="1:56" x14ac:dyDescent="0.2">
      <c r="A99" s="955" t="s">
        <v>83</v>
      </c>
      <c r="B99" s="964" t="s">
        <v>117</v>
      </c>
      <c r="C99" s="965">
        <v>8</v>
      </c>
      <c r="D99" s="966">
        <f t="shared" si="53"/>
        <v>8</v>
      </c>
      <c r="E99" s="964" t="s">
        <v>117</v>
      </c>
      <c r="F99" s="965">
        <v>1</v>
      </c>
      <c r="G99" s="966">
        <f t="shared" si="54"/>
        <v>1</v>
      </c>
      <c r="H99" s="964" t="s">
        <v>117</v>
      </c>
      <c r="I99" s="965">
        <v>2</v>
      </c>
      <c r="J99" s="966">
        <f t="shared" si="61"/>
        <v>2</v>
      </c>
      <c r="K99" s="964" t="s">
        <v>117</v>
      </c>
      <c r="L99" s="965">
        <v>3</v>
      </c>
      <c r="M99" s="966">
        <f t="shared" si="55"/>
        <v>3</v>
      </c>
      <c r="N99" s="964" t="s">
        <v>117</v>
      </c>
      <c r="O99" s="965" t="s">
        <v>117</v>
      </c>
      <c r="P99" s="966">
        <f t="shared" si="56"/>
        <v>0</v>
      </c>
      <c r="Q99" s="964" t="s">
        <v>117</v>
      </c>
      <c r="R99" s="965" t="s">
        <v>117</v>
      </c>
      <c r="S99" s="966">
        <f t="shared" si="62"/>
        <v>0</v>
      </c>
      <c r="T99" s="964" t="s">
        <v>117</v>
      </c>
      <c r="U99" s="965">
        <v>11</v>
      </c>
      <c r="V99" s="966">
        <f>SUM(D99,M99)</f>
        <v>11</v>
      </c>
      <c r="W99" s="964" t="s">
        <v>117</v>
      </c>
      <c r="X99" s="965">
        <v>1</v>
      </c>
      <c r="Y99" s="966">
        <f>SUM(G99,P99)</f>
        <v>1</v>
      </c>
      <c r="Z99" s="956">
        <f t="shared" si="77"/>
        <v>0</v>
      </c>
      <c r="AA99" s="957">
        <f t="shared" si="78"/>
        <v>2</v>
      </c>
      <c r="AB99" s="958">
        <f t="shared" si="79"/>
        <v>2</v>
      </c>
      <c r="AC99" s="964" t="s">
        <v>117</v>
      </c>
      <c r="AD99" s="965">
        <v>4</v>
      </c>
      <c r="AE99" s="966">
        <f t="shared" si="82"/>
        <v>4</v>
      </c>
      <c r="AF99" s="956">
        <v>1</v>
      </c>
      <c r="AG99" s="957">
        <v>1</v>
      </c>
      <c r="AH99" s="966">
        <f t="shared" si="58"/>
        <v>2</v>
      </c>
      <c r="AI99" s="956" t="s">
        <v>117</v>
      </c>
      <c r="AJ99" s="957">
        <v>1</v>
      </c>
      <c r="AK99" s="958">
        <f t="shared" si="63"/>
        <v>1</v>
      </c>
      <c r="AL99" s="964">
        <v>2</v>
      </c>
      <c r="AM99" s="965">
        <v>4</v>
      </c>
      <c r="AN99" s="958">
        <f t="shared" si="64"/>
        <v>6</v>
      </c>
      <c r="AO99" s="956">
        <v>1</v>
      </c>
      <c r="AP99" s="957">
        <v>1</v>
      </c>
      <c r="AQ99" s="958">
        <f t="shared" si="65"/>
        <v>2</v>
      </c>
      <c r="AR99" s="956" t="s">
        <v>117</v>
      </c>
      <c r="AS99" s="957">
        <v>1</v>
      </c>
      <c r="AT99" s="958">
        <f t="shared" si="66"/>
        <v>1</v>
      </c>
      <c r="AU99" s="959">
        <f t="shared" si="67"/>
        <v>2</v>
      </c>
      <c r="AV99" s="960">
        <f t="shared" si="68"/>
        <v>19</v>
      </c>
      <c r="AW99" s="961">
        <f t="shared" si="69"/>
        <v>21</v>
      </c>
      <c r="AX99" s="959">
        <f t="shared" si="70"/>
        <v>2</v>
      </c>
      <c r="AY99" s="960">
        <f t="shared" si="71"/>
        <v>3</v>
      </c>
      <c r="AZ99" s="961">
        <f t="shared" si="72"/>
        <v>5</v>
      </c>
      <c r="BA99" s="959">
        <f t="shared" si="73"/>
        <v>0</v>
      </c>
      <c r="BB99" s="960">
        <f t="shared" si="74"/>
        <v>4</v>
      </c>
      <c r="BC99" s="962">
        <f t="shared" si="75"/>
        <v>4</v>
      </c>
      <c r="BD99" s="963">
        <f t="shared" si="76"/>
        <v>30</v>
      </c>
    </row>
    <row r="100" spans="1:56" x14ac:dyDescent="0.2">
      <c r="A100" s="955" t="s">
        <v>213</v>
      </c>
      <c r="B100" s="964" t="s">
        <v>117</v>
      </c>
      <c r="C100" s="965" t="s">
        <v>117</v>
      </c>
      <c r="D100" s="966">
        <f t="shared" ref="D100:D125" si="83">SUM(B100:C100)</f>
        <v>0</v>
      </c>
      <c r="E100" s="964" t="s">
        <v>117</v>
      </c>
      <c r="F100" s="965" t="s">
        <v>117</v>
      </c>
      <c r="G100" s="966">
        <f t="shared" ref="G100:G125" si="84">SUM(E100:F100)</f>
        <v>0</v>
      </c>
      <c r="H100" s="964" t="s">
        <v>117</v>
      </c>
      <c r="I100" s="965" t="s">
        <v>117</v>
      </c>
      <c r="J100" s="966">
        <f t="shared" si="61"/>
        <v>0</v>
      </c>
      <c r="K100" s="964" t="s">
        <v>117</v>
      </c>
      <c r="L100" s="965" t="s">
        <v>117</v>
      </c>
      <c r="M100" s="966">
        <f t="shared" ref="M100:M125" si="85">SUM(K100:L100)</f>
        <v>0</v>
      </c>
      <c r="N100" s="964" t="s">
        <v>117</v>
      </c>
      <c r="O100" s="965" t="s">
        <v>117</v>
      </c>
      <c r="P100" s="966">
        <f t="shared" ref="P100:P125" si="86">SUM(N100:O100)</f>
        <v>0</v>
      </c>
      <c r="Q100" s="964" t="s">
        <v>117</v>
      </c>
      <c r="R100" s="965" t="s">
        <v>117</v>
      </c>
      <c r="S100" s="966">
        <f t="shared" si="62"/>
        <v>0</v>
      </c>
      <c r="T100" s="964" t="s">
        <v>117</v>
      </c>
      <c r="U100" s="965" t="s">
        <v>117</v>
      </c>
      <c r="V100" s="966" t="s">
        <v>117</v>
      </c>
      <c r="W100" s="964" t="s">
        <v>117</v>
      </c>
      <c r="X100" s="965" t="s">
        <v>117</v>
      </c>
      <c r="Y100" s="966" t="s">
        <v>117</v>
      </c>
      <c r="Z100" s="956">
        <f t="shared" si="77"/>
        <v>0</v>
      </c>
      <c r="AA100" s="957">
        <f t="shared" si="78"/>
        <v>0</v>
      </c>
      <c r="AB100" s="958">
        <f t="shared" si="79"/>
        <v>0</v>
      </c>
      <c r="AC100" s="964" t="s">
        <v>117</v>
      </c>
      <c r="AD100" s="965">
        <v>1</v>
      </c>
      <c r="AE100" s="966">
        <f t="shared" si="82"/>
        <v>1</v>
      </c>
      <c r="AF100" s="956" t="s">
        <v>117</v>
      </c>
      <c r="AG100" s="957" t="s">
        <v>117</v>
      </c>
      <c r="AH100" s="966">
        <f t="shared" ref="AH100:AH125" si="87">SUM(AF100:AG100)</f>
        <v>0</v>
      </c>
      <c r="AI100" s="956" t="s">
        <v>117</v>
      </c>
      <c r="AJ100" s="957" t="s">
        <v>117</v>
      </c>
      <c r="AK100" s="958">
        <f t="shared" si="63"/>
        <v>0</v>
      </c>
      <c r="AL100" s="964" t="s">
        <v>117</v>
      </c>
      <c r="AM100" s="965" t="s">
        <v>117</v>
      </c>
      <c r="AN100" s="958">
        <f t="shared" si="64"/>
        <v>0</v>
      </c>
      <c r="AO100" s="956" t="s">
        <v>117</v>
      </c>
      <c r="AP100" s="957" t="s">
        <v>117</v>
      </c>
      <c r="AQ100" s="958">
        <f t="shared" si="65"/>
        <v>0</v>
      </c>
      <c r="AR100" s="956" t="s">
        <v>117</v>
      </c>
      <c r="AS100" s="957" t="s">
        <v>117</v>
      </c>
      <c r="AT100" s="958">
        <f t="shared" si="66"/>
        <v>0</v>
      </c>
      <c r="AU100" s="959">
        <f t="shared" si="67"/>
        <v>0</v>
      </c>
      <c r="AV100" s="960">
        <f t="shared" si="68"/>
        <v>1</v>
      </c>
      <c r="AW100" s="961">
        <f t="shared" si="69"/>
        <v>1</v>
      </c>
      <c r="AX100" s="959">
        <f t="shared" si="70"/>
        <v>0</v>
      </c>
      <c r="AY100" s="960">
        <f t="shared" si="71"/>
        <v>0</v>
      </c>
      <c r="AZ100" s="961">
        <f t="shared" si="72"/>
        <v>0</v>
      </c>
      <c r="BA100" s="959">
        <f t="shared" si="73"/>
        <v>0</v>
      </c>
      <c r="BB100" s="960">
        <f t="shared" si="74"/>
        <v>0</v>
      </c>
      <c r="BC100" s="962">
        <f t="shared" si="75"/>
        <v>0</v>
      </c>
      <c r="BD100" s="963">
        <f t="shared" si="76"/>
        <v>1</v>
      </c>
    </row>
    <row r="101" spans="1:56" x14ac:dyDescent="0.2">
      <c r="A101" s="955" t="s">
        <v>84</v>
      </c>
      <c r="B101" s="964" t="s">
        <v>117</v>
      </c>
      <c r="C101" s="965">
        <v>2</v>
      </c>
      <c r="D101" s="966">
        <f t="shared" si="83"/>
        <v>2</v>
      </c>
      <c r="E101" s="964" t="s">
        <v>117</v>
      </c>
      <c r="F101" s="965" t="s">
        <v>117</v>
      </c>
      <c r="G101" s="966">
        <f t="shared" si="84"/>
        <v>0</v>
      </c>
      <c r="H101" s="964" t="s">
        <v>117</v>
      </c>
      <c r="I101" s="965" t="s">
        <v>117</v>
      </c>
      <c r="J101" s="966">
        <f t="shared" si="61"/>
        <v>0</v>
      </c>
      <c r="K101" s="964" t="s">
        <v>117</v>
      </c>
      <c r="L101" s="965" t="s">
        <v>117</v>
      </c>
      <c r="M101" s="966">
        <f t="shared" si="85"/>
        <v>0</v>
      </c>
      <c r="N101" s="964" t="s">
        <v>117</v>
      </c>
      <c r="O101" s="965" t="s">
        <v>117</v>
      </c>
      <c r="P101" s="966">
        <f t="shared" si="86"/>
        <v>0</v>
      </c>
      <c r="Q101" s="964" t="s">
        <v>117</v>
      </c>
      <c r="R101" s="965" t="s">
        <v>117</v>
      </c>
      <c r="S101" s="966">
        <f t="shared" si="62"/>
        <v>0</v>
      </c>
      <c r="T101" s="964" t="s">
        <v>117</v>
      </c>
      <c r="U101" s="965">
        <v>2</v>
      </c>
      <c r="V101" s="966">
        <f t="shared" ref="V101:V125" si="88">SUM(D101,M101)</f>
        <v>2</v>
      </c>
      <c r="W101" s="964" t="s">
        <v>117</v>
      </c>
      <c r="X101" s="965" t="s">
        <v>117</v>
      </c>
      <c r="Y101" s="966">
        <f t="shared" ref="Y101:Y125" si="89">SUM(G101,P101)</f>
        <v>0</v>
      </c>
      <c r="Z101" s="956">
        <f t="shared" si="77"/>
        <v>0</v>
      </c>
      <c r="AA101" s="957">
        <f t="shared" si="78"/>
        <v>0</v>
      </c>
      <c r="AB101" s="958">
        <f t="shared" si="79"/>
        <v>0</v>
      </c>
      <c r="AC101" s="964" t="s">
        <v>117</v>
      </c>
      <c r="AD101" s="965" t="s">
        <v>117</v>
      </c>
      <c r="AE101" s="966">
        <f t="shared" si="82"/>
        <v>0</v>
      </c>
      <c r="AF101" s="956" t="s">
        <v>117</v>
      </c>
      <c r="AG101" s="957" t="s">
        <v>117</v>
      </c>
      <c r="AH101" s="966">
        <f t="shared" si="87"/>
        <v>0</v>
      </c>
      <c r="AI101" s="956" t="s">
        <v>117</v>
      </c>
      <c r="AJ101" s="957" t="s">
        <v>117</v>
      </c>
      <c r="AK101" s="958">
        <f t="shared" si="63"/>
        <v>0</v>
      </c>
      <c r="AL101" s="964">
        <v>1</v>
      </c>
      <c r="AM101" s="965" t="s">
        <v>117</v>
      </c>
      <c r="AN101" s="958">
        <f t="shared" si="64"/>
        <v>1</v>
      </c>
      <c r="AO101" s="956" t="s">
        <v>117</v>
      </c>
      <c r="AP101" s="957" t="s">
        <v>117</v>
      </c>
      <c r="AQ101" s="958">
        <f t="shared" si="65"/>
        <v>0</v>
      </c>
      <c r="AR101" s="956" t="s">
        <v>117</v>
      </c>
      <c r="AS101" s="957" t="s">
        <v>117</v>
      </c>
      <c r="AT101" s="958">
        <f t="shared" si="66"/>
        <v>0</v>
      </c>
      <c r="AU101" s="959">
        <f t="shared" si="67"/>
        <v>1</v>
      </c>
      <c r="AV101" s="960">
        <f t="shared" si="68"/>
        <v>2</v>
      </c>
      <c r="AW101" s="961">
        <f t="shared" si="69"/>
        <v>3</v>
      </c>
      <c r="AX101" s="959">
        <f t="shared" si="70"/>
        <v>0</v>
      </c>
      <c r="AY101" s="960">
        <f t="shared" si="71"/>
        <v>0</v>
      </c>
      <c r="AZ101" s="961">
        <f t="shared" si="72"/>
        <v>0</v>
      </c>
      <c r="BA101" s="959">
        <f t="shared" si="73"/>
        <v>0</v>
      </c>
      <c r="BB101" s="960">
        <f t="shared" si="74"/>
        <v>0</v>
      </c>
      <c r="BC101" s="962">
        <f t="shared" si="75"/>
        <v>0</v>
      </c>
      <c r="BD101" s="963">
        <f t="shared" si="76"/>
        <v>3</v>
      </c>
    </row>
    <row r="102" spans="1:56" x14ac:dyDescent="0.2">
      <c r="A102" s="955" t="s">
        <v>85</v>
      </c>
      <c r="B102" s="964" t="s">
        <v>117</v>
      </c>
      <c r="C102" s="965" t="s">
        <v>117</v>
      </c>
      <c r="D102" s="966">
        <f t="shared" si="83"/>
        <v>0</v>
      </c>
      <c r="E102" s="964" t="s">
        <v>117</v>
      </c>
      <c r="F102" s="965" t="s">
        <v>117</v>
      </c>
      <c r="G102" s="966">
        <f t="shared" si="84"/>
        <v>0</v>
      </c>
      <c r="H102" s="964" t="s">
        <v>117</v>
      </c>
      <c r="I102" s="965" t="s">
        <v>117</v>
      </c>
      <c r="J102" s="966">
        <f t="shared" si="61"/>
        <v>0</v>
      </c>
      <c r="K102" s="964" t="s">
        <v>117</v>
      </c>
      <c r="L102" s="965" t="s">
        <v>117</v>
      </c>
      <c r="M102" s="966">
        <f t="shared" si="85"/>
        <v>0</v>
      </c>
      <c r="N102" s="964" t="s">
        <v>117</v>
      </c>
      <c r="O102" s="965" t="s">
        <v>117</v>
      </c>
      <c r="P102" s="966">
        <f t="shared" si="86"/>
        <v>0</v>
      </c>
      <c r="Q102" s="964" t="s">
        <v>117</v>
      </c>
      <c r="R102" s="965" t="s">
        <v>117</v>
      </c>
      <c r="S102" s="966">
        <f t="shared" si="62"/>
        <v>0</v>
      </c>
      <c r="T102" s="964" t="s">
        <v>117</v>
      </c>
      <c r="U102" s="965" t="s">
        <v>117</v>
      </c>
      <c r="V102" s="966">
        <f t="shared" si="88"/>
        <v>0</v>
      </c>
      <c r="W102" s="964" t="s">
        <v>117</v>
      </c>
      <c r="X102" s="965" t="s">
        <v>117</v>
      </c>
      <c r="Y102" s="966">
        <f t="shared" si="89"/>
        <v>0</v>
      </c>
      <c r="Z102" s="956">
        <f t="shared" si="77"/>
        <v>0</v>
      </c>
      <c r="AA102" s="957">
        <f t="shared" si="78"/>
        <v>0</v>
      </c>
      <c r="AB102" s="958">
        <f t="shared" si="79"/>
        <v>0</v>
      </c>
      <c r="AC102" s="964">
        <v>2</v>
      </c>
      <c r="AD102" s="965" t="s">
        <v>117</v>
      </c>
      <c r="AE102" s="966">
        <f t="shared" si="82"/>
        <v>2</v>
      </c>
      <c r="AF102" s="956" t="s">
        <v>117</v>
      </c>
      <c r="AG102" s="957" t="s">
        <v>117</v>
      </c>
      <c r="AH102" s="966">
        <f t="shared" si="87"/>
        <v>0</v>
      </c>
      <c r="AI102" s="956" t="s">
        <v>117</v>
      </c>
      <c r="AJ102" s="957" t="s">
        <v>117</v>
      </c>
      <c r="AK102" s="958">
        <f t="shared" si="63"/>
        <v>0</v>
      </c>
      <c r="AL102" s="964">
        <v>1</v>
      </c>
      <c r="AM102" s="965">
        <v>1</v>
      </c>
      <c r="AN102" s="958">
        <f t="shared" si="64"/>
        <v>2</v>
      </c>
      <c r="AO102" s="956" t="s">
        <v>117</v>
      </c>
      <c r="AP102" s="957" t="s">
        <v>117</v>
      </c>
      <c r="AQ102" s="958">
        <f t="shared" si="65"/>
        <v>0</v>
      </c>
      <c r="AR102" s="956" t="s">
        <v>117</v>
      </c>
      <c r="AS102" s="957" t="s">
        <v>117</v>
      </c>
      <c r="AT102" s="958">
        <f t="shared" si="66"/>
        <v>0</v>
      </c>
      <c r="AU102" s="959">
        <f t="shared" si="67"/>
        <v>3</v>
      </c>
      <c r="AV102" s="960">
        <f t="shared" si="68"/>
        <v>1</v>
      </c>
      <c r="AW102" s="961">
        <f t="shared" si="69"/>
        <v>4</v>
      </c>
      <c r="AX102" s="959">
        <f t="shared" si="70"/>
        <v>0</v>
      </c>
      <c r="AY102" s="960">
        <f t="shared" si="71"/>
        <v>0</v>
      </c>
      <c r="AZ102" s="961">
        <f t="shared" si="72"/>
        <v>0</v>
      </c>
      <c r="BA102" s="959">
        <f t="shared" si="73"/>
        <v>0</v>
      </c>
      <c r="BB102" s="960">
        <f t="shared" si="74"/>
        <v>0</v>
      </c>
      <c r="BC102" s="962">
        <f t="shared" si="75"/>
        <v>0</v>
      </c>
      <c r="BD102" s="963">
        <f t="shared" si="76"/>
        <v>4</v>
      </c>
    </row>
    <row r="103" spans="1:56" x14ac:dyDescent="0.2">
      <c r="A103" s="955" t="s">
        <v>142</v>
      </c>
      <c r="B103" s="964" t="s">
        <v>117</v>
      </c>
      <c r="C103" s="965">
        <v>1</v>
      </c>
      <c r="D103" s="966">
        <f t="shared" si="83"/>
        <v>1</v>
      </c>
      <c r="E103" s="964" t="s">
        <v>117</v>
      </c>
      <c r="F103" s="965" t="s">
        <v>117</v>
      </c>
      <c r="G103" s="966">
        <f t="shared" si="84"/>
        <v>0</v>
      </c>
      <c r="H103" s="964" t="s">
        <v>117</v>
      </c>
      <c r="I103" s="965" t="s">
        <v>117</v>
      </c>
      <c r="J103" s="966">
        <f t="shared" si="61"/>
        <v>0</v>
      </c>
      <c r="K103" s="964" t="s">
        <v>117</v>
      </c>
      <c r="L103" s="965" t="s">
        <v>117</v>
      </c>
      <c r="M103" s="966">
        <f t="shared" si="85"/>
        <v>0</v>
      </c>
      <c r="N103" s="964" t="s">
        <v>117</v>
      </c>
      <c r="O103" s="965" t="s">
        <v>117</v>
      </c>
      <c r="P103" s="966">
        <f t="shared" si="86"/>
        <v>0</v>
      </c>
      <c r="Q103" s="964" t="s">
        <v>117</v>
      </c>
      <c r="R103" s="965" t="s">
        <v>117</v>
      </c>
      <c r="S103" s="966">
        <f t="shared" si="62"/>
        <v>0</v>
      </c>
      <c r="T103" s="964" t="s">
        <v>117</v>
      </c>
      <c r="U103" s="965">
        <v>1</v>
      </c>
      <c r="V103" s="966">
        <f t="shared" si="88"/>
        <v>1</v>
      </c>
      <c r="W103" s="964" t="s">
        <v>117</v>
      </c>
      <c r="X103" s="965" t="s">
        <v>117</v>
      </c>
      <c r="Y103" s="966">
        <f t="shared" si="89"/>
        <v>0</v>
      </c>
      <c r="Z103" s="956">
        <f t="shared" si="77"/>
        <v>0</v>
      </c>
      <c r="AA103" s="957">
        <f t="shared" si="78"/>
        <v>0</v>
      </c>
      <c r="AB103" s="958">
        <f t="shared" si="79"/>
        <v>0</v>
      </c>
      <c r="AC103" s="964" t="s">
        <v>117</v>
      </c>
      <c r="AD103" s="965" t="s">
        <v>117</v>
      </c>
      <c r="AE103" s="966">
        <f t="shared" si="82"/>
        <v>0</v>
      </c>
      <c r="AF103" s="956" t="s">
        <v>117</v>
      </c>
      <c r="AG103" s="957" t="s">
        <v>117</v>
      </c>
      <c r="AH103" s="966">
        <f t="shared" si="87"/>
        <v>0</v>
      </c>
      <c r="AI103" s="956" t="s">
        <v>117</v>
      </c>
      <c r="AJ103" s="957" t="s">
        <v>117</v>
      </c>
      <c r="AK103" s="958">
        <f t="shared" si="63"/>
        <v>0</v>
      </c>
      <c r="AL103" s="964">
        <v>1</v>
      </c>
      <c r="AM103" s="965" t="s">
        <v>117</v>
      </c>
      <c r="AN103" s="958">
        <f t="shared" ref="AN103:AN128" si="90">SUM(AL103:AM103)</f>
        <v>1</v>
      </c>
      <c r="AO103" s="956" t="s">
        <v>117</v>
      </c>
      <c r="AP103" s="957" t="s">
        <v>117</v>
      </c>
      <c r="AQ103" s="958">
        <f t="shared" ref="AQ103:AQ128" si="91">SUM(AO103:AP103)</f>
        <v>0</v>
      </c>
      <c r="AR103" s="956" t="s">
        <v>117</v>
      </c>
      <c r="AS103" s="957" t="s">
        <v>117</v>
      </c>
      <c r="AT103" s="958">
        <f t="shared" ref="AT103:AT128" si="92">SUM(AR103:AS103)</f>
        <v>0</v>
      </c>
      <c r="AU103" s="959">
        <f t="shared" ref="AU103:AU128" si="93">SUM(AL103,T103,AC103)</f>
        <v>1</v>
      </c>
      <c r="AV103" s="960">
        <f t="shared" ref="AV103:AV128" si="94">SUM(AM103,U103,AD103)</f>
        <v>1</v>
      </c>
      <c r="AW103" s="961">
        <f t="shared" ref="AW103:AW128" si="95">SUM(AU103:AV103)</f>
        <v>2</v>
      </c>
      <c r="AX103" s="959">
        <f t="shared" ref="AX103:AX128" si="96">SUM(AO103,W103,AF103)</f>
        <v>0</v>
      </c>
      <c r="AY103" s="960">
        <f t="shared" ref="AY103:AY128" si="97">SUM(AP103,X103,AG103)</f>
        <v>0</v>
      </c>
      <c r="AZ103" s="961">
        <f t="shared" ref="AZ103:AZ128" si="98">SUM(AX103:AY103)</f>
        <v>0</v>
      </c>
      <c r="BA103" s="959">
        <f t="shared" ref="BA103:BA128" si="99">SUM(AR103,Z103,AI103)</f>
        <v>0</v>
      </c>
      <c r="BB103" s="960">
        <f t="shared" ref="BB103:BB128" si="100">SUM(AS103,AA103,AJ103)</f>
        <v>0</v>
      </c>
      <c r="BC103" s="962">
        <f t="shared" ref="BC103:BC128" si="101">SUM(BA103:BB103)</f>
        <v>0</v>
      </c>
      <c r="BD103" s="963">
        <f t="shared" ref="BD103:BD128" si="102">SUM(BC103,AZ103,AW103)</f>
        <v>2</v>
      </c>
    </row>
    <row r="104" spans="1:56" x14ac:dyDescent="0.2">
      <c r="A104" s="955" t="s">
        <v>136</v>
      </c>
      <c r="B104" s="964" t="s">
        <v>117</v>
      </c>
      <c r="C104" s="965">
        <v>3</v>
      </c>
      <c r="D104" s="966">
        <f t="shared" si="83"/>
        <v>3</v>
      </c>
      <c r="E104" s="964" t="s">
        <v>117</v>
      </c>
      <c r="F104" s="965" t="s">
        <v>117</v>
      </c>
      <c r="G104" s="966">
        <f t="shared" si="84"/>
        <v>0</v>
      </c>
      <c r="H104" s="964" t="s">
        <v>117</v>
      </c>
      <c r="I104" s="965" t="s">
        <v>117</v>
      </c>
      <c r="J104" s="966">
        <f t="shared" si="61"/>
        <v>0</v>
      </c>
      <c r="K104" s="964" t="s">
        <v>117</v>
      </c>
      <c r="L104" s="965">
        <v>1</v>
      </c>
      <c r="M104" s="966">
        <f t="shared" si="85"/>
        <v>1</v>
      </c>
      <c r="N104" s="964" t="s">
        <v>117</v>
      </c>
      <c r="O104" s="965" t="s">
        <v>117</v>
      </c>
      <c r="P104" s="966">
        <f t="shared" si="86"/>
        <v>0</v>
      </c>
      <c r="Q104" s="964" t="s">
        <v>117</v>
      </c>
      <c r="R104" s="965" t="s">
        <v>117</v>
      </c>
      <c r="S104" s="966">
        <f t="shared" si="62"/>
        <v>0</v>
      </c>
      <c r="T104" s="964" t="s">
        <v>117</v>
      </c>
      <c r="U104" s="965">
        <v>4</v>
      </c>
      <c r="V104" s="966">
        <f t="shared" si="88"/>
        <v>4</v>
      </c>
      <c r="W104" s="964" t="s">
        <v>117</v>
      </c>
      <c r="X104" s="965" t="s">
        <v>117</v>
      </c>
      <c r="Y104" s="966">
        <f t="shared" si="89"/>
        <v>0</v>
      </c>
      <c r="Z104" s="956">
        <f t="shared" si="77"/>
        <v>0</v>
      </c>
      <c r="AA104" s="957">
        <f t="shared" si="78"/>
        <v>0</v>
      </c>
      <c r="AB104" s="958">
        <f t="shared" si="79"/>
        <v>0</v>
      </c>
      <c r="AC104" s="964" t="s">
        <v>117</v>
      </c>
      <c r="AD104" s="965">
        <v>1</v>
      </c>
      <c r="AE104" s="966">
        <f t="shared" si="82"/>
        <v>1</v>
      </c>
      <c r="AF104" s="956" t="s">
        <v>117</v>
      </c>
      <c r="AG104" s="957" t="s">
        <v>117</v>
      </c>
      <c r="AH104" s="966">
        <f t="shared" si="87"/>
        <v>0</v>
      </c>
      <c r="AI104" s="956" t="s">
        <v>117</v>
      </c>
      <c r="AJ104" s="957" t="s">
        <v>117</v>
      </c>
      <c r="AK104" s="958">
        <f t="shared" si="63"/>
        <v>0</v>
      </c>
      <c r="AL104" s="964" t="s">
        <v>117</v>
      </c>
      <c r="AM104" s="965" t="s">
        <v>117</v>
      </c>
      <c r="AN104" s="958">
        <f t="shared" si="90"/>
        <v>0</v>
      </c>
      <c r="AO104" s="956" t="s">
        <v>117</v>
      </c>
      <c r="AP104" s="957" t="s">
        <v>117</v>
      </c>
      <c r="AQ104" s="958">
        <f t="shared" si="91"/>
        <v>0</v>
      </c>
      <c r="AR104" s="956" t="s">
        <v>117</v>
      </c>
      <c r="AS104" s="957" t="s">
        <v>117</v>
      </c>
      <c r="AT104" s="958">
        <f t="shared" si="92"/>
        <v>0</v>
      </c>
      <c r="AU104" s="959">
        <f t="shared" si="93"/>
        <v>0</v>
      </c>
      <c r="AV104" s="960">
        <f t="shared" si="94"/>
        <v>5</v>
      </c>
      <c r="AW104" s="961">
        <f t="shared" si="95"/>
        <v>5</v>
      </c>
      <c r="AX104" s="959">
        <f t="shared" si="96"/>
        <v>0</v>
      </c>
      <c r="AY104" s="960">
        <f t="shared" si="97"/>
        <v>0</v>
      </c>
      <c r="AZ104" s="961">
        <f t="shared" si="98"/>
        <v>0</v>
      </c>
      <c r="BA104" s="959">
        <f t="shared" si="99"/>
        <v>0</v>
      </c>
      <c r="BB104" s="960">
        <f t="shared" si="100"/>
        <v>0</v>
      </c>
      <c r="BC104" s="962">
        <f t="shared" si="101"/>
        <v>0</v>
      </c>
      <c r="BD104" s="963">
        <f t="shared" si="102"/>
        <v>5</v>
      </c>
    </row>
    <row r="105" spans="1:56" x14ac:dyDescent="0.2">
      <c r="A105" s="955" t="s">
        <v>86</v>
      </c>
      <c r="B105" s="964">
        <v>2</v>
      </c>
      <c r="C105" s="965">
        <v>4</v>
      </c>
      <c r="D105" s="966">
        <f t="shared" si="83"/>
        <v>6</v>
      </c>
      <c r="E105" s="964" t="s">
        <v>117</v>
      </c>
      <c r="F105" s="965">
        <v>2</v>
      </c>
      <c r="G105" s="966">
        <f t="shared" si="84"/>
        <v>2</v>
      </c>
      <c r="H105" s="964" t="s">
        <v>117</v>
      </c>
      <c r="I105" s="965" t="s">
        <v>117</v>
      </c>
      <c r="J105" s="966">
        <f t="shared" si="61"/>
        <v>0</v>
      </c>
      <c r="K105" s="964">
        <v>2</v>
      </c>
      <c r="L105" s="965">
        <v>4</v>
      </c>
      <c r="M105" s="966">
        <f t="shared" si="85"/>
        <v>6</v>
      </c>
      <c r="N105" s="964" t="s">
        <v>117</v>
      </c>
      <c r="O105" s="965" t="s">
        <v>117</v>
      </c>
      <c r="P105" s="966">
        <f t="shared" si="86"/>
        <v>0</v>
      </c>
      <c r="Q105" s="964" t="s">
        <v>117</v>
      </c>
      <c r="R105" s="965" t="s">
        <v>117</v>
      </c>
      <c r="S105" s="966">
        <f t="shared" si="62"/>
        <v>0</v>
      </c>
      <c r="T105" s="964">
        <v>4</v>
      </c>
      <c r="U105" s="965">
        <v>8</v>
      </c>
      <c r="V105" s="966">
        <f t="shared" si="88"/>
        <v>12</v>
      </c>
      <c r="W105" s="964" t="s">
        <v>117</v>
      </c>
      <c r="X105" s="965">
        <v>2</v>
      </c>
      <c r="Y105" s="966">
        <f t="shared" si="89"/>
        <v>2</v>
      </c>
      <c r="Z105" s="956">
        <f t="shared" si="77"/>
        <v>0</v>
      </c>
      <c r="AA105" s="957">
        <f t="shared" si="78"/>
        <v>0</v>
      </c>
      <c r="AB105" s="958">
        <f t="shared" si="79"/>
        <v>0</v>
      </c>
      <c r="AC105" s="964" t="s">
        <v>117</v>
      </c>
      <c r="AD105" s="965">
        <v>6</v>
      </c>
      <c r="AE105" s="966">
        <f t="shared" si="82"/>
        <v>6</v>
      </c>
      <c r="AF105" s="956" t="s">
        <v>117</v>
      </c>
      <c r="AG105" s="957">
        <v>2</v>
      </c>
      <c r="AH105" s="966">
        <f t="shared" si="87"/>
        <v>2</v>
      </c>
      <c r="AI105" s="956" t="s">
        <v>117</v>
      </c>
      <c r="AJ105" s="957">
        <v>1</v>
      </c>
      <c r="AK105" s="958">
        <f t="shared" si="63"/>
        <v>1</v>
      </c>
      <c r="AL105" s="964">
        <v>3</v>
      </c>
      <c r="AM105" s="965">
        <v>4</v>
      </c>
      <c r="AN105" s="958">
        <f t="shared" si="90"/>
        <v>7</v>
      </c>
      <c r="AO105" s="956" t="s">
        <v>117</v>
      </c>
      <c r="AP105" s="957" t="s">
        <v>117</v>
      </c>
      <c r="AQ105" s="958">
        <f t="shared" si="91"/>
        <v>0</v>
      </c>
      <c r="AR105" s="956" t="s">
        <v>117</v>
      </c>
      <c r="AS105" s="957" t="s">
        <v>117</v>
      </c>
      <c r="AT105" s="958">
        <f t="shared" si="92"/>
        <v>0</v>
      </c>
      <c r="AU105" s="959">
        <f t="shared" si="93"/>
        <v>7</v>
      </c>
      <c r="AV105" s="960">
        <f t="shared" si="94"/>
        <v>18</v>
      </c>
      <c r="AW105" s="961">
        <f t="shared" si="95"/>
        <v>25</v>
      </c>
      <c r="AX105" s="959">
        <f t="shared" si="96"/>
        <v>0</v>
      </c>
      <c r="AY105" s="960">
        <f t="shared" si="97"/>
        <v>4</v>
      </c>
      <c r="AZ105" s="961">
        <f t="shared" si="98"/>
        <v>4</v>
      </c>
      <c r="BA105" s="959">
        <f t="shared" si="99"/>
        <v>0</v>
      </c>
      <c r="BB105" s="960">
        <f t="shared" si="100"/>
        <v>1</v>
      </c>
      <c r="BC105" s="962">
        <f t="shared" si="101"/>
        <v>1</v>
      </c>
      <c r="BD105" s="963">
        <f t="shared" si="102"/>
        <v>30</v>
      </c>
    </row>
    <row r="106" spans="1:56" x14ac:dyDescent="0.2">
      <c r="A106" s="955" t="s">
        <v>87</v>
      </c>
      <c r="B106" s="964">
        <v>7</v>
      </c>
      <c r="C106" s="965">
        <v>41</v>
      </c>
      <c r="D106" s="966">
        <f t="shared" si="83"/>
        <v>48</v>
      </c>
      <c r="E106" s="964" t="s">
        <v>117</v>
      </c>
      <c r="F106" s="965" t="s">
        <v>117</v>
      </c>
      <c r="G106" s="966">
        <f t="shared" si="84"/>
        <v>0</v>
      </c>
      <c r="H106" s="964" t="s">
        <v>117</v>
      </c>
      <c r="I106" s="965">
        <v>1</v>
      </c>
      <c r="J106" s="966">
        <f t="shared" si="61"/>
        <v>1</v>
      </c>
      <c r="K106" s="964">
        <v>4</v>
      </c>
      <c r="L106" s="965">
        <v>19</v>
      </c>
      <c r="M106" s="966">
        <f t="shared" si="85"/>
        <v>23</v>
      </c>
      <c r="N106" s="964" t="s">
        <v>117</v>
      </c>
      <c r="O106" s="965">
        <v>3</v>
      </c>
      <c r="P106" s="966">
        <f t="shared" si="86"/>
        <v>3</v>
      </c>
      <c r="Q106" s="964">
        <v>1</v>
      </c>
      <c r="R106" s="965">
        <v>3</v>
      </c>
      <c r="S106" s="966">
        <f t="shared" si="62"/>
        <v>4</v>
      </c>
      <c r="T106" s="964">
        <v>11</v>
      </c>
      <c r="U106" s="965">
        <v>60</v>
      </c>
      <c r="V106" s="966">
        <f t="shared" si="88"/>
        <v>71</v>
      </c>
      <c r="W106" s="964" t="s">
        <v>117</v>
      </c>
      <c r="X106" s="965">
        <v>3</v>
      </c>
      <c r="Y106" s="966">
        <f t="shared" si="89"/>
        <v>3</v>
      </c>
      <c r="Z106" s="956">
        <f t="shared" si="77"/>
        <v>1</v>
      </c>
      <c r="AA106" s="957">
        <f t="shared" si="78"/>
        <v>4</v>
      </c>
      <c r="AB106" s="958">
        <f t="shared" si="79"/>
        <v>5</v>
      </c>
      <c r="AC106" s="964">
        <v>11</v>
      </c>
      <c r="AD106" s="965">
        <v>53</v>
      </c>
      <c r="AE106" s="966">
        <f t="shared" si="82"/>
        <v>64</v>
      </c>
      <c r="AF106" s="956">
        <v>1</v>
      </c>
      <c r="AG106" s="957">
        <v>4</v>
      </c>
      <c r="AH106" s="966">
        <f t="shared" si="87"/>
        <v>5</v>
      </c>
      <c r="AI106" s="956">
        <v>1</v>
      </c>
      <c r="AJ106" s="957">
        <v>4</v>
      </c>
      <c r="AK106" s="958">
        <f t="shared" si="63"/>
        <v>5</v>
      </c>
      <c r="AL106" s="964">
        <v>7</v>
      </c>
      <c r="AM106" s="965">
        <v>31</v>
      </c>
      <c r="AN106" s="958">
        <f t="shared" si="90"/>
        <v>38</v>
      </c>
      <c r="AO106" s="956">
        <v>1</v>
      </c>
      <c r="AP106" s="957">
        <v>5</v>
      </c>
      <c r="AQ106" s="958">
        <f t="shared" si="91"/>
        <v>6</v>
      </c>
      <c r="AR106" s="956">
        <v>3</v>
      </c>
      <c r="AS106" s="957">
        <v>2</v>
      </c>
      <c r="AT106" s="958">
        <f t="shared" si="92"/>
        <v>5</v>
      </c>
      <c r="AU106" s="959">
        <f t="shared" si="93"/>
        <v>29</v>
      </c>
      <c r="AV106" s="960">
        <f t="shared" si="94"/>
        <v>144</v>
      </c>
      <c r="AW106" s="961">
        <f t="shared" si="95"/>
        <v>173</v>
      </c>
      <c r="AX106" s="959">
        <f t="shared" si="96"/>
        <v>2</v>
      </c>
      <c r="AY106" s="960">
        <f t="shared" si="97"/>
        <v>12</v>
      </c>
      <c r="AZ106" s="961">
        <f t="shared" si="98"/>
        <v>14</v>
      </c>
      <c r="BA106" s="959">
        <f t="shared" si="99"/>
        <v>5</v>
      </c>
      <c r="BB106" s="960">
        <f t="shared" si="100"/>
        <v>10</v>
      </c>
      <c r="BC106" s="962">
        <f t="shared" si="101"/>
        <v>15</v>
      </c>
      <c r="BD106" s="963">
        <f t="shared" si="102"/>
        <v>202</v>
      </c>
    </row>
    <row r="107" spans="1:56" x14ac:dyDescent="0.2">
      <c r="A107" s="955" t="s">
        <v>88</v>
      </c>
      <c r="B107" s="964" t="s">
        <v>117</v>
      </c>
      <c r="C107" s="965" t="s">
        <v>117</v>
      </c>
      <c r="D107" s="966">
        <f t="shared" si="83"/>
        <v>0</v>
      </c>
      <c r="E107" s="964">
        <v>1</v>
      </c>
      <c r="F107" s="965" t="s">
        <v>117</v>
      </c>
      <c r="G107" s="966">
        <f t="shared" si="84"/>
        <v>1</v>
      </c>
      <c r="H107" s="964" t="s">
        <v>117</v>
      </c>
      <c r="I107" s="965" t="s">
        <v>117</v>
      </c>
      <c r="J107" s="966">
        <f t="shared" si="61"/>
        <v>0</v>
      </c>
      <c r="K107" s="964">
        <v>5</v>
      </c>
      <c r="L107" s="965">
        <v>2</v>
      </c>
      <c r="M107" s="966">
        <f t="shared" si="85"/>
        <v>7</v>
      </c>
      <c r="N107" s="964" t="s">
        <v>117</v>
      </c>
      <c r="O107" s="965" t="s">
        <v>117</v>
      </c>
      <c r="P107" s="966">
        <f t="shared" si="86"/>
        <v>0</v>
      </c>
      <c r="Q107" s="964" t="s">
        <v>117</v>
      </c>
      <c r="R107" s="965" t="s">
        <v>117</v>
      </c>
      <c r="S107" s="966">
        <f t="shared" si="62"/>
        <v>0</v>
      </c>
      <c r="T107" s="964">
        <v>5</v>
      </c>
      <c r="U107" s="965">
        <v>2</v>
      </c>
      <c r="V107" s="966">
        <f t="shared" si="88"/>
        <v>7</v>
      </c>
      <c r="W107" s="964">
        <v>1</v>
      </c>
      <c r="X107" s="965" t="s">
        <v>117</v>
      </c>
      <c r="Y107" s="966">
        <f t="shared" si="89"/>
        <v>1</v>
      </c>
      <c r="Z107" s="956">
        <f t="shared" si="77"/>
        <v>0</v>
      </c>
      <c r="AA107" s="957">
        <f t="shared" si="78"/>
        <v>0</v>
      </c>
      <c r="AB107" s="958">
        <f t="shared" si="79"/>
        <v>0</v>
      </c>
      <c r="AC107" s="964" t="s">
        <v>117</v>
      </c>
      <c r="AD107" s="965">
        <v>3</v>
      </c>
      <c r="AE107" s="966">
        <f t="shared" si="82"/>
        <v>3</v>
      </c>
      <c r="AF107" s="956" t="s">
        <v>117</v>
      </c>
      <c r="AG107" s="957" t="s">
        <v>117</v>
      </c>
      <c r="AH107" s="966">
        <f t="shared" si="87"/>
        <v>0</v>
      </c>
      <c r="AI107" s="956" t="s">
        <v>117</v>
      </c>
      <c r="AJ107" s="957" t="s">
        <v>117</v>
      </c>
      <c r="AK107" s="958">
        <f t="shared" si="63"/>
        <v>0</v>
      </c>
      <c r="AL107" s="964" t="s">
        <v>117</v>
      </c>
      <c r="AM107" s="965" t="s">
        <v>117</v>
      </c>
      <c r="AN107" s="958">
        <f t="shared" si="90"/>
        <v>0</v>
      </c>
      <c r="AO107" s="956" t="s">
        <v>117</v>
      </c>
      <c r="AP107" s="957" t="s">
        <v>117</v>
      </c>
      <c r="AQ107" s="958">
        <f t="shared" si="91"/>
        <v>0</v>
      </c>
      <c r="AR107" s="956" t="s">
        <v>117</v>
      </c>
      <c r="AS107" s="957" t="s">
        <v>117</v>
      </c>
      <c r="AT107" s="958">
        <f t="shared" si="92"/>
        <v>0</v>
      </c>
      <c r="AU107" s="959">
        <f t="shared" si="93"/>
        <v>5</v>
      </c>
      <c r="AV107" s="960">
        <f t="shared" si="94"/>
        <v>5</v>
      </c>
      <c r="AW107" s="961">
        <f t="shared" si="95"/>
        <v>10</v>
      </c>
      <c r="AX107" s="959">
        <f t="shared" si="96"/>
        <v>1</v>
      </c>
      <c r="AY107" s="960">
        <f t="shared" si="97"/>
        <v>0</v>
      </c>
      <c r="AZ107" s="961">
        <f t="shared" si="98"/>
        <v>1</v>
      </c>
      <c r="BA107" s="959">
        <f t="shared" si="99"/>
        <v>0</v>
      </c>
      <c r="BB107" s="960">
        <f t="shared" si="100"/>
        <v>0</v>
      </c>
      <c r="BC107" s="962">
        <f t="shared" si="101"/>
        <v>0</v>
      </c>
      <c r="BD107" s="963">
        <f t="shared" si="102"/>
        <v>11</v>
      </c>
    </row>
    <row r="108" spans="1:56" x14ac:dyDescent="0.2">
      <c r="A108" s="955" t="s">
        <v>89</v>
      </c>
      <c r="B108" s="956">
        <v>1</v>
      </c>
      <c r="C108" s="967">
        <v>10</v>
      </c>
      <c r="D108" s="958">
        <f t="shared" si="83"/>
        <v>11</v>
      </c>
      <c r="E108" s="956" t="s">
        <v>117</v>
      </c>
      <c r="F108" s="967">
        <v>2</v>
      </c>
      <c r="G108" s="958">
        <f t="shared" si="84"/>
        <v>2</v>
      </c>
      <c r="H108" s="956">
        <v>1</v>
      </c>
      <c r="I108" s="967">
        <v>2</v>
      </c>
      <c r="J108" s="966">
        <f t="shared" si="61"/>
        <v>3</v>
      </c>
      <c r="K108" s="956">
        <v>6</v>
      </c>
      <c r="L108" s="967">
        <v>9</v>
      </c>
      <c r="M108" s="958">
        <f t="shared" si="85"/>
        <v>15</v>
      </c>
      <c r="N108" s="956" t="s">
        <v>117</v>
      </c>
      <c r="O108" s="967" t="s">
        <v>117</v>
      </c>
      <c r="P108" s="958">
        <f t="shared" si="86"/>
        <v>0</v>
      </c>
      <c r="Q108" s="956" t="s">
        <v>117</v>
      </c>
      <c r="R108" s="967" t="s">
        <v>117</v>
      </c>
      <c r="S108" s="966">
        <f t="shared" si="62"/>
        <v>0</v>
      </c>
      <c r="T108" s="956">
        <v>7</v>
      </c>
      <c r="U108" s="967">
        <v>19</v>
      </c>
      <c r="V108" s="958">
        <f t="shared" si="88"/>
        <v>26</v>
      </c>
      <c r="W108" s="956" t="s">
        <v>117</v>
      </c>
      <c r="X108" s="967">
        <v>2</v>
      </c>
      <c r="Y108" s="958">
        <f t="shared" si="89"/>
        <v>2</v>
      </c>
      <c r="Z108" s="956">
        <f t="shared" si="77"/>
        <v>1</v>
      </c>
      <c r="AA108" s="957">
        <f t="shared" si="78"/>
        <v>2</v>
      </c>
      <c r="AB108" s="958">
        <f t="shared" si="79"/>
        <v>3</v>
      </c>
      <c r="AC108" s="956">
        <v>4</v>
      </c>
      <c r="AD108" s="967">
        <v>12</v>
      </c>
      <c r="AE108" s="958">
        <f t="shared" si="82"/>
        <v>16</v>
      </c>
      <c r="AF108" s="956" t="s">
        <v>117</v>
      </c>
      <c r="AG108" s="957">
        <v>1</v>
      </c>
      <c r="AH108" s="966">
        <f t="shared" si="87"/>
        <v>1</v>
      </c>
      <c r="AI108" s="956">
        <v>1</v>
      </c>
      <c r="AJ108" s="957">
        <v>1</v>
      </c>
      <c r="AK108" s="958">
        <f t="shared" si="63"/>
        <v>2</v>
      </c>
      <c r="AL108" s="964">
        <v>5</v>
      </c>
      <c r="AM108" s="965">
        <v>16</v>
      </c>
      <c r="AN108" s="958">
        <f t="shared" si="90"/>
        <v>21</v>
      </c>
      <c r="AO108" s="956" t="s">
        <v>117</v>
      </c>
      <c r="AP108" s="957" t="s">
        <v>117</v>
      </c>
      <c r="AQ108" s="958">
        <f t="shared" si="91"/>
        <v>0</v>
      </c>
      <c r="AR108" s="956" t="s">
        <v>117</v>
      </c>
      <c r="AS108" s="957" t="s">
        <v>117</v>
      </c>
      <c r="AT108" s="958">
        <f t="shared" si="92"/>
        <v>0</v>
      </c>
      <c r="AU108" s="959">
        <f t="shared" si="93"/>
        <v>16</v>
      </c>
      <c r="AV108" s="960">
        <f t="shared" si="94"/>
        <v>47</v>
      </c>
      <c r="AW108" s="961">
        <f t="shared" si="95"/>
        <v>63</v>
      </c>
      <c r="AX108" s="959">
        <f t="shared" si="96"/>
        <v>0</v>
      </c>
      <c r="AY108" s="960">
        <f t="shared" si="97"/>
        <v>3</v>
      </c>
      <c r="AZ108" s="961">
        <f t="shared" si="98"/>
        <v>3</v>
      </c>
      <c r="BA108" s="959">
        <f t="shared" si="99"/>
        <v>2</v>
      </c>
      <c r="BB108" s="960">
        <f t="shared" si="100"/>
        <v>3</v>
      </c>
      <c r="BC108" s="962">
        <f t="shared" si="101"/>
        <v>5</v>
      </c>
      <c r="BD108" s="963">
        <f t="shared" si="102"/>
        <v>71</v>
      </c>
    </row>
    <row r="109" spans="1:56" x14ac:dyDescent="0.2">
      <c r="A109" s="955" t="s">
        <v>143</v>
      </c>
      <c r="B109" s="964">
        <v>1</v>
      </c>
      <c r="C109" s="965" t="s">
        <v>117</v>
      </c>
      <c r="D109" s="958">
        <f t="shared" si="83"/>
        <v>1</v>
      </c>
      <c r="E109" s="964" t="s">
        <v>117</v>
      </c>
      <c r="F109" s="965" t="s">
        <v>117</v>
      </c>
      <c r="G109" s="958">
        <f t="shared" si="84"/>
        <v>0</v>
      </c>
      <c r="H109" s="964" t="s">
        <v>117</v>
      </c>
      <c r="I109" s="965" t="s">
        <v>117</v>
      </c>
      <c r="J109" s="966">
        <f t="shared" si="61"/>
        <v>0</v>
      </c>
      <c r="K109" s="964" t="s">
        <v>117</v>
      </c>
      <c r="L109" s="965" t="s">
        <v>117</v>
      </c>
      <c r="M109" s="958">
        <f t="shared" si="85"/>
        <v>0</v>
      </c>
      <c r="N109" s="964" t="s">
        <v>117</v>
      </c>
      <c r="O109" s="965" t="s">
        <v>117</v>
      </c>
      <c r="P109" s="958">
        <f t="shared" si="86"/>
        <v>0</v>
      </c>
      <c r="Q109" s="964" t="s">
        <v>117</v>
      </c>
      <c r="R109" s="965" t="s">
        <v>117</v>
      </c>
      <c r="S109" s="966">
        <f t="shared" si="62"/>
        <v>0</v>
      </c>
      <c r="T109" s="964">
        <v>1</v>
      </c>
      <c r="U109" s="965" t="s">
        <v>117</v>
      </c>
      <c r="V109" s="958">
        <f t="shared" si="88"/>
        <v>1</v>
      </c>
      <c r="W109" s="964" t="s">
        <v>117</v>
      </c>
      <c r="X109" s="965" t="s">
        <v>117</v>
      </c>
      <c r="Y109" s="958">
        <f t="shared" si="89"/>
        <v>0</v>
      </c>
      <c r="Z109" s="956">
        <f t="shared" si="77"/>
        <v>0</v>
      </c>
      <c r="AA109" s="957">
        <f t="shared" si="78"/>
        <v>0</v>
      </c>
      <c r="AB109" s="958">
        <f t="shared" si="79"/>
        <v>0</v>
      </c>
      <c r="AC109" s="964" t="s">
        <v>117</v>
      </c>
      <c r="AD109" s="965" t="s">
        <v>117</v>
      </c>
      <c r="AE109" s="958">
        <f t="shared" si="82"/>
        <v>0</v>
      </c>
      <c r="AF109" s="956" t="s">
        <v>117</v>
      </c>
      <c r="AG109" s="957" t="s">
        <v>117</v>
      </c>
      <c r="AH109" s="966">
        <f t="shared" si="87"/>
        <v>0</v>
      </c>
      <c r="AI109" s="956" t="s">
        <v>117</v>
      </c>
      <c r="AJ109" s="957" t="s">
        <v>117</v>
      </c>
      <c r="AK109" s="958">
        <f t="shared" si="63"/>
        <v>0</v>
      </c>
      <c r="AL109" s="964" t="s">
        <v>117</v>
      </c>
      <c r="AM109" s="965" t="s">
        <v>117</v>
      </c>
      <c r="AN109" s="958">
        <f t="shared" si="90"/>
        <v>0</v>
      </c>
      <c r="AO109" s="956" t="s">
        <v>117</v>
      </c>
      <c r="AP109" s="957" t="s">
        <v>117</v>
      </c>
      <c r="AQ109" s="958">
        <f t="shared" si="91"/>
        <v>0</v>
      </c>
      <c r="AR109" s="956" t="s">
        <v>117</v>
      </c>
      <c r="AS109" s="957" t="s">
        <v>117</v>
      </c>
      <c r="AT109" s="958">
        <f t="shared" si="92"/>
        <v>0</v>
      </c>
      <c r="AU109" s="959">
        <f t="shared" si="93"/>
        <v>1</v>
      </c>
      <c r="AV109" s="960">
        <f t="shared" si="94"/>
        <v>0</v>
      </c>
      <c r="AW109" s="961">
        <f t="shared" si="95"/>
        <v>1</v>
      </c>
      <c r="AX109" s="959">
        <f t="shared" si="96"/>
        <v>0</v>
      </c>
      <c r="AY109" s="960">
        <f t="shared" si="97"/>
        <v>0</v>
      </c>
      <c r="AZ109" s="961">
        <f t="shared" si="98"/>
        <v>0</v>
      </c>
      <c r="BA109" s="959">
        <f t="shared" si="99"/>
        <v>0</v>
      </c>
      <c r="BB109" s="960">
        <f t="shared" si="100"/>
        <v>0</v>
      </c>
      <c r="BC109" s="962">
        <f t="shared" si="101"/>
        <v>0</v>
      </c>
      <c r="BD109" s="963">
        <f t="shared" si="102"/>
        <v>1</v>
      </c>
    </row>
    <row r="110" spans="1:56" x14ac:dyDescent="0.2">
      <c r="A110" s="955" t="s">
        <v>90</v>
      </c>
      <c r="B110" s="964" t="s">
        <v>117</v>
      </c>
      <c r="C110" s="965" t="s">
        <v>117</v>
      </c>
      <c r="D110" s="958">
        <f t="shared" si="83"/>
        <v>0</v>
      </c>
      <c r="E110" s="964" t="s">
        <v>117</v>
      </c>
      <c r="F110" s="965" t="s">
        <v>117</v>
      </c>
      <c r="G110" s="958">
        <f t="shared" si="84"/>
        <v>0</v>
      </c>
      <c r="H110" s="964" t="s">
        <v>117</v>
      </c>
      <c r="I110" s="965" t="s">
        <v>117</v>
      </c>
      <c r="J110" s="966">
        <f t="shared" si="61"/>
        <v>0</v>
      </c>
      <c r="K110" s="964">
        <v>1</v>
      </c>
      <c r="L110" s="965">
        <v>1</v>
      </c>
      <c r="M110" s="958">
        <f t="shared" si="85"/>
        <v>2</v>
      </c>
      <c r="N110" s="964" t="s">
        <v>117</v>
      </c>
      <c r="O110" s="965" t="s">
        <v>117</v>
      </c>
      <c r="P110" s="958">
        <f t="shared" si="86"/>
        <v>0</v>
      </c>
      <c r="Q110" s="964" t="s">
        <v>117</v>
      </c>
      <c r="R110" s="965" t="s">
        <v>117</v>
      </c>
      <c r="S110" s="966">
        <f t="shared" si="62"/>
        <v>0</v>
      </c>
      <c r="T110" s="964">
        <v>1</v>
      </c>
      <c r="U110" s="965">
        <v>1</v>
      </c>
      <c r="V110" s="958">
        <f t="shared" si="88"/>
        <v>2</v>
      </c>
      <c r="W110" s="964" t="s">
        <v>117</v>
      </c>
      <c r="X110" s="965" t="s">
        <v>117</v>
      </c>
      <c r="Y110" s="958">
        <f t="shared" si="89"/>
        <v>0</v>
      </c>
      <c r="Z110" s="956">
        <f t="shared" si="77"/>
        <v>0</v>
      </c>
      <c r="AA110" s="957">
        <f t="shared" si="78"/>
        <v>0</v>
      </c>
      <c r="AB110" s="958">
        <f t="shared" si="79"/>
        <v>0</v>
      </c>
      <c r="AC110" s="964">
        <v>3</v>
      </c>
      <c r="AD110" s="965" t="s">
        <v>117</v>
      </c>
      <c r="AE110" s="958">
        <f t="shared" si="82"/>
        <v>3</v>
      </c>
      <c r="AF110" s="956" t="s">
        <v>117</v>
      </c>
      <c r="AG110" s="957" t="s">
        <v>117</v>
      </c>
      <c r="AH110" s="966">
        <f t="shared" si="87"/>
        <v>0</v>
      </c>
      <c r="AI110" s="956" t="s">
        <v>117</v>
      </c>
      <c r="AJ110" s="957" t="s">
        <v>117</v>
      </c>
      <c r="AK110" s="958">
        <f t="shared" si="63"/>
        <v>0</v>
      </c>
      <c r="AL110" s="964">
        <v>1</v>
      </c>
      <c r="AM110" s="965" t="s">
        <v>117</v>
      </c>
      <c r="AN110" s="958">
        <f t="shared" si="90"/>
        <v>1</v>
      </c>
      <c r="AO110" s="956" t="s">
        <v>117</v>
      </c>
      <c r="AP110" s="957" t="s">
        <v>117</v>
      </c>
      <c r="AQ110" s="958">
        <f t="shared" si="91"/>
        <v>0</v>
      </c>
      <c r="AR110" s="956" t="s">
        <v>117</v>
      </c>
      <c r="AS110" s="957" t="s">
        <v>117</v>
      </c>
      <c r="AT110" s="958">
        <f t="shared" si="92"/>
        <v>0</v>
      </c>
      <c r="AU110" s="959">
        <f t="shared" si="93"/>
        <v>5</v>
      </c>
      <c r="AV110" s="960">
        <f t="shared" si="94"/>
        <v>1</v>
      </c>
      <c r="AW110" s="961">
        <f t="shared" si="95"/>
        <v>6</v>
      </c>
      <c r="AX110" s="959">
        <f t="shared" si="96"/>
        <v>0</v>
      </c>
      <c r="AY110" s="960">
        <f t="shared" si="97"/>
        <v>0</v>
      </c>
      <c r="AZ110" s="961">
        <f t="shared" si="98"/>
        <v>0</v>
      </c>
      <c r="BA110" s="959">
        <f t="shared" si="99"/>
        <v>0</v>
      </c>
      <c r="BB110" s="960">
        <f t="shared" si="100"/>
        <v>0</v>
      </c>
      <c r="BC110" s="962">
        <f t="shared" si="101"/>
        <v>0</v>
      </c>
      <c r="BD110" s="963">
        <f t="shared" si="102"/>
        <v>6</v>
      </c>
    </row>
    <row r="111" spans="1:56" x14ac:dyDescent="0.2">
      <c r="A111" s="955" t="s">
        <v>91</v>
      </c>
      <c r="B111" s="964">
        <v>5</v>
      </c>
      <c r="C111" s="965" t="s">
        <v>117</v>
      </c>
      <c r="D111" s="958">
        <f t="shared" si="83"/>
        <v>5</v>
      </c>
      <c r="E111" s="964" t="s">
        <v>117</v>
      </c>
      <c r="F111" s="965" t="s">
        <v>117</v>
      </c>
      <c r="G111" s="958">
        <f t="shared" si="84"/>
        <v>0</v>
      </c>
      <c r="H111" s="964" t="s">
        <v>117</v>
      </c>
      <c r="I111" s="965" t="s">
        <v>117</v>
      </c>
      <c r="J111" s="966">
        <f t="shared" si="61"/>
        <v>0</v>
      </c>
      <c r="K111" s="964">
        <v>5</v>
      </c>
      <c r="L111" s="965" t="s">
        <v>117</v>
      </c>
      <c r="M111" s="958">
        <f t="shared" si="85"/>
        <v>5</v>
      </c>
      <c r="N111" s="964">
        <v>1</v>
      </c>
      <c r="O111" s="965" t="s">
        <v>117</v>
      </c>
      <c r="P111" s="958">
        <f t="shared" si="86"/>
        <v>1</v>
      </c>
      <c r="Q111" s="964" t="s">
        <v>117</v>
      </c>
      <c r="R111" s="965" t="s">
        <v>117</v>
      </c>
      <c r="S111" s="966">
        <f t="shared" si="62"/>
        <v>0</v>
      </c>
      <c r="T111" s="964">
        <v>10</v>
      </c>
      <c r="U111" s="965" t="s">
        <v>117</v>
      </c>
      <c r="V111" s="958">
        <f t="shared" si="88"/>
        <v>10</v>
      </c>
      <c r="W111" s="964">
        <v>1</v>
      </c>
      <c r="X111" s="965" t="s">
        <v>117</v>
      </c>
      <c r="Y111" s="958">
        <f t="shared" si="89"/>
        <v>1</v>
      </c>
      <c r="Z111" s="956">
        <f t="shared" si="77"/>
        <v>0</v>
      </c>
      <c r="AA111" s="957">
        <f t="shared" si="78"/>
        <v>0</v>
      </c>
      <c r="AB111" s="958">
        <f t="shared" si="79"/>
        <v>0</v>
      </c>
      <c r="AC111" s="964">
        <v>8</v>
      </c>
      <c r="AD111" s="965" t="s">
        <v>117</v>
      </c>
      <c r="AE111" s="958">
        <f t="shared" si="82"/>
        <v>8</v>
      </c>
      <c r="AF111" s="956" t="s">
        <v>117</v>
      </c>
      <c r="AG111" s="957" t="s">
        <v>117</v>
      </c>
      <c r="AH111" s="966">
        <f t="shared" si="87"/>
        <v>0</v>
      </c>
      <c r="AI111" s="956">
        <v>1</v>
      </c>
      <c r="AJ111" s="957" t="s">
        <v>117</v>
      </c>
      <c r="AK111" s="958">
        <f t="shared" si="63"/>
        <v>1</v>
      </c>
      <c r="AL111" s="964">
        <v>7</v>
      </c>
      <c r="AM111" s="965" t="s">
        <v>117</v>
      </c>
      <c r="AN111" s="958">
        <f t="shared" si="90"/>
        <v>7</v>
      </c>
      <c r="AO111" s="956" t="s">
        <v>117</v>
      </c>
      <c r="AP111" s="957" t="s">
        <v>117</v>
      </c>
      <c r="AQ111" s="958">
        <f t="shared" si="91"/>
        <v>0</v>
      </c>
      <c r="AR111" s="956" t="s">
        <v>117</v>
      </c>
      <c r="AS111" s="957" t="s">
        <v>117</v>
      </c>
      <c r="AT111" s="958">
        <f t="shared" si="92"/>
        <v>0</v>
      </c>
      <c r="AU111" s="959">
        <f t="shared" si="93"/>
        <v>25</v>
      </c>
      <c r="AV111" s="960">
        <f t="shared" si="94"/>
        <v>0</v>
      </c>
      <c r="AW111" s="961">
        <f t="shared" si="95"/>
        <v>25</v>
      </c>
      <c r="AX111" s="959">
        <f t="shared" si="96"/>
        <v>1</v>
      </c>
      <c r="AY111" s="960">
        <f t="shared" si="97"/>
        <v>0</v>
      </c>
      <c r="AZ111" s="961">
        <f t="shared" si="98"/>
        <v>1</v>
      </c>
      <c r="BA111" s="959">
        <f t="shared" si="99"/>
        <v>1</v>
      </c>
      <c r="BB111" s="960">
        <f t="shared" si="100"/>
        <v>0</v>
      </c>
      <c r="BC111" s="962">
        <f t="shared" si="101"/>
        <v>1</v>
      </c>
      <c r="BD111" s="963">
        <f t="shared" si="102"/>
        <v>27</v>
      </c>
    </row>
    <row r="112" spans="1:56" x14ac:dyDescent="0.2">
      <c r="A112" s="955" t="s">
        <v>92</v>
      </c>
      <c r="B112" s="964">
        <v>2</v>
      </c>
      <c r="C112" s="965" t="s">
        <v>117</v>
      </c>
      <c r="D112" s="958">
        <f t="shared" si="83"/>
        <v>2</v>
      </c>
      <c r="E112" s="964" t="s">
        <v>117</v>
      </c>
      <c r="F112" s="965" t="s">
        <v>117</v>
      </c>
      <c r="G112" s="958">
        <f t="shared" si="84"/>
        <v>0</v>
      </c>
      <c r="H112" s="964" t="s">
        <v>117</v>
      </c>
      <c r="I112" s="965" t="s">
        <v>117</v>
      </c>
      <c r="J112" s="966">
        <f t="shared" si="61"/>
        <v>0</v>
      </c>
      <c r="K112" s="964" t="s">
        <v>117</v>
      </c>
      <c r="L112" s="965" t="s">
        <v>117</v>
      </c>
      <c r="M112" s="958">
        <f t="shared" si="85"/>
        <v>0</v>
      </c>
      <c r="N112" s="964" t="s">
        <v>117</v>
      </c>
      <c r="O112" s="965" t="s">
        <v>117</v>
      </c>
      <c r="P112" s="958">
        <f t="shared" si="86"/>
        <v>0</v>
      </c>
      <c r="Q112" s="964" t="s">
        <v>117</v>
      </c>
      <c r="R112" s="965" t="s">
        <v>117</v>
      </c>
      <c r="S112" s="966">
        <f t="shared" si="62"/>
        <v>0</v>
      </c>
      <c r="T112" s="964">
        <v>2</v>
      </c>
      <c r="U112" s="965" t="s">
        <v>117</v>
      </c>
      <c r="V112" s="958">
        <f t="shared" si="88"/>
        <v>2</v>
      </c>
      <c r="W112" s="964" t="s">
        <v>117</v>
      </c>
      <c r="X112" s="965" t="s">
        <v>117</v>
      </c>
      <c r="Y112" s="958">
        <f t="shared" si="89"/>
        <v>0</v>
      </c>
      <c r="Z112" s="956">
        <f t="shared" si="77"/>
        <v>0</v>
      </c>
      <c r="AA112" s="957">
        <f t="shared" si="78"/>
        <v>0</v>
      </c>
      <c r="AB112" s="958">
        <f t="shared" si="79"/>
        <v>0</v>
      </c>
      <c r="AC112" s="964">
        <v>2</v>
      </c>
      <c r="AD112" s="965">
        <v>1</v>
      </c>
      <c r="AE112" s="958">
        <f t="shared" si="82"/>
        <v>3</v>
      </c>
      <c r="AF112" s="956" t="s">
        <v>117</v>
      </c>
      <c r="AG112" s="957" t="s">
        <v>117</v>
      </c>
      <c r="AH112" s="966">
        <f t="shared" si="87"/>
        <v>0</v>
      </c>
      <c r="AI112" s="956" t="s">
        <v>117</v>
      </c>
      <c r="AJ112" s="957">
        <v>1</v>
      </c>
      <c r="AK112" s="958">
        <f t="shared" si="63"/>
        <v>1</v>
      </c>
      <c r="AL112" s="964">
        <v>1</v>
      </c>
      <c r="AM112" s="965">
        <v>1</v>
      </c>
      <c r="AN112" s="958">
        <f t="shared" si="90"/>
        <v>2</v>
      </c>
      <c r="AO112" s="956" t="s">
        <v>117</v>
      </c>
      <c r="AP112" s="957" t="s">
        <v>117</v>
      </c>
      <c r="AQ112" s="958">
        <f t="shared" si="91"/>
        <v>0</v>
      </c>
      <c r="AR112" s="956" t="s">
        <v>117</v>
      </c>
      <c r="AS112" s="957" t="s">
        <v>117</v>
      </c>
      <c r="AT112" s="958">
        <f t="shared" si="92"/>
        <v>0</v>
      </c>
      <c r="AU112" s="959">
        <f t="shared" si="93"/>
        <v>5</v>
      </c>
      <c r="AV112" s="960">
        <f t="shared" si="94"/>
        <v>2</v>
      </c>
      <c r="AW112" s="961">
        <f t="shared" si="95"/>
        <v>7</v>
      </c>
      <c r="AX112" s="959">
        <f t="shared" si="96"/>
        <v>0</v>
      </c>
      <c r="AY112" s="960">
        <f t="shared" si="97"/>
        <v>0</v>
      </c>
      <c r="AZ112" s="961">
        <f t="shared" si="98"/>
        <v>0</v>
      </c>
      <c r="BA112" s="959">
        <f t="shared" si="99"/>
        <v>0</v>
      </c>
      <c r="BB112" s="960">
        <f t="shared" si="100"/>
        <v>1</v>
      </c>
      <c r="BC112" s="962">
        <f t="shared" si="101"/>
        <v>1</v>
      </c>
      <c r="BD112" s="963">
        <f t="shared" si="102"/>
        <v>8</v>
      </c>
    </row>
    <row r="113" spans="1:56" x14ac:dyDescent="0.2">
      <c r="A113" s="955" t="s">
        <v>93</v>
      </c>
      <c r="B113" s="964" t="s">
        <v>117</v>
      </c>
      <c r="C113" s="965">
        <v>1</v>
      </c>
      <c r="D113" s="958">
        <f t="shared" si="83"/>
        <v>1</v>
      </c>
      <c r="E113" s="964" t="s">
        <v>117</v>
      </c>
      <c r="F113" s="965" t="s">
        <v>117</v>
      </c>
      <c r="G113" s="958">
        <f t="shared" si="84"/>
        <v>0</v>
      </c>
      <c r="H113" s="964" t="s">
        <v>117</v>
      </c>
      <c r="I113" s="965" t="s">
        <v>117</v>
      </c>
      <c r="J113" s="966">
        <f t="shared" si="61"/>
        <v>0</v>
      </c>
      <c r="K113" s="964">
        <v>1</v>
      </c>
      <c r="L113" s="965">
        <v>2</v>
      </c>
      <c r="M113" s="958">
        <f t="shared" si="85"/>
        <v>3</v>
      </c>
      <c r="N113" s="964" t="s">
        <v>117</v>
      </c>
      <c r="O113" s="965">
        <v>1</v>
      </c>
      <c r="P113" s="958">
        <f t="shared" si="86"/>
        <v>1</v>
      </c>
      <c r="Q113" s="964" t="s">
        <v>117</v>
      </c>
      <c r="R113" s="965">
        <v>1</v>
      </c>
      <c r="S113" s="966">
        <f t="shared" si="62"/>
        <v>1</v>
      </c>
      <c r="T113" s="964">
        <v>1</v>
      </c>
      <c r="U113" s="965">
        <v>3</v>
      </c>
      <c r="V113" s="958">
        <f t="shared" si="88"/>
        <v>4</v>
      </c>
      <c r="W113" s="964" t="s">
        <v>117</v>
      </c>
      <c r="X113" s="965">
        <v>1</v>
      </c>
      <c r="Y113" s="958">
        <f t="shared" si="89"/>
        <v>1</v>
      </c>
      <c r="Z113" s="956">
        <f t="shared" si="77"/>
        <v>0</v>
      </c>
      <c r="AA113" s="957">
        <f t="shared" si="78"/>
        <v>1</v>
      </c>
      <c r="AB113" s="958">
        <f t="shared" si="79"/>
        <v>1</v>
      </c>
      <c r="AC113" s="964">
        <v>1</v>
      </c>
      <c r="AD113" s="965" t="s">
        <v>117</v>
      </c>
      <c r="AE113" s="958">
        <f t="shared" si="82"/>
        <v>1</v>
      </c>
      <c r="AF113" s="956" t="s">
        <v>117</v>
      </c>
      <c r="AG113" s="957" t="s">
        <v>117</v>
      </c>
      <c r="AH113" s="966">
        <f t="shared" si="87"/>
        <v>0</v>
      </c>
      <c r="AI113" s="956" t="s">
        <v>117</v>
      </c>
      <c r="AJ113" s="957" t="s">
        <v>117</v>
      </c>
      <c r="AK113" s="958">
        <f t="shared" si="63"/>
        <v>0</v>
      </c>
      <c r="AL113" s="964" t="s">
        <v>117</v>
      </c>
      <c r="AM113" s="965">
        <v>1</v>
      </c>
      <c r="AN113" s="958">
        <f t="shared" si="90"/>
        <v>1</v>
      </c>
      <c r="AO113" s="956" t="s">
        <v>117</v>
      </c>
      <c r="AP113" s="957" t="s">
        <v>117</v>
      </c>
      <c r="AQ113" s="958">
        <f t="shared" si="91"/>
        <v>0</v>
      </c>
      <c r="AR113" s="956" t="s">
        <v>117</v>
      </c>
      <c r="AS113" s="957" t="s">
        <v>117</v>
      </c>
      <c r="AT113" s="958">
        <f t="shared" si="92"/>
        <v>0</v>
      </c>
      <c r="AU113" s="959">
        <f t="shared" si="93"/>
        <v>2</v>
      </c>
      <c r="AV113" s="960">
        <f t="shared" si="94"/>
        <v>4</v>
      </c>
      <c r="AW113" s="961">
        <f t="shared" si="95"/>
        <v>6</v>
      </c>
      <c r="AX113" s="959">
        <f t="shared" si="96"/>
        <v>0</v>
      </c>
      <c r="AY113" s="960">
        <f t="shared" si="97"/>
        <v>1</v>
      </c>
      <c r="AZ113" s="961">
        <f t="shared" si="98"/>
        <v>1</v>
      </c>
      <c r="BA113" s="959">
        <f t="shared" si="99"/>
        <v>0</v>
      </c>
      <c r="BB113" s="960">
        <f t="shared" si="100"/>
        <v>1</v>
      </c>
      <c r="BC113" s="962">
        <f t="shared" si="101"/>
        <v>1</v>
      </c>
      <c r="BD113" s="963">
        <f t="shared" si="102"/>
        <v>8</v>
      </c>
    </row>
    <row r="114" spans="1:56" x14ac:dyDescent="0.2">
      <c r="A114" s="955" t="s">
        <v>94</v>
      </c>
      <c r="B114" s="964" t="s">
        <v>117</v>
      </c>
      <c r="C114" s="965">
        <v>1</v>
      </c>
      <c r="D114" s="958">
        <f t="shared" si="83"/>
        <v>1</v>
      </c>
      <c r="E114" s="964" t="s">
        <v>117</v>
      </c>
      <c r="F114" s="965" t="s">
        <v>117</v>
      </c>
      <c r="G114" s="958">
        <f t="shared" si="84"/>
        <v>0</v>
      </c>
      <c r="H114" s="964" t="s">
        <v>117</v>
      </c>
      <c r="I114" s="965" t="s">
        <v>117</v>
      </c>
      <c r="J114" s="966">
        <f t="shared" si="61"/>
        <v>0</v>
      </c>
      <c r="K114" s="964" t="s">
        <v>117</v>
      </c>
      <c r="L114" s="965" t="s">
        <v>117</v>
      </c>
      <c r="M114" s="958">
        <f t="shared" si="85"/>
        <v>0</v>
      </c>
      <c r="N114" s="964" t="s">
        <v>117</v>
      </c>
      <c r="O114" s="965" t="s">
        <v>117</v>
      </c>
      <c r="P114" s="958">
        <f t="shared" si="86"/>
        <v>0</v>
      </c>
      <c r="Q114" s="964" t="s">
        <v>117</v>
      </c>
      <c r="R114" s="965" t="s">
        <v>117</v>
      </c>
      <c r="S114" s="966">
        <f t="shared" si="62"/>
        <v>0</v>
      </c>
      <c r="T114" s="964" t="s">
        <v>117</v>
      </c>
      <c r="U114" s="965">
        <v>1</v>
      </c>
      <c r="V114" s="958">
        <f t="shared" si="88"/>
        <v>1</v>
      </c>
      <c r="W114" s="964" t="s">
        <v>117</v>
      </c>
      <c r="X114" s="965" t="s">
        <v>117</v>
      </c>
      <c r="Y114" s="958">
        <f t="shared" si="89"/>
        <v>0</v>
      </c>
      <c r="Z114" s="956">
        <f t="shared" si="77"/>
        <v>0</v>
      </c>
      <c r="AA114" s="957">
        <f t="shared" si="78"/>
        <v>0</v>
      </c>
      <c r="AB114" s="958">
        <f t="shared" si="79"/>
        <v>0</v>
      </c>
      <c r="AC114" s="964" t="s">
        <v>117</v>
      </c>
      <c r="AD114" s="965">
        <v>1</v>
      </c>
      <c r="AE114" s="958">
        <f t="shared" si="82"/>
        <v>1</v>
      </c>
      <c r="AF114" s="956" t="s">
        <v>117</v>
      </c>
      <c r="AG114" s="957" t="s">
        <v>117</v>
      </c>
      <c r="AH114" s="966">
        <f t="shared" si="87"/>
        <v>0</v>
      </c>
      <c r="AI114" s="956" t="s">
        <v>117</v>
      </c>
      <c r="AJ114" s="957">
        <v>1</v>
      </c>
      <c r="AK114" s="958">
        <f t="shared" si="63"/>
        <v>1</v>
      </c>
      <c r="AL114" s="964" t="s">
        <v>117</v>
      </c>
      <c r="AM114" s="965" t="s">
        <v>117</v>
      </c>
      <c r="AN114" s="958">
        <f t="shared" si="90"/>
        <v>0</v>
      </c>
      <c r="AO114" s="956" t="s">
        <v>117</v>
      </c>
      <c r="AP114" s="957" t="s">
        <v>117</v>
      </c>
      <c r="AQ114" s="958">
        <f t="shared" si="91"/>
        <v>0</v>
      </c>
      <c r="AR114" s="956" t="s">
        <v>117</v>
      </c>
      <c r="AS114" s="957" t="s">
        <v>117</v>
      </c>
      <c r="AT114" s="958">
        <f t="shared" si="92"/>
        <v>0</v>
      </c>
      <c r="AU114" s="959">
        <f t="shared" si="93"/>
        <v>0</v>
      </c>
      <c r="AV114" s="960">
        <f t="shared" si="94"/>
        <v>2</v>
      </c>
      <c r="AW114" s="961">
        <f t="shared" si="95"/>
        <v>2</v>
      </c>
      <c r="AX114" s="959">
        <f t="shared" si="96"/>
        <v>0</v>
      </c>
      <c r="AY114" s="960">
        <f t="shared" si="97"/>
        <v>0</v>
      </c>
      <c r="AZ114" s="961">
        <f t="shared" si="98"/>
        <v>0</v>
      </c>
      <c r="BA114" s="959">
        <f t="shared" si="99"/>
        <v>0</v>
      </c>
      <c r="BB114" s="960">
        <f t="shared" si="100"/>
        <v>1</v>
      </c>
      <c r="BC114" s="962">
        <f t="shared" si="101"/>
        <v>1</v>
      </c>
      <c r="BD114" s="963">
        <f t="shared" si="102"/>
        <v>3</v>
      </c>
    </row>
    <row r="115" spans="1:56" x14ac:dyDescent="0.2">
      <c r="A115" s="968" t="s">
        <v>96</v>
      </c>
      <c r="B115" s="964" t="s">
        <v>117</v>
      </c>
      <c r="C115" s="965">
        <v>47</v>
      </c>
      <c r="D115" s="958">
        <f t="shared" si="83"/>
        <v>47</v>
      </c>
      <c r="E115" s="964" t="s">
        <v>117</v>
      </c>
      <c r="F115" s="965">
        <v>2</v>
      </c>
      <c r="G115" s="958">
        <f t="shared" si="84"/>
        <v>2</v>
      </c>
      <c r="H115" s="964" t="s">
        <v>117</v>
      </c>
      <c r="I115" s="965" t="s">
        <v>117</v>
      </c>
      <c r="J115" s="966">
        <f t="shared" si="61"/>
        <v>0</v>
      </c>
      <c r="K115" s="964">
        <v>1</v>
      </c>
      <c r="L115" s="965">
        <v>32</v>
      </c>
      <c r="M115" s="958">
        <f t="shared" si="85"/>
        <v>33</v>
      </c>
      <c r="N115" s="964" t="s">
        <v>117</v>
      </c>
      <c r="O115" s="965">
        <v>2</v>
      </c>
      <c r="P115" s="958">
        <f t="shared" si="86"/>
        <v>2</v>
      </c>
      <c r="Q115" s="964" t="s">
        <v>117</v>
      </c>
      <c r="R115" s="965">
        <v>2</v>
      </c>
      <c r="S115" s="966">
        <f t="shared" si="62"/>
        <v>2</v>
      </c>
      <c r="T115" s="964">
        <v>1</v>
      </c>
      <c r="U115" s="965">
        <v>79</v>
      </c>
      <c r="V115" s="958">
        <f t="shared" si="88"/>
        <v>80</v>
      </c>
      <c r="W115" s="964" t="s">
        <v>117</v>
      </c>
      <c r="X115" s="965">
        <v>4</v>
      </c>
      <c r="Y115" s="958">
        <f t="shared" si="89"/>
        <v>4</v>
      </c>
      <c r="Z115" s="956">
        <f t="shared" si="77"/>
        <v>0</v>
      </c>
      <c r="AA115" s="957">
        <f t="shared" si="78"/>
        <v>2</v>
      </c>
      <c r="AB115" s="958">
        <f t="shared" si="79"/>
        <v>2</v>
      </c>
      <c r="AC115" s="964">
        <v>3</v>
      </c>
      <c r="AD115" s="965">
        <v>88</v>
      </c>
      <c r="AE115" s="958">
        <f t="shared" si="82"/>
        <v>91</v>
      </c>
      <c r="AF115" s="956" t="s">
        <v>117</v>
      </c>
      <c r="AG115" s="957">
        <v>7</v>
      </c>
      <c r="AH115" s="966">
        <f t="shared" si="87"/>
        <v>7</v>
      </c>
      <c r="AI115" s="956" t="s">
        <v>117</v>
      </c>
      <c r="AJ115" s="957">
        <v>5</v>
      </c>
      <c r="AK115" s="958">
        <f t="shared" si="63"/>
        <v>5</v>
      </c>
      <c r="AL115" s="964">
        <v>5</v>
      </c>
      <c r="AM115" s="965">
        <v>58</v>
      </c>
      <c r="AN115" s="958">
        <f t="shared" si="90"/>
        <v>63</v>
      </c>
      <c r="AO115" s="956" t="s">
        <v>117</v>
      </c>
      <c r="AP115" s="957">
        <v>7</v>
      </c>
      <c r="AQ115" s="958">
        <f t="shared" si="91"/>
        <v>7</v>
      </c>
      <c r="AR115" s="956" t="s">
        <v>117</v>
      </c>
      <c r="AS115" s="957">
        <v>2</v>
      </c>
      <c r="AT115" s="958">
        <f t="shared" si="92"/>
        <v>2</v>
      </c>
      <c r="AU115" s="959">
        <f t="shared" si="93"/>
        <v>9</v>
      </c>
      <c r="AV115" s="960">
        <f t="shared" si="94"/>
        <v>225</v>
      </c>
      <c r="AW115" s="961">
        <f t="shared" si="95"/>
        <v>234</v>
      </c>
      <c r="AX115" s="959">
        <f t="shared" si="96"/>
        <v>0</v>
      </c>
      <c r="AY115" s="960">
        <f t="shared" si="97"/>
        <v>18</v>
      </c>
      <c r="AZ115" s="961">
        <f t="shared" si="98"/>
        <v>18</v>
      </c>
      <c r="BA115" s="959">
        <f t="shared" si="99"/>
        <v>0</v>
      </c>
      <c r="BB115" s="960">
        <f t="shared" si="100"/>
        <v>9</v>
      </c>
      <c r="BC115" s="962">
        <f t="shared" si="101"/>
        <v>9</v>
      </c>
      <c r="BD115" s="963">
        <f t="shared" si="102"/>
        <v>261</v>
      </c>
    </row>
    <row r="116" spans="1:56" x14ac:dyDescent="0.2">
      <c r="A116" s="969" t="s">
        <v>97</v>
      </c>
      <c r="B116" s="964">
        <v>2</v>
      </c>
      <c r="C116" s="965">
        <v>37</v>
      </c>
      <c r="D116" s="958">
        <f t="shared" si="83"/>
        <v>39</v>
      </c>
      <c r="E116" s="964" t="s">
        <v>117</v>
      </c>
      <c r="F116" s="965">
        <v>7</v>
      </c>
      <c r="G116" s="958">
        <f t="shared" si="84"/>
        <v>7</v>
      </c>
      <c r="H116" s="964" t="s">
        <v>117</v>
      </c>
      <c r="I116" s="965">
        <v>3</v>
      </c>
      <c r="J116" s="966">
        <f t="shared" si="61"/>
        <v>3</v>
      </c>
      <c r="K116" s="964">
        <v>13</v>
      </c>
      <c r="L116" s="965">
        <v>47</v>
      </c>
      <c r="M116" s="958">
        <f t="shared" si="85"/>
        <v>60</v>
      </c>
      <c r="N116" s="964" t="s">
        <v>117</v>
      </c>
      <c r="O116" s="965">
        <v>1</v>
      </c>
      <c r="P116" s="958">
        <f t="shared" si="86"/>
        <v>1</v>
      </c>
      <c r="Q116" s="964" t="s">
        <v>117</v>
      </c>
      <c r="R116" s="965">
        <v>1</v>
      </c>
      <c r="S116" s="966">
        <f t="shared" si="62"/>
        <v>1</v>
      </c>
      <c r="T116" s="964">
        <v>15</v>
      </c>
      <c r="U116" s="965">
        <v>84</v>
      </c>
      <c r="V116" s="958">
        <f t="shared" si="88"/>
        <v>99</v>
      </c>
      <c r="W116" s="964" t="s">
        <v>117</v>
      </c>
      <c r="X116" s="965">
        <v>8</v>
      </c>
      <c r="Y116" s="958">
        <f t="shared" si="89"/>
        <v>8</v>
      </c>
      <c r="Z116" s="956">
        <f t="shared" si="77"/>
        <v>0</v>
      </c>
      <c r="AA116" s="957">
        <f t="shared" si="78"/>
        <v>4</v>
      </c>
      <c r="AB116" s="958">
        <f t="shared" si="79"/>
        <v>4</v>
      </c>
      <c r="AC116" s="964">
        <v>13</v>
      </c>
      <c r="AD116" s="965">
        <v>68</v>
      </c>
      <c r="AE116" s="958">
        <f t="shared" si="82"/>
        <v>81</v>
      </c>
      <c r="AF116" s="956">
        <v>1</v>
      </c>
      <c r="AG116" s="957">
        <v>6</v>
      </c>
      <c r="AH116" s="966">
        <f t="shared" si="87"/>
        <v>7</v>
      </c>
      <c r="AI116" s="956" t="s">
        <v>117</v>
      </c>
      <c r="AJ116" s="957">
        <v>9</v>
      </c>
      <c r="AK116" s="958">
        <f t="shared" si="63"/>
        <v>9</v>
      </c>
      <c r="AL116" s="964">
        <v>13</v>
      </c>
      <c r="AM116" s="965">
        <v>64</v>
      </c>
      <c r="AN116" s="958">
        <f t="shared" si="90"/>
        <v>77</v>
      </c>
      <c r="AO116" s="956">
        <v>1</v>
      </c>
      <c r="AP116" s="957">
        <v>8</v>
      </c>
      <c r="AQ116" s="958">
        <f t="shared" si="91"/>
        <v>9</v>
      </c>
      <c r="AR116" s="956">
        <v>3</v>
      </c>
      <c r="AS116" s="957">
        <v>8</v>
      </c>
      <c r="AT116" s="958">
        <f t="shared" si="92"/>
        <v>11</v>
      </c>
      <c r="AU116" s="959">
        <f t="shared" si="93"/>
        <v>41</v>
      </c>
      <c r="AV116" s="960">
        <f t="shared" si="94"/>
        <v>216</v>
      </c>
      <c r="AW116" s="961">
        <f t="shared" si="95"/>
        <v>257</v>
      </c>
      <c r="AX116" s="959">
        <f t="shared" si="96"/>
        <v>2</v>
      </c>
      <c r="AY116" s="960">
        <f t="shared" si="97"/>
        <v>22</v>
      </c>
      <c r="AZ116" s="961">
        <f t="shared" si="98"/>
        <v>24</v>
      </c>
      <c r="BA116" s="959">
        <f t="shared" si="99"/>
        <v>3</v>
      </c>
      <c r="BB116" s="960">
        <f t="shared" si="100"/>
        <v>21</v>
      </c>
      <c r="BC116" s="962">
        <f t="shared" si="101"/>
        <v>24</v>
      </c>
      <c r="BD116" s="963">
        <f t="shared" si="102"/>
        <v>305</v>
      </c>
    </row>
    <row r="117" spans="1:56" x14ac:dyDescent="0.2">
      <c r="A117" s="955" t="s">
        <v>98</v>
      </c>
      <c r="B117" s="964">
        <v>3</v>
      </c>
      <c r="C117" s="965">
        <v>2</v>
      </c>
      <c r="D117" s="958">
        <f t="shared" si="83"/>
        <v>5</v>
      </c>
      <c r="E117" s="964" t="s">
        <v>117</v>
      </c>
      <c r="F117" s="965" t="s">
        <v>117</v>
      </c>
      <c r="G117" s="958">
        <f t="shared" si="84"/>
        <v>0</v>
      </c>
      <c r="H117" s="964">
        <v>1</v>
      </c>
      <c r="I117" s="965" t="s">
        <v>117</v>
      </c>
      <c r="J117" s="966">
        <f t="shared" si="61"/>
        <v>1</v>
      </c>
      <c r="K117" s="964">
        <v>1</v>
      </c>
      <c r="L117" s="965">
        <v>1</v>
      </c>
      <c r="M117" s="958">
        <f t="shared" si="85"/>
        <v>2</v>
      </c>
      <c r="N117" s="964" t="s">
        <v>117</v>
      </c>
      <c r="O117" s="965" t="s">
        <v>117</v>
      </c>
      <c r="P117" s="958">
        <f t="shared" si="86"/>
        <v>0</v>
      </c>
      <c r="Q117" s="964" t="s">
        <v>117</v>
      </c>
      <c r="R117" s="965" t="s">
        <v>117</v>
      </c>
      <c r="S117" s="966">
        <f t="shared" si="62"/>
        <v>0</v>
      </c>
      <c r="T117" s="964">
        <v>4</v>
      </c>
      <c r="U117" s="965">
        <v>3</v>
      </c>
      <c r="V117" s="958">
        <f t="shared" si="88"/>
        <v>7</v>
      </c>
      <c r="W117" s="964" t="s">
        <v>117</v>
      </c>
      <c r="X117" s="965" t="s">
        <v>117</v>
      </c>
      <c r="Y117" s="958">
        <f t="shared" si="89"/>
        <v>0</v>
      </c>
      <c r="Z117" s="956">
        <f t="shared" si="77"/>
        <v>1</v>
      </c>
      <c r="AA117" s="957">
        <f t="shared" si="78"/>
        <v>0</v>
      </c>
      <c r="AB117" s="958">
        <f t="shared" si="79"/>
        <v>1</v>
      </c>
      <c r="AC117" s="964">
        <v>3</v>
      </c>
      <c r="AD117" s="965" t="s">
        <v>117</v>
      </c>
      <c r="AE117" s="958">
        <f t="shared" si="82"/>
        <v>3</v>
      </c>
      <c r="AF117" s="956">
        <v>1</v>
      </c>
      <c r="AG117" s="957" t="s">
        <v>117</v>
      </c>
      <c r="AH117" s="966">
        <f t="shared" si="87"/>
        <v>1</v>
      </c>
      <c r="AI117" s="956" t="s">
        <v>117</v>
      </c>
      <c r="AJ117" s="957" t="s">
        <v>117</v>
      </c>
      <c r="AK117" s="958">
        <f t="shared" si="63"/>
        <v>0</v>
      </c>
      <c r="AL117" s="964">
        <v>2</v>
      </c>
      <c r="AM117" s="965" t="s">
        <v>117</v>
      </c>
      <c r="AN117" s="958">
        <f t="shared" si="90"/>
        <v>2</v>
      </c>
      <c r="AO117" s="956">
        <v>1</v>
      </c>
      <c r="AP117" s="957" t="s">
        <v>117</v>
      </c>
      <c r="AQ117" s="958">
        <f t="shared" si="91"/>
        <v>1</v>
      </c>
      <c r="AR117" s="956" t="s">
        <v>117</v>
      </c>
      <c r="AS117" s="957" t="s">
        <v>117</v>
      </c>
      <c r="AT117" s="958">
        <f t="shared" si="92"/>
        <v>0</v>
      </c>
      <c r="AU117" s="959">
        <f t="shared" si="93"/>
        <v>9</v>
      </c>
      <c r="AV117" s="960">
        <f t="shared" si="94"/>
        <v>3</v>
      </c>
      <c r="AW117" s="961">
        <f t="shared" si="95"/>
        <v>12</v>
      </c>
      <c r="AX117" s="959">
        <f t="shared" si="96"/>
        <v>2</v>
      </c>
      <c r="AY117" s="960">
        <f t="shared" si="97"/>
        <v>0</v>
      </c>
      <c r="AZ117" s="961">
        <f t="shared" si="98"/>
        <v>2</v>
      </c>
      <c r="BA117" s="959">
        <f t="shared" si="99"/>
        <v>1</v>
      </c>
      <c r="BB117" s="960">
        <f t="shared" si="100"/>
        <v>0</v>
      </c>
      <c r="BC117" s="962">
        <f t="shared" si="101"/>
        <v>1</v>
      </c>
      <c r="BD117" s="963">
        <f t="shared" si="102"/>
        <v>15</v>
      </c>
    </row>
    <row r="118" spans="1:56" x14ac:dyDescent="0.2">
      <c r="A118" s="955" t="s">
        <v>99</v>
      </c>
      <c r="B118" s="964" t="s">
        <v>117</v>
      </c>
      <c r="C118" s="965" t="s">
        <v>117</v>
      </c>
      <c r="D118" s="958">
        <f t="shared" si="83"/>
        <v>0</v>
      </c>
      <c r="E118" s="964" t="s">
        <v>117</v>
      </c>
      <c r="F118" s="965" t="s">
        <v>117</v>
      </c>
      <c r="G118" s="958">
        <f t="shared" si="84"/>
        <v>0</v>
      </c>
      <c r="H118" s="964" t="s">
        <v>117</v>
      </c>
      <c r="I118" s="965" t="s">
        <v>117</v>
      </c>
      <c r="J118" s="966">
        <f t="shared" si="61"/>
        <v>0</v>
      </c>
      <c r="K118" s="964" t="s">
        <v>117</v>
      </c>
      <c r="L118" s="965">
        <v>1</v>
      </c>
      <c r="M118" s="958">
        <f t="shared" si="85"/>
        <v>1</v>
      </c>
      <c r="N118" s="964" t="s">
        <v>117</v>
      </c>
      <c r="O118" s="965" t="s">
        <v>117</v>
      </c>
      <c r="P118" s="958">
        <f t="shared" si="86"/>
        <v>0</v>
      </c>
      <c r="Q118" s="964" t="s">
        <v>117</v>
      </c>
      <c r="R118" s="965" t="s">
        <v>117</v>
      </c>
      <c r="S118" s="966">
        <f t="shared" si="62"/>
        <v>0</v>
      </c>
      <c r="T118" s="964" t="s">
        <v>117</v>
      </c>
      <c r="U118" s="965">
        <v>1</v>
      </c>
      <c r="V118" s="958">
        <f t="shared" si="88"/>
        <v>1</v>
      </c>
      <c r="W118" s="964" t="s">
        <v>117</v>
      </c>
      <c r="X118" s="965" t="s">
        <v>117</v>
      </c>
      <c r="Y118" s="958">
        <f t="shared" si="89"/>
        <v>0</v>
      </c>
      <c r="Z118" s="956">
        <f t="shared" si="77"/>
        <v>0</v>
      </c>
      <c r="AA118" s="957">
        <f t="shared" si="78"/>
        <v>0</v>
      </c>
      <c r="AB118" s="958">
        <f t="shared" si="79"/>
        <v>0</v>
      </c>
      <c r="AC118" s="964" t="s">
        <v>117</v>
      </c>
      <c r="AD118" s="965">
        <v>2</v>
      </c>
      <c r="AE118" s="958">
        <f t="shared" si="82"/>
        <v>2</v>
      </c>
      <c r="AF118" s="956" t="s">
        <v>117</v>
      </c>
      <c r="AG118" s="957" t="s">
        <v>117</v>
      </c>
      <c r="AH118" s="966">
        <f t="shared" si="87"/>
        <v>0</v>
      </c>
      <c r="AI118" s="956" t="s">
        <v>117</v>
      </c>
      <c r="AJ118" s="957" t="s">
        <v>117</v>
      </c>
      <c r="AK118" s="958">
        <f t="shared" si="63"/>
        <v>0</v>
      </c>
      <c r="AL118" s="964">
        <v>1</v>
      </c>
      <c r="AM118" s="965" t="s">
        <v>117</v>
      </c>
      <c r="AN118" s="958">
        <f t="shared" si="90"/>
        <v>1</v>
      </c>
      <c r="AO118" s="956" t="s">
        <v>117</v>
      </c>
      <c r="AP118" s="957" t="s">
        <v>117</v>
      </c>
      <c r="AQ118" s="958">
        <f t="shared" si="91"/>
        <v>0</v>
      </c>
      <c r="AR118" s="956" t="s">
        <v>117</v>
      </c>
      <c r="AS118" s="957" t="s">
        <v>117</v>
      </c>
      <c r="AT118" s="958">
        <f t="shared" si="92"/>
        <v>0</v>
      </c>
      <c r="AU118" s="959">
        <f t="shared" si="93"/>
        <v>1</v>
      </c>
      <c r="AV118" s="960">
        <f t="shared" si="94"/>
        <v>3</v>
      </c>
      <c r="AW118" s="961">
        <f t="shared" si="95"/>
        <v>4</v>
      </c>
      <c r="AX118" s="959">
        <f t="shared" si="96"/>
        <v>0</v>
      </c>
      <c r="AY118" s="960">
        <f t="shared" si="97"/>
        <v>0</v>
      </c>
      <c r="AZ118" s="961">
        <f t="shared" si="98"/>
        <v>0</v>
      </c>
      <c r="BA118" s="959">
        <f t="shared" si="99"/>
        <v>0</v>
      </c>
      <c r="BB118" s="960">
        <f t="shared" si="100"/>
        <v>0</v>
      </c>
      <c r="BC118" s="962">
        <f t="shared" si="101"/>
        <v>0</v>
      </c>
      <c r="BD118" s="963">
        <f t="shared" si="102"/>
        <v>4</v>
      </c>
    </row>
    <row r="119" spans="1:56" x14ac:dyDescent="0.2">
      <c r="A119" s="955" t="s">
        <v>100</v>
      </c>
      <c r="B119" s="964">
        <v>616</v>
      </c>
      <c r="C119" s="965">
        <v>455</v>
      </c>
      <c r="D119" s="958">
        <f t="shared" si="83"/>
        <v>1071</v>
      </c>
      <c r="E119" s="964">
        <v>80</v>
      </c>
      <c r="F119" s="965">
        <v>93</v>
      </c>
      <c r="G119" s="958">
        <f t="shared" si="84"/>
        <v>173</v>
      </c>
      <c r="H119" s="964">
        <v>49</v>
      </c>
      <c r="I119" s="965">
        <v>53</v>
      </c>
      <c r="J119" s="966">
        <f t="shared" si="61"/>
        <v>102</v>
      </c>
      <c r="K119" s="964">
        <v>1157</v>
      </c>
      <c r="L119" s="965">
        <v>1256</v>
      </c>
      <c r="M119" s="958">
        <f t="shared" si="85"/>
        <v>2413</v>
      </c>
      <c r="N119" s="964">
        <v>23</v>
      </c>
      <c r="O119" s="965">
        <v>17</v>
      </c>
      <c r="P119" s="958">
        <f t="shared" si="86"/>
        <v>40</v>
      </c>
      <c r="Q119" s="964">
        <v>33</v>
      </c>
      <c r="R119" s="965">
        <v>33</v>
      </c>
      <c r="S119" s="966">
        <f t="shared" si="62"/>
        <v>66</v>
      </c>
      <c r="T119" s="964">
        <v>1773</v>
      </c>
      <c r="U119" s="965">
        <v>1711</v>
      </c>
      <c r="V119" s="958">
        <f t="shared" si="88"/>
        <v>3484</v>
      </c>
      <c r="W119" s="964">
        <v>103</v>
      </c>
      <c r="X119" s="965">
        <v>110</v>
      </c>
      <c r="Y119" s="958">
        <f t="shared" si="89"/>
        <v>213</v>
      </c>
      <c r="Z119" s="956">
        <f t="shared" si="77"/>
        <v>82</v>
      </c>
      <c r="AA119" s="957">
        <f t="shared" si="78"/>
        <v>86</v>
      </c>
      <c r="AB119" s="958">
        <f t="shared" si="79"/>
        <v>168</v>
      </c>
      <c r="AC119" s="964">
        <v>3004</v>
      </c>
      <c r="AD119" s="965">
        <v>3725</v>
      </c>
      <c r="AE119" s="958">
        <f t="shared" si="82"/>
        <v>6729</v>
      </c>
      <c r="AF119" s="956">
        <v>120</v>
      </c>
      <c r="AG119" s="957">
        <v>207</v>
      </c>
      <c r="AH119" s="966">
        <f t="shared" si="87"/>
        <v>327</v>
      </c>
      <c r="AI119" s="956">
        <v>101</v>
      </c>
      <c r="AJ119" s="957">
        <v>100</v>
      </c>
      <c r="AK119" s="958">
        <f t="shared" si="63"/>
        <v>201</v>
      </c>
      <c r="AL119" s="964">
        <v>2777</v>
      </c>
      <c r="AM119" s="965">
        <v>3143</v>
      </c>
      <c r="AN119" s="958">
        <f t="shared" si="90"/>
        <v>5920</v>
      </c>
      <c r="AO119" s="956">
        <v>233</v>
      </c>
      <c r="AP119" s="957">
        <v>371</v>
      </c>
      <c r="AQ119" s="958">
        <f t="shared" si="91"/>
        <v>604</v>
      </c>
      <c r="AR119" s="956">
        <v>125</v>
      </c>
      <c r="AS119" s="957">
        <v>194</v>
      </c>
      <c r="AT119" s="958">
        <f t="shared" si="92"/>
        <v>319</v>
      </c>
      <c r="AU119" s="959">
        <f t="shared" si="93"/>
        <v>7554</v>
      </c>
      <c r="AV119" s="960">
        <f t="shared" si="94"/>
        <v>8579</v>
      </c>
      <c r="AW119" s="961">
        <f t="shared" si="95"/>
        <v>16133</v>
      </c>
      <c r="AX119" s="959">
        <f t="shared" si="96"/>
        <v>456</v>
      </c>
      <c r="AY119" s="960">
        <f t="shared" si="97"/>
        <v>688</v>
      </c>
      <c r="AZ119" s="961">
        <f t="shared" si="98"/>
        <v>1144</v>
      </c>
      <c r="BA119" s="959">
        <f t="shared" si="99"/>
        <v>308</v>
      </c>
      <c r="BB119" s="960">
        <f t="shared" si="100"/>
        <v>380</v>
      </c>
      <c r="BC119" s="962">
        <f t="shared" si="101"/>
        <v>688</v>
      </c>
      <c r="BD119" s="963">
        <f t="shared" si="102"/>
        <v>17965</v>
      </c>
    </row>
    <row r="120" spans="1:56" x14ac:dyDescent="0.2">
      <c r="A120" s="955" t="s">
        <v>146</v>
      </c>
      <c r="B120" s="964" t="s">
        <v>117</v>
      </c>
      <c r="C120" s="965" t="s">
        <v>117</v>
      </c>
      <c r="D120" s="966">
        <f t="shared" si="83"/>
        <v>0</v>
      </c>
      <c r="E120" s="964" t="s">
        <v>117</v>
      </c>
      <c r="F120" s="965" t="s">
        <v>117</v>
      </c>
      <c r="G120" s="966">
        <f t="shared" si="84"/>
        <v>0</v>
      </c>
      <c r="H120" s="964" t="s">
        <v>117</v>
      </c>
      <c r="I120" s="965" t="s">
        <v>117</v>
      </c>
      <c r="J120" s="966">
        <f t="shared" si="61"/>
        <v>0</v>
      </c>
      <c r="K120" s="964" t="s">
        <v>117</v>
      </c>
      <c r="L120" s="965">
        <v>1</v>
      </c>
      <c r="M120" s="966">
        <f t="shared" si="85"/>
        <v>1</v>
      </c>
      <c r="N120" s="964" t="s">
        <v>117</v>
      </c>
      <c r="O120" s="965" t="s">
        <v>117</v>
      </c>
      <c r="P120" s="966">
        <f t="shared" si="86"/>
        <v>0</v>
      </c>
      <c r="Q120" s="964">
        <v>1</v>
      </c>
      <c r="R120" s="965" t="s">
        <v>117</v>
      </c>
      <c r="S120" s="966">
        <f t="shared" si="62"/>
        <v>1</v>
      </c>
      <c r="T120" s="964" t="s">
        <v>117</v>
      </c>
      <c r="U120" s="965">
        <v>1</v>
      </c>
      <c r="V120" s="966">
        <f t="shared" si="88"/>
        <v>1</v>
      </c>
      <c r="W120" s="964" t="s">
        <v>117</v>
      </c>
      <c r="X120" s="965" t="s">
        <v>117</v>
      </c>
      <c r="Y120" s="966">
        <f t="shared" si="89"/>
        <v>0</v>
      </c>
      <c r="Z120" s="956">
        <f t="shared" si="77"/>
        <v>1</v>
      </c>
      <c r="AA120" s="957">
        <f t="shared" si="78"/>
        <v>0</v>
      </c>
      <c r="AB120" s="958">
        <f t="shared" si="79"/>
        <v>1</v>
      </c>
      <c r="AC120" s="964" t="s">
        <v>117</v>
      </c>
      <c r="AD120" s="965">
        <v>1</v>
      </c>
      <c r="AE120" s="966">
        <f t="shared" si="82"/>
        <v>1</v>
      </c>
      <c r="AF120" s="956" t="s">
        <v>117</v>
      </c>
      <c r="AG120" s="957" t="s">
        <v>117</v>
      </c>
      <c r="AH120" s="966">
        <f t="shared" si="87"/>
        <v>0</v>
      </c>
      <c r="AI120" s="956" t="s">
        <v>117</v>
      </c>
      <c r="AJ120" s="957" t="s">
        <v>117</v>
      </c>
      <c r="AK120" s="958">
        <f t="shared" si="63"/>
        <v>0</v>
      </c>
      <c r="AL120" s="964" t="s">
        <v>117</v>
      </c>
      <c r="AM120" s="965">
        <v>1</v>
      </c>
      <c r="AN120" s="958">
        <f t="shared" si="90"/>
        <v>1</v>
      </c>
      <c r="AO120" s="956" t="s">
        <v>117</v>
      </c>
      <c r="AP120" s="957" t="s">
        <v>117</v>
      </c>
      <c r="AQ120" s="958">
        <f t="shared" si="91"/>
        <v>0</v>
      </c>
      <c r="AR120" s="956" t="s">
        <v>117</v>
      </c>
      <c r="AS120" s="957" t="s">
        <v>117</v>
      </c>
      <c r="AT120" s="958">
        <f t="shared" si="92"/>
        <v>0</v>
      </c>
      <c r="AU120" s="959">
        <f t="shared" si="93"/>
        <v>0</v>
      </c>
      <c r="AV120" s="960">
        <f t="shared" si="94"/>
        <v>3</v>
      </c>
      <c r="AW120" s="961">
        <f t="shared" si="95"/>
        <v>3</v>
      </c>
      <c r="AX120" s="959">
        <f t="shared" si="96"/>
        <v>0</v>
      </c>
      <c r="AY120" s="960">
        <f t="shared" si="97"/>
        <v>0</v>
      </c>
      <c r="AZ120" s="961">
        <f t="shared" si="98"/>
        <v>0</v>
      </c>
      <c r="BA120" s="959">
        <f t="shared" si="99"/>
        <v>1</v>
      </c>
      <c r="BB120" s="960">
        <f t="shared" si="100"/>
        <v>0</v>
      </c>
      <c r="BC120" s="962">
        <f t="shared" si="101"/>
        <v>1</v>
      </c>
      <c r="BD120" s="963">
        <f t="shared" si="102"/>
        <v>4</v>
      </c>
    </row>
    <row r="121" spans="1:56" x14ac:dyDescent="0.2">
      <c r="A121" s="955" t="s">
        <v>101</v>
      </c>
      <c r="B121" s="964">
        <v>3</v>
      </c>
      <c r="C121" s="965">
        <v>3</v>
      </c>
      <c r="D121" s="966">
        <f t="shared" si="83"/>
        <v>6</v>
      </c>
      <c r="E121" s="964" t="s">
        <v>117</v>
      </c>
      <c r="F121" s="965" t="s">
        <v>117</v>
      </c>
      <c r="G121" s="966">
        <f t="shared" si="84"/>
        <v>0</v>
      </c>
      <c r="H121" s="964">
        <v>1</v>
      </c>
      <c r="I121" s="965" t="s">
        <v>117</v>
      </c>
      <c r="J121" s="966">
        <f t="shared" si="61"/>
        <v>1</v>
      </c>
      <c r="K121" s="964">
        <v>15</v>
      </c>
      <c r="L121" s="965">
        <v>8</v>
      </c>
      <c r="M121" s="966">
        <f t="shared" si="85"/>
        <v>23</v>
      </c>
      <c r="N121" s="964" t="s">
        <v>117</v>
      </c>
      <c r="O121" s="965" t="s">
        <v>117</v>
      </c>
      <c r="P121" s="966">
        <f t="shared" si="86"/>
        <v>0</v>
      </c>
      <c r="Q121" s="964">
        <v>1</v>
      </c>
      <c r="R121" s="965" t="s">
        <v>117</v>
      </c>
      <c r="S121" s="966">
        <f t="shared" si="62"/>
        <v>1</v>
      </c>
      <c r="T121" s="964">
        <v>18</v>
      </c>
      <c r="U121" s="965">
        <v>11</v>
      </c>
      <c r="V121" s="966">
        <f t="shared" si="88"/>
        <v>29</v>
      </c>
      <c r="W121" s="964" t="s">
        <v>117</v>
      </c>
      <c r="X121" s="965" t="s">
        <v>117</v>
      </c>
      <c r="Y121" s="966">
        <f t="shared" si="89"/>
        <v>0</v>
      </c>
      <c r="Z121" s="956">
        <f t="shared" si="77"/>
        <v>2</v>
      </c>
      <c r="AA121" s="957">
        <f t="shared" si="78"/>
        <v>0</v>
      </c>
      <c r="AB121" s="958">
        <f t="shared" si="79"/>
        <v>2</v>
      </c>
      <c r="AC121" s="964">
        <v>17</v>
      </c>
      <c r="AD121" s="965">
        <v>20</v>
      </c>
      <c r="AE121" s="966">
        <f t="shared" si="82"/>
        <v>37</v>
      </c>
      <c r="AF121" s="956" t="s">
        <v>117</v>
      </c>
      <c r="AG121" s="957" t="s">
        <v>117</v>
      </c>
      <c r="AH121" s="966">
        <f t="shared" si="87"/>
        <v>0</v>
      </c>
      <c r="AI121" s="956" t="s">
        <v>117</v>
      </c>
      <c r="AJ121" s="957">
        <v>1</v>
      </c>
      <c r="AK121" s="958">
        <f t="shared" si="63"/>
        <v>1</v>
      </c>
      <c r="AL121" s="964">
        <v>18</v>
      </c>
      <c r="AM121" s="965">
        <v>13</v>
      </c>
      <c r="AN121" s="958">
        <f t="shared" si="90"/>
        <v>31</v>
      </c>
      <c r="AO121" s="956" t="s">
        <v>117</v>
      </c>
      <c r="AP121" s="957" t="s">
        <v>117</v>
      </c>
      <c r="AQ121" s="958">
        <f t="shared" si="91"/>
        <v>0</v>
      </c>
      <c r="AR121" s="956" t="s">
        <v>117</v>
      </c>
      <c r="AS121" s="957">
        <v>2</v>
      </c>
      <c r="AT121" s="958">
        <f t="shared" si="92"/>
        <v>2</v>
      </c>
      <c r="AU121" s="959">
        <f t="shared" si="93"/>
        <v>53</v>
      </c>
      <c r="AV121" s="960">
        <f t="shared" si="94"/>
        <v>44</v>
      </c>
      <c r="AW121" s="961">
        <f t="shared" si="95"/>
        <v>97</v>
      </c>
      <c r="AX121" s="959">
        <f t="shared" si="96"/>
        <v>0</v>
      </c>
      <c r="AY121" s="960">
        <f t="shared" si="97"/>
        <v>0</v>
      </c>
      <c r="AZ121" s="961">
        <f t="shared" si="98"/>
        <v>0</v>
      </c>
      <c r="BA121" s="959">
        <f t="shared" si="99"/>
        <v>2</v>
      </c>
      <c r="BB121" s="960">
        <f t="shared" si="100"/>
        <v>3</v>
      </c>
      <c r="BC121" s="962">
        <f t="shared" si="101"/>
        <v>5</v>
      </c>
      <c r="BD121" s="963">
        <f t="shared" si="102"/>
        <v>102</v>
      </c>
    </row>
    <row r="122" spans="1:56" x14ac:dyDescent="0.2">
      <c r="A122" s="955" t="s">
        <v>102</v>
      </c>
      <c r="B122" s="964" t="s">
        <v>117</v>
      </c>
      <c r="C122" s="965">
        <v>1</v>
      </c>
      <c r="D122" s="966">
        <f t="shared" si="83"/>
        <v>1</v>
      </c>
      <c r="E122" s="964" t="s">
        <v>117</v>
      </c>
      <c r="F122" s="965" t="s">
        <v>117</v>
      </c>
      <c r="G122" s="966">
        <f t="shared" si="84"/>
        <v>0</v>
      </c>
      <c r="H122" s="964" t="s">
        <v>117</v>
      </c>
      <c r="I122" s="965" t="s">
        <v>117</v>
      </c>
      <c r="J122" s="966">
        <f t="shared" si="61"/>
        <v>0</v>
      </c>
      <c r="K122" s="964">
        <v>1</v>
      </c>
      <c r="L122" s="965">
        <v>2</v>
      </c>
      <c r="M122" s="966">
        <f t="shared" si="85"/>
        <v>3</v>
      </c>
      <c r="N122" s="964" t="s">
        <v>117</v>
      </c>
      <c r="O122" s="965" t="s">
        <v>117</v>
      </c>
      <c r="P122" s="966">
        <f t="shared" si="86"/>
        <v>0</v>
      </c>
      <c r="Q122" s="964" t="s">
        <v>117</v>
      </c>
      <c r="R122" s="965" t="s">
        <v>117</v>
      </c>
      <c r="S122" s="966">
        <f t="shared" si="62"/>
        <v>0</v>
      </c>
      <c r="T122" s="964">
        <v>1</v>
      </c>
      <c r="U122" s="965">
        <v>3</v>
      </c>
      <c r="V122" s="966">
        <f t="shared" si="88"/>
        <v>4</v>
      </c>
      <c r="W122" s="964" t="s">
        <v>117</v>
      </c>
      <c r="X122" s="965" t="s">
        <v>117</v>
      </c>
      <c r="Y122" s="966">
        <f t="shared" si="89"/>
        <v>0</v>
      </c>
      <c r="Z122" s="956">
        <f t="shared" si="77"/>
        <v>0</v>
      </c>
      <c r="AA122" s="957">
        <f t="shared" si="78"/>
        <v>0</v>
      </c>
      <c r="AB122" s="958">
        <f t="shared" si="79"/>
        <v>0</v>
      </c>
      <c r="AC122" s="964">
        <v>2</v>
      </c>
      <c r="AD122" s="965">
        <v>3</v>
      </c>
      <c r="AE122" s="966">
        <f t="shared" si="82"/>
        <v>5</v>
      </c>
      <c r="AF122" s="956" t="s">
        <v>117</v>
      </c>
      <c r="AG122" s="957" t="s">
        <v>117</v>
      </c>
      <c r="AH122" s="966">
        <f t="shared" si="87"/>
        <v>0</v>
      </c>
      <c r="AI122" s="956" t="s">
        <v>117</v>
      </c>
      <c r="AJ122" s="957" t="s">
        <v>117</v>
      </c>
      <c r="AK122" s="958">
        <f t="shared" si="63"/>
        <v>0</v>
      </c>
      <c r="AL122" s="964" t="s">
        <v>117</v>
      </c>
      <c r="AM122" s="965">
        <v>1</v>
      </c>
      <c r="AN122" s="958">
        <f t="shared" si="90"/>
        <v>1</v>
      </c>
      <c r="AO122" s="956">
        <v>1</v>
      </c>
      <c r="AP122" s="957" t="s">
        <v>117</v>
      </c>
      <c r="AQ122" s="958">
        <f t="shared" si="91"/>
        <v>1</v>
      </c>
      <c r="AR122" s="956" t="s">
        <v>117</v>
      </c>
      <c r="AS122" s="957" t="s">
        <v>117</v>
      </c>
      <c r="AT122" s="958">
        <f t="shared" si="92"/>
        <v>0</v>
      </c>
      <c r="AU122" s="959">
        <f t="shared" si="93"/>
        <v>3</v>
      </c>
      <c r="AV122" s="960">
        <f t="shared" si="94"/>
        <v>7</v>
      </c>
      <c r="AW122" s="961">
        <f t="shared" si="95"/>
        <v>10</v>
      </c>
      <c r="AX122" s="959">
        <f t="shared" si="96"/>
        <v>1</v>
      </c>
      <c r="AY122" s="960">
        <f t="shared" si="97"/>
        <v>0</v>
      </c>
      <c r="AZ122" s="961">
        <f t="shared" si="98"/>
        <v>1</v>
      </c>
      <c r="BA122" s="959">
        <f t="shared" si="99"/>
        <v>0</v>
      </c>
      <c r="BB122" s="960">
        <f t="shared" si="100"/>
        <v>0</v>
      </c>
      <c r="BC122" s="962">
        <f t="shared" si="101"/>
        <v>0</v>
      </c>
      <c r="BD122" s="963">
        <f t="shared" si="102"/>
        <v>11</v>
      </c>
    </row>
    <row r="123" spans="1:56" x14ac:dyDescent="0.2">
      <c r="A123" s="955" t="s">
        <v>137</v>
      </c>
      <c r="B123" s="964" t="s">
        <v>117</v>
      </c>
      <c r="C123" s="965">
        <v>1</v>
      </c>
      <c r="D123" s="966">
        <f t="shared" si="83"/>
        <v>1</v>
      </c>
      <c r="E123" s="964" t="s">
        <v>117</v>
      </c>
      <c r="F123" s="965" t="s">
        <v>117</v>
      </c>
      <c r="G123" s="966">
        <f t="shared" si="84"/>
        <v>0</v>
      </c>
      <c r="H123" s="964" t="s">
        <v>117</v>
      </c>
      <c r="I123" s="965" t="s">
        <v>117</v>
      </c>
      <c r="J123" s="966">
        <f t="shared" si="61"/>
        <v>0</v>
      </c>
      <c r="K123" s="964" t="s">
        <v>117</v>
      </c>
      <c r="L123" s="965" t="s">
        <v>117</v>
      </c>
      <c r="M123" s="966">
        <f t="shared" si="85"/>
        <v>0</v>
      </c>
      <c r="N123" s="964" t="s">
        <v>117</v>
      </c>
      <c r="O123" s="965" t="s">
        <v>117</v>
      </c>
      <c r="P123" s="966">
        <f t="shared" si="86"/>
        <v>0</v>
      </c>
      <c r="Q123" s="964" t="s">
        <v>117</v>
      </c>
      <c r="R123" s="965" t="s">
        <v>117</v>
      </c>
      <c r="S123" s="966">
        <f t="shared" si="62"/>
        <v>0</v>
      </c>
      <c r="T123" s="964" t="s">
        <v>117</v>
      </c>
      <c r="U123" s="965">
        <v>1</v>
      </c>
      <c r="V123" s="966">
        <f t="shared" si="88"/>
        <v>1</v>
      </c>
      <c r="W123" s="964" t="s">
        <v>117</v>
      </c>
      <c r="X123" s="965" t="s">
        <v>117</v>
      </c>
      <c r="Y123" s="966">
        <f t="shared" si="89"/>
        <v>0</v>
      </c>
      <c r="Z123" s="956">
        <f t="shared" si="77"/>
        <v>0</v>
      </c>
      <c r="AA123" s="957">
        <f t="shared" si="78"/>
        <v>0</v>
      </c>
      <c r="AB123" s="958">
        <f t="shared" si="79"/>
        <v>0</v>
      </c>
      <c r="AC123" s="964" t="s">
        <v>117</v>
      </c>
      <c r="AD123" s="965" t="s">
        <v>117</v>
      </c>
      <c r="AE123" s="966">
        <f t="shared" si="82"/>
        <v>0</v>
      </c>
      <c r="AF123" s="956" t="s">
        <v>117</v>
      </c>
      <c r="AG123" s="957" t="s">
        <v>117</v>
      </c>
      <c r="AH123" s="966">
        <f t="shared" si="87"/>
        <v>0</v>
      </c>
      <c r="AI123" s="956" t="s">
        <v>117</v>
      </c>
      <c r="AJ123" s="957" t="s">
        <v>117</v>
      </c>
      <c r="AK123" s="958">
        <f t="shared" si="63"/>
        <v>0</v>
      </c>
      <c r="AL123" s="964" t="s">
        <v>117</v>
      </c>
      <c r="AM123" s="965">
        <v>1</v>
      </c>
      <c r="AN123" s="958">
        <f t="shared" si="90"/>
        <v>1</v>
      </c>
      <c r="AO123" s="956" t="s">
        <v>117</v>
      </c>
      <c r="AP123" s="957" t="s">
        <v>117</v>
      </c>
      <c r="AQ123" s="958">
        <f t="shared" si="91"/>
        <v>0</v>
      </c>
      <c r="AR123" s="956" t="s">
        <v>117</v>
      </c>
      <c r="AS123" s="957" t="s">
        <v>117</v>
      </c>
      <c r="AT123" s="958">
        <f t="shared" si="92"/>
        <v>0</v>
      </c>
      <c r="AU123" s="959">
        <f t="shared" si="93"/>
        <v>0</v>
      </c>
      <c r="AV123" s="960">
        <f t="shared" si="94"/>
        <v>2</v>
      </c>
      <c r="AW123" s="961">
        <f t="shared" si="95"/>
        <v>2</v>
      </c>
      <c r="AX123" s="959">
        <f t="shared" si="96"/>
        <v>0</v>
      </c>
      <c r="AY123" s="960">
        <f t="shared" si="97"/>
        <v>0</v>
      </c>
      <c r="AZ123" s="961">
        <f t="shared" si="98"/>
        <v>0</v>
      </c>
      <c r="BA123" s="959">
        <f t="shared" si="99"/>
        <v>0</v>
      </c>
      <c r="BB123" s="960">
        <f t="shared" si="100"/>
        <v>0</v>
      </c>
      <c r="BC123" s="962">
        <f t="shared" si="101"/>
        <v>0</v>
      </c>
      <c r="BD123" s="963">
        <f t="shared" si="102"/>
        <v>2</v>
      </c>
    </row>
    <row r="124" spans="1:56" x14ac:dyDescent="0.2">
      <c r="A124" s="955" t="s">
        <v>174</v>
      </c>
      <c r="B124" s="964" t="s">
        <v>117</v>
      </c>
      <c r="C124" s="965" t="s">
        <v>117</v>
      </c>
      <c r="D124" s="966">
        <f t="shared" si="83"/>
        <v>0</v>
      </c>
      <c r="E124" s="964" t="s">
        <v>117</v>
      </c>
      <c r="F124" s="965" t="s">
        <v>117</v>
      </c>
      <c r="G124" s="966">
        <f t="shared" si="84"/>
        <v>0</v>
      </c>
      <c r="H124" s="964" t="s">
        <v>117</v>
      </c>
      <c r="I124" s="965">
        <v>1</v>
      </c>
      <c r="J124" s="966">
        <f t="shared" si="61"/>
        <v>1</v>
      </c>
      <c r="K124" s="964" t="s">
        <v>117</v>
      </c>
      <c r="L124" s="965" t="s">
        <v>117</v>
      </c>
      <c r="M124" s="966">
        <f t="shared" si="85"/>
        <v>0</v>
      </c>
      <c r="N124" s="964" t="s">
        <v>117</v>
      </c>
      <c r="O124" s="965" t="s">
        <v>117</v>
      </c>
      <c r="P124" s="966">
        <f t="shared" si="86"/>
        <v>0</v>
      </c>
      <c r="Q124" s="964" t="s">
        <v>117</v>
      </c>
      <c r="R124" s="965" t="s">
        <v>117</v>
      </c>
      <c r="S124" s="966">
        <f t="shared" si="62"/>
        <v>0</v>
      </c>
      <c r="T124" s="964" t="s">
        <v>117</v>
      </c>
      <c r="U124" s="965" t="s">
        <v>117</v>
      </c>
      <c r="V124" s="966">
        <f t="shared" si="88"/>
        <v>0</v>
      </c>
      <c r="W124" s="964" t="s">
        <v>117</v>
      </c>
      <c r="X124" s="965" t="s">
        <v>117</v>
      </c>
      <c r="Y124" s="966">
        <f t="shared" si="89"/>
        <v>0</v>
      </c>
      <c r="Z124" s="956">
        <f t="shared" si="77"/>
        <v>0</v>
      </c>
      <c r="AA124" s="957">
        <f t="shared" si="78"/>
        <v>1</v>
      </c>
      <c r="AB124" s="958">
        <f t="shared" si="79"/>
        <v>1</v>
      </c>
      <c r="AC124" s="964" t="s">
        <v>117</v>
      </c>
      <c r="AD124" s="965" t="s">
        <v>117</v>
      </c>
      <c r="AE124" s="966">
        <f t="shared" si="82"/>
        <v>0</v>
      </c>
      <c r="AF124" s="956" t="s">
        <v>117</v>
      </c>
      <c r="AG124" s="957" t="s">
        <v>117</v>
      </c>
      <c r="AH124" s="966">
        <f t="shared" si="87"/>
        <v>0</v>
      </c>
      <c r="AI124" s="956" t="s">
        <v>117</v>
      </c>
      <c r="AJ124" s="957" t="s">
        <v>117</v>
      </c>
      <c r="AK124" s="958">
        <f t="shared" si="63"/>
        <v>0</v>
      </c>
      <c r="AL124" s="964" t="s">
        <v>117</v>
      </c>
      <c r="AM124" s="965" t="s">
        <v>117</v>
      </c>
      <c r="AN124" s="958">
        <f t="shared" si="90"/>
        <v>0</v>
      </c>
      <c r="AO124" s="956" t="s">
        <v>117</v>
      </c>
      <c r="AP124" s="957" t="s">
        <v>117</v>
      </c>
      <c r="AQ124" s="958">
        <f t="shared" si="91"/>
        <v>0</v>
      </c>
      <c r="AR124" s="956" t="s">
        <v>117</v>
      </c>
      <c r="AS124" s="957" t="s">
        <v>117</v>
      </c>
      <c r="AT124" s="958">
        <f t="shared" si="92"/>
        <v>0</v>
      </c>
      <c r="AU124" s="959">
        <f t="shared" si="93"/>
        <v>0</v>
      </c>
      <c r="AV124" s="960">
        <f t="shared" si="94"/>
        <v>0</v>
      </c>
      <c r="AW124" s="961">
        <f t="shared" si="95"/>
        <v>0</v>
      </c>
      <c r="AX124" s="959">
        <f t="shared" si="96"/>
        <v>0</v>
      </c>
      <c r="AY124" s="960">
        <f t="shared" si="97"/>
        <v>0</v>
      </c>
      <c r="AZ124" s="961">
        <f t="shared" si="98"/>
        <v>0</v>
      </c>
      <c r="BA124" s="959">
        <f t="shared" si="99"/>
        <v>0</v>
      </c>
      <c r="BB124" s="960">
        <f t="shared" si="100"/>
        <v>1</v>
      </c>
      <c r="BC124" s="962">
        <f t="shared" si="101"/>
        <v>1</v>
      </c>
      <c r="BD124" s="963">
        <f t="shared" si="102"/>
        <v>1</v>
      </c>
    </row>
    <row r="125" spans="1:56" x14ac:dyDescent="0.2">
      <c r="A125" s="955" t="s">
        <v>103</v>
      </c>
      <c r="B125" s="964">
        <v>9</v>
      </c>
      <c r="C125" s="965">
        <v>15</v>
      </c>
      <c r="D125" s="966">
        <f t="shared" si="83"/>
        <v>24</v>
      </c>
      <c r="E125" s="964" t="s">
        <v>117</v>
      </c>
      <c r="F125" s="965">
        <v>2</v>
      </c>
      <c r="G125" s="966">
        <f t="shared" si="84"/>
        <v>2</v>
      </c>
      <c r="H125" s="964" t="s">
        <v>117</v>
      </c>
      <c r="I125" s="965">
        <v>1</v>
      </c>
      <c r="J125" s="966">
        <f t="shared" si="61"/>
        <v>1</v>
      </c>
      <c r="K125" s="964">
        <v>144</v>
      </c>
      <c r="L125" s="965">
        <v>170</v>
      </c>
      <c r="M125" s="966">
        <f t="shared" si="85"/>
        <v>314</v>
      </c>
      <c r="N125" s="964">
        <v>5</v>
      </c>
      <c r="O125" s="965">
        <v>7</v>
      </c>
      <c r="P125" s="966">
        <f t="shared" si="86"/>
        <v>12</v>
      </c>
      <c r="Q125" s="964">
        <v>2</v>
      </c>
      <c r="R125" s="965">
        <v>6</v>
      </c>
      <c r="S125" s="966">
        <f t="shared" si="62"/>
        <v>8</v>
      </c>
      <c r="T125" s="964">
        <v>153</v>
      </c>
      <c r="U125" s="965">
        <v>185</v>
      </c>
      <c r="V125" s="966">
        <f t="shared" si="88"/>
        <v>338</v>
      </c>
      <c r="W125" s="964">
        <v>5</v>
      </c>
      <c r="X125" s="965">
        <v>9</v>
      </c>
      <c r="Y125" s="966">
        <f t="shared" si="89"/>
        <v>14</v>
      </c>
      <c r="Z125" s="956">
        <f t="shared" si="77"/>
        <v>2</v>
      </c>
      <c r="AA125" s="957">
        <f t="shared" si="78"/>
        <v>7</v>
      </c>
      <c r="AB125" s="958">
        <f t="shared" si="79"/>
        <v>9</v>
      </c>
      <c r="AC125" s="964">
        <v>109</v>
      </c>
      <c r="AD125" s="965">
        <v>97</v>
      </c>
      <c r="AE125" s="966">
        <f t="shared" si="82"/>
        <v>206</v>
      </c>
      <c r="AF125" s="956">
        <v>6</v>
      </c>
      <c r="AG125" s="957">
        <v>14</v>
      </c>
      <c r="AH125" s="966">
        <f t="shared" si="87"/>
        <v>20</v>
      </c>
      <c r="AI125" s="956" t="s">
        <v>117</v>
      </c>
      <c r="AJ125" s="957">
        <v>3</v>
      </c>
      <c r="AK125" s="958">
        <f t="shared" si="63"/>
        <v>3</v>
      </c>
      <c r="AL125" s="964">
        <v>109</v>
      </c>
      <c r="AM125" s="965">
        <v>87</v>
      </c>
      <c r="AN125" s="958">
        <f t="shared" si="90"/>
        <v>196</v>
      </c>
      <c r="AO125" s="956">
        <v>3</v>
      </c>
      <c r="AP125" s="957">
        <v>6</v>
      </c>
      <c r="AQ125" s="958">
        <f t="shared" si="91"/>
        <v>9</v>
      </c>
      <c r="AR125" s="956">
        <v>4</v>
      </c>
      <c r="AS125" s="957">
        <v>2</v>
      </c>
      <c r="AT125" s="958">
        <f t="shared" si="92"/>
        <v>6</v>
      </c>
      <c r="AU125" s="959">
        <f t="shared" si="93"/>
        <v>371</v>
      </c>
      <c r="AV125" s="960">
        <f t="shared" si="94"/>
        <v>369</v>
      </c>
      <c r="AW125" s="961">
        <f t="shared" si="95"/>
        <v>740</v>
      </c>
      <c r="AX125" s="959">
        <f t="shared" si="96"/>
        <v>14</v>
      </c>
      <c r="AY125" s="960">
        <f t="shared" si="97"/>
        <v>29</v>
      </c>
      <c r="AZ125" s="961">
        <f t="shared" si="98"/>
        <v>43</v>
      </c>
      <c r="BA125" s="959">
        <f t="shared" si="99"/>
        <v>6</v>
      </c>
      <c r="BB125" s="960">
        <f t="shared" si="100"/>
        <v>12</v>
      </c>
      <c r="BC125" s="962">
        <f t="shared" si="101"/>
        <v>18</v>
      </c>
      <c r="BD125" s="963">
        <f t="shared" si="102"/>
        <v>801</v>
      </c>
    </row>
    <row r="126" spans="1:56" x14ac:dyDescent="0.2">
      <c r="A126" s="955" t="s">
        <v>111</v>
      </c>
      <c r="B126" s="964" t="s">
        <v>117</v>
      </c>
      <c r="C126" s="965" t="s">
        <v>117</v>
      </c>
      <c r="D126" s="966">
        <v>0</v>
      </c>
      <c r="E126" s="964" t="s">
        <v>117</v>
      </c>
      <c r="F126" s="965" t="s">
        <v>117</v>
      </c>
      <c r="G126" s="966">
        <v>0</v>
      </c>
      <c r="H126" s="964" t="s">
        <v>117</v>
      </c>
      <c r="I126" s="965" t="s">
        <v>117</v>
      </c>
      <c r="J126" s="966">
        <f t="shared" si="61"/>
        <v>0</v>
      </c>
      <c r="K126" s="964" t="s">
        <v>117</v>
      </c>
      <c r="L126" s="965" t="s">
        <v>117</v>
      </c>
      <c r="M126" s="966">
        <v>0</v>
      </c>
      <c r="N126" s="964" t="s">
        <v>117</v>
      </c>
      <c r="O126" s="965" t="s">
        <v>117</v>
      </c>
      <c r="P126" s="966">
        <v>0</v>
      </c>
      <c r="Q126" s="964" t="s">
        <v>117</v>
      </c>
      <c r="R126" s="965" t="s">
        <v>117</v>
      </c>
      <c r="S126" s="966">
        <f t="shared" si="62"/>
        <v>0</v>
      </c>
      <c r="T126" s="964" t="s">
        <v>117</v>
      </c>
      <c r="U126" s="965" t="s">
        <v>117</v>
      </c>
      <c r="V126" s="966">
        <v>0</v>
      </c>
      <c r="W126" s="964" t="s">
        <v>117</v>
      </c>
      <c r="X126" s="965" t="s">
        <v>117</v>
      </c>
      <c r="Y126" s="966">
        <v>0</v>
      </c>
      <c r="Z126" s="956">
        <f t="shared" si="77"/>
        <v>0</v>
      </c>
      <c r="AA126" s="957">
        <f t="shared" si="78"/>
        <v>0</v>
      </c>
      <c r="AB126" s="958">
        <f t="shared" si="79"/>
        <v>0</v>
      </c>
      <c r="AC126" s="964" t="s">
        <v>117</v>
      </c>
      <c r="AD126" s="965" t="s">
        <v>117</v>
      </c>
      <c r="AE126" s="966">
        <v>0</v>
      </c>
      <c r="AF126" s="956" t="s">
        <v>117</v>
      </c>
      <c r="AG126" s="957" t="s">
        <v>117</v>
      </c>
      <c r="AH126" s="966">
        <v>0</v>
      </c>
      <c r="AI126" s="956" t="s">
        <v>117</v>
      </c>
      <c r="AJ126" s="957" t="s">
        <v>117</v>
      </c>
      <c r="AK126" s="958">
        <f t="shared" si="63"/>
        <v>0</v>
      </c>
      <c r="AL126" s="964" t="s">
        <v>117</v>
      </c>
      <c r="AM126" s="965" t="s">
        <v>117</v>
      </c>
      <c r="AN126" s="958">
        <f t="shared" si="90"/>
        <v>0</v>
      </c>
      <c r="AO126" s="956">
        <v>1</v>
      </c>
      <c r="AP126" s="957" t="s">
        <v>117</v>
      </c>
      <c r="AQ126" s="958">
        <f t="shared" si="91"/>
        <v>1</v>
      </c>
      <c r="AR126" s="956" t="s">
        <v>117</v>
      </c>
      <c r="AS126" s="957" t="s">
        <v>117</v>
      </c>
      <c r="AT126" s="958">
        <f t="shared" si="92"/>
        <v>0</v>
      </c>
      <c r="AU126" s="959">
        <f t="shared" si="93"/>
        <v>0</v>
      </c>
      <c r="AV126" s="960">
        <f t="shared" si="94"/>
        <v>0</v>
      </c>
      <c r="AW126" s="961">
        <f t="shared" si="95"/>
        <v>0</v>
      </c>
      <c r="AX126" s="959">
        <f t="shared" si="96"/>
        <v>1</v>
      </c>
      <c r="AY126" s="960">
        <f t="shared" si="97"/>
        <v>0</v>
      </c>
      <c r="AZ126" s="961">
        <f t="shared" si="98"/>
        <v>1</v>
      </c>
      <c r="BA126" s="959">
        <f t="shared" si="99"/>
        <v>0</v>
      </c>
      <c r="BB126" s="960">
        <f t="shared" si="100"/>
        <v>0</v>
      </c>
      <c r="BC126" s="962">
        <f t="shared" si="101"/>
        <v>0</v>
      </c>
      <c r="BD126" s="963">
        <f t="shared" si="102"/>
        <v>1</v>
      </c>
    </row>
    <row r="127" spans="1:56" x14ac:dyDescent="0.2">
      <c r="A127" s="955" t="s">
        <v>104</v>
      </c>
      <c r="B127" s="964">
        <v>1</v>
      </c>
      <c r="C127" s="965" t="s">
        <v>117</v>
      </c>
      <c r="D127" s="966">
        <f>SUM(B127:C127)</f>
        <v>1</v>
      </c>
      <c r="E127" s="964" t="s">
        <v>117</v>
      </c>
      <c r="F127" s="965" t="s">
        <v>117</v>
      </c>
      <c r="G127" s="966">
        <f>SUM(E127:F127)</f>
        <v>0</v>
      </c>
      <c r="H127" s="964" t="s">
        <v>117</v>
      </c>
      <c r="I127" s="965" t="s">
        <v>117</v>
      </c>
      <c r="J127" s="966">
        <f>SUM(H127:I127)</f>
        <v>0</v>
      </c>
      <c r="K127" s="964" t="s">
        <v>117</v>
      </c>
      <c r="L127" s="965" t="s">
        <v>117</v>
      </c>
      <c r="M127" s="966">
        <f>SUM(K127:L127)</f>
        <v>0</v>
      </c>
      <c r="N127" s="964" t="s">
        <v>117</v>
      </c>
      <c r="O127" s="965" t="s">
        <v>117</v>
      </c>
      <c r="P127" s="966">
        <f>SUM(N127:O127)</f>
        <v>0</v>
      </c>
      <c r="Q127" s="964" t="s">
        <v>117</v>
      </c>
      <c r="R127" s="965" t="s">
        <v>117</v>
      </c>
      <c r="S127" s="966">
        <f>SUM(Q127:R127)</f>
        <v>0</v>
      </c>
      <c r="T127" s="964">
        <v>1</v>
      </c>
      <c r="U127" s="965" t="s">
        <v>117</v>
      </c>
      <c r="V127" s="966">
        <f>SUM(D127,M127)</f>
        <v>1</v>
      </c>
      <c r="W127" s="964" t="s">
        <v>117</v>
      </c>
      <c r="X127" s="965" t="s">
        <v>117</v>
      </c>
      <c r="Y127" s="966">
        <f>SUM(G127,P127)</f>
        <v>0</v>
      </c>
      <c r="Z127" s="956">
        <f t="shared" si="77"/>
        <v>0</v>
      </c>
      <c r="AA127" s="957">
        <f t="shared" si="78"/>
        <v>0</v>
      </c>
      <c r="AB127" s="958">
        <f t="shared" si="79"/>
        <v>0</v>
      </c>
      <c r="AC127" s="964" t="s">
        <v>117</v>
      </c>
      <c r="AD127" s="965" t="s">
        <v>117</v>
      </c>
      <c r="AE127" s="966">
        <f>SUM(AC127:AD127)</f>
        <v>0</v>
      </c>
      <c r="AF127" s="956" t="s">
        <v>117</v>
      </c>
      <c r="AG127" s="957" t="s">
        <v>117</v>
      </c>
      <c r="AH127" s="966">
        <f>SUM(AF127:AG127)</f>
        <v>0</v>
      </c>
      <c r="AI127" s="956" t="s">
        <v>117</v>
      </c>
      <c r="AJ127" s="957" t="s">
        <v>117</v>
      </c>
      <c r="AK127" s="958">
        <f t="shared" si="63"/>
        <v>0</v>
      </c>
      <c r="AL127" s="964" t="s">
        <v>117</v>
      </c>
      <c r="AM127" s="965" t="s">
        <v>117</v>
      </c>
      <c r="AN127" s="958">
        <f t="shared" si="90"/>
        <v>0</v>
      </c>
      <c r="AO127" s="956" t="s">
        <v>117</v>
      </c>
      <c r="AP127" s="957" t="s">
        <v>117</v>
      </c>
      <c r="AQ127" s="958">
        <f t="shared" si="91"/>
        <v>0</v>
      </c>
      <c r="AR127" s="956" t="s">
        <v>117</v>
      </c>
      <c r="AS127" s="957" t="s">
        <v>117</v>
      </c>
      <c r="AT127" s="958">
        <f t="shared" si="92"/>
        <v>0</v>
      </c>
      <c r="AU127" s="959">
        <f t="shared" si="93"/>
        <v>1</v>
      </c>
      <c r="AV127" s="960">
        <f t="shared" si="94"/>
        <v>0</v>
      </c>
      <c r="AW127" s="961">
        <f t="shared" si="95"/>
        <v>1</v>
      </c>
      <c r="AX127" s="959">
        <f t="shared" si="96"/>
        <v>0</v>
      </c>
      <c r="AY127" s="960">
        <f t="shared" si="97"/>
        <v>0</v>
      </c>
      <c r="AZ127" s="961">
        <f t="shared" si="98"/>
        <v>0</v>
      </c>
      <c r="BA127" s="959">
        <f t="shared" si="99"/>
        <v>0</v>
      </c>
      <c r="BB127" s="960">
        <f t="shared" si="100"/>
        <v>0</v>
      </c>
      <c r="BC127" s="962">
        <f t="shared" si="101"/>
        <v>0</v>
      </c>
      <c r="BD127" s="963">
        <f t="shared" si="102"/>
        <v>1</v>
      </c>
    </row>
    <row r="128" spans="1:56" ht="12.75" thickBot="1" x14ac:dyDescent="0.25">
      <c r="A128" s="955" t="s">
        <v>105</v>
      </c>
      <c r="B128" s="964">
        <v>1</v>
      </c>
      <c r="C128" s="965" t="s">
        <v>117</v>
      </c>
      <c r="D128" s="966">
        <f>SUM(B128:C128)</f>
        <v>1</v>
      </c>
      <c r="E128" s="964" t="s">
        <v>117</v>
      </c>
      <c r="F128" s="965" t="s">
        <v>117</v>
      </c>
      <c r="G128" s="966">
        <f>SUM(E128:F128)</f>
        <v>0</v>
      </c>
      <c r="H128" s="964" t="s">
        <v>117</v>
      </c>
      <c r="I128" s="965" t="s">
        <v>117</v>
      </c>
      <c r="J128" s="966">
        <f>SUM(H128:I128)</f>
        <v>0</v>
      </c>
      <c r="K128" s="964" t="s">
        <v>117</v>
      </c>
      <c r="L128" s="965">
        <v>1</v>
      </c>
      <c r="M128" s="966">
        <f>SUM(K128:L128)</f>
        <v>1</v>
      </c>
      <c r="N128" s="964" t="s">
        <v>117</v>
      </c>
      <c r="O128" s="965" t="s">
        <v>117</v>
      </c>
      <c r="P128" s="966">
        <f>SUM(N128:O128)</f>
        <v>0</v>
      </c>
      <c r="Q128" s="964" t="s">
        <v>117</v>
      </c>
      <c r="R128" s="965" t="s">
        <v>117</v>
      </c>
      <c r="S128" s="966">
        <f>SUM(Q128:R128)</f>
        <v>0</v>
      </c>
      <c r="T128" s="964">
        <v>1</v>
      </c>
      <c r="U128" s="965">
        <v>1</v>
      </c>
      <c r="V128" s="966">
        <f>SUM(D128,M128)</f>
        <v>2</v>
      </c>
      <c r="W128" s="964" t="s">
        <v>117</v>
      </c>
      <c r="X128" s="965" t="s">
        <v>117</v>
      </c>
      <c r="Y128" s="966">
        <f>SUM(G128,P128)</f>
        <v>0</v>
      </c>
      <c r="Z128" s="956">
        <f t="shared" si="77"/>
        <v>0</v>
      </c>
      <c r="AA128" s="957">
        <f t="shared" si="78"/>
        <v>0</v>
      </c>
      <c r="AB128" s="958">
        <f t="shared" si="79"/>
        <v>0</v>
      </c>
      <c r="AC128" s="964" t="s">
        <v>117</v>
      </c>
      <c r="AD128" s="965" t="s">
        <v>117</v>
      </c>
      <c r="AE128" s="966">
        <f>SUM(AC128:AD128)</f>
        <v>0</v>
      </c>
      <c r="AF128" s="956" t="s">
        <v>117</v>
      </c>
      <c r="AG128" s="957" t="s">
        <v>117</v>
      </c>
      <c r="AH128" s="966">
        <f>SUM(AF128:AG128)</f>
        <v>0</v>
      </c>
      <c r="AI128" s="956" t="s">
        <v>117</v>
      </c>
      <c r="AJ128" s="957" t="s">
        <v>117</v>
      </c>
      <c r="AK128" s="958">
        <f>SUM(AI128:AJ128)</f>
        <v>0</v>
      </c>
      <c r="AL128" s="964" t="s">
        <v>117</v>
      </c>
      <c r="AM128" s="965" t="s">
        <v>117</v>
      </c>
      <c r="AN128" s="958">
        <f t="shared" si="90"/>
        <v>0</v>
      </c>
      <c r="AO128" s="956">
        <v>1</v>
      </c>
      <c r="AP128" s="957">
        <v>1</v>
      </c>
      <c r="AQ128" s="958">
        <f t="shared" si="91"/>
        <v>2</v>
      </c>
      <c r="AR128" s="956">
        <v>1</v>
      </c>
      <c r="AS128" s="957" t="s">
        <v>117</v>
      </c>
      <c r="AT128" s="958">
        <f t="shared" si="92"/>
        <v>1</v>
      </c>
      <c r="AU128" s="959">
        <f t="shared" si="93"/>
        <v>1</v>
      </c>
      <c r="AV128" s="960">
        <f t="shared" si="94"/>
        <v>1</v>
      </c>
      <c r="AW128" s="961">
        <f t="shared" si="95"/>
        <v>2</v>
      </c>
      <c r="AX128" s="959">
        <f t="shared" si="96"/>
        <v>1</v>
      </c>
      <c r="AY128" s="960">
        <f t="shared" si="97"/>
        <v>1</v>
      </c>
      <c r="AZ128" s="961">
        <f t="shared" si="98"/>
        <v>2</v>
      </c>
      <c r="BA128" s="959">
        <f t="shared" si="99"/>
        <v>1</v>
      </c>
      <c r="BB128" s="960">
        <f t="shared" si="100"/>
        <v>0</v>
      </c>
      <c r="BC128" s="962">
        <f t="shared" si="101"/>
        <v>1</v>
      </c>
      <c r="BD128" s="963">
        <f t="shared" si="102"/>
        <v>5</v>
      </c>
    </row>
    <row r="129" spans="1:57" ht="12.75" thickBot="1" x14ac:dyDescent="0.25">
      <c r="A129" s="970" t="s">
        <v>179</v>
      </c>
      <c r="B129" s="971">
        <f>SUM(B8:B128)</f>
        <v>1110</v>
      </c>
      <c r="C129" s="972">
        <f>SUM(C8:C128)</f>
        <v>1258</v>
      </c>
      <c r="D129" s="972">
        <f>SUM(D8:D128)</f>
        <v>2368</v>
      </c>
      <c r="E129" s="971">
        <f>SUM(E8:E128)</f>
        <v>112</v>
      </c>
      <c r="F129" s="972">
        <f>SUM(F8:F128)</f>
        <v>174</v>
      </c>
      <c r="G129" s="972">
        <f>SUM(G8:G128)</f>
        <v>286</v>
      </c>
      <c r="H129" s="971">
        <f>SUM(H10:H128)</f>
        <v>96</v>
      </c>
      <c r="I129" s="972">
        <f>SUM(I10:I128)</f>
        <v>100</v>
      </c>
      <c r="J129" s="1529">
        <f>SUM(J10:J128)</f>
        <v>196</v>
      </c>
      <c r="K129" s="1528">
        <f>SUM(K8:K128)</f>
        <v>1989</v>
      </c>
      <c r="L129" s="972">
        <f>SUM(L8:L128)</f>
        <v>2300</v>
      </c>
      <c r="M129" s="972">
        <f>SUM(M8:M128)</f>
        <v>4289</v>
      </c>
      <c r="N129" s="971">
        <f>SUM(N8:N128)</f>
        <v>48</v>
      </c>
      <c r="O129" s="972">
        <f>SUM(O8:O128)</f>
        <v>68</v>
      </c>
      <c r="P129" s="972">
        <f>SUM(P8:P128)</f>
        <v>116</v>
      </c>
      <c r="Q129" s="971">
        <f>SUM(Q8:Q128)</f>
        <v>67</v>
      </c>
      <c r="R129" s="972">
        <f>SUM(R8:R128)</f>
        <v>79</v>
      </c>
      <c r="S129" s="972">
        <f>SUM(S8:S128)</f>
        <v>146</v>
      </c>
      <c r="T129" s="971">
        <f t="shared" ref="T129:AB129" si="103">SUM(B129,K129)</f>
        <v>3099</v>
      </c>
      <c r="U129" s="972">
        <f t="shared" si="103"/>
        <v>3558</v>
      </c>
      <c r="V129" s="972">
        <f t="shared" si="103"/>
        <v>6657</v>
      </c>
      <c r="W129" s="971">
        <f t="shared" si="103"/>
        <v>160</v>
      </c>
      <c r="X129" s="972">
        <f t="shared" si="103"/>
        <v>242</v>
      </c>
      <c r="Y129" s="972">
        <f t="shared" si="103"/>
        <v>402</v>
      </c>
      <c r="Z129" s="971">
        <f t="shared" si="103"/>
        <v>163</v>
      </c>
      <c r="AA129" s="972">
        <f t="shared" si="103"/>
        <v>179</v>
      </c>
      <c r="AB129" s="972">
        <f t="shared" si="103"/>
        <v>342</v>
      </c>
      <c r="AC129" s="971">
        <f>SUM(AC8:AC128)</f>
        <v>4310</v>
      </c>
      <c r="AD129" s="972">
        <f>SUM(AD8:AD128)</f>
        <v>5567</v>
      </c>
      <c r="AE129" s="972">
        <f>SUM(AE8:AE128)</f>
        <v>9877</v>
      </c>
      <c r="AF129" s="971">
        <f>SUM(AF8:AF128)</f>
        <v>204</v>
      </c>
      <c r="AG129" s="972">
        <f>SUM(AG8:AG128)</f>
        <v>377</v>
      </c>
      <c r="AH129" s="972">
        <f>SUM(AF129:AG129)</f>
        <v>581</v>
      </c>
      <c r="AI129" s="971">
        <f>SUM(AI8:AI128)</f>
        <v>159</v>
      </c>
      <c r="AJ129" s="972">
        <f>SUM(AJ8:AJ128)</f>
        <v>200</v>
      </c>
      <c r="AK129" s="972">
        <f>SUM(AI129:AJ129)</f>
        <v>359</v>
      </c>
      <c r="AL129" s="971">
        <f>SUM(AL8:AL128)</f>
        <v>4018</v>
      </c>
      <c r="AM129" s="972">
        <f>SUM(AM8:AM128)</f>
        <v>5024</v>
      </c>
      <c r="AN129" s="972">
        <f t="shared" ref="AN129" si="104">SUM(AL129:AM129)</f>
        <v>9042</v>
      </c>
      <c r="AO129" s="971">
        <f>SUM(AO8:AO128)</f>
        <v>332</v>
      </c>
      <c r="AP129" s="972">
        <f>SUM(AP8:AP128)</f>
        <v>575</v>
      </c>
      <c r="AQ129" s="972">
        <f t="shared" ref="AQ129" si="105">SUM(AO129:AP129)</f>
        <v>907</v>
      </c>
      <c r="AR129" s="971">
        <f>SUM(AR8:AR128)</f>
        <v>169</v>
      </c>
      <c r="AS129" s="972">
        <f>SUM(AS8:AS128)</f>
        <v>262</v>
      </c>
      <c r="AT129" s="972">
        <f t="shared" ref="AT129" si="106">SUM(AR129:AS129)</f>
        <v>431</v>
      </c>
      <c r="AU129" s="971">
        <f t="shared" ref="AU129:BD129" si="107">SUM(AU8:AU128)</f>
        <v>11427</v>
      </c>
      <c r="AV129" s="972">
        <f t="shared" si="107"/>
        <v>14149</v>
      </c>
      <c r="AW129" s="972">
        <f t="shared" si="107"/>
        <v>25576</v>
      </c>
      <c r="AX129" s="971">
        <f t="shared" si="107"/>
        <v>696</v>
      </c>
      <c r="AY129" s="972">
        <f t="shared" si="107"/>
        <v>1194</v>
      </c>
      <c r="AZ129" s="972">
        <f t="shared" si="107"/>
        <v>1890</v>
      </c>
      <c r="BA129" s="971">
        <f t="shared" si="107"/>
        <v>491</v>
      </c>
      <c r="BB129" s="972">
        <f t="shared" si="107"/>
        <v>641</v>
      </c>
      <c r="BC129" s="973">
        <f t="shared" si="107"/>
        <v>1132</v>
      </c>
      <c r="BD129" s="974">
        <f t="shared" si="107"/>
        <v>28598</v>
      </c>
      <c r="BE129" s="499"/>
    </row>
  </sheetData>
  <sortState ref="A8:BD129">
    <sortCondition ref="A8"/>
  </sortState>
  <mergeCells count="27">
    <mergeCell ref="K6:M6"/>
    <mergeCell ref="N6:P6"/>
    <mergeCell ref="Q6:S6"/>
    <mergeCell ref="B4:AB4"/>
    <mergeCell ref="T5:AB5"/>
    <mergeCell ref="K5:S5"/>
    <mergeCell ref="T6:V6"/>
    <mergeCell ref="W6:Y6"/>
    <mergeCell ref="Z6:AB6"/>
    <mergeCell ref="BD4:BD7"/>
    <mergeCell ref="AU6:AW6"/>
    <mergeCell ref="AX6:AZ6"/>
    <mergeCell ref="BA6:BC6"/>
    <mergeCell ref="AU4:BC5"/>
    <mergeCell ref="AL4:AT5"/>
    <mergeCell ref="AL6:AN6"/>
    <mergeCell ref="AO6:AQ6"/>
    <mergeCell ref="AR6:AT6"/>
    <mergeCell ref="AC4:AK5"/>
    <mergeCell ref="AC6:AE6"/>
    <mergeCell ref="AF6:AH6"/>
    <mergeCell ref="AI6:AK6"/>
    <mergeCell ref="A4:A7"/>
    <mergeCell ref="B6:D6"/>
    <mergeCell ref="E6:G6"/>
    <mergeCell ref="H6:J6"/>
    <mergeCell ref="B5:J5"/>
  </mergeCells>
  <pageMargins left="0.25" right="0.25" top="0.75" bottom="0.75" header="0.3" footer="0.3"/>
  <pageSetup paperSize="9" scale="96" orientation="landscape" r:id="rId1"/>
  <headerFooter>
    <oddFooter>&amp;C&amp;8Urząd do Spraw Cudzoziemców
Biuro Szefa Urzędu, statystyki@udsc.gov.pl
ul. Koszykowa 16, 02-564 Warszawa, tel: (0 22) 601 43 55 , fax: (0 22) 601 74 22</oddFooter>
  </headerFooter>
  <colBreaks count="1" manualBreakCount="1">
    <brk id="28" max="1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5" tint="0.79998168889431442"/>
  </sheetPr>
  <dimension ref="A1:G46"/>
  <sheetViews>
    <sheetView topLeftCell="A16" zoomScaleNormal="100" workbookViewId="0">
      <selection activeCell="F39" sqref="F39"/>
    </sheetView>
  </sheetViews>
  <sheetFormatPr defaultRowHeight="12" x14ac:dyDescent="0.2"/>
  <cols>
    <col min="1" max="1" width="18.28515625" style="41" customWidth="1"/>
    <col min="2" max="4" width="9.140625" style="41"/>
    <col min="5" max="5" width="20.140625" style="41" customWidth="1"/>
    <col min="6" max="6" width="10.42578125" style="41" customWidth="1"/>
    <col min="7" max="16384" width="9.140625" style="41"/>
  </cols>
  <sheetData>
    <row r="1" spans="1:7" x14ac:dyDescent="0.2">
      <c r="A1" s="495" t="s">
        <v>434</v>
      </c>
      <c r="B1" s="72"/>
      <c r="C1" s="72"/>
      <c r="D1" s="72"/>
      <c r="E1" s="72"/>
      <c r="F1" s="72"/>
      <c r="G1" s="497"/>
    </row>
    <row r="2" spans="1:7" x14ac:dyDescent="0.2">
      <c r="A2" s="34" t="s">
        <v>394</v>
      </c>
      <c r="B2" s="34"/>
      <c r="C2" s="34"/>
      <c r="D2" s="34"/>
      <c r="E2" s="34"/>
      <c r="F2" s="34"/>
      <c r="G2" s="506"/>
    </row>
    <row r="3" spans="1:7" ht="12.75" thickBot="1" x14ac:dyDescent="0.25">
      <c r="A3" s="34"/>
      <c r="B3" s="34"/>
      <c r="C3" s="34"/>
      <c r="D3" s="34"/>
      <c r="E3" s="34"/>
      <c r="F3" s="34"/>
      <c r="G3" s="34"/>
    </row>
    <row r="4" spans="1:7" ht="15" customHeight="1" x14ac:dyDescent="0.2">
      <c r="A4" s="1228" t="s">
        <v>0</v>
      </c>
      <c r="B4" s="1254" t="s">
        <v>395</v>
      </c>
      <c r="C4" s="1251" t="s">
        <v>120</v>
      </c>
      <c r="D4" s="34"/>
      <c r="E4" s="1228" t="s">
        <v>0</v>
      </c>
      <c r="F4" s="1254" t="s">
        <v>396</v>
      </c>
      <c r="G4" s="1251" t="s">
        <v>120</v>
      </c>
    </row>
    <row r="5" spans="1:7" x14ac:dyDescent="0.2">
      <c r="A5" s="1253"/>
      <c r="B5" s="1255"/>
      <c r="C5" s="1252"/>
      <c r="D5" s="34"/>
      <c r="E5" s="1253"/>
      <c r="F5" s="1255"/>
      <c r="G5" s="1252"/>
    </row>
    <row r="6" spans="1:7" ht="12.75" thickBot="1" x14ac:dyDescent="0.25">
      <c r="A6" s="35" t="s">
        <v>182</v>
      </c>
      <c r="B6" s="48">
        <v>9042</v>
      </c>
      <c r="C6" s="36">
        <v>100</v>
      </c>
      <c r="D6" s="34"/>
      <c r="E6" s="35" t="s">
        <v>182</v>
      </c>
      <c r="F6" s="48">
        <v>25576</v>
      </c>
      <c r="G6" s="36">
        <v>100</v>
      </c>
    </row>
    <row r="7" spans="1:7" x14ac:dyDescent="0.2">
      <c r="A7" s="37" t="s">
        <v>183</v>
      </c>
      <c r="B7" s="38"/>
      <c r="C7" s="39"/>
      <c r="D7" s="34"/>
      <c r="E7" s="37" t="s">
        <v>183</v>
      </c>
      <c r="F7" s="38"/>
      <c r="G7" s="39"/>
    </row>
    <row r="8" spans="1:7" ht="50.25" customHeight="1" thickBot="1" x14ac:dyDescent="0.25">
      <c r="A8" s="40" t="s">
        <v>184</v>
      </c>
      <c r="C8" s="39"/>
      <c r="D8" s="34"/>
      <c r="E8" s="40" t="s">
        <v>184</v>
      </c>
      <c r="G8" s="39"/>
    </row>
    <row r="9" spans="1:7" x14ac:dyDescent="0.2">
      <c r="A9" s="29" t="s">
        <v>100</v>
      </c>
      <c r="B9" s="441">
        <v>5920</v>
      </c>
      <c r="C9" s="42">
        <f t="shared" ref="C9:C14" si="0">B9*100/B$6</f>
        <v>65.472240654722413</v>
      </c>
      <c r="D9" s="72"/>
      <c r="E9" s="29" t="s">
        <v>100</v>
      </c>
      <c r="F9" s="441">
        <v>16133</v>
      </c>
      <c r="G9" s="42">
        <f t="shared" ref="G9:G14" si="1">F9*100/F$6</f>
        <v>63.078667500781982</v>
      </c>
    </row>
    <row r="10" spans="1:7" x14ac:dyDescent="0.2">
      <c r="A10" s="30" t="s">
        <v>14</v>
      </c>
      <c r="B10" s="405">
        <v>1628</v>
      </c>
      <c r="C10" s="43">
        <f t="shared" si="0"/>
        <v>18.004866180048662</v>
      </c>
      <c r="D10" s="72"/>
      <c r="E10" s="30" t="s">
        <v>14</v>
      </c>
      <c r="F10" s="405">
        <v>4164</v>
      </c>
      <c r="G10" s="43">
        <f t="shared" si="1"/>
        <v>16.280888332812012</v>
      </c>
    </row>
    <row r="11" spans="1:7" x14ac:dyDescent="0.2">
      <c r="A11" s="31" t="s">
        <v>81</v>
      </c>
      <c r="B11" s="405">
        <v>327</v>
      </c>
      <c r="C11" s="43">
        <f t="shared" si="0"/>
        <v>3.6164565361645655</v>
      </c>
      <c r="D11" s="72"/>
      <c r="E11" s="31" t="s">
        <v>81</v>
      </c>
      <c r="F11" s="405">
        <v>1072</v>
      </c>
      <c r="G11" s="43">
        <f t="shared" si="1"/>
        <v>4.1914294651235533</v>
      </c>
    </row>
    <row r="12" spans="1:7" x14ac:dyDescent="0.2">
      <c r="A12" s="30" t="s">
        <v>103</v>
      </c>
      <c r="B12" s="405">
        <v>196</v>
      </c>
      <c r="C12" s="43">
        <f t="shared" si="0"/>
        <v>2.16766202167662</v>
      </c>
      <c r="D12" s="72"/>
      <c r="E12" s="30" t="s">
        <v>103</v>
      </c>
      <c r="F12" s="405">
        <v>740</v>
      </c>
      <c r="G12" s="43">
        <f t="shared" si="1"/>
        <v>2.8933375039099154</v>
      </c>
    </row>
    <row r="13" spans="1:7" ht="12.75" thickBot="1" x14ac:dyDescent="0.25">
      <c r="A13" s="32" t="s">
        <v>20</v>
      </c>
      <c r="B13" s="405">
        <v>78</v>
      </c>
      <c r="C13" s="43">
        <f t="shared" si="0"/>
        <v>0.86264100862641013</v>
      </c>
      <c r="D13" s="72"/>
      <c r="E13" s="32" t="s">
        <v>97</v>
      </c>
      <c r="F13" s="405">
        <v>257</v>
      </c>
      <c r="G13" s="43">
        <f t="shared" si="1"/>
        <v>1.0048482952768221</v>
      </c>
    </row>
    <row r="14" spans="1:7" ht="12.75" thickBot="1" x14ac:dyDescent="0.25">
      <c r="A14" s="49" t="s">
        <v>185</v>
      </c>
      <c r="B14" s="50">
        <f>SUM(B9:B13)</f>
        <v>8149</v>
      </c>
      <c r="C14" s="51">
        <f t="shared" si="0"/>
        <v>90.123866401238658</v>
      </c>
      <c r="D14" s="72"/>
      <c r="E14" s="49" t="s">
        <v>185</v>
      </c>
      <c r="F14" s="50">
        <f>SUM(F9:F13)</f>
        <v>22366</v>
      </c>
      <c r="G14" s="51">
        <f t="shared" si="1"/>
        <v>87.449171097904284</v>
      </c>
    </row>
    <row r="16" spans="1:7" ht="12.75" x14ac:dyDescent="0.2">
      <c r="A16" s="495" t="s">
        <v>435</v>
      </c>
      <c r="B16" s="72"/>
      <c r="C16" s="72"/>
      <c r="D16" s="72"/>
      <c r="E16" s="72"/>
      <c r="F16" s="72"/>
      <c r="G16" s="497"/>
    </row>
    <row r="17" spans="1:7" x14ac:dyDescent="0.2">
      <c r="A17" s="34" t="s">
        <v>397</v>
      </c>
      <c r="B17" s="34"/>
      <c r="C17" s="34"/>
      <c r="D17" s="34"/>
      <c r="E17" s="34"/>
      <c r="F17" s="34"/>
      <c r="G17" s="524"/>
    </row>
    <row r="18" spans="1:7" ht="12.75" thickBot="1" x14ac:dyDescent="0.25">
      <c r="A18" s="34"/>
      <c r="B18" s="34"/>
      <c r="C18" s="34"/>
      <c r="D18" s="34"/>
      <c r="E18" s="34"/>
      <c r="F18" s="34"/>
      <c r="G18" s="524"/>
    </row>
    <row r="19" spans="1:7" ht="15" customHeight="1" x14ac:dyDescent="0.2">
      <c r="A19" s="1228" t="s">
        <v>0</v>
      </c>
      <c r="B19" s="1254" t="s">
        <v>395</v>
      </c>
      <c r="C19" s="1251" t="s">
        <v>120</v>
      </c>
      <c r="D19" s="34"/>
      <c r="E19" s="1228" t="s">
        <v>0</v>
      </c>
      <c r="F19" s="1254" t="s">
        <v>396</v>
      </c>
      <c r="G19" s="1251" t="s">
        <v>120</v>
      </c>
    </row>
    <row r="20" spans="1:7" x14ac:dyDescent="0.2">
      <c r="A20" s="1253"/>
      <c r="B20" s="1255"/>
      <c r="C20" s="1252"/>
      <c r="D20" s="34"/>
      <c r="E20" s="1253"/>
      <c r="F20" s="1255"/>
      <c r="G20" s="1252"/>
    </row>
    <row r="21" spans="1:7" ht="12.75" thickBot="1" x14ac:dyDescent="0.25">
      <c r="A21" s="35" t="s">
        <v>182</v>
      </c>
      <c r="B21" s="48">
        <v>907</v>
      </c>
      <c r="C21" s="36">
        <v>100</v>
      </c>
      <c r="D21" s="34"/>
      <c r="E21" s="35" t="s">
        <v>182</v>
      </c>
      <c r="F21" s="48">
        <v>1890</v>
      </c>
      <c r="G21" s="36">
        <v>100</v>
      </c>
    </row>
    <row r="22" spans="1:7" x14ac:dyDescent="0.2">
      <c r="A22" s="37" t="s">
        <v>183</v>
      </c>
      <c r="B22" s="38"/>
      <c r="C22" s="39"/>
      <c r="D22" s="34"/>
      <c r="E22" s="37" t="s">
        <v>183</v>
      </c>
      <c r="F22" s="38"/>
      <c r="G22" s="39"/>
    </row>
    <row r="23" spans="1:7" ht="51" customHeight="1" thickBot="1" x14ac:dyDescent="0.25">
      <c r="A23" s="40" t="s">
        <v>184</v>
      </c>
      <c r="C23" s="39"/>
      <c r="D23" s="34"/>
      <c r="E23" s="40" t="s">
        <v>184</v>
      </c>
      <c r="G23" s="39"/>
    </row>
    <row r="24" spans="1:7" x14ac:dyDescent="0.2">
      <c r="A24" s="29" t="s">
        <v>100</v>
      </c>
      <c r="B24" s="441">
        <v>604</v>
      </c>
      <c r="C24" s="42">
        <f t="shared" ref="C24:C30" si="2">B24*100/B$21</f>
        <v>66.593164277839023</v>
      </c>
      <c r="D24" s="72"/>
      <c r="E24" s="29" t="s">
        <v>100</v>
      </c>
      <c r="F24" s="441">
        <v>1144</v>
      </c>
      <c r="G24" s="42">
        <f t="shared" ref="G24:G29" si="3">F24*100/F$21</f>
        <v>60.529100529100532</v>
      </c>
    </row>
    <row r="25" spans="1:7" x14ac:dyDescent="0.2">
      <c r="A25" s="30" t="s">
        <v>14</v>
      </c>
      <c r="B25" s="405">
        <v>169</v>
      </c>
      <c r="C25" s="43">
        <f t="shared" si="2"/>
        <v>18.632855567805954</v>
      </c>
      <c r="D25" s="72"/>
      <c r="E25" s="30" t="s">
        <v>14</v>
      </c>
      <c r="F25" s="405">
        <v>324</v>
      </c>
      <c r="G25" s="43">
        <f t="shared" si="3"/>
        <v>17.142857142857142</v>
      </c>
    </row>
    <row r="26" spans="1:7" x14ac:dyDescent="0.2">
      <c r="A26" s="31" t="s">
        <v>81</v>
      </c>
      <c r="B26" s="405">
        <v>32</v>
      </c>
      <c r="C26" s="43">
        <f t="shared" si="2"/>
        <v>3.528114663726571</v>
      </c>
      <c r="D26" s="72"/>
      <c r="E26" s="31" t="s">
        <v>81</v>
      </c>
      <c r="F26" s="405">
        <v>117</v>
      </c>
      <c r="G26" s="43">
        <f t="shared" si="3"/>
        <v>6.1904761904761907</v>
      </c>
    </row>
    <row r="27" spans="1:7" x14ac:dyDescent="0.2">
      <c r="A27" s="30" t="s">
        <v>103</v>
      </c>
      <c r="B27" s="405">
        <v>9</v>
      </c>
      <c r="C27" s="43">
        <f t="shared" si="2"/>
        <v>0.99228224917309815</v>
      </c>
      <c r="D27" s="72"/>
      <c r="E27" s="30" t="s">
        <v>103</v>
      </c>
      <c r="F27" s="405">
        <v>43</v>
      </c>
      <c r="G27" s="43">
        <f t="shared" si="3"/>
        <v>2.2751322751322753</v>
      </c>
    </row>
    <row r="28" spans="1:7" ht="12.75" thickBot="1" x14ac:dyDescent="0.25">
      <c r="A28" s="30" t="s">
        <v>97</v>
      </c>
      <c r="B28" s="405">
        <v>9</v>
      </c>
      <c r="C28" s="43">
        <f t="shared" si="2"/>
        <v>0.99228224917309815</v>
      </c>
      <c r="D28" s="72"/>
      <c r="E28" s="32" t="s">
        <v>74</v>
      </c>
      <c r="F28" s="405">
        <v>25</v>
      </c>
      <c r="G28" s="43">
        <f t="shared" si="3"/>
        <v>1.3227513227513228</v>
      </c>
    </row>
    <row r="29" spans="1:7" ht="12.75" thickBot="1" x14ac:dyDescent="0.25">
      <c r="A29" s="32" t="s">
        <v>24</v>
      </c>
      <c r="B29" s="405">
        <v>9</v>
      </c>
      <c r="C29" s="43">
        <f t="shared" si="2"/>
        <v>0.99228224917309815</v>
      </c>
      <c r="D29" s="72"/>
      <c r="E29" s="45" t="s">
        <v>185</v>
      </c>
      <c r="F29" s="46">
        <f>SUM(F24:F28)</f>
        <v>1653</v>
      </c>
      <c r="G29" s="47">
        <f t="shared" si="3"/>
        <v>87.460317460317455</v>
      </c>
    </row>
    <row r="30" spans="1:7" ht="12.75" thickBot="1" x14ac:dyDescent="0.25">
      <c r="A30" s="45" t="s">
        <v>185</v>
      </c>
      <c r="B30" s="46">
        <f>SUM(B24:B29)</f>
        <v>832</v>
      </c>
      <c r="C30" s="47">
        <f t="shared" si="2"/>
        <v>91.730981256890843</v>
      </c>
      <c r="D30" s="72"/>
    </row>
    <row r="33" spans="1:7" x14ac:dyDescent="0.2">
      <c r="A33" s="495" t="s">
        <v>436</v>
      </c>
      <c r="B33" s="518"/>
      <c r="C33" s="518"/>
      <c r="D33" s="518"/>
      <c r="E33" s="518"/>
      <c r="F33" s="518"/>
      <c r="G33" s="497"/>
    </row>
    <row r="34" spans="1:7" x14ac:dyDescent="0.2">
      <c r="A34" s="72" t="s">
        <v>398</v>
      </c>
      <c r="B34" s="518"/>
      <c r="C34" s="518"/>
      <c r="D34" s="518"/>
      <c r="E34" s="518"/>
      <c r="F34" s="518"/>
      <c r="G34" s="497"/>
    </row>
    <row r="35" spans="1:7" ht="12.75" thickBot="1" x14ac:dyDescent="0.25">
      <c r="A35" s="72"/>
      <c r="B35" s="72"/>
      <c r="C35" s="72"/>
      <c r="D35" s="72"/>
      <c r="E35" s="72"/>
      <c r="F35" s="72"/>
      <c r="G35" s="72"/>
    </row>
    <row r="36" spans="1:7" x14ac:dyDescent="0.2">
      <c r="A36" s="1228" t="s">
        <v>0</v>
      </c>
      <c r="B36" s="1254" t="s">
        <v>395</v>
      </c>
      <c r="C36" s="1251" t="s">
        <v>120</v>
      </c>
      <c r="D36" s="34"/>
      <c r="E36" s="1228" t="s">
        <v>0</v>
      </c>
      <c r="F36" s="1254" t="s">
        <v>396</v>
      </c>
      <c r="G36" s="1251" t="s">
        <v>120</v>
      </c>
    </row>
    <row r="37" spans="1:7" x14ac:dyDescent="0.2">
      <c r="A37" s="1253"/>
      <c r="B37" s="1255"/>
      <c r="C37" s="1252"/>
      <c r="D37" s="34"/>
      <c r="E37" s="1253"/>
      <c r="F37" s="1255"/>
      <c r="G37" s="1252"/>
    </row>
    <row r="38" spans="1:7" ht="12.75" thickBot="1" x14ac:dyDescent="0.25">
      <c r="A38" s="35" t="s">
        <v>182</v>
      </c>
      <c r="B38" s="429">
        <v>431</v>
      </c>
      <c r="C38" s="36">
        <v>100</v>
      </c>
      <c r="D38" s="34"/>
      <c r="E38" s="35" t="s">
        <v>182</v>
      </c>
      <c r="F38" s="429">
        <f>'DEC OSIED i POB. ST. DEC.'!BC129</f>
        <v>1132</v>
      </c>
      <c r="G38" s="36">
        <v>100</v>
      </c>
    </row>
    <row r="39" spans="1:7" x14ac:dyDescent="0.2">
      <c r="A39" s="37" t="s">
        <v>183</v>
      </c>
      <c r="B39" s="38"/>
      <c r="C39" s="39"/>
      <c r="D39" s="34"/>
      <c r="E39" s="37" t="s">
        <v>183</v>
      </c>
      <c r="F39" s="38"/>
      <c r="G39" s="38"/>
    </row>
    <row r="40" spans="1:7" ht="36.75" thickBot="1" x14ac:dyDescent="0.25">
      <c r="A40" s="40" t="s">
        <v>184</v>
      </c>
      <c r="B40" s="38"/>
      <c r="C40" s="39"/>
      <c r="D40" s="34"/>
      <c r="E40" s="40" t="s">
        <v>184</v>
      </c>
      <c r="F40" s="38"/>
      <c r="G40" s="38"/>
    </row>
    <row r="41" spans="1:7" x14ac:dyDescent="0.2">
      <c r="A41" s="28" t="s">
        <v>100</v>
      </c>
      <c r="B41" s="441">
        <v>319</v>
      </c>
      <c r="C41" s="42">
        <f t="shared" ref="C41:C46" si="4">B41*100/B$38</f>
        <v>74.013921113689094</v>
      </c>
      <c r="D41" s="72"/>
      <c r="E41" s="28" t="s">
        <v>100</v>
      </c>
      <c r="F41" s="428">
        <v>688</v>
      </c>
      <c r="G41" s="42">
        <f t="shared" ref="G41:G46" si="5">F41*100/F$38</f>
        <v>60.777385159010599</v>
      </c>
    </row>
    <row r="42" spans="1:7" x14ac:dyDescent="0.2">
      <c r="A42" s="28" t="s">
        <v>14</v>
      </c>
      <c r="B42" s="405">
        <v>36</v>
      </c>
      <c r="C42" s="43">
        <f t="shared" si="4"/>
        <v>8.3526682134570773</v>
      </c>
      <c r="D42" s="72"/>
      <c r="E42" s="28" t="s">
        <v>14</v>
      </c>
      <c r="F42" s="341">
        <v>125</v>
      </c>
      <c r="G42" s="43">
        <f t="shared" si="5"/>
        <v>11.042402826855124</v>
      </c>
    </row>
    <row r="43" spans="1:7" x14ac:dyDescent="0.2">
      <c r="A43" s="28" t="s">
        <v>81</v>
      </c>
      <c r="B43" s="405">
        <v>13</v>
      </c>
      <c r="C43" s="43">
        <f t="shared" si="4"/>
        <v>3.0162412993039442</v>
      </c>
      <c r="D43" s="72"/>
      <c r="E43" s="28" t="s">
        <v>81</v>
      </c>
      <c r="F43" s="341">
        <v>51</v>
      </c>
      <c r="G43" s="43">
        <f t="shared" si="5"/>
        <v>4.5053003533568905</v>
      </c>
    </row>
    <row r="44" spans="1:7" x14ac:dyDescent="0.2">
      <c r="A44" s="28" t="s">
        <v>97</v>
      </c>
      <c r="B44" s="405">
        <v>11</v>
      </c>
      <c r="C44" s="43">
        <f t="shared" si="4"/>
        <v>2.5522041763341066</v>
      </c>
      <c r="D44" s="72"/>
      <c r="E44" s="28" t="s">
        <v>7</v>
      </c>
      <c r="F44" s="341">
        <v>30</v>
      </c>
      <c r="G44" s="43">
        <f t="shared" si="5"/>
        <v>2.6501766784452299</v>
      </c>
    </row>
    <row r="45" spans="1:7" ht="12.75" thickBot="1" x14ac:dyDescent="0.25">
      <c r="A45" s="28" t="s">
        <v>3</v>
      </c>
      <c r="B45" s="453">
        <v>7</v>
      </c>
      <c r="C45" s="44">
        <f t="shared" si="4"/>
        <v>1.6241299303944317</v>
      </c>
      <c r="D45" s="72"/>
      <c r="E45" s="28" t="s">
        <v>97</v>
      </c>
      <c r="F45" s="414">
        <v>24</v>
      </c>
      <c r="G45" s="44">
        <f t="shared" si="5"/>
        <v>2.1201413427561837</v>
      </c>
    </row>
    <row r="46" spans="1:7" ht="12.75" thickBot="1" x14ac:dyDescent="0.25">
      <c r="A46" s="45" t="s">
        <v>185</v>
      </c>
      <c r="B46" s="46">
        <f>SUM(B41:B45)</f>
        <v>386</v>
      </c>
      <c r="C46" s="47">
        <f t="shared" si="4"/>
        <v>89.559164733178648</v>
      </c>
      <c r="D46" s="72"/>
      <c r="E46" s="45" t="s">
        <v>185</v>
      </c>
      <c r="F46" s="46">
        <f>SUM(F41:F45)</f>
        <v>918</v>
      </c>
      <c r="G46" s="47">
        <f t="shared" si="5"/>
        <v>81.095406360424022</v>
      </c>
    </row>
  </sheetData>
  <mergeCells count="18">
    <mergeCell ref="G19:G20"/>
    <mergeCell ref="A36:A37"/>
    <mergeCell ref="B36:B37"/>
    <mergeCell ref="C36:C37"/>
    <mergeCell ref="E36:E37"/>
    <mergeCell ref="F36:F37"/>
    <mergeCell ref="G36:G37"/>
    <mergeCell ref="A19:A20"/>
    <mergeCell ref="B19:B20"/>
    <mergeCell ref="C19:C20"/>
    <mergeCell ref="E19:E20"/>
    <mergeCell ref="F19:F20"/>
    <mergeCell ref="G4:G5"/>
    <mergeCell ref="A4:A5"/>
    <mergeCell ref="B4:B5"/>
    <mergeCell ref="C4:C5"/>
    <mergeCell ref="E4:E5"/>
    <mergeCell ref="F4:F5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5" tint="0.79998168889431442"/>
  </sheetPr>
  <dimension ref="B1:U40"/>
  <sheetViews>
    <sheetView zoomScaleNormal="100" workbookViewId="0">
      <selection activeCell="Q33" sqref="Q33"/>
    </sheetView>
  </sheetViews>
  <sheetFormatPr defaultRowHeight="12" outlineLevelRow="1" x14ac:dyDescent="0.2"/>
  <cols>
    <col min="1" max="20" width="9.7109375" style="41" customWidth="1"/>
    <col min="21" max="16384" width="9.140625" style="41"/>
  </cols>
  <sheetData>
    <row r="1" spans="2:21" outlineLevel="1" x14ac:dyDescent="0.2"/>
    <row r="2" spans="2:21" ht="12.75" outlineLevel="1" thickBot="1" x14ac:dyDescent="0.25">
      <c r="B2" s="35" t="s">
        <v>182</v>
      </c>
      <c r="J2" s="35" t="s">
        <v>182</v>
      </c>
      <c r="K2" s="48"/>
    </row>
    <row r="3" spans="2:21" ht="12.75" outlineLevel="1" thickBot="1" x14ac:dyDescent="0.25">
      <c r="B3" s="29" t="s">
        <v>100</v>
      </c>
      <c r="C3" s="441">
        <v>5920</v>
      </c>
      <c r="J3" s="29" t="str">
        <f>'DEC. POB.ST. i OSIED NAJLICZN'!E9</f>
        <v>UKRAINA</v>
      </c>
      <c r="K3" s="441">
        <f>'DEC. POB.ST. i OSIED NAJLICZN'!F9</f>
        <v>16133</v>
      </c>
    </row>
    <row r="4" spans="2:21" ht="12.75" outlineLevel="1" thickBot="1" x14ac:dyDescent="0.25">
      <c r="B4" s="29" t="s">
        <v>14</v>
      </c>
      <c r="C4" s="441">
        <v>1628</v>
      </c>
      <c r="J4" s="29" t="str">
        <f>'DEC. POB.ST. i OSIED NAJLICZN'!E10</f>
        <v>BIAŁORUŚ</v>
      </c>
      <c r="K4" s="441">
        <f>'DEC. POB.ST. i OSIED NAJLICZN'!F10</f>
        <v>4164</v>
      </c>
      <c r="U4" s="517"/>
    </row>
    <row r="5" spans="2:21" ht="12.75" outlineLevel="1" thickBot="1" x14ac:dyDescent="0.25">
      <c r="B5" s="29" t="s">
        <v>81</v>
      </c>
      <c r="C5" s="441">
        <v>327</v>
      </c>
      <c r="J5" s="29" t="str">
        <f>'DEC. POB.ST. i OSIED NAJLICZN'!E11</f>
        <v>ROSJA</v>
      </c>
      <c r="K5" s="441">
        <f>'DEC. POB.ST. i OSIED NAJLICZN'!F11</f>
        <v>1072</v>
      </c>
      <c r="U5" s="517"/>
    </row>
    <row r="6" spans="2:21" ht="12.75" outlineLevel="1" thickBot="1" x14ac:dyDescent="0.25">
      <c r="B6" s="29" t="s">
        <v>103</v>
      </c>
      <c r="C6" s="441">
        <v>196</v>
      </c>
      <c r="J6" s="29" t="str">
        <f>'DEC. POB.ST. i OSIED NAJLICZN'!E12</f>
        <v>WIETNAM</v>
      </c>
      <c r="K6" s="441">
        <f>'DEC. POB.ST. i OSIED NAJLICZN'!F12</f>
        <v>740</v>
      </c>
    </row>
    <row r="7" spans="2:21" outlineLevel="1" x14ac:dyDescent="0.2">
      <c r="B7" s="32" t="s">
        <v>20</v>
      </c>
      <c r="C7" s="441">
        <v>78</v>
      </c>
      <c r="J7" s="29" t="str">
        <f>'DEC. POB.ST. i OSIED NAJLICZN'!E13</f>
        <v>TURCJA</v>
      </c>
      <c r="K7" s="441">
        <f>'DEC. POB.ST. i OSIED NAJLICZN'!F13</f>
        <v>257</v>
      </c>
    </row>
    <row r="8" spans="2:21" ht="24" outlineLevel="1" x14ac:dyDescent="0.2">
      <c r="B8" s="57" t="s">
        <v>166</v>
      </c>
      <c r="C8" s="499">
        <f>C9-SUM(C3:C7)</f>
        <v>893</v>
      </c>
      <c r="J8" s="41" t="s">
        <v>166</v>
      </c>
      <c r="K8" s="499">
        <f>K9-SUM(K3:K7)</f>
        <v>3210</v>
      </c>
    </row>
    <row r="9" spans="2:21" ht="12.75" outlineLevel="1" thickBot="1" x14ac:dyDescent="0.25">
      <c r="C9" s="48">
        <f>'DEC. POB.ST. i OSIED NAJLICZN'!B6</f>
        <v>9042</v>
      </c>
      <c r="K9" s="499">
        <f>'DEC. POB.ST. i OSIED NAJLICZN'!F6</f>
        <v>25576</v>
      </c>
    </row>
    <row r="10" spans="2:21" outlineLevel="1" x14ac:dyDescent="0.2"/>
    <row r="11" spans="2:21" outlineLevel="1" x14ac:dyDescent="0.2"/>
    <row r="12" spans="2:21" outlineLevel="1" x14ac:dyDescent="0.2"/>
    <row r="13" spans="2:21" outlineLevel="1" x14ac:dyDescent="0.2"/>
    <row r="14" spans="2:21" outlineLevel="1" x14ac:dyDescent="0.2"/>
    <row r="15" spans="2:21" outlineLevel="1" x14ac:dyDescent="0.2"/>
    <row r="17" spans="3:11" ht="12.75" thickBot="1" x14ac:dyDescent="0.25"/>
    <row r="18" spans="3:11" ht="12.75" thickBot="1" x14ac:dyDescent="0.25">
      <c r="C18" s="41" t="str">
        <f>'DEC. POB.ST. i OSIED NAJLICZN'!A24</f>
        <v>UKRAINA</v>
      </c>
      <c r="D18" s="499">
        <v>604</v>
      </c>
      <c r="J18" s="29" t="str">
        <f>'DEC. POB.ST. i OSIED NAJLICZN'!E24</f>
        <v>UKRAINA</v>
      </c>
      <c r="K18" s="405">
        <f>'DEC. POB.ST. i OSIED NAJLICZN'!F24</f>
        <v>1144</v>
      </c>
    </row>
    <row r="19" spans="3:11" ht="12.75" thickBot="1" x14ac:dyDescent="0.25">
      <c r="C19" s="41" t="str">
        <f>'DEC. POB.ST. i OSIED NAJLICZN'!A25</f>
        <v>BIAŁORUŚ</v>
      </c>
      <c r="D19" s="41">
        <v>169</v>
      </c>
      <c r="J19" s="29" t="str">
        <f>'DEC. POB.ST. i OSIED NAJLICZN'!E25</f>
        <v>BIAŁORUŚ</v>
      </c>
      <c r="K19" s="405">
        <f>'DEC. POB.ST. i OSIED NAJLICZN'!F25</f>
        <v>324</v>
      </c>
    </row>
    <row r="20" spans="3:11" ht="12.75" thickBot="1" x14ac:dyDescent="0.25">
      <c r="C20" s="41" t="str">
        <f>'DEC. POB.ST. i OSIED NAJLICZN'!A26</f>
        <v>ROSJA</v>
      </c>
      <c r="D20" s="41">
        <v>32</v>
      </c>
      <c r="J20" s="29" t="str">
        <f>'DEC. POB.ST. i OSIED NAJLICZN'!E26</f>
        <v>ROSJA</v>
      </c>
      <c r="K20" s="405">
        <f>'DEC. POB.ST. i OSIED NAJLICZN'!F26</f>
        <v>117</v>
      </c>
    </row>
    <row r="21" spans="3:11" ht="12.75" thickBot="1" x14ac:dyDescent="0.25">
      <c r="C21" s="41" t="str">
        <f>'DEC. POB.ST. i OSIED NAJLICZN'!A27</f>
        <v>WIETNAM</v>
      </c>
      <c r="D21" s="41">
        <v>9</v>
      </c>
      <c r="J21" s="29" t="str">
        <f>'DEC. POB.ST. i OSIED NAJLICZN'!E27</f>
        <v>WIETNAM</v>
      </c>
      <c r="K21" s="405">
        <f>'DEC. POB.ST. i OSIED NAJLICZN'!F27</f>
        <v>43</v>
      </c>
    </row>
    <row r="22" spans="3:11" x14ac:dyDescent="0.2">
      <c r="C22" s="41" t="str">
        <f>'DEC. POB.ST. i OSIED NAJLICZN'!A28</f>
        <v>TURCJA</v>
      </c>
      <c r="D22" s="41">
        <v>9</v>
      </c>
      <c r="J22" s="29" t="str">
        <f>'DEC. POB.ST. i OSIED NAJLICZN'!E28</f>
        <v>NIGERIA</v>
      </c>
      <c r="K22" s="405">
        <f>'DEC. POB.ST. i OSIED NAJLICZN'!F28</f>
        <v>25</v>
      </c>
    </row>
    <row r="23" spans="3:11" x14ac:dyDescent="0.2">
      <c r="C23" s="41" t="s">
        <v>24</v>
      </c>
      <c r="D23" s="41">
        <v>9</v>
      </c>
      <c r="J23" s="976"/>
      <c r="K23" s="977"/>
    </row>
    <row r="24" spans="3:11" x14ac:dyDescent="0.2">
      <c r="C24" s="41" t="s">
        <v>166</v>
      </c>
      <c r="D24" s="499">
        <f>D25-SUM(D18:D23)</f>
        <v>75</v>
      </c>
      <c r="J24" s="41" t="s">
        <v>166</v>
      </c>
      <c r="K24" s="499">
        <f>K25-SUM(K18:K22)</f>
        <v>237</v>
      </c>
    </row>
    <row r="25" spans="3:11" x14ac:dyDescent="0.2">
      <c r="D25" s="499">
        <f>'DEC. POB.ST. i OSIED NAJLICZN'!B21</f>
        <v>907</v>
      </c>
      <c r="K25" s="499">
        <f>'DEC. POB.ST. i OSIED NAJLICZN'!F21</f>
        <v>1890</v>
      </c>
    </row>
    <row r="33" spans="3:12" x14ac:dyDescent="0.2">
      <c r="C33" s="41" t="s">
        <v>182</v>
      </c>
      <c r="D33" s="499">
        <f>'DEC. POB.ST. i OSIED NAJLICZN'!B38</f>
        <v>431</v>
      </c>
      <c r="K33" s="41" t="s">
        <v>182</v>
      </c>
      <c r="L33" s="499">
        <f>'DEC. POB.ST. i OSIED NAJLICZN'!F38</f>
        <v>1132</v>
      </c>
    </row>
    <row r="34" spans="3:12" x14ac:dyDescent="0.2">
      <c r="C34" s="499" t="str">
        <f>'DEC. POB.ST. i OSIED NAJLICZN'!A41</f>
        <v>UKRAINA</v>
      </c>
      <c r="D34" s="499">
        <f>'DEC. POB.ST. i OSIED NAJLICZN'!B41</f>
        <v>319</v>
      </c>
      <c r="K34" s="41" t="str">
        <f>'DEC. POB.ST. i OSIED NAJLICZN'!E41</f>
        <v>UKRAINA</v>
      </c>
      <c r="L34" s="499">
        <f>'DEC. POB.ST. i OSIED NAJLICZN'!F41</f>
        <v>688</v>
      </c>
    </row>
    <row r="35" spans="3:12" x14ac:dyDescent="0.2">
      <c r="C35" s="499" t="str">
        <f>'DEC. POB.ST. i OSIED NAJLICZN'!A42</f>
        <v>BIAŁORUŚ</v>
      </c>
      <c r="D35" s="499">
        <f>'DEC. POB.ST. i OSIED NAJLICZN'!B42</f>
        <v>36</v>
      </c>
      <c r="K35" s="41" t="str">
        <f>'DEC. POB.ST. i OSIED NAJLICZN'!E42</f>
        <v>BIAŁORUŚ</v>
      </c>
      <c r="L35" s="499">
        <f>'DEC. POB.ST. i OSIED NAJLICZN'!F42</f>
        <v>125</v>
      </c>
    </row>
    <row r="36" spans="3:12" x14ac:dyDescent="0.2">
      <c r="C36" s="499" t="str">
        <f>'DEC. POB.ST. i OSIED NAJLICZN'!A43</f>
        <v>ROSJA</v>
      </c>
      <c r="D36" s="499">
        <f>'DEC. POB.ST. i OSIED NAJLICZN'!B43</f>
        <v>13</v>
      </c>
      <c r="K36" s="41" t="str">
        <f>'DEC. POB.ST. i OSIED NAJLICZN'!E43</f>
        <v>ROSJA</v>
      </c>
      <c r="L36" s="499">
        <f>'DEC. POB.ST. i OSIED NAJLICZN'!F43</f>
        <v>51</v>
      </c>
    </row>
    <row r="37" spans="3:12" x14ac:dyDescent="0.2">
      <c r="C37" s="499" t="str">
        <f>'DEC. POB.ST. i OSIED NAJLICZN'!A44</f>
        <v>TURCJA</v>
      </c>
      <c r="D37" s="499">
        <f>'DEC. POB.ST. i OSIED NAJLICZN'!B44</f>
        <v>11</v>
      </c>
      <c r="K37" s="41" t="str">
        <f>'DEC. POB.ST. i OSIED NAJLICZN'!E44</f>
        <v>ARMENIA</v>
      </c>
      <c r="L37" s="499">
        <f>'DEC. POB.ST. i OSIED NAJLICZN'!F44</f>
        <v>30</v>
      </c>
    </row>
    <row r="38" spans="3:12" x14ac:dyDescent="0.2">
      <c r="C38" s="499" t="str">
        <f>'DEC. POB.ST. i OSIED NAJLICZN'!A45</f>
        <v>ALGIERIA</v>
      </c>
      <c r="D38" s="499">
        <f>'DEC. POB.ST. i OSIED NAJLICZN'!B45</f>
        <v>7</v>
      </c>
      <c r="K38" s="41" t="str">
        <f>'DEC. POB.ST. i OSIED NAJLICZN'!E45</f>
        <v>TURCJA</v>
      </c>
      <c r="L38" s="499">
        <f>'DEC. POB.ST. i OSIED NAJLICZN'!F45</f>
        <v>24</v>
      </c>
    </row>
    <row r="39" spans="3:12" x14ac:dyDescent="0.2">
      <c r="C39" s="41" t="s">
        <v>166</v>
      </c>
      <c r="D39" s="499">
        <f>D33-SUM(D34:D38)</f>
        <v>45</v>
      </c>
      <c r="K39" s="41" t="s">
        <v>166</v>
      </c>
      <c r="L39" s="499">
        <f>L33-SUM(L34:L38)</f>
        <v>214</v>
      </c>
    </row>
    <row r="40" spans="3:12" x14ac:dyDescent="0.2">
      <c r="D40" s="499"/>
      <c r="L40" s="41">
        <v>775</v>
      </c>
    </row>
  </sheetData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43 55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5" tint="0.79998168889431442"/>
  </sheetPr>
  <dimension ref="A1:V73"/>
  <sheetViews>
    <sheetView zoomScaleNormal="100" workbookViewId="0">
      <selection activeCell="G26" sqref="G26"/>
    </sheetView>
  </sheetViews>
  <sheetFormatPr defaultRowHeight="12" x14ac:dyDescent="0.2"/>
  <cols>
    <col min="1" max="1" width="27.140625" style="41" customWidth="1"/>
    <col min="2" max="16" width="4.85546875" style="41" customWidth="1"/>
    <col min="17" max="17" width="5.7109375" style="41" customWidth="1"/>
    <col min="18" max="23" width="4.85546875" style="41" customWidth="1"/>
    <col min="24" max="16384" width="9.140625" style="41"/>
  </cols>
  <sheetData>
    <row r="1" spans="1:22" x14ac:dyDescent="0.2">
      <c r="A1" s="457" t="s">
        <v>437</v>
      </c>
    </row>
    <row r="2" spans="1:22" x14ac:dyDescent="0.2">
      <c r="A2" s="34" t="s">
        <v>189</v>
      </c>
    </row>
    <row r="3" spans="1:22" x14ac:dyDescent="0.2">
      <c r="A3" s="841"/>
    </row>
    <row r="4" spans="1:22" x14ac:dyDescent="0.2">
      <c r="A4" s="34"/>
    </row>
    <row r="5" spans="1:22" ht="12.75" thickBot="1" x14ac:dyDescent="0.25">
      <c r="A5" s="34"/>
    </row>
    <row r="6" spans="1:22" ht="12.75" thickBot="1" x14ac:dyDescent="0.25">
      <c r="A6" s="1213" t="s">
        <v>190</v>
      </c>
      <c r="B6" s="1214">
        <v>2014</v>
      </c>
      <c r="C6" s="1214"/>
      <c r="D6" s="1214"/>
      <c r="E6" s="1214"/>
      <c r="F6" s="1214"/>
      <c r="G6" s="1214"/>
      <c r="H6" s="1214"/>
      <c r="I6" s="1214"/>
      <c r="J6" s="1215"/>
      <c r="K6" s="1222">
        <f>B6+1</f>
        <v>2015</v>
      </c>
      <c r="L6" s="1223"/>
      <c r="M6" s="1224"/>
      <c r="N6" s="1222">
        <v>2016</v>
      </c>
      <c r="O6" s="1223"/>
      <c r="P6" s="1224"/>
      <c r="Q6" s="1213" t="s">
        <v>115</v>
      </c>
      <c r="R6" s="1214"/>
      <c r="S6" s="1214"/>
      <c r="T6" s="1214"/>
      <c r="U6" s="1214"/>
      <c r="V6" s="1215"/>
    </row>
    <row r="7" spans="1:22" ht="36" customHeight="1" thickBot="1" x14ac:dyDescent="0.25">
      <c r="A7" s="1274"/>
      <c r="B7" s="1261" t="s">
        <v>188</v>
      </c>
      <c r="C7" s="1262"/>
      <c r="D7" s="1263"/>
      <c r="E7" s="1261" t="s">
        <v>194</v>
      </c>
      <c r="F7" s="1262"/>
      <c r="G7" s="1263"/>
      <c r="H7" s="1264" t="s">
        <v>195</v>
      </c>
      <c r="I7" s="1265"/>
      <c r="J7" s="1266"/>
      <c r="K7" s="1271" t="s">
        <v>194</v>
      </c>
      <c r="L7" s="1272"/>
      <c r="M7" s="1273"/>
      <c r="N7" s="1271" t="s">
        <v>194</v>
      </c>
      <c r="O7" s="1272"/>
      <c r="P7" s="1273"/>
      <c r="Q7" s="1216"/>
      <c r="R7" s="1217"/>
      <c r="S7" s="1217"/>
      <c r="T7" s="1217"/>
      <c r="U7" s="1217"/>
      <c r="V7" s="1218"/>
    </row>
    <row r="8" spans="1:22" ht="12" customHeight="1" x14ac:dyDescent="0.2">
      <c r="A8" s="1274"/>
      <c r="B8" s="1267" t="s">
        <v>191</v>
      </c>
      <c r="C8" s="1269" t="s">
        <v>192</v>
      </c>
      <c r="D8" s="1259" t="s">
        <v>193</v>
      </c>
      <c r="E8" s="1267" t="s">
        <v>191</v>
      </c>
      <c r="F8" s="1269" t="s">
        <v>192</v>
      </c>
      <c r="G8" s="1259" t="s">
        <v>193</v>
      </c>
      <c r="H8" s="1267" t="s">
        <v>191</v>
      </c>
      <c r="I8" s="1269" t="s">
        <v>192</v>
      </c>
      <c r="J8" s="1259" t="s">
        <v>193</v>
      </c>
      <c r="K8" s="1267" t="s">
        <v>191</v>
      </c>
      <c r="L8" s="1269" t="s">
        <v>192</v>
      </c>
      <c r="M8" s="1259" t="s">
        <v>193</v>
      </c>
      <c r="N8" s="1267" t="s">
        <v>191</v>
      </c>
      <c r="O8" s="1269" t="s">
        <v>192</v>
      </c>
      <c r="P8" s="1259" t="s">
        <v>193</v>
      </c>
      <c r="Q8" s="1256" t="s">
        <v>191</v>
      </c>
      <c r="R8" s="1257"/>
      <c r="S8" s="1258" t="s">
        <v>192</v>
      </c>
      <c r="T8" s="1257"/>
      <c r="U8" s="1258" t="s">
        <v>193</v>
      </c>
      <c r="V8" s="1257"/>
    </row>
    <row r="9" spans="1:22" ht="66.75" customHeight="1" thickBot="1" x14ac:dyDescent="0.25">
      <c r="A9" s="1216"/>
      <c r="B9" s="1268"/>
      <c r="C9" s="1270"/>
      <c r="D9" s="1260"/>
      <c r="E9" s="1268"/>
      <c r="F9" s="1270"/>
      <c r="G9" s="1260"/>
      <c r="H9" s="1268"/>
      <c r="I9" s="1270"/>
      <c r="J9" s="1260"/>
      <c r="K9" s="1268"/>
      <c r="L9" s="1270"/>
      <c r="M9" s="1260"/>
      <c r="N9" s="1268"/>
      <c r="O9" s="1270"/>
      <c r="P9" s="1260"/>
      <c r="Q9" s="662" t="s">
        <v>119</v>
      </c>
      <c r="R9" s="657" t="s">
        <v>120</v>
      </c>
      <c r="S9" s="663" t="s">
        <v>119</v>
      </c>
      <c r="T9" s="657" t="s">
        <v>120</v>
      </c>
      <c r="U9" s="663" t="s">
        <v>119</v>
      </c>
      <c r="V9" s="657" t="s">
        <v>120</v>
      </c>
    </row>
    <row r="10" spans="1:22" x14ac:dyDescent="0.2">
      <c r="A10" s="661" t="s">
        <v>321</v>
      </c>
      <c r="B10" s="664">
        <v>219</v>
      </c>
      <c r="C10" s="665">
        <v>18</v>
      </c>
      <c r="D10" s="666">
        <v>27</v>
      </c>
      <c r="E10" s="664">
        <v>409</v>
      </c>
      <c r="F10" s="665">
        <v>3</v>
      </c>
      <c r="G10" s="666">
        <v>18</v>
      </c>
      <c r="H10" s="664">
        <f>B10+E10</f>
        <v>628</v>
      </c>
      <c r="I10" s="665">
        <f>C10+F10</f>
        <v>21</v>
      </c>
      <c r="J10" s="666">
        <f>D10+G10</f>
        <v>45</v>
      </c>
      <c r="K10" s="664">
        <v>1124</v>
      </c>
      <c r="L10" s="665">
        <v>22</v>
      </c>
      <c r="M10" s="666">
        <v>39</v>
      </c>
      <c r="N10" s="664">
        <v>1112</v>
      </c>
      <c r="O10" s="665">
        <v>54</v>
      </c>
      <c r="P10" s="666">
        <v>59</v>
      </c>
      <c r="Q10" s="667">
        <f>SUM(H10,K10,N10)</f>
        <v>2864</v>
      </c>
      <c r="R10" s="668">
        <f t="shared" ref="R10:R22" si="0">Q10*100/Q$26</f>
        <v>11.197998123240538</v>
      </c>
      <c r="S10" s="667">
        <f>SUM(L10,I10,O10)</f>
        <v>97</v>
      </c>
      <c r="T10" s="669">
        <f t="shared" ref="T10:T22" si="1">S10*100/S$26</f>
        <v>5.1322751322751321</v>
      </c>
      <c r="U10" s="667">
        <f>SUM(M10,J10,P10)</f>
        <v>143</v>
      </c>
      <c r="V10" s="669">
        <f t="shared" ref="V10:V22" si="2">U10*100/U$26</f>
        <v>12.632508833922261</v>
      </c>
    </row>
    <row r="11" spans="1:22" x14ac:dyDescent="0.2">
      <c r="A11" s="658" t="s">
        <v>322</v>
      </c>
      <c r="B11" s="670">
        <v>41</v>
      </c>
      <c r="C11" s="660">
        <v>1</v>
      </c>
      <c r="D11" s="671">
        <v>8</v>
      </c>
      <c r="E11" s="670">
        <v>108</v>
      </c>
      <c r="F11" s="660">
        <v>2</v>
      </c>
      <c r="G11" s="671">
        <v>3</v>
      </c>
      <c r="H11" s="670">
        <f t="shared" ref="H11:H25" si="3">B11+E11</f>
        <v>149</v>
      </c>
      <c r="I11" s="660">
        <f t="shared" ref="I11:I25" si="4">C11+F11</f>
        <v>3</v>
      </c>
      <c r="J11" s="671">
        <f t="shared" ref="J11:J25" si="5">D11+G11</f>
        <v>11</v>
      </c>
      <c r="K11" s="670">
        <v>152</v>
      </c>
      <c r="L11" s="660">
        <v>6</v>
      </c>
      <c r="M11" s="671">
        <v>10</v>
      </c>
      <c r="N11" s="670">
        <v>139</v>
      </c>
      <c r="O11" s="660">
        <v>7</v>
      </c>
      <c r="P11" s="671">
        <v>4</v>
      </c>
      <c r="Q11" s="667">
        <f t="shared" ref="Q11:Q26" si="6">SUM(H11,K11,N11)</f>
        <v>440</v>
      </c>
      <c r="R11" s="668">
        <f t="shared" si="0"/>
        <v>1.7203628401626525</v>
      </c>
      <c r="S11" s="667">
        <f t="shared" ref="S11:S26" si="7">SUM(L11,I11,O11)</f>
        <v>16</v>
      </c>
      <c r="T11" s="669">
        <f t="shared" si="1"/>
        <v>0.84656084656084651</v>
      </c>
      <c r="U11" s="667">
        <f t="shared" ref="U11:U26" si="8">SUM(M11,J11,P11)</f>
        <v>25</v>
      </c>
      <c r="V11" s="669">
        <f t="shared" si="2"/>
        <v>2.2084805653710249</v>
      </c>
    </row>
    <row r="12" spans="1:22" x14ac:dyDescent="0.2">
      <c r="A12" s="658" t="s">
        <v>263</v>
      </c>
      <c r="B12" s="670">
        <v>234</v>
      </c>
      <c r="C12" s="660">
        <v>5</v>
      </c>
      <c r="D12" s="671">
        <v>4</v>
      </c>
      <c r="E12" s="670">
        <v>306</v>
      </c>
      <c r="F12" s="660">
        <v>2</v>
      </c>
      <c r="G12" s="671">
        <v>7</v>
      </c>
      <c r="H12" s="670">
        <f t="shared" si="3"/>
        <v>540</v>
      </c>
      <c r="I12" s="660">
        <f t="shared" si="4"/>
        <v>7</v>
      </c>
      <c r="J12" s="671">
        <f t="shared" si="5"/>
        <v>11</v>
      </c>
      <c r="K12" s="670">
        <v>1085</v>
      </c>
      <c r="L12" s="660">
        <v>12</v>
      </c>
      <c r="M12" s="671">
        <v>22</v>
      </c>
      <c r="N12" s="670">
        <v>1033</v>
      </c>
      <c r="O12" s="660">
        <v>70</v>
      </c>
      <c r="P12" s="671">
        <v>86</v>
      </c>
      <c r="Q12" s="667">
        <f t="shared" si="6"/>
        <v>2658</v>
      </c>
      <c r="R12" s="668">
        <f t="shared" si="0"/>
        <v>10.39255552080075</v>
      </c>
      <c r="S12" s="667">
        <f t="shared" si="7"/>
        <v>89</v>
      </c>
      <c r="T12" s="669">
        <f t="shared" si="1"/>
        <v>4.7089947089947088</v>
      </c>
      <c r="U12" s="667">
        <f t="shared" si="8"/>
        <v>119</v>
      </c>
      <c r="V12" s="669">
        <f t="shared" si="2"/>
        <v>10.512367491166078</v>
      </c>
    </row>
    <row r="13" spans="1:22" x14ac:dyDescent="0.2">
      <c r="A13" s="658" t="s">
        <v>323</v>
      </c>
      <c r="B13" s="670">
        <v>37</v>
      </c>
      <c r="C13" s="660">
        <v>3</v>
      </c>
      <c r="D13" s="671">
        <v>4</v>
      </c>
      <c r="E13" s="670">
        <v>59</v>
      </c>
      <c r="F13" s="660">
        <v>2</v>
      </c>
      <c r="G13" s="671">
        <v>2</v>
      </c>
      <c r="H13" s="670">
        <f t="shared" si="3"/>
        <v>96</v>
      </c>
      <c r="I13" s="660">
        <f t="shared" si="4"/>
        <v>5</v>
      </c>
      <c r="J13" s="671">
        <f t="shared" si="5"/>
        <v>6</v>
      </c>
      <c r="K13" s="670">
        <v>194</v>
      </c>
      <c r="L13" s="660">
        <v>12</v>
      </c>
      <c r="M13" s="671">
        <v>10</v>
      </c>
      <c r="N13" s="670">
        <v>220</v>
      </c>
      <c r="O13" s="660">
        <v>18</v>
      </c>
      <c r="P13" s="671">
        <v>16</v>
      </c>
      <c r="Q13" s="667">
        <f t="shared" si="6"/>
        <v>510</v>
      </c>
      <c r="R13" s="668">
        <f t="shared" si="0"/>
        <v>1.9940569283703471</v>
      </c>
      <c r="S13" s="667">
        <f t="shared" si="7"/>
        <v>35</v>
      </c>
      <c r="T13" s="669">
        <f t="shared" si="1"/>
        <v>1.8518518518518519</v>
      </c>
      <c r="U13" s="667">
        <f t="shared" si="8"/>
        <v>32</v>
      </c>
      <c r="V13" s="669">
        <f t="shared" si="2"/>
        <v>2.8268551236749118</v>
      </c>
    </row>
    <row r="14" spans="1:22" x14ac:dyDescent="0.2">
      <c r="A14" s="658" t="s">
        <v>264</v>
      </c>
      <c r="B14" s="670">
        <v>65</v>
      </c>
      <c r="C14" s="660">
        <v>12</v>
      </c>
      <c r="D14" s="671">
        <v>9</v>
      </c>
      <c r="E14" s="670">
        <v>163</v>
      </c>
      <c r="F14" s="660">
        <v>7</v>
      </c>
      <c r="G14" s="671">
        <v>10</v>
      </c>
      <c r="H14" s="670">
        <f t="shared" si="3"/>
        <v>228</v>
      </c>
      <c r="I14" s="660">
        <f t="shared" si="4"/>
        <v>19</v>
      </c>
      <c r="J14" s="671">
        <f t="shared" si="5"/>
        <v>19</v>
      </c>
      <c r="K14" s="670">
        <v>300</v>
      </c>
      <c r="L14" s="660">
        <v>21</v>
      </c>
      <c r="M14" s="671">
        <v>27</v>
      </c>
      <c r="N14" s="670">
        <v>212</v>
      </c>
      <c r="O14" s="660">
        <v>25</v>
      </c>
      <c r="P14" s="671">
        <v>21</v>
      </c>
      <c r="Q14" s="667">
        <f t="shared" si="6"/>
        <v>740</v>
      </c>
      <c r="R14" s="668">
        <f t="shared" si="0"/>
        <v>2.8933375039099154</v>
      </c>
      <c r="S14" s="667">
        <f t="shared" si="7"/>
        <v>65</v>
      </c>
      <c r="T14" s="669">
        <f t="shared" si="1"/>
        <v>3.4391534391534391</v>
      </c>
      <c r="U14" s="667">
        <f t="shared" si="8"/>
        <v>67</v>
      </c>
      <c r="V14" s="669">
        <f t="shared" si="2"/>
        <v>5.9187279151943466</v>
      </c>
    </row>
    <row r="15" spans="1:22" x14ac:dyDescent="0.2">
      <c r="A15" s="658" t="s">
        <v>324</v>
      </c>
      <c r="B15" s="670">
        <v>162</v>
      </c>
      <c r="C15" s="660">
        <v>17</v>
      </c>
      <c r="D15" s="671">
        <v>13</v>
      </c>
      <c r="E15" s="670">
        <v>417</v>
      </c>
      <c r="F15" s="660">
        <v>3</v>
      </c>
      <c r="G15" s="671">
        <v>31</v>
      </c>
      <c r="H15" s="670">
        <f t="shared" si="3"/>
        <v>579</v>
      </c>
      <c r="I15" s="660">
        <f t="shared" si="4"/>
        <v>20</v>
      </c>
      <c r="J15" s="671">
        <f t="shared" si="5"/>
        <v>44</v>
      </c>
      <c r="K15" s="670">
        <v>901</v>
      </c>
      <c r="L15" s="660">
        <v>22</v>
      </c>
      <c r="M15" s="671">
        <v>57</v>
      </c>
      <c r="N15" s="670">
        <v>774</v>
      </c>
      <c r="O15" s="660">
        <v>20</v>
      </c>
      <c r="P15" s="671">
        <v>76</v>
      </c>
      <c r="Q15" s="667">
        <f t="shared" si="6"/>
        <v>2254</v>
      </c>
      <c r="R15" s="668">
        <f t="shared" si="0"/>
        <v>8.8129496402877692</v>
      </c>
      <c r="S15" s="667">
        <f t="shared" si="7"/>
        <v>62</v>
      </c>
      <c r="T15" s="669">
        <f t="shared" si="1"/>
        <v>3.2804232804232805</v>
      </c>
      <c r="U15" s="667">
        <f t="shared" si="8"/>
        <v>177</v>
      </c>
      <c r="V15" s="669">
        <f t="shared" si="2"/>
        <v>15.636042402826854</v>
      </c>
    </row>
    <row r="16" spans="1:22" x14ac:dyDescent="0.2">
      <c r="A16" s="658" t="s">
        <v>325</v>
      </c>
      <c r="B16" s="670">
        <v>1033</v>
      </c>
      <c r="C16" s="660">
        <v>143</v>
      </c>
      <c r="D16" s="671">
        <v>47</v>
      </c>
      <c r="E16" s="670">
        <v>1601</v>
      </c>
      <c r="F16" s="660">
        <v>65</v>
      </c>
      <c r="G16" s="671">
        <v>36</v>
      </c>
      <c r="H16" s="670">
        <f t="shared" si="3"/>
        <v>2634</v>
      </c>
      <c r="I16" s="660">
        <f t="shared" si="4"/>
        <v>208</v>
      </c>
      <c r="J16" s="671">
        <f t="shared" si="5"/>
        <v>83</v>
      </c>
      <c r="K16" s="670">
        <v>3431</v>
      </c>
      <c r="L16" s="660">
        <v>351</v>
      </c>
      <c r="M16" s="671">
        <v>80</v>
      </c>
      <c r="N16" s="670">
        <v>3173</v>
      </c>
      <c r="O16" s="660">
        <v>607</v>
      </c>
      <c r="P16" s="671">
        <v>58</v>
      </c>
      <c r="Q16" s="667">
        <f t="shared" si="6"/>
        <v>9238</v>
      </c>
      <c r="R16" s="668">
        <f t="shared" si="0"/>
        <v>36.119799812324054</v>
      </c>
      <c r="S16" s="667">
        <f t="shared" si="7"/>
        <v>1166</v>
      </c>
      <c r="T16" s="669">
        <f t="shared" si="1"/>
        <v>61.693121693121697</v>
      </c>
      <c r="U16" s="667">
        <f t="shared" si="8"/>
        <v>221</v>
      </c>
      <c r="V16" s="669">
        <f t="shared" si="2"/>
        <v>19.522968197879859</v>
      </c>
    </row>
    <row r="17" spans="1:22" x14ac:dyDescent="0.2">
      <c r="A17" s="658" t="s">
        <v>326</v>
      </c>
      <c r="B17" s="670">
        <v>19</v>
      </c>
      <c r="C17" s="660">
        <v>2</v>
      </c>
      <c r="D17" s="672">
        <v>0</v>
      </c>
      <c r="E17" s="670">
        <v>65</v>
      </c>
      <c r="F17" s="660">
        <v>0</v>
      </c>
      <c r="G17" s="672">
        <v>0</v>
      </c>
      <c r="H17" s="670">
        <f t="shared" si="3"/>
        <v>84</v>
      </c>
      <c r="I17" s="660">
        <f t="shared" si="4"/>
        <v>2</v>
      </c>
      <c r="J17" s="672">
        <f t="shared" si="5"/>
        <v>0</v>
      </c>
      <c r="K17" s="670">
        <v>199</v>
      </c>
      <c r="L17" s="660">
        <v>5</v>
      </c>
      <c r="M17" s="671">
        <v>7</v>
      </c>
      <c r="N17" s="670">
        <v>184</v>
      </c>
      <c r="O17" s="660">
        <v>5</v>
      </c>
      <c r="P17" s="671">
        <v>7</v>
      </c>
      <c r="Q17" s="667">
        <f t="shared" si="6"/>
        <v>467</v>
      </c>
      <c r="R17" s="668">
        <f t="shared" si="0"/>
        <v>1.8259305598999063</v>
      </c>
      <c r="S17" s="667">
        <f t="shared" si="7"/>
        <v>12</v>
      </c>
      <c r="T17" s="669">
        <f t="shared" si="1"/>
        <v>0.63492063492063489</v>
      </c>
      <c r="U17" s="667">
        <f t="shared" si="8"/>
        <v>14</v>
      </c>
      <c r="V17" s="669">
        <f t="shared" si="2"/>
        <v>1.2367491166077738</v>
      </c>
    </row>
    <row r="18" spans="1:22" x14ac:dyDescent="0.2">
      <c r="A18" s="658" t="s">
        <v>327</v>
      </c>
      <c r="B18" s="670">
        <v>86</v>
      </c>
      <c r="C18" s="660">
        <v>19</v>
      </c>
      <c r="D18" s="671">
        <v>17</v>
      </c>
      <c r="E18" s="670">
        <v>226</v>
      </c>
      <c r="F18" s="660">
        <v>2</v>
      </c>
      <c r="G18" s="671">
        <v>11</v>
      </c>
      <c r="H18" s="670">
        <f t="shared" si="3"/>
        <v>312</v>
      </c>
      <c r="I18" s="660">
        <f t="shared" si="4"/>
        <v>21</v>
      </c>
      <c r="J18" s="671">
        <f t="shared" si="5"/>
        <v>28</v>
      </c>
      <c r="K18" s="670">
        <v>417</v>
      </c>
      <c r="L18" s="660">
        <v>27</v>
      </c>
      <c r="M18" s="671">
        <v>29</v>
      </c>
      <c r="N18" s="670">
        <v>282</v>
      </c>
      <c r="O18" s="660">
        <v>12</v>
      </c>
      <c r="P18" s="671">
        <v>27</v>
      </c>
      <c r="Q18" s="667">
        <f t="shared" si="6"/>
        <v>1011</v>
      </c>
      <c r="R18" s="668">
        <f t="shared" si="0"/>
        <v>3.9529246168282763</v>
      </c>
      <c r="S18" s="667">
        <f t="shared" si="7"/>
        <v>60</v>
      </c>
      <c r="T18" s="669">
        <f t="shared" si="1"/>
        <v>3.1746031746031744</v>
      </c>
      <c r="U18" s="667">
        <f t="shared" si="8"/>
        <v>84</v>
      </c>
      <c r="V18" s="669">
        <f t="shared" si="2"/>
        <v>7.4204946996466434</v>
      </c>
    </row>
    <row r="19" spans="1:22" x14ac:dyDescent="0.2">
      <c r="A19" s="658" t="s">
        <v>328</v>
      </c>
      <c r="B19" s="670">
        <v>113</v>
      </c>
      <c r="C19" s="660">
        <v>5</v>
      </c>
      <c r="D19" s="671">
        <v>1</v>
      </c>
      <c r="E19" s="670">
        <v>138</v>
      </c>
      <c r="F19" s="660">
        <v>1</v>
      </c>
      <c r="G19" s="671">
        <v>1</v>
      </c>
      <c r="H19" s="670">
        <f t="shared" si="3"/>
        <v>251</v>
      </c>
      <c r="I19" s="660">
        <f t="shared" si="4"/>
        <v>6</v>
      </c>
      <c r="J19" s="671">
        <f t="shared" si="5"/>
        <v>2</v>
      </c>
      <c r="K19" s="670">
        <v>242</v>
      </c>
      <c r="L19" s="660">
        <v>11</v>
      </c>
      <c r="M19" s="671">
        <v>3</v>
      </c>
      <c r="N19" s="670">
        <v>416</v>
      </c>
      <c r="O19" s="660">
        <v>1</v>
      </c>
      <c r="P19" s="671">
        <v>3</v>
      </c>
      <c r="Q19" s="667">
        <f t="shared" si="6"/>
        <v>909</v>
      </c>
      <c r="R19" s="668">
        <f t="shared" si="0"/>
        <v>3.554113231154207</v>
      </c>
      <c r="S19" s="667">
        <f t="shared" si="7"/>
        <v>18</v>
      </c>
      <c r="T19" s="669">
        <f t="shared" si="1"/>
        <v>0.95238095238095233</v>
      </c>
      <c r="U19" s="667">
        <f t="shared" si="8"/>
        <v>8</v>
      </c>
      <c r="V19" s="669">
        <f t="shared" si="2"/>
        <v>0.70671378091872794</v>
      </c>
    </row>
    <row r="20" spans="1:22" x14ac:dyDescent="0.2">
      <c r="A20" s="658" t="s">
        <v>329</v>
      </c>
      <c r="B20" s="670">
        <v>68</v>
      </c>
      <c r="C20" s="660">
        <v>20</v>
      </c>
      <c r="D20" s="671">
        <v>27</v>
      </c>
      <c r="E20" s="670">
        <v>155</v>
      </c>
      <c r="F20" s="660">
        <v>9</v>
      </c>
      <c r="G20" s="671">
        <v>12</v>
      </c>
      <c r="H20" s="670">
        <f t="shared" si="3"/>
        <v>223</v>
      </c>
      <c r="I20" s="660">
        <f t="shared" si="4"/>
        <v>29</v>
      </c>
      <c r="J20" s="671">
        <f t="shared" si="5"/>
        <v>39</v>
      </c>
      <c r="K20" s="670">
        <v>333</v>
      </c>
      <c r="L20" s="660">
        <v>22</v>
      </c>
      <c r="M20" s="671">
        <v>20</v>
      </c>
      <c r="N20" s="670">
        <v>238</v>
      </c>
      <c r="O20" s="660">
        <v>18</v>
      </c>
      <c r="P20" s="671">
        <v>22</v>
      </c>
      <c r="Q20" s="667">
        <f t="shared" si="6"/>
        <v>794</v>
      </c>
      <c r="R20" s="668">
        <f t="shared" si="0"/>
        <v>3.1044729433844229</v>
      </c>
      <c r="S20" s="667">
        <f t="shared" si="7"/>
        <v>69</v>
      </c>
      <c r="T20" s="669">
        <f t="shared" si="1"/>
        <v>3.6507936507936507</v>
      </c>
      <c r="U20" s="667">
        <f t="shared" si="8"/>
        <v>81</v>
      </c>
      <c r="V20" s="669">
        <f t="shared" si="2"/>
        <v>7.1554770318021204</v>
      </c>
    </row>
    <row r="21" spans="1:22" x14ac:dyDescent="0.2">
      <c r="A21" s="658" t="s">
        <v>330</v>
      </c>
      <c r="B21" s="670">
        <v>93</v>
      </c>
      <c r="C21" s="660">
        <v>7</v>
      </c>
      <c r="D21" s="671">
        <v>17</v>
      </c>
      <c r="E21" s="670">
        <v>210</v>
      </c>
      <c r="F21" s="660">
        <v>1</v>
      </c>
      <c r="G21" s="671">
        <v>4</v>
      </c>
      <c r="H21" s="670">
        <f t="shared" si="3"/>
        <v>303</v>
      </c>
      <c r="I21" s="660">
        <f t="shared" si="4"/>
        <v>8</v>
      </c>
      <c r="J21" s="671">
        <f t="shared" si="5"/>
        <v>21</v>
      </c>
      <c r="K21" s="670">
        <v>453</v>
      </c>
      <c r="L21" s="660">
        <v>8</v>
      </c>
      <c r="M21" s="671">
        <v>18</v>
      </c>
      <c r="N21" s="670">
        <v>343</v>
      </c>
      <c r="O21" s="660">
        <v>10</v>
      </c>
      <c r="P21" s="671">
        <v>12</v>
      </c>
      <c r="Q21" s="667">
        <f t="shared" si="6"/>
        <v>1099</v>
      </c>
      <c r="R21" s="668">
        <f t="shared" si="0"/>
        <v>4.2969971848608068</v>
      </c>
      <c r="S21" s="667">
        <f t="shared" si="7"/>
        <v>26</v>
      </c>
      <c r="T21" s="669">
        <f t="shared" si="1"/>
        <v>1.3756613756613756</v>
      </c>
      <c r="U21" s="667">
        <f t="shared" si="8"/>
        <v>51</v>
      </c>
      <c r="V21" s="669">
        <f t="shared" si="2"/>
        <v>4.5053003533568905</v>
      </c>
    </row>
    <row r="22" spans="1:22" x14ac:dyDescent="0.2">
      <c r="A22" s="658" t="s">
        <v>265</v>
      </c>
      <c r="B22" s="670">
        <v>16</v>
      </c>
      <c r="C22" s="660">
        <v>2</v>
      </c>
      <c r="D22" s="671">
        <v>2</v>
      </c>
      <c r="E22" s="670">
        <v>56</v>
      </c>
      <c r="F22" s="660">
        <v>0</v>
      </c>
      <c r="G22" s="671">
        <v>0</v>
      </c>
      <c r="H22" s="670">
        <f t="shared" si="3"/>
        <v>72</v>
      </c>
      <c r="I22" s="660">
        <f t="shared" si="4"/>
        <v>2</v>
      </c>
      <c r="J22" s="671">
        <f t="shared" si="5"/>
        <v>2</v>
      </c>
      <c r="K22" s="670">
        <v>101</v>
      </c>
      <c r="L22" s="660">
        <v>3</v>
      </c>
      <c r="M22" s="671">
        <v>1</v>
      </c>
      <c r="N22" s="670">
        <v>97</v>
      </c>
      <c r="O22" s="660">
        <v>1</v>
      </c>
      <c r="P22" s="671">
        <v>0</v>
      </c>
      <c r="Q22" s="667">
        <f t="shared" si="6"/>
        <v>270</v>
      </c>
      <c r="R22" s="668">
        <f t="shared" si="0"/>
        <v>1.0556771973725367</v>
      </c>
      <c r="S22" s="667">
        <f t="shared" si="7"/>
        <v>6</v>
      </c>
      <c r="T22" s="669">
        <f t="shared" si="1"/>
        <v>0.31746031746031744</v>
      </c>
      <c r="U22" s="667">
        <f t="shared" si="8"/>
        <v>3</v>
      </c>
      <c r="V22" s="669">
        <f t="shared" si="2"/>
        <v>0.26501766784452296</v>
      </c>
    </row>
    <row r="23" spans="1:22" x14ac:dyDescent="0.2">
      <c r="A23" s="658" t="s">
        <v>266</v>
      </c>
      <c r="B23" s="670">
        <v>27</v>
      </c>
      <c r="C23" s="660">
        <v>1</v>
      </c>
      <c r="D23" s="671">
        <v>1</v>
      </c>
      <c r="E23" s="670">
        <v>45</v>
      </c>
      <c r="F23" s="660">
        <v>11</v>
      </c>
      <c r="G23" s="671">
        <v>2</v>
      </c>
      <c r="H23" s="670">
        <f t="shared" si="3"/>
        <v>72</v>
      </c>
      <c r="I23" s="660">
        <f t="shared" si="4"/>
        <v>12</v>
      </c>
      <c r="J23" s="671">
        <f t="shared" si="5"/>
        <v>3</v>
      </c>
      <c r="K23" s="670">
        <v>256</v>
      </c>
      <c r="L23" s="660">
        <v>17</v>
      </c>
      <c r="M23" s="671">
        <v>8</v>
      </c>
      <c r="N23" s="670">
        <v>254</v>
      </c>
      <c r="O23" s="660">
        <v>16</v>
      </c>
      <c r="P23" s="671">
        <v>1</v>
      </c>
      <c r="Q23" s="667">
        <f t="shared" si="6"/>
        <v>582</v>
      </c>
      <c r="R23" s="668">
        <f>Q23*100/Q$26</f>
        <v>2.2755708476696905</v>
      </c>
      <c r="S23" s="667">
        <f t="shared" si="7"/>
        <v>45</v>
      </c>
      <c r="T23" s="669">
        <f>S23*100/S$26</f>
        <v>2.3809523809523809</v>
      </c>
      <c r="U23" s="667">
        <f t="shared" si="8"/>
        <v>12</v>
      </c>
      <c r="V23" s="669">
        <f>U23*100/U$26</f>
        <v>1.0600706713780919</v>
      </c>
    </row>
    <row r="24" spans="1:22" x14ac:dyDescent="0.2">
      <c r="A24" s="658" t="s">
        <v>331</v>
      </c>
      <c r="B24" s="670">
        <v>75</v>
      </c>
      <c r="C24" s="660">
        <v>21</v>
      </c>
      <c r="D24" s="671">
        <v>15</v>
      </c>
      <c r="E24" s="670">
        <v>200</v>
      </c>
      <c r="F24" s="660">
        <v>7</v>
      </c>
      <c r="G24" s="671">
        <v>7</v>
      </c>
      <c r="H24" s="670">
        <f t="shared" si="3"/>
        <v>275</v>
      </c>
      <c r="I24" s="660">
        <f t="shared" si="4"/>
        <v>28</v>
      </c>
      <c r="J24" s="671">
        <f t="shared" si="5"/>
        <v>22</v>
      </c>
      <c r="K24" s="670">
        <v>392</v>
      </c>
      <c r="L24" s="660">
        <v>28</v>
      </c>
      <c r="M24" s="671">
        <v>21</v>
      </c>
      <c r="N24" s="670">
        <v>267</v>
      </c>
      <c r="O24" s="660">
        <v>32</v>
      </c>
      <c r="P24" s="671">
        <v>36</v>
      </c>
      <c r="Q24" s="667">
        <f t="shared" si="6"/>
        <v>934</v>
      </c>
      <c r="R24" s="668">
        <f>Q24*100/Q$26</f>
        <v>3.6518611197998125</v>
      </c>
      <c r="S24" s="667">
        <f t="shared" si="7"/>
        <v>88</v>
      </c>
      <c r="T24" s="669">
        <f>S24*100/S$26</f>
        <v>4.6560846560846558</v>
      </c>
      <c r="U24" s="667">
        <f t="shared" si="8"/>
        <v>79</v>
      </c>
      <c r="V24" s="669">
        <f>U24*100/U$26</f>
        <v>6.978798586572438</v>
      </c>
    </row>
    <row r="25" spans="1:22" ht="12.75" thickBot="1" x14ac:dyDescent="0.25">
      <c r="A25" s="673" t="s">
        <v>332</v>
      </c>
      <c r="B25" s="674">
        <v>80</v>
      </c>
      <c r="C25" s="675">
        <v>10</v>
      </c>
      <c r="D25" s="676">
        <v>4</v>
      </c>
      <c r="E25" s="674">
        <v>131</v>
      </c>
      <c r="F25" s="675">
        <v>1</v>
      </c>
      <c r="G25" s="676">
        <v>2</v>
      </c>
      <c r="H25" s="674">
        <f t="shared" si="3"/>
        <v>211</v>
      </c>
      <c r="I25" s="675">
        <f t="shared" si="4"/>
        <v>11</v>
      </c>
      <c r="J25" s="676">
        <f t="shared" si="5"/>
        <v>6</v>
      </c>
      <c r="K25" s="670">
        <v>297</v>
      </c>
      <c r="L25" s="660">
        <v>14</v>
      </c>
      <c r="M25" s="671">
        <v>7</v>
      </c>
      <c r="N25" s="670">
        <v>298</v>
      </c>
      <c r="O25" s="660">
        <v>11</v>
      </c>
      <c r="P25" s="671">
        <v>3</v>
      </c>
      <c r="Q25" s="667">
        <f t="shared" si="6"/>
        <v>806</v>
      </c>
      <c r="R25" s="668">
        <f>Q25*100/Q$26</f>
        <v>3.1513919299343134</v>
      </c>
      <c r="S25" s="667">
        <f t="shared" si="7"/>
        <v>36</v>
      </c>
      <c r="T25" s="669">
        <f>S25*100/S$26</f>
        <v>1.9047619047619047</v>
      </c>
      <c r="U25" s="667">
        <f t="shared" si="8"/>
        <v>16</v>
      </c>
      <c r="V25" s="669">
        <f>U25*100/U$26</f>
        <v>1.4134275618374559</v>
      </c>
    </row>
    <row r="26" spans="1:22" ht="12.75" thickBot="1" x14ac:dyDescent="0.25">
      <c r="A26" s="653" t="s">
        <v>121</v>
      </c>
      <c r="B26" s="677">
        <f t="shared" ref="B26:M26" si="9">SUM(B10:B25)</f>
        <v>2368</v>
      </c>
      <c r="C26" s="678">
        <f t="shared" si="9"/>
        <v>286</v>
      </c>
      <c r="D26" s="679">
        <f t="shared" si="9"/>
        <v>196</v>
      </c>
      <c r="E26" s="677">
        <f t="shared" si="9"/>
        <v>4289</v>
      </c>
      <c r="F26" s="678">
        <f t="shared" si="9"/>
        <v>116</v>
      </c>
      <c r="G26" s="679">
        <f t="shared" si="9"/>
        <v>146</v>
      </c>
      <c r="H26" s="677">
        <f t="shared" si="9"/>
        <v>6657</v>
      </c>
      <c r="I26" s="678">
        <f t="shared" si="9"/>
        <v>402</v>
      </c>
      <c r="J26" s="679">
        <f t="shared" si="9"/>
        <v>342</v>
      </c>
      <c r="K26" s="677">
        <f t="shared" si="9"/>
        <v>9877</v>
      </c>
      <c r="L26" s="678">
        <f t="shared" si="9"/>
        <v>581</v>
      </c>
      <c r="M26" s="679">
        <f t="shared" si="9"/>
        <v>359</v>
      </c>
      <c r="N26" s="677">
        <f>SUM(N10:N25)</f>
        <v>9042</v>
      </c>
      <c r="O26" s="678">
        <f t="shared" ref="O26:P26" si="10">SUM(O10:O25)</f>
        <v>907</v>
      </c>
      <c r="P26" s="679">
        <f t="shared" si="10"/>
        <v>431</v>
      </c>
      <c r="Q26" s="680">
        <f t="shared" si="6"/>
        <v>25576</v>
      </c>
      <c r="R26" s="681">
        <v>100</v>
      </c>
      <c r="S26" s="680">
        <f t="shared" si="7"/>
        <v>1890</v>
      </c>
      <c r="T26" s="682">
        <v>100</v>
      </c>
      <c r="U26" s="680">
        <f t="shared" si="8"/>
        <v>1132</v>
      </c>
      <c r="V26" s="682">
        <v>100</v>
      </c>
    </row>
    <row r="29" spans="1:22" ht="15" customHeight="1" x14ac:dyDescent="0.2">
      <c r="L29" s="844"/>
      <c r="M29" s="844"/>
      <c r="N29" s="844"/>
      <c r="O29" s="844"/>
      <c r="P29" s="844"/>
    </row>
    <row r="73" spans="6:6" x14ac:dyDescent="0.2">
      <c r="F73" s="41">
        <v>5</v>
      </c>
    </row>
  </sheetData>
  <mergeCells count="28">
    <mergeCell ref="N7:P7"/>
    <mergeCell ref="N8:N9"/>
    <mergeCell ref="O8:O9"/>
    <mergeCell ref="P8:P9"/>
    <mergeCell ref="A6:A9"/>
    <mergeCell ref="C8:C9"/>
    <mergeCell ref="K6:M6"/>
    <mergeCell ref="K7:M7"/>
    <mergeCell ref="K8:K9"/>
    <mergeCell ref="L8:L9"/>
    <mergeCell ref="M8:M9"/>
    <mergeCell ref="D8:D9"/>
    <mergeCell ref="Q8:R8"/>
    <mergeCell ref="U8:V8"/>
    <mergeCell ref="B6:J6"/>
    <mergeCell ref="J8:J9"/>
    <mergeCell ref="B7:D7"/>
    <mergeCell ref="E7:G7"/>
    <mergeCell ref="H7:J7"/>
    <mergeCell ref="E8:E9"/>
    <mergeCell ref="F8:F9"/>
    <mergeCell ref="G8:G9"/>
    <mergeCell ref="H8:H9"/>
    <mergeCell ref="I8:I9"/>
    <mergeCell ref="S8:T8"/>
    <mergeCell ref="Q6:V7"/>
    <mergeCell ref="N6:P6"/>
    <mergeCell ref="B8:B9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5" tint="0.79998168889431442"/>
  </sheetPr>
  <dimension ref="B2:E5"/>
  <sheetViews>
    <sheetView zoomScaleNormal="100" workbookViewId="0">
      <selection activeCell="N40" sqref="N40"/>
    </sheetView>
  </sheetViews>
  <sheetFormatPr defaultRowHeight="12" x14ac:dyDescent="0.2"/>
  <cols>
    <col min="1" max="1" width="32.7109375" style="41" customWidth="1"/>
    <col min="2" max="16384" width="9.140625" style="41"/>
  </cols>
  <sheetData>
    <row r="2" spans="2:5" x14ac:dyDescent="0.2">
      <c r="B2" s="60"/>
      <c r="C2" s="60">
        <v>2014</v>
      </c>
      <c r="D2" s="359">
        <v>2015</v>
      </c>
      <c r="E2" s="359">
        <v>2016</v>
      </c>
    </row>
    <row r="3" spans="2:5" ht="12.75" thickBot="1" x14ac:dyDescent="0.25">
      <c r="B3" s="61" t="s">
        <v>196</v>
      </c>
      <c r="C3" s="499">
        <f>DEC_OSIED_POBST_WOJ!H26</f>
        <v>6657</v>
      </c>
      <c r="D3" s="499">
        <f>DEC_OSIED_POBST_WOJ!K26</f>
        <v>9877</v>
      </c>
      <c r="E3" s="499">
        <f>DEC_OSIED_POBST_WOJ!N26</f>
        <v>9042</v>
      </c>
    </row>
    <row r="4" spans="2:5" ht="12.75" thickBot="1" x14ac:dyDescent="0.25">
      <c r="B4" s="62" t="s">
        <v>197</v>
      </c>
      <c r="C4" s="499">
        <f>DEC_OSIED_POBST_WOJ!I26</f>
        <v>402</v>
      </c>
      <c r="D4" s="499">
        <f>DEC_OSIED_POBST_WOJ!L26</f>
        <v>581</v>
      </c>
      <c r="E4" s="499">
        <f>DEC_OSIED_POBST_WOJ!O26</f>
        <v>907</v>
      </c>
    </row>
    <row r="5" spans="2:5" ht="12.75" thickBot="1" x14ac:dyDescent="0.25">
      <c r="B5" s="63" t="s">
        <v>193</v>
      </c>
      <c r="C5" s="499">
        <f>DEC_OSIED_POBST_WOJ!J26</f>
        <v>342</v>
      </c>
      <c r="D5" s="499">
        <v>359</v>
      </c>
      <c r="E5" s="499">
        <f>DEC_OSIED_POBST_WOJ!P26</f>
        <v>431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00B0F0"/>
  </sheetPr>
  <dimension ref="A1:Q152"/>
  <sheetViews>
    <sheetView zoomScaleNormal="100" workbookViewId="0">
      <selection activeCell="U13" sqref="U13"/>
    </sheetView>
  </sheetViews>
  <sheetFormatPr defaultRowHeight="12" x14ac:dyDescent="0.25"/>
  <cols>
    <col min="1" max="1" width="32.7109375" style="34" customWidth="1"/>
    <col min="2" max="17" width="5.7109375" style="34" customWidth="1"/>
    <col min="18" max="195" width="9.140625" style="34"/>
    <col min="196" max="196" width="30.28515625" style="34" customWidth="1"/>
    <col min="197" max="212" width="5.7109375" style="34" customWidth="1"/>
    <col min="213" max="213" width="33.42578125" style="34" bestFit="1" customWidth="1"/>
    <col min="214" max="451" width="9.140625" style="34"/>
    <col min="452" max="452" width="30.28515625" style="34" customWidth="1"/>
    <col min="453" max="468" width="5.7109375" style="34" customWidth="1"/>
    <col min="469" max="469" width="33.42578125" style="34" bestFit="1" customWidth="1"/>
    <col min="470" max="707" width="9.140625" style="34"/>
    <col min="708" max="708" width="30.28515625" style="34" customWidth="1"/>
    <col min="709" max="724" width="5.7109375" style="34" customWidth="1"/>
    <col min="725" max="725" width="33.42578125" style="34" bestFit="1" customWidth="1"/>
    <col min="726" max="963" width="9.140625" style="34"/>
    <col min="964" max="964" width="30.28515625" style="34" customWidth="1"/>
    <col min="965" max="980" width="5.7109375" style="34" customWidth="1"/>
    <col min="981" max="981" width="33.42578125" style="34" bestFit="1" customWidth="1"/>
    <col min="982" max="1219" width="9.140625" style="34"/>
    <col min="1220" max="1220" width="30.28515625" style="34" customWidth="1"/>
    <col min="1221" max="1236" width="5.7109375" style="34" customWidth="1"/>
    <col min="1237" max="1237" width="33.42578125" style="34" bestFit="1" customWidth="1"/>
    <col min="1238" max="1475" width="9.140625" style="34"/>
    <col min="1476" max="1476" width="30.28515625" style="34" customWidth="1"/>
    <col min="1477" max="1492" width="5.7109375" style="34" customWidth="1"/>
    <col min="1493" max="1493" width="33.42578125" style="34" bestFit="1" customWidth="1"/>
    <col min="1494" max="1731" width="9.140625" style="34"/>
    <col min="1732" max="1732" width="30.28515625" style="34" customWidth="1"/>
    <col min="1733" max="1748" width="5.7109375" style="34" customWidth="1"/>
    <col min="1749" max="1749" width="33.42578125" style="34" bestFit="1" customWidth="1"/>
    <col min="1750" max="1987" width="9.140625" style="34"/>
    <col min="1988" max="1988" width="30.28515625" style="34" customWidth="1"/>
    <col min="1989" max="2004" width="5.7109375" style="34" customWidth="1"/>
    <col min="2005" max="2005" width="33.42578125" style="34" bestFit="1" customWidth="1"/>
    <col min="2006" max="2243" width="9.140625" style="34"/>
    <col min="2244" max="2244" width="30.28515625" style="34" customWidth="1"/>
    <col min="2245" max="2260" width="5.7109375" style="34" customWidth="1"/>
    <col min="2261" max="2261" width="33.42578125" style="34" bestFit="1" customWidth="1"/>
    <col min="2262" max="2499" width="9.140625" style="34"/>
    <col min="2500" max="2500" width="30.28515625" style="34" customWidth="1"/>
    <col min="2501" max="2516" width="5.7109375" style="34" customWidth="1"/>
    <col min="2517" max="2517" width="33.42578125" style="34" bestFit="1" customWidth="1"/>
    <col min="2518" max="2755" width="9.140625" style="34"/>
    <col min="2756" max="2756" width="30.28515625" style="34" customWidth="1"/>
    <col min="2757" max="2772" width="5.7109375" style="34" customWidth="1"/>
    <col min="2773" max="2773" width="33.42578125" style="34" bestFit="1" customWidth="1"/>
    <col min="2774" max="3011" width="9.140625" style="34"/>
    <col min="3012" max="3012" width="30.28515625" style="34" customWidth="1"/>
    <col min="3013" max="3028" width="5.7109375" style="34" customWidth="1"/>
    <col min="3029" max="3029" width="33.42578125" style="34" bestFit="1" customWidth="1"/>
    <col min="3030" max="3267" width="9.140625" style="34"/>
    <col min="3268" max="3268" width="30.28515625" style="34" customWidth="1"/>
    <col min="3269" max="3284" width="5.7109375" style="34" customWidth="1"/>
    <col min="3285" max="3285" width="33.42578125" style="34" bestFit="1" customWidth="1"/>
    <col min="3286" max="3523" width="9.140625" style="34"/>
    <col min="3524" max="3524" width="30.28515625" style="34" customWidth="1"/>
    <col min="3525" max="3540" width="5.7109375" style="34" customWidth="1"/>
    <col min="3541" max="3541" width="33.42578125" style="34" bestFit="1" customWidth="1"/>
    <col min="3542" max="3779" width="9.140625" style="34"/>
    <col min="3780" max="3780" width="30.28515625" style="34" customWidth="1"/>
    <col min="3781" max="3796" width="5.7109375" style="34" customWidth="1"/>
    <col min="3797" max="3797" width="33.42578125" style="34" bestFit="1" customWidth="1"/>
    <col min="3798" max="4035" width="9.140625" style="34"/>
    <col min="4036" max="4036" width="30.28515625" style="34" customWidth="1"/>
    <col min="4037" max="4052" width="5.7109375" style="34" customWidth="1"/>
    <col min="4053" max="4053" width="33.42578125" style="34" bestFit="1" customWidth="1"/>
    <col min="4054" max="4291" width="9.140625" style="34"/>
    <col min="4292" max="4292" width="30.28515625" style="34" customWidth="1"/>
    <col min="4293" max="4308" width="5.7109375" style="34" customWidth="1"/>
    <col min="4309" max="4309" width="33.42578125" style="34" bestFit="1" customWidth="1"/>
    <col min="4310" max="4547" width="9.140625" style="34"/>
    <col min="4548" max="4548" width="30.28515625" style="34" customWidth="1"/>
    <col min="4549" max="4564" width="5.7109375" style="34" customWidth="1"/>
    <col min="4565" max="4565" width="33.42578125" style="34" bestFit="1" customWidth="1"/>
    <col min="4566" max="4803" width="9.140625" style="34"/>
    <col min="4804" max="4804" width="30.28515625" style="34" customWidth="1"/>
    <col min="4805" max="4820" width="5.7109375" style="34" customWidth="1"/>
    <col min="4821" max="4821" width="33.42578125" style="34" bestFit="1" customWidth="1"/>
    <col min="4822" max="5059" width="9.140625" style="34"/>
    <col min="5060" max="5060" width="30.28515625" style="34" customWidth="1"/>
    <col min="5061" max="5076" width="5.7109375" style="34" customWidth="1"/>
    <col min="5077" max="5077" width="33.42578125" style="34" bestFit="1" customWidth="1"/>
    <col min="5078" max="5315" width="9.140625" style="34"/>
    <col min="5316" max="5316" width="30.28515625" style="34" customWidth="1"/>
    <col min="5317" max="5332" width="5.7109375" style="34" customWidth="1"/>
    <col min="5333" max="5333" width="33.42578125" style="34" bestFit="1" customWidth="1"/>
    <col min="5334" max="5571" width="9.140625" style="34"/>
    <col min="5572" max="5572" width="30.28515625" style="34" customWidth="1"/>
    <col min="5573" max="5588" width="5.7109375" style="34" customWidth="1"/>
    <col min="5589" max="5589" width="33.42578125" style="34" bestFit="1" customWidth="1"/>
    <col min="5590" max="5827" width="9.140625" style="34"/>
    <col min="5828" max="5828" width="30.28515625" style="34" customWidth="1"/>
    <col min="5829" max="5844" width="5.7109375" style="34" customWidth="1"/>
    <col min="5845" max="5845" width="33.42578125" style="34" bestFit="1" customWidth="1"/>
    <col min="5846" max="6083" width="9.140625" style="34"/>
    <col min="6084" max="6084" width="30.28515625" style="34" customWidth="1"/>
    <col min="6085" max="6100" width="5.7109375" style="34" customWidth="1"/>
    <col min="6101" max="6101" width="33.42578125" style="34" bestFit="1" customWidth="1"/>
    <col min="6102" max="6339" width="9.140625" style="34"/>
    <col min="6340" max="6340" width="30.28515625" style="34" customWidth="1"/>
    <col min="6341" max="6356" width="5.7109375" style="34" customWidth="1"/>
    <col min="6357" max="6357" width="33.42578125" style="34" bestFit="1" customWidth="1"/>
    <col min="6358" max="6595" width="9.140625" style="34"/>
    <col min="6596" max="6596" width="30.28515625" style="34" customWidth="1"/>
    <col min="6597" max="6612" width="5.7109375" style="34" customWidth="1"/>
    <col min="6613" max="6613" width="33.42578125" style="34" bestFit="1" customWidth="1"/>
    <col min="6614" max="6851" width="9.140625" style="34"/>
    <col min="6852" max="6852" width="30.28515625" style="34" customWidth="1"/>
    <col min="6853" max="6868" width="5.7109375" style="34" customWidth="1"/>
    <col min="6869" max="6869" width="33.42578125" style="34" bestFit="1" customWidth="1"/>
    <col min="6870" max="7107" width="9.140625" style="34"/>
    <col min="7108" max="7108" width="30.28515625" style="34" customWidth="1"/>
    <col min="7109" max="7124" width="5.7109375" style="34" customWidth="1"/>
    <col min="7125" max="7125" width="33.42578125" style="34" bestFit="1" customWidth="1"/>
    <col min="7126" max="7363" width="9.140625" style="34"/>
    <col min="7364" max="7364" width="30.28515625" style="34" customWidth="1"/>
    <col min="7365" max="7380" width="5.7109375" style="34" customWidth="1"/>
    <col min="7381" max="7381" width="33.42578125" style="34" bestFit="1" customWidth="1"/>
    <col min="7382" max="7619" width="9.140625" style="34"/>
    <col min="7620" max="7620" width="30.28515625" style="34" customWidth="1"/>
    <col min="7621" max="7636" width="5.7109375" style="34" customWidth="1"/>
    <col min="7637" max="7637" width="33.42578125" style="34" bestFit="1" customWidth="1"/>
    <col min="7638" max="7875" width="9.140625" style="34"/>
    <col min="7876" max="7876" width="30.28515625" style="34" customWidth="1"/>
    <col min="7877" max="7892" width="5.7109375" style="34" customWidth="1"/>
    <col min="7893" max="7893" width="33.42578125" style="34" bestFit="1" customWidth="1"/>
    <col min="7894" max="8131" width="9.140625" style="34"/>
    <col min="8132" max="8132" width="30.28515625" style="34" customWidth="1"/>
    <col min="8133" max="8148" width="5.7109375" style="34" customWidth="1"/>
    <col min="8149" max="8149" width="33.42578125" style="34" bestFit="1" customWidth="1"/>
    <col min="8150" max="8387" width="9.140625" style="34"/>
    <col min="8388" max="8388" width="30.28515625" style="34" customWidth="1"/>
    <col min="8389" max="8404" width="5.7109375" style="34" customWidth="1"/>
    <col min="8405" max="8405" width="33.42578125" style="34" bestFit="1" customWidth="1"/>
    <col min="8406" max="8643" width="9.140625" style="34"/>
    <col min="8644" max="8644" width="30.28515625" style="34" customWidth="1"/>
    <col min="8645" max="8660" width="5.7109375" style="34" customWidth="1"/>
    <col min="8661" max="8661" width="33.42578125" style="34" bestFit="1" customWidth="1"/>
    <col min="8662" max="8899" width="9.140625" style="34"/>
    <col min="8900" max="8900" width="30.28515625" style="34" customWidth="1"/>
    <col min="8901" max="8916" width="5.7109375" style="34" customWidth="1"/>
    <col min="8917" max="8917" width="33.42578125" style="34" bestFit="1" customWidth="1"/>
    <col min="8918" max="9155" width="9.140625" style="34"/>
    <col min="9156" max="9156" width="30.28515625" style="34" customWidth="1"/>
    <col min="9157" max="9172" width="5.7109375" style="34" customWidth="1"/>
    <col min="9173" max="9173" width="33.42578125" style="34" bestFit="1" customWidth="1"/>
    <col min="9174" max="9411" width="9.140625" style="34"/>
    <col min="9412" max="9412" width="30.28515625" style="34" customWidth="1"/>
    <col min="9413" max="9428" width="5.7109375" style="34" customWidth="1"/>
    <col min="9429" max="9429" width="33.42578125" style="34" bestFit="1" customWidth="1"/>
    <col min="9430" max="9667" width="9.140625" style="34"/>
    <col min="9668" max="9668" width="30.28515625" style="34" customWidth="1"/>
    <col min="9669" max="9684" width="5.7109375" style="34" customWidth="1"/>
    <col min="9685" max="9685" width="33.42578125" style="34" bestFit="1" customWidth="1"/>
    <col min="9686" max="9923" width="9.140625" style="34"/>
    <col min="9924" max="9924" width="30.28515625" style="34" customWidth="1"/>
    <col min="9925" max="9940" width="5.7109375" style="34" customWidth="1"/>
    <col min="9941" max="9941" width="33.42578125" style="34" bestFit="1" customWidth="1"/>
    <col min="9942" max="10179" width="9.140625" style="34"/>
    <col min="10180" max="10180" width="30.28515625" style="34" customWidth="1"/>
    <col min="10181" max="10196" width="5.7109375" style="34" customWidth="1"/>
    <col min="10197" max="10197" width="33.42578125" style="34" bestFit="1" customWidth="1"/>
    <col min="10198" max="10435" width="9.140625" style="34"/>
    <col min="10436" max="10436" width="30.28515625" style="34" customWidth="1"/>
    <col min="10437" max="10452" width="5.7109375" style="34" customWidth="1"/>
    <col min="10453" max="10453" width="33.42578125" style="34" bestFit="1" customWidth="1"/>
    <col min="10454" max="10691" width="9.140625" style="34"/>
    <col min="10692" max="10692" width="30.28515625" style="34" customWidth="1"/>
    <col min="10693" max="10708" width="5.7109375" style="34" customWidth="1"/>
    <col min="10709" max="10709" width="33.42578125" style="34" bestFit="1" customWidth="1"/>
    <col min="10710" max="10947" width="9.140625" style="34"/>
    <col min="10948" max="10948" width="30.28515625" style="34" customWidth="1"/>
    <col min="10949" max="10964" width="5.7109375" style="34" customWidth="1"/>
    <col min="10965" max="10965" width="33.42578125" style="34" bestFit="1" customWidth="1"/>
    <col min="10966" max="11203" width="9.140625" style="34"/>
    <col min="11204" max="11204" width="30.28515625" style="34" customWidth="1"/>
    <col min="11205" max="11220" width="5.7109375" style="34" customWidth="1"/>
    <col min="11221" max="11221" width="33.42578125" style="34" bestFit="1" customWidth="1"/>
    <col min="11222" max="11459" width="9.140625" style="34"/>
    <col min="11460" max="11460" width="30.28515625" style="34" customWidth="1"/>
    <col min="11461" max="11476" width="5.7109375" style="34" customWidth="1"/>
    <col min="11477" max="11477" width="33.42578125" style="34" bestFit="1" customWidth="1"/>
    <col min="11478" max="11715" width="9.140625" style="34"/>
    <col min="11716" max="11716" width="30.28515625" style="34" customWidth="1"/>
    <col min="11717" max="11732" width="5.7109375" style="34" customWidth="1"/>
    <col min="11733" max="11733" width="33.42578125" style="34" bestFit="1" customWidth="1"/>
    <col min="11734" max="11971" width="9.140625" style="34"/>
    <col min="11972" max="11972" width="30.28515625" style="34" customWidth="1"/>
    <col min="11973" max="11988" width="5.7109375" style="34" customWidth="1"/>
    <col min="11989" max="11989" width="33.42578125" style="34" bestFit="1" customWidth="1"/>
    <col min="11990" max="12227" width="9.140625" style="34"/>
    <col min="12228" max="12228" width="30.28515625" style="34" customWidth="1"/>
    <col min="12229" max="12244" width="5.7109375" style="34" customWidth="1"/>
    <col min="12245" max="12245" width="33.42578125" style="34" bestFit="1" customWidth="1"/>
    <col min="12246" max="12483" width="9.140625" style="34"/>
    <col min="12484" max="12484" width="30.28515625" style="34" customWidth="1"/>
    <col min="12485" max="12500" width="5.7109375" style="34" customWidth="1"/>
    <col min="12501" max="12501" width="33.42578125" style="34" bestFit="1" customWidth="1"/>
    <col min="12502" max="12739" width="9.140625" style="34"/>
    <col min="12740" max="12740" width="30.28515625" style="34" customWidth="1"/>
    <col min="12741" max="12756" width="5.7109375" style="34" customWidth="1"/>
    <col min="12757" max="12757" width="33.42578125" style="34" bestFit="1" customWidth="1"/>
    <col min="12758" max="12995" width="9.140625" style="34"/>
    <col min="12996" max="12996" width="30.28515625" style="34" customWidth="1"/>
    <col min="12997" max="13012" width="5.7109375" style="34" customWidth="1"/>
    <col min="13013" max="13013" width="33.42578125" style="34" bestFit="1" customWidth="1"/>
    <col min="13014" max="13251" width="9.140625" style="34"/>
    <col min="13252" max="13252" width="30.28515625" style="34" customWidth="1"/>
    <col min="13253" max="13268" width="5.7109375" style="34" customWidth="1"/>
    <col min="13269" max="13269" width="33.42578125" style="34" bestFit="1" customWidth="1"/>
    <col min="13270" max="13507" width="9.140625" style="34"/>
    <col min="13508" max="13508" width="30.28515625" style="34" customWidth="1"/>
    <col min="13509" max="13524" width="5.7109375" style="34" customWidth="1"/>
    <col min="13525" max="13525" width="33.42578125" style="34" bestFit="1" customWidth="1"/>
    <col min="13526" max="13763" width="9.140625" style="34"/>
    <col min="13764" max="13764" width="30.28515625" style="34" customWidth="1"/>
    <col min="13765" max="13780" width="5.7109375" style="34" customWidth="1"/>
    <col min="13781" max="13781" width="33.42578125" style="34" bestFit="1" customWidth="1"/>
    <col min="13782" max="14019" width="9.140625" style="34"/>
    <col min="14020" max="14020" width="30.28515625" style="34" customWidth="1"/>
    <col min="14021" max="14036" width="5.7109375" style="34" customWidth="1"/>
    <col min="14037" max="14037" width="33.42578125" style="34" bestFit="1" customWidth="1"/>
    <col min="14038" max="14275" width="9.140625" style="34"/>
    <col min="14276" max="14276" width="30.28515625" style="34" customWidth="1"/>
    <col min="14277" max="14292" width="5.7109375" style="34" customWidth="1"/>
    <col min="14293" max="14293" width="33.42578125" style="34" bestFit="1" customWidth="1"/>
    <col min="14294" max="14531" width="9.140625" style="34"/>
    <col min="14532" max="14532" width="30.28515625" style="34" customWidth="1"/>
    <col min="14533" max="14548" width="5.7109375" style="34" customWidth="1"/>
    <col min="14549" max="14549" width="33.42578125" style="34" bestFit="1" customWidth="1"/>
    <col min="14550" max="14787" width="9.140625" style="34"/>
    <col min="14788" max="14788" width="30.28515625" style="34" customWidth="1"/>
    <col min="14789" max="14804" width="5.7109375" style="34" customWidth="1"/>
    <col min="14805" max="14805" width="33.42578125" style="34" bestFit="1" customWidth="1"/>
    <col min="14806" max="15043" width="9.140625" style="34"/>
    <col min="15044" max="15044" width="30.28515625" style="34" customWidth="1"/>
    <col min="15045" max="15060" width="5.7109375" style="34" customWidth="1"/>
    <col min="15061" max="15061" width="33.42578125" style="34" bestFit="1" customWidth="1"/>
    <col min="15062" max="15299" width="9.140625" style="34"/>
    <col min="15300" max="15300" width="30.28515625" style="34" customWidth="1"/>
    <col min="15301" max="15316" width="5.7109375" style="34" customWidth="1"/>
    <col min="15317" max="15317" width="33.42578125" style="34" bestFit="1" customWidth="1"/>
    <col min="15318" max="15555" width="9.140625" style="34"/>
    <col min="15556" max="15556" width="30.28515625" style="34" customWidth="1"/>
    <col min="15557" max="15572" width="5.7109375" style="34" customWidth="1"/>
    <col min="15573" max="15573" width="33.42578125" style="34" bestFit="1" customWidth="1"/>
    <col min="15574" max="15811" width="9.140625" style="34"/>
    <col min="15812" max="15812" width="30.28515625" style="34" customWidth="1"/>
    <col min="15813" max="15828" width="5.7109375" style="34" customWidth="1"/>
    <col min="15829" max="15829" width="33.42578125" style="34" bestFit="1" customWidth="1"/>
    <col min="15830" max="16067" width="9.140625" style="34"/>
    <col min="16068" max="16068" width="30.28515625" style="34" customWidth="1"/>
    <col min="16069" max="16084" width="5.7109375" style="34" customWidth="1"/>
    <col min="16085" max="16085" width="33.42578125" style="34" bestFit="1" customWidth="1"/>
    <col min="16086" max="16384" width="9.140625" style="34"/>
  </cols>
  <sheetData>
    <row r="1" spans="1:17" ht="12.75" customHeight="1" x14ac:dyDescent="0.25">
      <c r="A1" s="457" t="s">
        <v>438</v>
      </c>
      <c r="F1" s="502"/>
      <c r="N1" s="72"/>
    </row>
    <row r="2" spans="1:17" ht="12.75" customHeight="1" thickBot="1" x14ac:dyDescent="0.25">
      <c r="A2" s="841"/>
    </row>
    <row r="3" spans="1:17" ht="12.75" customHeight="1" x14ac:dyDescent="0.25">
      <c r="A3" s="1275" t="s">
        <v>0</v>
      </c>
      <c r="B3" s="1277">
        <v>2014</v>
      </c>
      <c r="C3" s="1278"/>
      <c r="D3" s="1278"/>
      <c r="E3" s="1279"/>
      <c r="F3" s="1277">
        <f>B3+1</f>
        <v>2015</v>
      </c>
      <c r="G3" s="1278"/>
      <c r="H3" s="1278"/>
      <c r="I3" s="1279"/>
      <c r="J3" s="1277">
        <f>F3+1</f>
        <v>2016</v>
      </c>
      <c r="K3" s="1278"/>
      <c r="L3" s="1278"/>
      <c r="M3" s="1279"/>
      <c r="N3" s="1278" t="s">
        <v>115</v>
      </c>
      <c r="O3" s="1278"/>
      <c r="P3" s="1278"/>
      <c r="Q3" s="1279"/>
    </row>
    <row r="4" spans="1:17" ht="58.5" customHeight="1" thickBot="1" x14ac:dyDescent="0.3">
      <c r="A4" s="1276"/>
      <c r="B4" s="259" t="s">
        <v>112</v>
      </c>
      <c r="C4" s="260" t="s">
        <v>147</v>
      </c>
      <c r="D4" s="260" t="s">
        <v>118</v>
      </c>
      <c r="E4" s="261" t="s">
        <v>120</v>
      </c>
      <c r="F4" s="259" t="s">
        <v>112</v>
      </c>
      <c r="G4" s="260" t="s">
        <v>147</v>
      </c>
      <c r="H4" s="260" t="s">
        <v>118</v>
      </c>
      <c r="I4" s="261" t="s">
        <v>120</v>
      </c>
      <c r="J4" s="259" t="s">
        <v>112</v>
      </c>
      <c r="K4" s="260" t="s">
        <v>147</v>
      </c>
      <c r="L4" s="260" t="s">
        <v>118</v>
      </c>
      <c r="M4" s="261" t="s">
        <v>120</v>
      </c>
      <c r="N4" s="262" t="s">
        <v>112</v>
      </c>
      <c r="O4" s="260" t="s">
        <v>147</v>
      </c>
      <c r="P4" s="260" t="s">
        <v>118</v>
      </c>
      <c r="Q4" s="261" t="s">
        <v>120</v>
      </c>
    </row>
    <row r="5" spans="1:17" ht="12.95" customHeight="1" x14ac:dyDescent="0.2">
      <c r="A5" s="17" t="s">
        <v>1</v>
      </c>
      <c r="B5" s="120" t="s">
        <v>117</v>
      </c>
      <c r="C5" s="120">
        <v>1</v>
      </c>
      <c r="D5" s="239">
        <f t="shared" ref="D5:D33" si="0">SUM(B5:C5)</f>
        <v>1</v>
      </c>
      <c r="E5" s="154">
        <f>D5*100/$D$99</f>
        <v>3.7509377344336084E-2</v>
      </c>
      <c r="F5" s="53">
        <v>1</v>
      </c>
      <c r="G5" s="18">
        <v>1</v>
      </c>
      <c r="H5" s="239">
        <f t="shared" ref="H5:H33" si="1">SUM(F5:G5)</f>
        <v>2</v>
      </c>
      <c r="I5" s="154">
        <f>H5*100/$H$99</f>
        <v>7.6335877862595422E-2</v>
      </c>
      <c r="J5" s="120" t="s">
        <v>117</v>
      </c>
      <c r="K5" s="120">
        <v>1</v>
      </c>
      <c r="L5" s="239">
        <f t="shared" ref="L5:L33" si="2">SUM(J5:K5)</f>
        <v>1</v>
      </c>
      <c r="M5" s="154">
        <f>L5*100/$L$99</f>
        <v>3.9231071008238527E-2</v>
      </c>
      <c r="N5" s="240">
        <f t="shared" ref="N5:N33" si="3">SUM(F5,B5,J5)</f>
        <v>1</v>
      </c>
      <c r="O5" s="241">
        <f t="shared" ref="O5:O33" si="4">SUM(G5,C5,K5)</f>
        <v>3</v>
      </c>
      <c r="P5" s="241">
        <f t="shared" ref="P5:P33" si="5">SUM(N5,O5)</f>
        <v>4</v>
      </c>
      <c r="Q5" s="242">
        <f>P5*100/P$99</f>
        <v>5.105296745373325E-2</v>
      </c>
    </row>
    <row r="6" spans="1:17" ht="12.95" customHeight="1" x14ac:dyDescent="0.2">
      <c r="A6" s="17" t="s">
        <v>2</v>
      </c>
      <c r="B6" s="120">
        <v>2</v>
      </c>
      <c r="C6" s="120">
        <v>1</v>
      </c>
      <c r="D6" s="239">
        <f t="shared" si="0"/>
        <v>3</v>
      </c>
      <c r="E6" s="154">
        <f>D6*100/$D$99</f>
        <v>0.11252813203300825</v>
      </c>
      <c r="F6" s="53">
        <v>1</v>
      </c>
      <c r="G6" s="18">
        <v>3</v>
      </c>
      <c r="H6" s="239">
        <f t="shared" si="1"/>
        <v>4</v>
      </c>
      <c r="I6" s="154">
        <f>H6*100/$H$99</f>
        <v>0.15267175572519084</v>
      </c>
      <c r="J6" s="120" t="s">
        <v>117</v>
      </c>
      <c r="K6" s="120" t="s">
        <v>117</v>
      </c>
      <c r="L6" s="18">
        <f t="shared" si="2"/>
        <v>0</v>
      </c>
      <c r="M6" s="154">
        <f>L6*100/$L$99</f>
        <v>0</v>
      </c>
      <c r="N6" s="240">
        <f t="shared" si="3"/>
        <v>3</v>
      </c>
      <c r="O6" s="241">
        <f t="shared" si="4"/>
        <v>4</v>
      </c>
      <c r="P6" s="241">
        <f t="shared" si="5"/>
        <v>7</v>
      </c>
      <c r="Q6" s="242">
        <f>P6*100/P$99</f>
        <v>8.9342693044033181E-2</v>
      </c>
    </row>
    <row r="7" spans="1:17" ht="12.95" customHeight="1" x14ac:dyDescent="0.2">
      <c r="A7" s="19" t="s">
        <v>3</v>
      </c>
      <c r="B7" s="243" t="s">
        <v>117</v>
      </c>
      <c r="C7" s="243">
        <v>1</v>
      </c>
      <c r="D7" s="239">
        <f t="shared" si="0"/>
        <v>1</v>
      </c>
      <c r="E7" s="154">
        <f>D7*100/$D$99</f>
        <v>3.7509377344336084E-2</v>
      </c>
      <c r="F7" s="53" t="s">
        <v>117</v>
      </c>
      <c r="G7" s="18">
        <v>4</v>
      </c>
      <c r="H7" s="239">
        <f t="shared" si="1"/>
        <v>4</v>
      </c>
      <c r="I7" s="154">
        <f>H7*100/$H$99</f>
        <v>0.15267175572519084</v>
      </c>
      <c r="J7" s="120" t="s">
        <v>117</v>
      </c>
      <c r="K7" s="120">
        <v>1</v>
      </c>
      <c r="L7" s="18">
        <f t="shared" si="2"/>
        <v>1</v>
      </c>
      <c r="M7" s="154">
        <f>L7*100/$L$99</f>
        <v>3.9231071008238527E-2</v>
      </c>
      <c r="N7" s="240">
        <f t="shared" si="3"/>
        <v>0</v>
      </c>
      <c r="O7" s="241">
        <f t="shared" si="4"/>
        <v>6</v>
      </c>
      <c r="P7" s="241">
        <f t="shared" si="5"/>
        <v>6</v>
      </c>
      <c r="Q7" s="242">
        <f>P7*100/P$99</f>
        <v>7.6579451180599875E-2</v>
      </c>
    </row>
    <row r="8" spans="1:17" ht="12.95" customHeight="1" x14ac:dyDescent="0.2">
      <c r="A8" s="19" t="s">
        <v>4</v>
      </c>
      <c r="B8" s="243">
        <v>1</v>
      </c>
      <c r="C8" s="243">
        <v>1</v>
      </c>
      <c r="D8" s="239">
        <f t="shared" si="0"/>
        <v>2</v>
      </c>
      <c r="E8" s="154">
        <f>D8*100/$D$99</f>
        <v>7.5018754688672168E-2</v>
      </c>
      <c r="F8" s="53" t="s">
        <v>117</v>
      </c>
      <c r="G8" s="18" t="s">
        <v>117</v>
      </c>
      <c r="H8" s="239">
        <f t="shared" si="1"/>
        <v>0</v>
      </c>
      <c r="I8" s="154">
        <f>H8*100/$H$99</f>
        <v>0</v>
      </c>
      <c r="J8" s="120" t="s">
        <v>117</v>
      </c>
      <c r="K8" s="120" t="s">
        <v>117</v>
      </c>
      <c r="L8" s="18">
        <f t="shared" si="2"/>
        <v>0</v>
      </c>
      <c r="M8" s="154">
        <f>L8*100/$L$99</f>
        <v>0</v>
      </c>
      <c r="N8" s="240">
        <f t="shared" si="3"/>
        <v>1</v>
      </c>
      <c r="O8" s="241">
        <f t="shared" si="4"/>
        <v>1</v>
      </c>
      <c r="P8" s="241">
        <f t="shared" si="5"/>
        <v>2</v>
      </c>
      <c r="Q8" s="242">
        <f>P8*100/P$99</f>
        <v>2.5526483726866625E-2</v>
      </c>
    </row>
    <row r="9" spans="1:17" ht="12.95" customHeight="1" x14ac:dyDescent="0.2">
      <c r="A9" s="19" t="s">
        <v>5</v>
      </c>
      <c r="B9" s="243" t="s">
        <v>117</v>
      </c>
      <c r="C9" s="243" t="s">
        <v>117</v>
      </c>
      <c r="D9" s="239">
        <f t="shared" si="0"/>
        <v>0</v>
      </c>
      <c r="E9" s="154">
        <f>D9*100/$D$99</f>
        <v>0</v>
      </c>
      <c r="F9" s="53">
        <v>3</v>
      </c>
      <c r="G9" s="18" t="s">
        <v>117</v>
      </c>
      <c r="H9" s="239">
        <f t="shared" si="1"/>
        <v>3</v>
      </c>
      <c r="I9" s="154">
        <f>H9*100/$H$99</f>
        <v>0.11450381679389313</v>
      </c>
      <c r="J9" s="120">
        <v>1</v>
      </c>
      <c r="K9" s="120">
        <v>3</v>
      </c>
      <c r="L9" s="18">
        <f t="shared" si="2"/>
        <v>4</v>
      </c>
      <c r="M9" s="154">
        <f>L9*100/$L$99</f>
        <v>0.15692428403295411</v>
      </c>
      <c r="N9" s="240">
        <f t="shared" si="3"/>
        <v>4</v>
      </c>
      <c r="O9" s="241">
        <f t="shared" si="4"/>
        <v>3</v>
      </c>
      <c r="P9" s="241">
        <f t="shared" si="5"/>
        <v>7</v>
      </c>
      <c r="Q9" s="242">
        <f>P9*100/P$99</f>
        <v>8.9342693044033181E-2</v>
      </c>
    </row>
    <row r="10" spans="1:17" ht="12.95" customHeight="1" x14ac:dyDescent="0.2">
      <c r="A10" s="19" t="s">
        <v>6</v>
      </c>
      <c r="B10" s="243" t="s">
        <v>117</v>
      </c>
      <c r="C10" s="243" t="s">
        <v>117</v>
      </c>
      <c r="D10" s="239">
        <f t="shared" si="0"/>
        <v>0</v>
      </c>
      <c r="E10" s="154">
        <f>D10*100/$D$99</f>
        <v>0</v>
      </c>
      <c r="F10" s="53" t="s">
        <v>117</v>
      </c>
      <c r="G10" s="18" t="s">
        <v>117</v>
      </c>
      <c r="H10" s="239">
        <f t="shared" si="1"/>
        <v>0</v>
      </c>
      <c r="I10" s="154">
        <f>H10*100/$H$99</f>
        <v>0</v>
      </c>
      <c r="J10" s="120">
        <v>3</v>
      </c>
      <c r="K10" s="120">
        <v>2</v>
      </c>
      <c r="L10" s="18">
        <f t="shared" si="2"/>
        <v>5</v>
      </c>
      <c r="M10" s="154">
        <f>L10*100/$L$99</f>
        <v>0.19615535504119264</v>
      </c>
      <c r="N10" s="240">
        <f t="shared" si="3"/>
        <v>3</v>
      </c>
      <c r="O10" s="241">
        <f t="shared" si="4"/>
        <v>2</v>
      </c>
      <c r="P10" s="241">
        <f t="shared" si="5"/>
        <v>5</v>
      </c>
      <c r="Q10" s="242">
        <f>P10*100/P$99</f>
        <v>6.3816209317166556E-2</v>
      </c>
    </row>
    <row r="11" spans="1:17" ht="12.95" customHeight="1" x14ac:dyDescent="0.2">
      <c r="A11" s="19" t="s">
        <v>7</v>
      </c>
      <c r="B11" s="243">
        <v>91</v>
      </c>
      <c r="C11" s="243">
        <v>70</v>
      </c>
      <c r="D11" s="239">
        <f t="shared" si="0"/>
        <v>161</v>
      </c>
      <c r="E11" s="154">
        <f>D11*100/$D$99</f>
        <v>6.0390097524381092</v>
      </c>
      <c r="F11" s="53">
        <v>59</v>
      </c>
      <c r="G11" s="18">
        <v>47</v>
      </c>
      <c r="H11" s="239">
        <f t="shared" si="1"/>
        <v>106</v>
      </c>
      <c r="I11" s="154">
        <f>H11*100/$H$99</f>
        <v>4.0458015267175576</v>
      </c>
      <c r="J11" s="120">
        <v>36</v>
      </c>
      <c r="K11" s="120">
        <v>44</v>
      </c>
      <c r="L11" s="18">
        <f t="shared" si="2"/>
        <v>80</v>
      </c>
      <c r="M11" s="154">
        <f>L11*100/$L$99</f>
        <v>3.1384856806590822</v>
      </c>
      <c r="N11" s="240">
        <f t="shared" si="3"/>
        <v>186</v>
      </c>
      <c r="O11" s="241">
        <f t="shared" si="4"/>
        <v>161</v>
      </c>
      <c r="P11" s="241">
        <f t="shared" si="5"/>
        <v>347</v>
      </c>
      <c r="Q11" s="242">
        <f>P11*100/P$99</f>
        <v>4.428844926611359</v>
      </c>
    </row>
    <row r="12" spans="1:17" ht="12.95" customHeight="1" x14ac:dyDescent="0.2">
      <c r="A12" s="19" t="s">
        <v>8</v>
      </c>
      <c r="B12" s="243" t="s">
        <v>117</v>
      </c>
      <c r="C12" s="243" t="s">
        <v>117</v>
      </c>
      <c r="D12" s="239">
        <f t="shared" si="0"/>
        <v>0</v>
      </c>
      <c r="E12" s="154">
        <f>D12*100/$D$99</f>
        <v>0</v>
      </c>
      <c r="F12" s="53" t="s">
        <v>117</v>
      </c>
      <c r="G12" s="18">
        <v>2</v>
      </c>
      <c r="H12" s="239">
        <f t="shared" si="1"/>
        <v>2</v>
      </c>
      <c r="I12" s="154">
        <f>H12*100/$H$99</f>
        <v>7.6335877862595422E-2</v>
      </c>
      <c r="J12" s="120" t="s">
        <v>117</v>
      </c>
      <c r="K12" s="120" t="s">
        <v>117</v>
      </c>
      <c r="L12" s="18">
        <f t="shared" si="2"/>
        <v>0</v>
      </c>
      <c r="M12" s="154">
        <f>L12*100/$L$99</f>
        <v>0</v>
      </c>
      <c r="N12" s="240">
        <f t="shared" si="3"/>
        <v>0</v>
      </c>
      <c r="O12" s="241">
        <f t="shared" si="4"/>
        <v>2</v>
      </c>
      <c r="P12" s="241">
        <f t="shared" si="5"/>
        <v>2</v>
      </c>
      <c r="Q12" s="242">
        <f>P12*100/P$99</f>
        <v>2.5526483726866625E-2</v>
      </c>
    </row>
    <row r="13" spans="1:17" ht="12.95" customHeight="1" x14ac:dyDescent="0.2">
      <c r="A13" s="19" t="s">
        <v>9</v>
      </c>
      <c r="B13" s="243" t="s">
        <v>117</v>
      </c>
      <c r="C13" s="243">
        <v>4</v>
      </c>
      <c r="D13" s="239">
        <f t="shared" si="0"/>
        <v>4</v>
      </c>
      <c r="E13" s="154">
        <f>D13*100/$D$99</f>
        <v>0.15003750937734434</v>
      </c>
      <c r="F13" s="53">
        <v>4</v>
      </c>
      <c r="G13" s="18">
        <v>4</v>
      </c>
      <c r="H13" s="239">
        <f t="shared" si="1"/>
        <v>8</v>
      </c>
      <c r="I13" s="154">
        <f>H13*100/$H$99</f>
        <v>0.30534351145038169</v>
      </c>
      <c r="J13" s="120" t="s">
        <v>117</v>
      </c>
      <c r="K13" s="120">
        <v>6</v>
      </c>
      <c r="L13" s="18">
        <f t="shared" si="2"/>
        <v>6</v>
      </c>
      <c r="M13" s="154">
        <f>L13*100/$L$99</f>
        <v>0.23538642604943116</v>
      </c>
      <c r="N13" s="240">
        <f t="shared" si="3"/>
        <v>4</v>
      </c>
      <c r="O13" s="241">
        <f t="shared" si="4"/>
        <v>14</v>
      </c>
      <c r="P13" s="241">
        <f t="shared" si="5"/>
        <v>18</v>
      </c>
      <c r="Q13" s="242">
        <f>P13*100/P$99</f>
        <v>0.22973835354179961</v>
      </c>
    </row>
    <row r="14" spans="1:17" ht="12.95" customHeight="1" x14ac:dyDescent="0.2">
      <c r="A14" s="19" t="s">
        <v>319</v>
      </c>
      <c r="B14" s="243" t="s">
        <v>117</v>
      </c>
      <c r="C14" s="243" t="s">
        <v>117</v>
      </c>
      <c r="D14" s="239">
        <f t="shared" si="0"/>
        <v>0</v>
      </c>
      <c r="E14" s="154">
        <f>D14*100/$D$99</f>
        <v>0</v>
      </c>
      <c r="F14" s="53">
        <v>1</v>
      </c>
      <c r="G14" s="18" t="s">
        <v>117</v>
      </c>
      <c r="H14" s="239">
        <f t="shared" si="1"/>
        <v>1</v>
      </c>
      <c r="I14" s="154">
        <f>H14*100/$H$99</f>
        <v>3.8167938931297711E-2</v>
      </c>
      <c r="J14" s="120" t="s">
        <v>117</v>
      </c>
      <c r="K14" s="120">
        <v>1</v>
      </c>
      <c r="L14" s="18">
        <f t="shared" si="2"/>
        <v>1</v>
      </c>
      <c r="M14" s="154">
        <f>L14*100/$L$99</f>
        <v>3.9231071008238527E-2</v>
      </c>
      <c r="N14" s="240">
        <f t="shared" si="3"/>
        <v>1</v>
      </c>
      <c r="O14" s="241">
        <f t="shared" si="4"/>
        <v>1</v>
      </c>
      <c r="P14" s="241">
        <f t="shared" si="5"/>
        <v>2</v>
      </c>
      <c r="Q14" s="242">
        <f>P14*100/P$99</f>
        <v>2.5526483726866625E-2</v>
      </c>
    </row>
    <row r="15" spans="1:17" ht="12.95" customHeight="1" x14ac:dyDescent="0.2">
      <c r="A15" s="19" t="s">
        <v>10</v>
      </c>
      <c r="B15" s="243" t="s">
        <v>117</v>
      </c>
      <c r="C15" s="243">
        <v>9</v>
      </c>
      <c r="D15" s="239">
        <f t="shared" si="0"/>
        <v>9</v>
      </c>
      <c r="E15" s="154">
        <f>D15*100/$D$99</f>
        <v>0.33758439609902474</v>
      </c>
      <c r="F15" s="53">
        <v>2</v>
      </c>
      <c r="G15" s="18">
        <v>23</v>
      </c>
      <c r="H15" s="239">
        <f t="shared" si="1"/>
        <v>25</v>
      </c>
      <c r="I15" s="154">
        <f>H15*100/$H$99</f>
        <v>0.95419847328244278</v>
      </c>
      <c r="J15" s="120">
        <v>1</v>
      </c>
      <c r="K15" s="120">
        <v>16</v>
      </c>
      <c r="L15" s="18">
        <f t="shared" si="2"/>
        <v>17</v>
      </c>
      <c r="M15" s="154">
        <f>L15*100/$L$99</f>
        <v>0.66692820714005496</v>
      </c>
      <c r="N15" s="240">
        <f t="shared" si="3"/>
        <v>3</v>
      </c>
      <c r="O15" s="241">
        <f t="shared" si="4"/>
        <v>48</v>
      </c>
      <c r="P15" s="241">
        <f t="shared" si="5"/>
        <v>51</v>
      </c>
      <c r="Q15" s="242">
        <f>P15*100/P$99</f>
        <v>0.65092533503509886</v>
      </c>
    </row>
    <row r="16" spans="1:17" ht="12.95" customHeight="1" x14ac:dyDescent="0.2">
      <c r="A16" s="19" t="s">
        <v>11</v>
      </c>
      <c r="B16" s="243" t="s">
        <v>117</v>
      </c>
      <c r="C16" s="243">
        <v>1</v>
      </c>
      <c r="D16" s="239">
        <f t="shared" si="0"/>
        <v>1</v>
      </c>
      <c r="E16" s="154">
        <f>D16*100/$D$99</f>
        <v>3.7509377344336084E-2</v>
      </c>
      <c r="F16" s="53" t="s">
        <v>117</v>
      </c>
      <c r="G16" s="18" t="s">
        <v>117</v>
      </c>
      <c r="H16" s="239">
        <f t="shared" si="1"/>
        <v>0</v>
      </c>
      <c r="I16" s="154">
        <f>H16*100/$H$99</f>
        <v>0</v>
      </c>
      <c r="J16" s="120" t="s">
        <v>117</v>
      </c>
      <c r="K16" s="120" t="s">
        <v>117</v>
      </c>
      <c r="L16" s="18">
        <f t="shared" si="2"/>
        <v>0</v>
      </c>
      <c r="M16" s="154">
        <f>L16*100/$L$99</f>
        <v>0</v>
      </c>
      <c r="N16" s="240">
        <f t="shared" si="3"/>
        <v>0</v>
      </c>
      <c r="O16" s="241">
        <f t="shared" si="4"/>
        <v>1</v>
      </c>
      <c r="P16" s="241">
        <f t="shared" si="5"/>
        <v>1</v>
      </c>
      <c r="Q16" s="242">
        <f>P16*100/P$99</f>
        <v>1.2763241863433313E-2</v>
      </c>
    </row>
    <row r="17" spans="1:17" ht="12.95" customHeight="1" x14ac:dyDescent="0.2">
      <c r="A17" s="19" t="s">
        <v>12</v>
      </c>
      <c r="B17" s="243" t="s">
        <v>117</v>
      </c>
      <c r="C17" s="243" t="s">
        <v>117</v>
      </c>
      <c r="D17" s="239">
        <f t="shared" si="0"/>
        <v>0</v>
      </c>
      <c r="E17" s="154">
        <f>D17*100/$D$99</f>
        <v>0</v>
      </c>
      <c r="F17" s="53" t="s">
        <v>117</v>
      </c>
      <c r="G17" s="18" t="s">
        <v>117</v>
      </c>
      <c r="H17" s="239">
        <f t="shared" si="1"/>
        <v>0</v>
      </c>
      <c r="I17" s="154">
        <f>H17*100/$H$99</f>
        <v>0</v>
      </c>
      <c r="J17" s="120" t="s">
        <v>117</v>
      </c>
      <c r="K17" s="120" t="s">
        <v>117</v>
      </c>
      <c r="L17" s="18">
        <f t="shared" si="2"/>
        <v>0</v>
      </c>
      <c r="M17" s="154">
        <f>L17*100/$L$99</f>
        <v>0</v>
      </c>
      <c r="N17" s="240">
        <f t="shared" si="3"/>
        <v>0</v>
      </c>
      <c r="O17" s="241">
        <f t="shared" si="4"/>
        <v>0</v>
      </c>
      <c r="P17" s="241">
        <f t="shared" si="5"/>
        <v>0</v>
      </c>
      <c r="Q17" s="242">
        <f>P17*100/P$99</f>
        <v>0</v>
      </c>
    </row>
    <row r="18" spans="1:17" ht="12.95" customHeight="1" x14ac:dyDescent="0.2">
      <c r="A18" s="19" t="s">
        <v>14</v>
      </c>
      <c r="B18" s="243">
        <v>72</v>
      </c>
      <c r="C18" s="243">
        <v>69</v>
      </c>
      <c r="D18" s="239">
        <f t="shared" si="0"/>
        <v>141</v>
      </c>
      <c r="E18" s="154">
        <f>D18*100/$D$99</f>
        <v>5.288822205551388</v>
      </c>
      <c r="F18" s="53">
        <v>59</v>
      </c>
      <c r="G18" s="18">
        <v>39</v>
      </c>
      <c r="H18" s="239">
        <f t="shared" si="1"/>
        <v>98</v>
      </c>
      <c r="I18" s="154">
        <f>H18*100/$H$99</f>
        <v>3.7404580152671754</v>
      </c>
      <c r="J18" s="120">
        <v>51</v>
      </c>
      <c r="K18" s="120">
        <v>52</v>
      </c>
      <c r="L18" s="18">
        <f t="shared" si="2"/>
        <v>103</v>
      </c>
      <c r="M18" s="154">
        <f>L18*100/$L$99</f>
        <v>4.0408003138485684</v>
      </c>
      <c r="N18" s="240">
        <f t="shared" si="3"/>
        <v>182</v>
      </c>
      <c r="O18" s="241">
        <f t="shared" si="4"/>
        <v>160</v>
      </c>
      <c r="P18" s="241">
        <f t="shared" si="5"/>
        <v>342</v>
      </c>
      <c r="Q18" s="242">
        <f>P18*100/P$99</f>
        <v>4.3650287172941926</v>
      </c>
    </row>
    <row r="19" spans="1:17" ht="12.95" customHeight="1" x14ac:dyDescent="0.2">
      <c r="A19" s="19" t="s">
        <v>15</v>
      </c>
      <c r="B19" s="243">
        <v>1</v>
      </c>
      <c r="C19" s="243" t="s">
        <v>117</v>
      </c>
      <c r="D19" s="239">
        <f t="shared" si="0"/>
        <v>1</v>
      </c>
      <c r="E19" s="154">
        <f>D19*100/$D$99</f>
        <v>3.7509377344336084E-2</v>
      </c>
      <c r="F19" s="53" t="s">
        <v>117</v>
      </c>
      <c r="G19" s="18" t="s">
        <v>117</v>
      </c>
      <c r="H19" s="239">
        <f t="shared" si="1"/>
        <v>0</v>
      </c>
      <c r="I19" s="154">
        <f>H19*100/$H$99</f>
        <v>0</v>
      </c>
      <c r="J19" s="120" t="s">
        <v>117</v>
      </c>
      <c r="K19" s="120">
        <v>2</v>
      </c>
      <c r="L19" s="18">
        <f t="shared" si="2"/>
        <v>2</v>
      </c>
      <c r="M19" s="154">
        <f>L19*100/$L$99</f>
        <v>7.8462142016477054E-2</v>
      </c>
      <c r="N19" s="240">
        <f t="shared" si="3"/>
        <v>1</v>
      </c>
      <c r="O19" s="241">
        <f t="shared" si="4"/>
        <v>2</v>
      </c>
      <c r="P19" s="241">
        <f t="shared" si="5"/>
        <v>3</v>
      </c>
      <c r="Q19" s="242">
        <f>P19*100/P$99</f>
        <v>3.8289725590299938E-2</v>
      </c>
    </row>
    <row r="20" spans="1:17" ht="12.95" customHeight="1" x14ac:dyDescent="0.2">
      <c r="A20" s="19" t="s">
        <v>127</v>
      </c>
      <c r="B20" s="243" t="s">
        <v>117</v>
      </c>
      <c r="C20" s="243">
        <v>1</v>
      </c>
      <c r="D20" s="239">
        <f t="shared" si="0"/>
        <v>1</v>
      </c>
      <c r="E20" s="154">
        <f>D20*100/$D$99</f>
        <v>3.7509377344336084E-2</v>
      </c>
      <c r="F20" s="53" t="s">
        <v>117</v>
      </c>
      <c r="G20" s="18">
        <v>1</v>
      </c>
      <c r="H20" s="239">
        <f t="shared" si="1"/>
        <v>1</v>
      </c>
      <c r="I20" s="154">
        <f>H20*100/$H$99</f>
        <v>3.8167938931297711E-2</v>
      </c>
      <c r="J20" s="120">
        <v>1</v>
      </c>
      <c r="K20" s="120">
        <v>2</v>
      </c>
      <c r="L20" s="18">
        <f t="shared" si="2"/>
        <v>3</v>
      </c>
      <c r="M20" s="154">
        <f>L20*100/$L$99</f>
        <v>0.11769321302471558</v>
      </c>
      <c r="N20" s="240">
        <f t="shared" si="3"/>
        <v>1</v>
      </c>
      <c r="O20" s="241">
        <f t="shared" si="4"/>
        <v>4</v>
      </c>
      <c r="P20" s="241">
        <f t="shared" si="5"/>
        <v>5</v>
      </c>
      <c r="Q20" s="242">
        <f>P20*100/P$99</f>
        <v>6.3816209317166556E-2</v>
      </c>
    </row>
    <row r="21" spans="1:17" ht="12.95" customHeight="1" x14ac:dyDescent="0.2">
      <c r="A21" s="19" t="s">
        <v>17</v>
      </c>
      <c r="B21" s="243" t="s">
        <v>117</v>
      </c>
      <c r="C21" s="243">
        <v>10</v>
      </c>
      <c r="D21" s="239">
        <f t="shared" si="0"/>
        <v>10</v>
      </c>
      <c r="E21" s="154">
        <f>D21*100/$D$99</f>
        <v>0.37509377344336087</v>
      </c>
      <c r="F21" s="53">
        <v>3</v>
      </c>
      <c r="G21" s="18">
        <v>7</v>
      </c>
      <c r="H21" s="239">
        <f t="shared" si="1"/>
        <v>10</v>
      </c>
      <c r="I21" s="154">
        <f>H21*100/$H$99</f>
        <v>0.38167938931297712</v>
      </c>
      <c r="J21" s="120">
        <v>1</v>
      </c>
      <c r="K21" s="120">
        <v>2</v>
      </c>
      <c r="L21" s="18">
        <f t="shared" si="2"/>
        <v>3</v>
      </c>
      <c r="M21" s="154">
        <f>L21*100/$L$99</f>
        <v>0.11769321302471558</v>
      </c>
      <c r="N21" s="240">
        <f t="shared" si="3"/>
        <v>4</v>
      </c>
      <c r="O21" s="241">
        <f t="shared" si="4"/>
        <v>19</v>
      </c>
      <c r="P21" s="241">
        <f t="shared" si="5"/>
        <v>23</v>
      </c>
      <c r="Q21" s="242">
        <f>P21*100/P$99</f>
        <v>0.29355456285896619</v>
      </c>
    </row>
    <row r="22" spans="1:17" ht="12.95" customHeight="1" x14ac:dyDescent="0.2">
      <c r="A22" s="19" t="s">
        <v>19</v>
      </c>
      <c r="B22" s="243" t="s">
        <v>117</v>
      </c>
      <c r="C22" s="243">
        <v>4</v>
      </c>
      <c r="D22" s="239">
        <f t="shared" si="0"/>
        <v>4</v>
      </c>
      <c r="E22" s="154">
        <f>D22*100/$D$99</f>
        <v>0.15003750937734434</v>
      </c>
      <c r="F22" s="53" t="s">
        <v>117</v>
      </c>
      <c r="G22" s="18">
        <v>1</v>
      </c>
      <c r="H22" s="239">
        <f t="shared" si="1"/>
        <v>1</v>
      </c>
      <c r="I22" s="154">
        <f>H22*100/$H$99</f>
        <v>3.8167938931297711E-2</v>
      </c>
      <c r="J22" s="120" t="s">
        <v>117</v>
      </c>
      <c r="K22" s="120" t="s">
        <v>117</v>
      </c>
      <c r="L22" s="18">
        <f t="shared" si="2"/>
        <v>0</v>
      </c>
      <c r="M22" s="154">
        <f>L22*100/$L$99</f>
        <v>0</v>
      </c>
      <c r="N22" s="240">
        <f t="shared" si="3"/>
        <v>0</v>
      </c>
      <c r="O22" s="241">
        <f t="shared" si="4"/>
        <v>5</v>
      </c>
      <c r="P22" s="241">
        <f t="shared" si="5"/>
        <v>5</v>
      </c>
      <c r="Q22" s="242">
        <f>P22*100/P$99</f>
        <v>6.3816209317166556E-2</v>
      </c>
    </row>
    <row r="23" spans="1:17" ht="12.95" customHeight="1" x14ac:dyDescent="0.2">
      <c r="A23" s="19" t="s">
        <v>20</v>
      </c>
      <c r="B23" s="243">
        <v>79</v>
      </c>
      <c r="C23" s="243">
        <v>119</v>
      </c>
      <c r="D23" s="239">
        <f t="shared" si="0"/>
        <v>198</v>
      </c>
      <c r="E23" s="154">
        <f>D23*100/$D$99</f>
        <v>7.4268567141785446</v>
      </c>
      <c r="F23" s="53">
        <v>148</v>
      </c>
      <c r="G23" s="18">
        <v>170</v>
      </c>
      <c r="H23" s="239">
        <f t="shared" si="1"/>
        <v>318</v>
      </c>
      <c r="I23" s="154">
        <f>H23*100/$H$99</f>
        <v>12.137404580152671</v>
      </c>
      <c r="J23" s="120">
        <v>121</v>
      </c>
      <c r="K23" s="120">
        <v>166</v>
      </c>
      <c r="L23" s="18">
        <f t="shared" si="2"/>
        <v>287</v>
      </c>
      <c r="M23" s="154">
        <f>L23*100/$L$99</f>
        <v>11.259317379364457</v>
      </c>
      <c r="N23" s="240">
        <f t="shared" si="3"/>
        <v>348</v>
      </c>
      <c r="O23" s="241">
        <f t="shared" si="4"/>
        <v>455</v>
      </c>
      <c r="P23" s="241">
        <f t="shared" si="5"/>
        <v>803</v>
      </c>
      <c r="Q23" s="242">
        <f>P23*100/P$99</f>
        <v>10.248883216336949</v>
      </c>
    </row>
    <row r="24" spans="1:17" ht="12.95" customHeight="1" x14ac:dyDescent="0.2">
      <c r="A24" s="19" t="s">
        <v>22</v>
      </c>
      <c r="B24" s="243" t="s">
        <v>117</v>
      </c>
      <c r="C24" s="243">
        <v>1</v>
      </c>
      <c r="D24" s="239">
        <f t="shared" si="0"/>
        <v>1</v>
      </c>
      <c r="E24" s="154">
        <f>D24*100/$D$99</f>
        <v>3.7509377344336084E-2</v>
      </c>
      <c r="F24" s="53" t="s">
        <v>117</v>
      </c>
      <c r="G24" s="18">
        <v>2</v>
      </c>
      <c r="H24" s="239">
        <f t="shared" si="1"/>
        <v>2</v>
      </c>
      <c r="I24" s="154">
        <f>H24*100/$H$99</f>
        <v>7.6335877862595422E-2</v>
      </c>
      <c r="J24" s="120">
        <v>1</v>
      </c>
      <c r="K24" s="120">
        <v>4</v>
      </c>
      <c r="L24" s="18">
        <f t="shared" si="2"/>
        <v>5</v>
      </c>
      <c r="M24" s="154">
        <f>L24*100/$L$99</f>
        <v>0.19615535504119264</v>
      </c>
      <c r="N24" s="240">
        <f t="shared" si="3"/>
        <v>1</v>
      </c>
      <c r="O24" s="241">
        <f t="shared" si="4"/>
        <v>7</v>
      </c>
      <c r="P24" s="241">
        <f t="shared" si="5"/>
        <v>8</v>
      </c>
      <c r="Q24" s="242">
        <f>P24*100/P$99</f>
        <v>0.1021059349074665</v>
      </c>
    </row>
    <row r="25" spans="1:17" ht="12.95" customHeight="1" x14ac:dyDescent="0.2">
      <c r="A25" s="19" t="s">
        <v>113</v>
      </c>
      <c r="B25" s="243" t="s">
        <v>117</v>
      </c>
      <c r="C25" s="243">
        <v>1</v>
      </c>
      <c r="D25" s="239">
        <f t="shared" si="0"/>
        <v>1</v>
      </c>
      <c r="E25" s="154">
        <f>D25*100/$D$99</f>
        <v>3.7509377344336084E-2</v>
      </c>
      <c r="F25" s="53" t="s">
        <v>117</v>
      </c>
      <c r="G25" s="18" t="s">
        <v>117</v>
      </c>
      <c r="H25" s="239">
        <f t="shared" si="1"/>
        <v>0</v>
      </c>
      <c r="I25" s="154">
        <f>H25*100/$H$99</f>
        <v>0</v>
      </c>
      <c r="J25" s="120" t="s">
        <v>117</v>
      </c>
      <c r="K25" s="120">
        <v>1</v>
      </c>
      <c r="L25" s="18">
        <f t="shared" si="2"/>
        <v>1</v>
      </c>
      <c r="M25" s="154">
        <f>L25*100/$L$99</f>
        <v>3.9231071008238527E-2</v>
      </c>
      <c r="N25" s="240">
        <f t="shared" si="3"/>
        <v>0</v>
      </c>
      <c r="O25" s="241">
        <f t="shared" si="4"/>
        <v>2</v>
      </c>
      <c r="P25" s="241">
        <f t="shared" si="5"/>
        <v>2</v>
      </c>
      <c r="Q25" s="242">
        <f>P25*100/P$99</f>
        <v>2.5526483726866625E-2</v>
      </c>
    </row>
    <row r="26" spans="1:17" ht="12.95" customHeight="1" x14ac:dyDescent="0.2">
      <c r="A26" s="19" t="s">
        <v>24</v>
      </c>
      <c r="B26" s="243" t="s">
        <v>117</v>
      </c>
      <c r="C26" s="243">
        <v>14</v>
      </c>
      <c r="D26" s="239">
        <f t="shared" si="0"/>
        <v>14</v>
      </c>
      <c r="E26" s="154">
        <f>D26*100/$D$99</f>
        <v>0.5251312828207052</v>
      </c>
      <c r="F26" s="53">
        <v>1</v>
      </c>
      <c r="G26" s="18">
        <v>13</v>
      </c>
      <c r="H26" s="239">
        <f t="shared" si="1"/>
        <v>14</v>
      </c>
      <c r="I26" s="154">
        <f>H26*100/$H$99</f>
        <v>0.53435114503816794</v>
      </c>
      <c r="J26" s="120">
        <v>2</v>
      </c>
      <c r="K26" s="120">
        <v>17</v>
      </c>
      <c r="L26" s="18">
        <f t="shared" si="2"/>
        <v>19</v>
      </c>
      <c r="M26" s="154">
        <f>L26*100/$L$99</f>
        <v>0.74539034915653202</v>
      </c>
      <c r="N26" s="240">
        <f t="shared" si="3"/>
        <v>3</v>
      </c>
      <c r="O26" s="241">
        <f t="shared" si="4"/>
        <v>44</v>
      </c>
      <c r="P26" s="241">
        <f t="shared" si="5"/>
        <v>47</v>
      </c>
      <c r="Q26" s="242">
        <f>P26*100/P$99</f>
        <v>0.59987236758136564</v>
      </c>
    </row>
    <row r="27" spans="1:17" ht="12.95" customHeight="1" x14ac:dyDescent="0.2">
      <c r="A27" s="19" t="s">
        <v>25</v>
      </c>
      <c r="B27" s="243" t="s">
        <v>117</v>
      </c>
      <c r="C27" s="243" t="s">
        <v>117</v>
      </c>
      <c r="D27" s="239">
        <f t="shared" si="0"/>
        <v>0</v>
      </c>
      <c r="E27" s="154">
        <f>D27*100/$D$99</f>
        <v>0</v>
      </c>
      <c r="F27" s="53" t="s">
        <v>117</v>
      </c>
      <c r="G27" s="18">
        <v>1</v>
      </c>
      <c r="H27" s="239">
        <f t="shared" si="1"/>
        <v>1</v>
      </c>
      <c r="I27" s="154">
        <f>H27*100/$H$99</f>
        <v>3.8167938931297711E-2</v>
      </c>
      <c r="J27" s="120" t="s">
        <v>117</v>
      </c>
      <c r="K27" s="120" t="s">
        <v>117</v>
      </c>
      <c r="L27" s="18">
        <f t="shared" si="2"/>
        <v>0</v>
      </c>
      <c r="M27" s="154">
        <f>L27*100/$L$99</f>
        <v>0</v>
      </c>
      <c r="N27" s="240">
        <f t="shared" si="3"/>
        <v>0</v>
      </c>
      <c r="O27" s="241">
        <f t="shared" si="4"/>
        <v>1</v>
      </c>
      <c r="P27" s="241">
        <f t="shared" si="5"/>
        <v>1</v>
      </c>
      <c r="Q27" s="242">
        <f>P27*100/P$99</f>
        <v>1.2763241863433313E-2</v>
      </c>
    </row>
    <row r="28" spans="1:17" ht="12.95" customHeight="1" x14ac:dyDescent="0.2">
      <c r="A28" s="19" t="s">
        <v>26</v>
      </c>
      <c r="B28" s="243" t="s">
        <v>117</v>
      </c>
      <c r="C28" s="243">
        <v>1</v>
      </c>
      <c r="D28" s="239">
        <f t="shared" si="0"/>
        <v>1</v>
      </c>
      <c r="E28" s="154">
        <f>D28*100/$D$99</f>
        <v>3.7509377344336084E-2</v>
      </c>
      <c r="F28" s="53">
        <v>2</v>
      </c>
      <c r="G28" s="18">
        <v>1</v>
      </c>
      <c r="H28" s="239">
        <f t="shared" si="1"/>
        <v>3</v>
      </c>
      <c r="I28" s="154">
        <f>H28*100/$H$99</f>
        <v>0.11450381679389313</v>
      </c>
      <c r="J28" s="120" t="s">
        <v>117</v>
      </c>
      <c r="K28" s="120" t="s">
        <v>117</v>
      </c>
      <c r="L28" s="18">
        <f t="shared" si="2"/>
        <v>0</v>
      </c>
      <c r="M28" s="154">
        <f>L28*100/$L$99</f>
        <v>0</v>
      </c>
      <c r="N28" s="240">
        <f t="shared" si="3"/>
        <v>2</v>
      </c>
      <c r="O28" s="241">
        <f t="shared" si="4"/>
        <v>2</v>
      </c>
      <c r="P28" s="241">
        <f t="shared" si="5"/>
        <v>4</v>
      </c>
      <c r="Q28" s="242">
        <f>P28*100/P$99</f>
        <v>5.105296745373325E-2</v>
      </c>
    </row>
    <row r="29" spans="1:17" ht="12.95" customHeight="1" x14ac:dyDescent="0.2">
      <c r="A29" s="19" t="s">
        <v>27</v>
      </c>
      <c r="B29" s="243">
        <v>6</v>
      </c>
      <c r="C29" s="243">
        <v>4</v>
      </c>
      <c r="D29" s="239">
        <f t="shared" si="0"/>
        <v>10</v>
      </c>
      <c r="E29" s="154">
        <f>D29*100/$D$99</f>
        <v>0.37509377344336087</v>
      </c>
      <c r="F29" s="53">
        <v>15</v>
      </c>
      <c r="G29" s="18">
        <v>6</v>
      </c>
      <c r="H29" s="239">
        <f t="shared" si="1"/>
        <v>21</v>
      </c>
      <c r="I29" s="154">
        <f>H29*100/$H$99</f>
        <v>0.80152671755725191</v>
      </c>
      <c r="J29" s="120">
        <v>5</v>
      </c>
      <c r="K29" s="120">
        <v>4</v>
      </c>
      <c r="L29" s="18">
        <f t="shared" si="2"/>
        <v>9</v>
      </c>
      <c r="M29" s="154">
        <f>L29*100/$L$99</f>
        <v>0.35307963907414674</v>
      </c>
      <c r="N29" s="240">
        <f t="shared" si="3"/>
        <v>26</v>
      </c>
      <c r="O29" s="241">
        <f t="shared" si="4"/>
        <v>14</v>
      </c>
      <c r="P29" s="241">
        <f t="shared" si="5"/>
        <v>40</v>
      </c>
      <c r="Q29" s="242">
        <f>P29*100/P$99</f>
        <v>0.51052967453733245</v>
      </c>
    </row>
    <row r="30" spans="1:17" ht="12.95" customHeight="1" x14ac:dyDescent="0.2">
      <c r="A30" s="19" t="s">
        <v>130</v>
      </c>
      <c r="B30" s="243">
        <v>2</v>
      </c>
      <c r="C30" s="243">
        <v>2</v>
      </c>
      <c r="D30" s="239">
        <f t="shared" si="0"/>
        <v>4</v>
      </c>
      <c r="E30" s="154">
        <f>D30*100/$D$99</f>
        <v>0.15003750937734434</v>
      </c>
      <c r="F30" s="53" t="s">
        <v>117</v>
      </c>
      <c r="G30" s="18" t="s">
        <v>117</v>
      </c>
      <c r="H30" s="239">
        <f t="shared" si="1"/>
        <v>0</v>
      </c>
      <c r="I30" s="154">
        <f>H30*100/$H$99</f>
        <v>0</v>
      </c>
      <c r="J30" s="120" t="s">
        <v>117</v>
      </c>
      <c r="K30" s="120" t="s">
        <v>117</v>
      </c>
      <c r="L30" s="18">
        <f t="shared" si="2"/>
        <v>0</v>
      </c>
      <c r="M30" s="154">
        <f>L30*100/$L$99</f>
        <v>0</v>
      </c>
      <c r="N30" s="240">
        <f t="shared" si="3"/>
        <v>2</v>
      </c>
      <c r="O30" s="241">
        <f t="shared" si="4"/>
        <v>2</v>
      </c>
      <c r="P30" s="241">
        <f t="shared" si="5"/>
        <v>4</v>
      </c>
      <c r="Q30" s="242">
        <f>P30*100/P$99</f>
        <v>5.105296745373325E-2</v>
      </c>
    </row>
    <row r="31" spans="1:17" ht="12.95" customHeight="1" x14ac:dyDescent="0.2">
      <c r="A31" s="19" t="s">
        <v>28</v>
      </c>
      <c r="B31" s="243" t="s">
        <v>117</v>
      </c>
      <c r="C31" s="243" t="s">
        <v>117</v>
      </c>
      <c r="D31" s="239">
        <f t="shared" si="0"/>
        <v>0</v>
      </c>
      <c r="E31" s="154">
        <f>D31*100/$D$99</f>
        <v>0</v>
      </c>
      <c r="F31" s="53" t="s">
        <v>117</v>
      </c>
      <c r="G31" s="18">
        <v>1</v>
      </c>
      <c r="H31" s="239">
        <f t="shared" si="1"/>
        <v>1</v>
      </c>
      <c r="I31" s="154">
        <f>H31*100/$H$99</f>
        <v>3.8167938931297711E-2</v>
      </c>
      <c r="J31" s="120" t="s">
        <v>117</v>
      </c>
      <c r="K31" s="120">
        <v>1</v>
      </c>
      <c r="L31" s="18">
        <f t="shared" si="2"/>
        <v>1</v>
      </c>
      <c r="M31" s="154">
        <f>L31*100/$L$99</f>
        <v>3.9231071008238527E-2</v>
      </c>
      <c r="N31" s="240">
        <f t="shared" si="3"/>
        <v>0</v>
      </c>
      <c r="O31" s="241">
        <f t="shared" si="4"/>
        <v>2</v>
      </c>
      <c r="P31" s="241">
        <f t="shared" si="5"/>
        <v>2</v>
      </c>
      <c r="Q31" s="242">
        <f>P31*100/P$99</f>
        <v>2.5526483726866625E-2</v>
      </c>
    </row>
    <row r="32" spans="1:17" ht="12.95" customHeight="1" x14ac:dyDescent="0.2">
      <c r="A32" s="19" t="s">
        <v>29</v>
      </c>
      <c r="B32" s="243">
        <v>2</v>
      </c>
      <c r="C32" s="243" t="s">
        <v>117</v>
      </c>
      <c r="D32" s="239">
        <f t="shared" si="0"/>
        <v>2</v>
      </c>
      <c r="E32" s="154">
        <f>D32*100/$D$99</f>
        <v>7.5018754688672168E-2</v>
      </c>
      <c r="F32" s="53" t="s">
        <v>117</v>
      </c>
      <c r="G32" s="18" t="s">
        <v>117</v>
      </c>
      <c r="H32" s="239">
        <f t="shared" si="1"/>
        <v>0</v>
      </c>
      <c r="I32" s="154">
        <f>H32*100/$H$99</f>
        <v>0</v>
      </c>
      <c r="J32" s="120" t="s">
        <v>117</v>
      </c>
      <c r="K32" s="120" t="s">
        <v>117</v>
      </c>
      <c r="L32" s="18">
        <f t="shared" si="2"/>
        <v>0</v>
      </c>
      <c r="M32" s="154">
        <f>L32*100/$L$99</f>
        <v>0</v>
      </c>
      <c r="N32" s="240">
        <f t="shared" si="3"/>
        <v>2</v>
      </c>
      <c r="O32" s="241">
        <f t="shared" si="4"/>
        <v>0</v>
      </c>
      <c r="P32" s="241">
        <f t="shared" si="5"/>
        <v>2</v>
      </c>
      <c r="Q32" s="242">
        <f>P32*100/P$99</f>
        <v>2.5526483726866625E-2</v>
      </c>
    </row>
    <row r="33" spans="1:17" ht="12.95" customHeight="1" x14ac:dyDescent="0.2">
      <c r="A33" s="19" t="s">
        <v>30</v>
      </c>
      <c r="B33" s="243">
        <v>7</v>
      </c>
      <c r="C33" s="243">
        <v>5</v>
      </c>
      <c r="D33" s="239">
        <f t="shared" si="0"/>
        <v>12</v>
      </c>
      <c r="E33" s="154">
        <f>D33*100/$D$99</f>
        <v>0.45011252813203301</v>
      </c>
      <c r="F33" s="53">
        <v>1</v>
      </c>
      <c r="G33" s="18">
        <v>10</v>
      </c>
      <c r="H33" s="239">
        <f t="shared" si="1"/>
        <v>11</v>
      </c>
      <c r="I33" s="154">
        <f>H33*100/$H$99</f>
        <v>0.41984732824427479</v>
      </c>
      <c r="J33" s="120">
        <v>3</v>
      </c>
      <c r="K33" s="120">
        <v>9</v>
      </c>
      <c r="L33" s="18">
        <f t="shared" si="2"/>
        <v>12</v>
      </c>
      <c r="M33" s="154">
        <f>L33*100/$L$99</f>
        <v>0.47077285209886233</v>
      </c>
      <c r="N33" s="240">
        <f t="shared" si="3"/>
        <v>11</v>
      </c>
      <c r="O33" s="241">
        <f t="shared" si="4"/>
        <v>24</v>
      </c>
      <c r="P33" s="241">
        <f t="shared" si="5"/>
        <v>35</v>
      </c>
      <c r="Q33" s="242">
        <f>P33*100/P$99</f>
        <v>0.44671346522016592</v>
      </c>
    </row>
    <row r="34" spans="1:17" ht="12.95" customHeight="1" x14ac:dyDescent="0.2">
      <c r="A34" s="19" t="s">
        <v>33</v>
      </c>
      <c r="B34" s="243" t="s">
        <v>117</v>
      </c>
      <c r="C34" s="243">
        <v>1</v>
      </c>
      <c r="D34" s="239">
        <f t="shared" ref="D34:D64" si="6">SUM(B34:C34)</f>
        <v>1</v>
      </c>
      <c r="E34" s="154">
        <f>D34*100/$D$99</f>
        <v>3.7509377344336084E-2</v>
      </c>
      <c r="F34" s="53" t="s">
        <v>117</v>
      </c>
      <c r="G34" s="18" t="s">
        <v>117</v>
      </c>
      <c r="H34" s="239">
        <f t="shared" ref="H34:H64" si="7">SUM(F34:G34)</f>
        <v>0</v>
      </c>
      <c r="I34" s="154">
        <f>H34*100/$H$99</f>
        <v>0</v>
      </c>
      <c r="J34" s="120" t="s">
        <v>117</v>
      </c>
      <c r="K34" s="120">
        <v>1</v>
      </c>
      <c r="L34" s="18">
        <f t="shared" ref="L34:L64" si="8">SUM(J34:K34)</f>
        <v>1</v>
      </c>
      <c r="M34" s="154">
        <f>L34*100/$L$99</f>
        <v>3.9231071008238527E-2</v>
      </c>
      <c r="N34" s="240">
        <f t="shared" ref="N34:N64" si="9">SUM(F34,B34,J34)</f>
        <v>0</v>
      </c>
      <c r="O34" s="241">
        <f t="shared" ref="O34:O64" si="10">SUM(G34,C34,K34)</f>
        <v>2</v>
      </c>
      <c r="P34" s="241">
        <f t="shared" ref="P34:P64" si="11">SUM(N34,O34)</f>
        <v>2</v>
      </c>
      <c r="Q34" s="242">
        <f>P34*100/P$99</f>
        <v>2.5526483726866625E-2</v>
      </c>
    </row>
    <row r="35" spans="1:17" ht="12.95" customHeight="1" x14ac:dyDescent="0.2">
      <c r="A35" s="19" t="s">
        <v>34</v>
      </c>
      <c r="B35" s="243" t="s">
        <v>117</v>
      </c>
      <c r="C35" s="243">
        <v>1</v>
      </c>
      <c r="D35" s="239">
        <f t="shared" si="6"/>
        <v>1</v>
      </c>
      <c r="E35" s="154">
        <f>D35*100/$D$99</f>
        <v>3.7509377344336084E-2</v>
      </c>
      <c r="F35" s="53" t="s">
        <v>117</v>
      </c>
      <c r="G35" s="18" t="s">
        <v>117</v>
      </c>
      <c r="H35" s="239">
        <f t="shared" si="7"/>
        <v>0</v>
      </c>
      <c r="I35" s="154">
        <f>H35*100/$H$99</f>
        <v>0</v>
      </c>
      <c r="J35" s="120" t="s">
        <v>117</v>
      </c>
      <c r="K35" s="120" t="s">
        <v>117</v>
      </c>
      <c r="L35" s="18">
        <f t="shared" si="8"/>
        <v>0</v>
      </c>
      <c r="M35" s="154">
        <f>L35*100/$L$99</f>
        <v>0</v>
      </c>
      <c r="N35" s="240">
        <f t="shared" si="9"/>
        <v>0</v>
      </c>
      <c r="O35" s="241">
        <f t="shared" si="10"/>
        <v>1</v>
      </c>
      <c r="P35" s="241">
        <f t="shared" si="11"/>
        <v>1</v>
      </c>
      <c r="Q35" s="242">
        <f>P35*100/P$99</f>
        <v>1.2763241863433313E-2</v>
      </c>
    </row>
    <row r="36" spans="1:17" ht="12.95" customHeight="1" x14ac:dyDescent="0.2">
      <c r="A36" s="19" t="s">
        <v>276</v>
      </c>
      <c r="B36" s="120">
        <v>1</v>
      </c>
      <c r="C36" s="120">
        <v>1</v>
      </c>
      <c r="D36" s="239">
        <f t="shared" si="6"/>
        <v>2</v>
      </c>
      <c r="E36" s="154">
        <f>D36*100/$D$99</f>
        <v>7.5018754688672168E-2</v>
      </c>
      <c r="F36" s="53" t="s">
        <v>117</v>
      </c>
      <c r="G36" s="18" t="s">
        <v>117</v>
      </c>
      <c r="H36" s="239">
        <f t="shared" si="7"/>
        <v>0</v>
      </c>
      <c r="I36" s="154">
        <f>H36*100/$H$99</f>
        <v>0</v>
      </c>
      <c r="J36" s="120">
        <v>1</v>
      </c>
      <c r="K36" s="120" t="s">
        <v>117</v>
      </c>
      <c r="L36" s="18">
        <f t="shared" si="8"/>
        <v>1</v>
      </c>
      <c r="M36" s="154">
        <f>L36*100/$L$99</f>
        <v>3.9231071008238527E-2</v>
      </c>
      <c r="N36" s="240">
        <f t="shared" si="9"/>
        <v>2</v>
      </c>
      <c r="O36" s="241">
        <f t="shared" si="10"/>
        <v>1</v>
      </c>
      <c r="P36" s="241">
        <f t="shared" si="11"/>
        <v>3</v>
      </c>
      <c r="Q36" s="242">
        <f>P36*100/P$99</f>
        <v>3.8289725590299938E-2</v>
      </c>
    </row>
    <row r="37" spans="1:17" ht="12.95" customHeight="1" x14ac:dyDescent="0.2">
      <c r="A37" s="19" t="s">
        <v>35</v>
      </c>
      <c r="B37" s="120">
        <v>41</v>
      </c>
      <c r="C37" s="120">
        <v>101</v>
      </c>
      <c r="D37" s="239">
        <f t="shared" si="6"/>
        <v>142</v>
      </c>
      <c r="E37" s="154">
        <f>D37*100/$D$99</f>
        <v>5.3263315828957243</v>
      </c>
      <c r="F37" s="53">
        <v>35</v>
      </c>
      <c r="G37" s="18">
        <v>80</v>
      </c>
      <c r="H37" s="239">
        <f t="shared" si="7"/>
        <v>115</v>
      </c>
      <c r="I37" s="154">
        <f>H37*100/$H$99</f>
        <v>4.3893129770992365</v>
      </c>
      <c r="J37" s="120">
        <v>16</v>
      </c>
      <c r="K37" s="120">
        <v>57</v>
      </c>
      <c r="L37" s="18">
        <f t="shared" si="8"/>
        <v>73</v>
      </c>
      <c r="M37" s="154">
        <f>L37*100/$L$99</f>
        <v>2.8638681836014124</v>
      </c>
      <c r="N37" s="240">
        <f t="shared" si="9"/>
        <v>92</v>
      </c>
      <c r="O37" s="241">
        <f t="shared" si="10"/>
        <v>238</v>
      </c>
      <c r="P37" s="241">
        <f t="shared" si="11"/>
        <v>330</v>
      </c>
      <c r="Q37" s="242">
        <f>P37*100/P$99</f>
        <v>4.2118698149329932</v>
      </c>
    </row>
    <row r="38" spans="1:17" ht="12.95" customHeight="1" x14ac:dyDescent="0.2">
      <c r="A38" s="19" t="s">
        <v>36</v>
      </c>
      <c r="B38" s="120" t="s">
        <v>117</v>
      </c>
      <c r="C38" s="120">
        <v>2</v>
      </c>
      <c r="D38" s="239">
        <f t="shared" si="6"/>
        <v>2</v>
      </c>
      <c r="E38" s="154">
        <f>D38*100/$D$99</f>
        <v>7.5018754688672168E-2</v>
      </c>
      <c r="F38" s="53" t="s">
        <v>117</v>
      </c>
      <c r="G38" s="18">
        <v>1</v>
      </c>
      <c r="H38" s="239">
        <f t="shared" si="7"/>
        <v>1</v>
      </c>
      <c r="I38" s="154">
        <f>H38*100/$H$99</f>
        <v>3.8167938931297711E-2</v>
      </c>
      <c r="J38" s="120">
        <v>1</v>
      </c>
      <c r="K38" s="120" t="s">
        <v>117</v>
      </c>
      <c r="L38" s="18">
        <f t="shared" si="8"/>
        <v>1</v>
      </c>
      <c r="M38" s="154">
        <f>L38*100/$L$99</f>
        <v>3.9231071008238527E-2</v>
      </c>
      <c r="N38" s="240">
        <f t="shared" si="9"/>
        <v>1</v>
      </c>
      <c r="O38" s="241">
        <f t="shared" si="10"/>
        <v>3</v>
      </c>
      <c r="P38" s="241">
        <f t="shared" si="11"/>
        <v>4</v>
      </c>
      <c r="Q38" s="242">
        <f>P38*100/P$99</f>
        <v>5.105296745373325E-2</v>
      </c>
    </row>
    <row r="39" spans="1:17" ht="12.95" customHeight="1" x14ac:dyDescent="0.2">
      <c r="A39" s="19" t="s">
        <v>37</v>
      </c>
      <c r="B39" s="53">
        <v>1</v>
      </c>
      <c r="C39" s="18">
        <v>6</v>
      </c>
      <c r="D39" s="239">
        <f t="shared" si="6"/>
        <v>7</v>
      </c>
      <c r="E39" s="154">
        <f>D39*100/$D$99</f>
        <v>0.2625656414103526</v>
      </c>
      <c r="F39" s="53" t="s">
        <v>117</v>
      </c>
      <c r="G39" s="18">
        <v>6</v>
      </c>
      <c r="H39" s="239">
        <f t="shared" si="7"/>
        <v>6</v>
      </c>
      <c r="I39" s="154">
        <f>H39*100/$H$99</f>
        <v>0.22900763358778625</v>
      </c>
      <c r="J39" s="120" t="s">
        <v>117</v>
      </c>
      <c r="K39" s="120">
        <v>7</v>
      </c>
      <c r="L39" s="18">
        <f t="shared" si="8"/>
        <v>7</v>
      </c>
      <c r="M39" s="154">
        <f>L39*100/$L$99</f>
        <v>0.27461749705766969</v>
      </c>
      <c r="N39" s="240">
        <f t="shared" si="9"/>
        <v>1</v>
      </c>
      <c r="O39" s="241">
        <f t="shared" si="10"/>
        <v>19</v>
      </c>
      <c r="P39" s="241">
        <f t="shared" si="11"/>
        <v>20</v>
      </c>
      <c r="Q39" s="242">
        <f>P39*100/P$99</f>
        <v>0.25526483726866622</v>
      </c>
    </row>
    <row r="40" spans="1:17" ht="12.95" customHeight="1" x14ac:dyDescent="0.2">
      <c r="A40" s="19" t="s">
        <v>38</v>
      </c>
      <c r="B40" s="120">
        <v>1</v>
      </c>
      <c r="C40" s="120">
        <v>1</v>
      </c>
      <c r="D40" s="239">
        <f t="shared" si="6"/>
        <v>2</v>
      </c>
      <c r="E40" s="154">
        <f>D40*100/$D$99</f>
        <v>7.5018754688672168E-2</v>
      </c>
      <c r="F40" s="53" t="s">
        <v>117</v>
      </c>
      <c r="G40" s="18">
        <v>3</v>
      </c>
      <c r="H40" s="239">
        <f t="shared" si="7"/>
        <v>3</v>
      </c>
      <c r="I40" s="154">
        <f>H40*100/$H$99</f>
        <v>0.11450381679389313</v>
      </c>
      <c r="J40" s="120" t="s">
        <v>117</v>
      </c>
      <c r="K40" s="120">
        <v>5</v>
      </c>
      <c r="L40" s="18">
        <f t="shared" si="8"/>
        <v>5</v>
      </c>
      <c r="M40" s="154">
        <f>L40*100/$L$99</f>
        <v>0.19615535504119264</v>
      </c>
      <c r="N40" s="240">
        <f t="shared" si="9"/>
        <v>1</v>
      </c>
      <c r="O40" s="241">
        <f t="shared" si="10"/>
        <v>9</v>
      </c>
      <c r="P40" s="241">
        <f t="shared" si="11"/>
        <v>10</v>
      </c>
      <c r="Q40" s="242">
        <f>P40*100/P$99</f>
        <v>0.12763241863433311</v>
      </c>
    </row>
    <row r="41" spans="1:17" ht="12.95" customHeight="1" x14ac:dyDescent="0.2">
      <c r="A41" s="19" t="s">
        <v>39</v>
      </c>
      <c r="B41" s="120">
        <v>1</v>
      </c>
      <c r="C41" s="120">
        <v>8</v>
      </c>
      <c r="D41" s="239">
        <f t="shared" si="6"/>
        <v>9</v>
      </c>
      <c r="E41" s="154">
        <f>D41*100/$D$99</f>
        <v>0.33758439609902474</v>
      </c>
      <c r="F41" s="53">
        <v>6</v>
      </c>
      <c r="G41" s="18">
        <v>2</v>
      </c>
      <c r="H41" s="239">
        <f t="shared" si="7"/>
        <v>8</v>
      </c>
      <c r="I41" s="154">
        <f>H41*100/$H$99</f>
        <v>0.30534351145038169</v>
      </c>
      <c r="J41" s="120">
        <v>4</v>
      </c>
      <c r="K41" s="120">
        <v>7</v>
      </c>
      <c r="L41" s="18">
        <f t="shared" si="8"/>
        <v>11</v>
      </c>
      <c r="M41" s="154">
        <f>L41*100/$L$99</f>
        <v>0.4315417810906238</v>
      </c>
      <c r="N41" s="240">
        <f t="shared" si="9"/>
        <v>11</v>
      </c>
      <c r="O41" s="241">
        <f t="shared" si="10"/>
        <v>17</v>
      </c>
      <c r="P41" s="241">
        <f t="shared" si="11"/>
        <v>28</v>
      </c>
      <c r="Q41" s="242">
        <f>P41*100/P$99</f>
        <v>0.35737077217613272</v>
      </c>
    </row>
    <row r="42" spans="1:17" ht="12.95" customHeight="1" x14ac:dyDescent="0.2">
      <c r="A42" s="19" t="s">
        <v>41</v>
      </c>
      <c r="B42" s="53">
        <v>3</v>
      </c>
      <c r="C42" s="18">
        <v>6</v>
      </c>
      <c r="D42" s="239">
        <f t="shared" si="6"/>
        <v>9</v>
      </c>
      <c r="E42" s="154">
        <f>D42*100/$D$99</f>
        <v>0.33758439609902474</v>
      </c>
      <c r="F42" s="53">
        <v>3</v>
      </c>
      <c r="G42" s="18">
        <v>3</v>
      </c>
      <c r="H42" s="239">
        <f t="shared" si="7"/>
        <v>6</v>
      </c>
      <c r="I42" s="154">
        <f>H42*100/$H$99</f>
        <v>0.22900763358778625</v>
      </c>
      <c r="J42" s="120">
        <v>2</v>
      </c>
      <c r="K42" s="120">
        <v>3</v>
      </c>
      <c r="L42" s="18">
        <f t="shared" si="8"/>
        <v>5</v>
      </c>
      <c r="M42" s="154">
        <f>L42*100/$L$99</f>
        <v>0.19615535504119264</v>
      </c>
      <c r="N42" s="240">
        <f t="shared" si="9"/>
        <v>8</v>
      </c>
      <c r="O42" s="241">
        <f t="shared" si="10"/>
        <v>12</v>
      </c>
      <c r="P42" s="241">
        <f t="shared" si="11"/>
        <v>20</v>
      </c>
      <c r="Q42" s="242">
        <f>P42*100/P$99</f>
        <v>0.25526483726866622</v>
      </c>
    </row>
    <row r="43" spans="1:17" ht="12.95" customHeight="1" x14ac:dyDescent="0.2">
      <c r="A43" s="19" t="s">
        <v>42</v>
      </c>
      <c r="B43" s="120">
        <v>1</v>
      </c>
      <c r="C43" s="120" t="s">
        <v>117</v>
      </c>
      <c r="D43" s="239">
        <f t="shared" si="6"/>
        <v>1</v>
      </c>
      <c r="E43" s="154">
        <f>D43*100/$D$99</f>
        <v>3.7509377344336084E-2</v>
      </c>
      <c r="F43" s="53" t="s">
        <v>117</v>
      </c>
      <c r="G43" s="18" t="s">
        <v>117</v>
      </c>
      <c r="H43" s="239">
        <f t="shared" si="7"/>
        <v>0</v>
      </c>
      <c r="I43" s="154">
        <f>H43*100/$H$99</f>
        <v>0</v>
      </c>
      <c r="J43" s="120" t="s">
        <v>117</v>
      </c>
      <c r="K43" s="120" t="s">
        <v>117</v>
      </c>
      <c r="L43" s="18">
        <f t="shared" si="8"/>
        <v>0</v>
      </c>
      <c r="M43" s="154">
        <f>L43*100/$L$99</f>
        <v>0</v>
      </c>
      <c r="N43" s="240">
        <f t="shared" si="9"/>
        <v>1</v>
      </c>
      <c r="O43" s="241">
        <f t="shared" si="10"/>
        <v>0</v>
      </c>
      <c r="P43" s="241">
        <f t="shared" si="11"/>
        <v>1</v>
      </c>
      <c r="Q43" s="242">
        <f>P43*100/P$99</f>
        <v>1.2763241863433313E-2</v>
      </c>
    </row>
    <row r="44" spans="1:17" ht="12.95" customHeight="1" x14ac:dyDescent="0.2">
      <c r="A44" s="19" t="s">
        <v>43</v>
      </c>
      <c r="B44" s="120" t="s">
        <v>117</v>
      </c>
      <c r="C44" s="120">
        <v>3</v>
      </c>
      <c r="D44" s="239">
        <f t="shared" si="6"/>
        <v>3</v>
      </c>
      <c r="E44" s="154">
        <f>D44*100/$D$99</f>
        <v>0.11252813203300825</v>
      </c>
      <c r="F44" s="53" t="s">
        <v>117</v>
      </c>
      <c r="G44" s="18">
        <v>2</v>
      </c>
      <c r="H44" s="239">
        <f t="shared" si="7"/>
        <v>2</v>
      </c>
      <c r="I44" s="154">
        <f>H44*100/$H$99</f>
        <v>7.6335877862595422E-2</v>
      </c>
      <c r="J44" s="120" t="s">
        <v>117</v>
      </c>
      <c r="K44" s="120" t="s">
        <v>117</v>
      </c>
      <c r="L44" s="18">
        <f t="shared" si="8"/>
        <v>0</v>
      </c>
      <c r="M44" s="154">
        <f>L44*100/$L$99</f>
        <v>0</v>
      </c>
      <c r="N44" s="240">
        <f t="shared" si="9"/>
        <v>0</v>
      </c>
      <c r="O44" s="241">
        <f t="shared" si="10"/>
        <v>5</v>
      </c>
      <c r="P44" s="241">
        <f t="shared" si="11"/>
        <v>5</v>
      </c>
      <c r="Q44" s="242">
        <f>P44*100/P$99</f>
        <v>6.3816209317166556E-2</v>
      </c>
    </row>
    <row r="45" spans="1:17" ht="12.95" customHeight="1" x14ac:dyDescent="0.2">
      <c r="A45" s="19" t="s">
        <v>44</v>
      </c>
      <c r="B45" s="53" t="s">
        <v>117</v>
      </c>
      <c r="C45" s="18">
        <v>8</v>
      </c>
      <c r="D45" s="239">
        <f t="shared" si="6"/>
        <v>8</v>
      </c>
      <c r="E45" s="154">
        <f>D45*100/$D$99</f>
        <v>0.30007501875468867</v>
      </c>
      <c r="F45" s="53">
        <v>2</v>
      </c>
      <c r="G45" s="18">
        <v>6</v>
      </c>
      <c r="H45" s="239">
        <f t="shared" si="7"/>
        <v>8</v>
      </c>
      <c r="I45" s="154">
        <f>H45*100/$H$99</f>
        <v>0.30534351145038169</v>
      </c>
      <c r="J45" s="120">
        <v>2</v>
      </c>
      <c r="K45" s="120">
        <v>11</v>
      </c>
      <c r="L45" s="18">
        <f t="shared" si="8"/>
        <v>13</v>
      </c>
      <c r="M45" s="154">
        <f>L45*100/$L$99</f>
        <v>0.51000392310710085</v>
      </c>
      <c r="N45" s="240">
        <f t="shared" si="9"/>
        <v>4</v>
      </c>
      <c r="O45" s="241">
        <f t="shared" si="10"/>
        <v>25</v>
      </c>
      <c r="P45" s="241">
        <f t="shared" si="11"/>
        <v>29</v>
      </c>
      <c r="Q45" s="242">
        <f>P45*100/P$99</f>
        <v>0.37013401403956603</v>
      </c>
    </row>
    <row r="46" spans="1:17" ht="12.95" customHeight="1" x14ac:dyDescent="0.2">
      <c r="A46" s="19" t="s">
        <v>45</v>
      </c>
      <c r="B46" s="120">
        <v>2</v>
      </c>
      <c r="C46" s="120">
        <v>2</v>
      </c>
      <c r="D46" s="239">
        <f t="shared" si="6"/>
        <v>4</v>
      </c>
      <c r="E46" s="154">
        <f>D46*100/$D$99</f>
        <v>0.15003750937734434</v>
      </c>
      <c r="F46" s="53" t="s">
        <v>117</v>
      </c>
      <c r="G46" s="18" t="s">
        <v>117</v>
      </c>
      <c r="H46" s="239">
        <f t="shared" si="7"/>
        <v>0</v>
      </c>
      <c r="I46" s="154">
        <f>H46*100/$H$99</f>
        <v>0</v>
      </c>
      <c r="J46" s="120" t="s">
        <v>117</v>
      </c>
      <c r="K46" s="120">
        <v>1</v>
      </c>
      <c r="L46" s="18">
        <f t="shared" si="8"/>
        <v>1</v>
      </c>
      <c r="M46" s="154">
        <f>L46*100/$L$99</f>
        <v>3.9231071008238527E-2</v>
      </c>
      <c r="N46" s="240">
        <f t="shared" si="9"/>
        <v>2</v>
      </c>
      <c r="O46" s="241">
        <f t="shared" si="10"/>
        <v>3</v>
      </c>
      <c r="P46" s="241">
        <f t="shared" si="11"/>
        <v>5</v>
      </c>
      <c r="Q46" s="242">
        <f>P46*100/P$99</f>
        <v>6.3816209317166556E-2</v>
      </c>
    </row>
    <row r="47" spans="1:17" ht="12.95" customHeight="1" x14ac:dyDescent="0.2">
      <c r="A47" s="19" t="s">
        <v>47</v>
      </c>
      <c r="B47" s="120">
        <v>7</v>
      </c>
      <c r="C47" s="120">
        <v>5</v>
      </c>
      <c r="D47" s="239">
        <f t="shared" si="6"/>
        <v>12</v>
      </c>
      <c r="E47" s="154">
        <f>D47*100/$D$99</f>
        <v>0.45011252813203301</v>
      </c>
      <c r="F47" s="53">
        <v>12</v>
      </c>
      <c r="G47" s="18">
        <v>5</v>
      </c>
      <c r="H47" s="239">
        <f t="shared" si="7"/>
        <v>17</v>
      </c>
      <c r="I47" s="154">
        <f>H47*100/$H$99</f>
        <v>0.64885496183206104</v>
      </c>
      <c r="J47" s="120">
        <v>3</v>
      </c>
      <c r="K47" s="120">
        <v>1</v>
      </c>
      <c r="L47" s="18">
        <f t="shared" si="8"/>
        <v>4</v>
      </c>
      <c r="M47" s="154">
        <f>L47*100/$L$99</f>
        <v>0.15692428403295411</v>
      </c>
      <c r="N47" s="240">
        <f t="shared" si="9"/>
        <v>22</v>
      </c>
      <c r="O47" s="241">
        <f t="shared" si="10"/>
        <v>11</v>
      </c>
      <c r="P47" s="241">
        <f t="shared" si="11"/>
        <v>33</v>
      </c>
      <c r="Q47" s="242">
        <f>P47*100/P$99</f>
        <v>0.42118698149329931</v>
      </c>
    </row>
    <row r="48" spans="1:17" ht="12.95" customHeight="1" x14ac:dyDescent="0.2">
      <c r="A48" s="19" t="s">
        <v>48</v>
      </c>
      <c r="B48" s="120">
        <v>4</v>
      </c>
      <c r="C48" s="120" t="s">
        <v>117</v>
      </c>
      <c r="D48" s="239">
        <f t="shared" si="6"/>
        <v>4</v>
      </c>
      <c r="E48" s="154">
        <f>D48*100/$D$99</f>
        <v>0.15003750937734434</v>
      </c>
      <c r="F48" s="53">
        <v>1</v>
      </c>
      <c r="G48" s="18">
        <v>2</v>
      </c>
      <c r="H48" s="239">
        <f t="shared" si="7"/>
        <v>3</v>
      </c>
      <c r="I48" s="154">
        <f>H48*100/$H$99</f>
        <v>0.11450381679389313</v>
      </c>
      <c r="J48" s="120">
        <v>2</v>
      </c>
      <c r="K48" s="120" t="s">
        <v>117</v>
      </c>
      <c r="L48" s="18">
        <f t="shared" si="8"/>
        <v>2</v>
      </c>
      <c r="M48" s="154">
        <f>L48*100/$L$99</f>
        <v>7.8462142016477054E-2</v>
      </c>
      <c r="N48" s="240">
        <f t="shared" si="9"/>
        <v>7</v>
      </c>
      <c r="O48" s="241">
        <f t="shared" si="10"/>
        <v>2</v>
      </c>
      <c r="P48" s="241">
        <f t="shared" si="11"/>
        <v>9</v>
      </c>
      <c r="Q48" s="242">
        <f>P48*100/P$99</f>
        <v>0.11486917677089981</v>
      </c>
    </row>
    <row r="49" spans="1:17" ht="12.95" customHeight="1" x14ac:dyDescent="0.2">
      <c r="A49" s="19" t="s">
        <v>49</v>
      </c>
      <c r="B49" s="120">
        <v>1</v>
      </c>
      <c r="C49" s="120">
        <v>1</v>
      </c>
      <c r="D49" s="239">
        <f t="shared" si="6"/>
        <v>2</v>
      </c>
      <c r="E49" s="154">
        <f>D49*100/$D$99</f>
        <v>7.5018754688672168E-2</v>
      </c>
      <c r="F49" s="53">
        <v>1</v>
      </c>
      <c r="G49" s="18">
        <v>2</v>
      </c>
      <c r="H49" s="239">
        <f t="shared" si="7"/>
        <v>3</v>
      </c>
      <c r="I49" s="154">
        <f>H49*100/$H$99</f>
        <v>0.11450381679389313</v>
      </c>
      <c r="J49" s="120">
        <v>2</v>
      </c>
      <c r="K49" s="120">
        <v>3</v>
      </c>
      <c r="L49" s="18">
        <f t="shared" si="8"/>
        <v>5</v>
      </c>
      <c r="M49" s="154">
        <f>L49*100/$L$99</f>
        <v>0.19615535504119264</v>
      </c>
      <c r="N49" s="240">
        <f t="shared" si="9"/>
        <v>4</v>
      </c>
      <c r="O49" s="241">
        <f t="shared" si="10"/>
        <v>6</v>
      </c>
      <c r="P49" s="241">
        <f t="shared" si="11"/>
        <v>10</v>
      </c>
      <c r="Q49" s="242">
        <f>P49*100/P$99</f>
        <v>0.12763241863433311</v>
      </c>
    </row>
    <row r="50" spans="1:17" ht="12.95" customHeight="1" x14ac:dyDescent="0.2">
      <c r="A50" s="19" t="s">
        <v>51</v>
      </c>
      <c r="B50" s="120" t="s">
        <v>117</v>
      </c>
      <c r="C50" s="120">
        <v>1</v>
      </c>
      <c r="D50" s="239">
        <f t="shared" si="6"/>
        <v>1</v>
      </c>
      <c r="E50" s="154">
        <f>D50*100/$D$99</f>
        <v>3.7509377344336084E-2</v>
      </c>
      <c r="F50" s="53" t="s">
        <v>117</v>
      </c>
      <c r="G50" s="18">
        <v>1</v>
      </c>
      <c r="H50" s="239">
        <f t="shared" si="7"/>
        <v>1</v>
      </c>
      <c r="I50" s="154">
        <f>H50*100/$H$99</f>
        <v>3.8167938931297711E-2</v>
      </c>
      <c r="J50" s="120" t="s">
        <v>117</v>
      </c>
      <c r="K50" s="120">
        <v>2</v>
      </c>
      <c r="L50" s="18">
        <f t="shared" si="8"/>
        <v>2</v>
      </c>
      <c r="M50" s="154">
        <f>L50*100/$L$99</f>
        <v>7.8462142016477054E-2</v>
      </c>
      <c r="N50" s="240">
        <f t="shared" si="9"/>
        <v>0</v>
      </c>
      <c r="O50" s="241">
        <f t="shared" si="10"/>
        <v>4</v>
      </c>
      <c r="P50" s="241">
        <f t="shared" si="11"/>
        <v>4</v>
      </c>
      <c r="Q50" s="242">
        <f>P50*100/P$99</f>
        <v>5.105296745373325E-2</v>
      </c>
    </row>
    <row r="51" spans="1:17" ht="12.95" customHeight="1" x14ac:dyDescent="0.2">
      <c r="A51" s="19" t="s">
        <v>52</v>
      </c>
      <c r="B51" s="53" t="s">
        <v>117</v>
      </c>
      <c r="C51" s="18">
        <v>1</v>
      </c>
      <c r="D51" s="239">
        <f t="shared" si="6"/>
        <v>1</v>
      </c>
      <c r="E51" s="154">
        <f>D51*100/$D$99</f>
        <v>3.7509377344336084E-2</v>
      </c>
      <c r="F51" s="53" t="s">
        <v>117</v>
      </c>
      <c r="G51" s="18" t="s">
        <v>117</v>
      </c>
      <c r="H51" s="239">
        <f t="shared" si="7"/>
        <v>0</v>
      </c>
      <c r="I51" s="154">
        <f>H51*100/$H$99</f>
        <v>0</v>
      </c>
      <c r="J51" s="120" t="s">
        <v>117</v>
      </c>
      <c r="K51" s="120" t="s">
        <v>117</v>
      </c>
      <c r="L51" s="18">
        <f t="shared" si="8"/>
        <v>0</v>
      </c>
      <c r="M51" s="154">
        <f>L51*100/$L$99</f>
        <v>0</v>
      </c>
      <c r="N51" s="240">
        <f t="shared" si="9"/>
        <v>0</v>
      </c>
      <c r="O51" s="241">
        <f t="shared" si="10"/>
        <v>1</v>
      </c>
      <c r="P51" s="241">
        <f t="shared" si="11"/>
        <v>1</v>
      </c>
      <c r="Q51" s="242">
        <f>P51*100/P$99</f>
        <v>1.2763241863433313E-2</v>
      </c>
    </row>
    <row r="52" spans="1:17" ht="12.95" customHeight="1" x14ac:dyDescent="0.2">
      <c r="A52" s="19" t="s">
        <v>53</v>
      </c>
      <c r="B52" s="53">
        <v>2</v>
      </c>
      <c r="C52" s="18">
        <v>6</v>
      </c>
      <c r="D52" s="239">
        <f t="shared" si="6"/>
        <v>8</v>
      </c>
      <c r="E52" s="154">
        <f>D52*100/$D$99</f>
        <v>0.30007501875468867</v>
      </c>
      <c r="F52" s="53">
        <v>1</v>
      </c>
      <c r="G52" s="18">
        <v>2</v>
      </c>
      <c r="H52" s="239">
        <f t="shared" si="7"/>
        <v>3</v>
      </c>
      <c r="I52" s="154">
        <f>H52*100/$H$99</f>
        <v>0.11450381679389313</v>
      </c>
      <c r="J52" s="120" t="s">
        <v>117</v>
      </c>
      <c r="K52" s="120">
        <v>2</v>
      </c>
      <c r="L52" s="18">
        <f t="shared" si="8"/>
        <v>2</v>
      </c>
      <c r="M52" s="154">
        <f>L52*100/$L$99</f>
        <v>7.8462142016477054E-2</v>
      </c>
      <c r="N52" s="240">
        <f t="shared" si="9"/>
        <v>3</v>
      </c>
      <c r="O52" s="241">
        <f t="shared" si="10"/>
        <v>10</v>
      </c>
      <c r="P52" s="241">
        <f t="shared" si="11"/>
        <v>13</v>
      </c>
      <c r="Q52" s="242">
        <f>P52*100/P$99</f>
        <v>0.16592214422463306</v>
      </c>
    </row>
    <row r="53" spans="1:17" ht="12.95" customHeight="1" x14ac:dyDescent="0.2">
      <c r="A53" s="19" t="s">
        <v>54</v>
      </c>
      <c r="B53" s="120">
        <v>35</v>
      </c>
      <c r="C53" s="120">
        <v>42</v>
      </c>
      <c r="D53" s="239">
        <f t="shared" si="6"/>
        <v>77</v>
      </c>
      <c r="E53" s="154">
        <f>D53*100/$D$99</f>
        <v>2.8882220555138787</v>
      </c>
      <c r="F53" s="53">
        <v>34</v>
      </c>
      <c r="G53" s="18">
        <v>30</v>
      </c>
      <c r="H53" s="239">
        <f t="shared" si="7"/>
        <v>64</v>
      </c>
      <c r="I53" s="154">
        <f>H53*100/$H$99</f>
        <v>2.4427480916030535</v>
      </c>
      <c r="J53" s="120">
        <v>22</v>
      </c>
      <c r="K53" s="120">
        <v>29</v>
      </c>
      <c r="L53" s="18">
        <f t="shared" si="8"/>
        <v>51</v>
      </c>
      <c r="M53" s="154">
        <f>L53*100/$L$99</f>
        <v>2.0007846214201646</v>
      </c>
      <c r="N53" s="240">
        <f t="shared" si="9"/>
        <v>91</v>
      </c>
      <c r="O53" s="241">
        <f t="shared" si="10"/>
        <v>101</v>
      </c>
      <c r="P53" s="241">
        <f t="shared" si="11"/>
        <v>192</v>
      </c>
      <c r="Q53" s="242">
        <f>P53*100/P$99</f>
        <v>2.450542437779196</v>
      </c>
    </row>
    <row r="54" spans="1:17" ht="12.95" customHeight="1" x14ac:dyDescent="0.2">
      <c r="A54" s="19" t="s">
        <v>187</v>
      </c>
      <c r="B54" s="120">
        <v>0</v>
      </c>
      <c r="C54" s="120">
        <v>12</v>
      </c>
      <c r="D54" s="239">
        <f t="shared" si="6"/>
        <v>12</v>
      </c>
      <c r="E54" s="154">
        <f>D54*100/$D$99</f>
        <v>0.45011252813203301</v>
      </c>
      <c r="F54" s="53" t="s">
        <v>117</v>
      </c>
      <c r="G54" s="18" t="s">
        <v>117</v>
      </c>
      <c r="H54" s="239">
        <f t="shared" si="7"/>
        <v>0</v>
      </c>
      <c r="I54" s="154">
        <f>H54*100/$H$99</f>
        <v>0</v>
      </c>
      <c r="J54" s="120" t="s">
        <v>117</v>
      </c>
      <c r="K54" s="120" t="s">
        <v>117</v>
      </c>
      <c r="L54" s="18">
        <f t="shared" si="8"/>
        <v>0</v>
      </c>
      <c r="M54" s="154">
        <f>L54*100/$L$99</f>
        <v>0</v>
      </c>
      <c r="N54" s="240">
        <f t="shared" si="9"/>
        <v>0</v>
      </c>
      <c r="O54" s="241">
        <f t="shared" si="10"/>
        <v>12</v>
      </c>
      <c r="P54" s="241">
        <f t="shared" si="11"/>
        <v>12</v>
      </c>
      <c r="Q54" s="242">
        <f>P54*100/P$99</f>
        <v>0.15315890236119975</v>
      </c>
    </row>
    <row r="55" spans="1:17" ht="12.95" customHeight="1" x14ac:dyDescent="0.2">
      <c r="A55" s="19" t="s">
        <v>55</v>
      </c>
      <c r="B55" s="120" t="s">
        <v>117</v>
      </c>
      <c r="C55" s="120" t="s">
        <v>117</v>
      </c>
      <c r="D55" s="239">
        <f t="shared" si="6"/>
        <v>0</v>
      </c>
      <c r="E55" s="154">
        <f>D55*100/$D$99</f>
        <v>0</v>
      </c>
      <c r="F55" s="53" t="s">
        <v>117</v>
      </c>
      <c r="G55" s="18">
        <v>1</v>
      </c>
      <c r="H55" s="239">
        <f t="shared" si="7"/>
        <v>1</v>
      </c>
      <c r="I55" s="154">
        <f>H55*100/$H$99</f>
        <v>3.8167938931297711E-2</v>
      </c>
      <c r="J55" s="120" t="s">
        <v>117</v>
      </c>
      <c r="K55" s="120" t="s">
        <v>117</v>
      </c>
      <c r="L55" s="18">
        <f t="shared" si="8"/>
        <v>0</v>
      </c>
      <c r="M55" s="154">
        <f>L55*100/$L$99</f>
        <v>0</v>
      </c>
      <c r="N55" s="240">
        <f t="shared" si="9"/>
        <v>0</v>
      </c>
      <c r="O55" s="241">
        <f t="shared" si="10"/>
        <v>1</v>
      </c>
      <c r="P55" s="241">
        <f t="shared" si="11"/>
        <v>1</v>
      </c>
      <c r="Q55" s="242">
        <f>P55*100/P$99</f>
        <v>1.2763241863433313E-2</v>
      </c>
    </row>
    <row r="56" spans="1:17" ht="12.95" customHeight="1" x14ac:dyDescent="0.2">
      <c r="A56" s="19" t="s">
        <v>140</v>
      </c>
      <c r="B56" s="156" t="s">
        <v>117</v>
      </c>
      <c r="C56" s="120" t="s">
        <v>117</v>
      </c>
      <c r="D56" s="239">
        <f t="shared" si="6"/>
        <v>0</v>
      </c>
      <c r="E56" s="154">
        <f>D56*100/$D$99</f>
        <v>0</v>
      </c>
      <c r="F56" s="53" t="s">
        <v>117</v>
      </c>
      <c r="G56" s="18">
        <v>1</v>
      </c>
      <c r="H56" s="239">
        <f t="shared" si="7"/>
        <v>1</v>
      </c>
      <c r="I56" s="154">
        <f>H56*100/$H$99</f>
        <v>3.8167938931297711E-2</v>
      </c>
      <c r="J56" s="120" t="s">
        <v>117</v>
      </c>
      <c r="K56" s="120" t="s">
        <v>117</v>
      </c>
      <c r="L56" s="18">
        <f t="shared" si="8"/>
        <v>0</v>
      </c>
      <c r="M56" s="154">
        <f>L56*100/$L$99</f>
        <v>0</v>
      </c>
      <c r="N56" s="240">
        <f t="shared" si="9"/>
        <v>0</v>
      </c>
      <c r="O56" s="241">
        <f t="shared" si="10"/>
        <v>1</v>
      </c>
      <c r="P56" s="241">
        <f t="shared" si="11"/>
        <v>1</v>
      </c>
      <c r="Q56" s="242">
        <f>P56*100/P$99</f>
        <v>1.2763241863433313E-2</v>
      </c>
    </row>
    <row r="57" spans="1:17" ht="12.95" customHeight="1" x14ac:dyDescent="0.2">
      <c r="A57" s="19" t="s">
        <v>56</v>
      </c>
      <c r="B57" s="53">
        <v>0</v>
      </c>
      <c r="C57" s="18">
        <v>1</v>
      </c>
      <c r="D57" s="239">
        <f t="shared" si="6"/>
        <v>1</v>
      </c>
      <c r="E57" s="154">
        <f>D57*100/$D$99</f>
        <v>3.7509377344336084E-2</v>
      </c>
      <c r="F57" s="53" t="s">
        <v>117</v>
      </c>
      <c r="G57" s="18" t="s">
        <v>117</v>
      </c>
      <c r="H57" s="239">
        <f t="shared" si="7"/>
        <v>0</v>
      </c>
      <c r="I57" s="154">
        <f>H57*100/$H$99</f>
        <v>0</v>
      </c>
      <c r="J57" s="120">
        <v>2</v>
      </c>
      <c r="K57" s="120" t="s">
        <v>117</v>
      </c>
      <c r="L57" s="18">
        <f t="shared" si="8"/>
        <v>2</v>
      </c>
      <c r="M57" s="154">
        <f>L57*100/$L$99</f>
        <v>7.8462142016477054E-2</v>
      </c>
      <c r="N57" s="240">
        <f t="shared" si="9"/>
        <v>2</v>
      </c>
      <c r="O57" s="241">
        <f t="shared" si="10"/>
        <v>1</v>
      </c>
      <c r="P57" s="241">
        <f t="shared" si="11"/>
        <v>3</v>
      </c>
      <c r="Q57" s="242">
        <f>P57*100/P$99</f>
        <v>3.8289725590299938E-2</v>
      </c>
    </row>
    <row r="58" spans="1:17" ht="12.95" customHeight="1" x14ac:dyDescent="0.2">
      <c r="A58" s="19" t="s">
        <v>58</v>
      </c>
      <c r="B58" s="53" t="s">
        <v>117</v>
      </c>
      <c r="C58" s="18" t="s">
        <v>117</v>
      </c>
      <c r="D58" s="239">
        <f t="shared" si="6"/>
        <v>0</v>
      </c>
      <c r="E58" s="154">
        <f>D58*100/$D$99</f>
        <v>0</v>
      </c>
      <c r="F58" s="53" t="s">
        <v>117</v>
      </c>
      <c r="G58" s="18" t="s">
        <v>117</v>
      </c>
      <c r="H58" s="239">
        <f t="shared" si="7"/>
        <v>0</v>
      </c>
      <c r="I58" s="154">
        <f>H58*100/$H$99</f>
        <v>0</v>
      </c>
      <c r="J58" s="120" t="s">
        <v>117</v>
      </c>
      <c r="K58" s="120">
        <v>2</v>
      </c>
      <c r="L58" s="18">
        <f t="shared" si="8"/>
        <v>2</v>
      </c>
      <c r="M58" s="154">
        <f>L58*100/$L$99</f>
        <v>7.8462142016477054E-2</v>
      </c>
      <c r="N58" s="240">
        <f t="shared" si="9"/>
        <v>0</v>
      </c>
      <c r="O58" s="241">
        <f t="shared" si="10"/>
        <v>2</v>
      </c>
      <c r="P58" s="241">
        <f t="shared" si="11"/>
        <v>2</v>
      </c>
      <c r="Q58" s="242">
        <f>P58*100/P$99</f>
        <v>2.5526483726866625E-2</v>
      </c>
    </row>
    <row r="59" spans="1:17" ht="12.95" customHeight="1" x14ac:dyDescent="0.2">
      <c r="A59" s="19" t="s">
        <v>60</v>
      </c>
      <c r="B59" s="120">
        <v>0</v>
      </c>
      <c r="C59" s="120">
        <v>1</v>
      </c>
      <c r="D59" s="239">
        <f t="shared" si="6"/>
        <v>1</v>
      </c>
      <c r="E59" s="154">
        <f>D59*100/$D$99</f>
        <v>3.7509377344336084E-2</v>
      </c>
      <c r="F59" s="53" t="s">
        <v>117</v>
      </c>
      <c r="G59" s="18">
        <v>1</v>
      </c>
      <c r="H59" s="239">
        <f t="shared" si="7"/>
        <v>1</v>
      </c>
      <c r="I59" s="154">
        <f>H59*100/$H$99</f>
        <v>3.8167938931297711E-2</v>
      </c>
      <c r="J59" s="120" t="s">
        <v>117</v>
      </c>
      <c r="K59" s="120" t="s">
        <v>117</v>
      </c>
      <c r="L59" s="18">
        <f t="shared" si="8"/>
        <v>0</v>
      </c>
      <c r="M59" s="154">
        <f>L59*100/$L$99</f>
        <v>0</v>
      </c>
      <c r="N59" s="240">
        <f t="shared" si="9"/>
        <v>0</v>
      </c>
      <c r="O59" s="241">
        <f t="shared" si="10"/>
        <v>2</v>
      </c>
      <c r="P59" s="241">
        <f t="shared" si="11"/>
        <v>2</v>
      </c>
      <c r="Q59" s="242">
        <f>P59*100/P$99</f>
        <v>2.5526483726866625E-2</v>
      </c>
    </row>
    <row r="60" spans="1:17" ht="12.95" customHeight="1" x14ac:dyDescent="0.2">
      <c r="A60" s="19" t="s">
        <v>62</v>
      </c>
      <c r="B60" s="120">
        <v>0</v>
      </c>
      <c r="C60" s="120">
        <v>1</v>
      </c>
      <c r="D60" s="239">
        <f t="shared" si="6"/>
        <v>1</v>
      </c>
      <c r="E60" s="154">
        <f>D60*100/$D$99</f>
        <v>3.7509377344336084E-2</v>
      </c>
      <c r="F60" s="53" t="s">
        <v>117</v>
      </c>
      <c r="G60" s="18" t="s">
        <v>117</v>
      </c>
      <c r="H60" s="239">
        <f t="shared" si="7"/>
        <v>0</v>
      </c>
      <c r="I60" s="154">
        <f>H60*100/$H$99</f>
        <v>0</v>
      </c>
      <c r="J60" s="120" t="s">
        <v>117</v>
      </c>
      <c r="K60" s="120" t="s">
        <v>117</v>
      </c>
      <c r="L60" s="18">
        <f t="shared" si="8"/>
        <v>0</v>
      </c>
      <c r="M60" s="154">
        <f>L60*100/$L$99</f>
        <v>0</v>
      </c>
      <c r="N60" s="240">
        <f t="shared" si="9"/>
        <v>0</v>
      </c>
      <c r="O60" s="241">
        <f t="shared" si="10"/>
        <v>1</v>
      </c>
      <c r="P60" s="241">
        <f t="shared" si="11"/>
        <v>1</v>
      </c>
      <c r="Q60" s="242">
        <f>P60*100/P$99</f>
        <v>1.2763241863433313E-2</v>
      </c>
    </row>
    <row r="61" spans="1:17" ht="12.95" customHeight="1" x14ac:dyDescent="0.2">
      <c r="A61" s="19" t="s">
        <v>63</v>
      </c>
      <c r="B61" s="120">
        <v>1</v>
      </c>
      <c r="C61" s="120">
        <v>0</v>
      </c>
      <c r="D61" s="239">
        <f t="shared" si="6"/>
        <v>1</v>
      </c>
      <c r="E61" s="154">
        <f>D61*100/$D$99</f>
        <v>3.7509377344336084E-2</v>
      </c>
      <c r="F61" s="53" t="s">
        <v>117</v>
      </c>
      <c r="G61" s="18" t="s">
        <v>117</v>
      </c>
      <c r="H61" s="239">
        <f t="shared" si="7"/>
        <v>0</v>
      </c>
      <c r="I61" s="154">
        <f>H61*100/$H$99</f>
        <v>0</v>
      </c>
      <c r="J61" s="120" t="s">
        <v>117</v>
      </c>
      <c r="K61" s="120" t="s">
        <v>117</v>
      </c>
      <c r="L61" s="18">
        <f t="shared" si="8"/>
        <v>0</v>
      </c>
      <c r="M61" s="154">
        <f>L61*100/$L$99</f>
        <v>0</v>
      </c>
      <c r="N61" s="240">
        <f t="shared" si="9"/>
        <v>1</v>
      </c>
      <c r="O61" s="241">
        <f t="shared" si="10"/>
        <v>0</v>
      </c>
      <c r="P61" s="241">
        <f t="shared" si="11"/>
        <v>1</v>
      </c>
      <c r="Q61" s="242">
        <f>P61*100/P$99</f>
        <v>1.2763241863433313E-2</v>
      </c>
    </row>
    <row r="62" spans="1:17" ht="12.95" customHeight="1" x14ac:dyDescent="0.2">
      <c r="A62" s="19" t="s">
        <v>64</v>
      </c>
      <c r="B62" s="120">
        <v>0</v>
      </c>
      <c r="C62" s="120">
        <v>1</v>
      </c>
      <c r="D62" s="239">
        <f t="shared" si="6"/>
        <v>1</v>
      </c>
      <c r="E62" s="154">
        <f>D62*100/$D$99</f>
        <v>3.7509377344336084E-2</v>
      </c>
      <c r="F62" s="53">
        <v>2</v>
      </c>
      <c r="G62" s="18" t="s">
        <v>117</v>
      </c>
      <c r="H62" s="239">
        <f t="shared" si="7"/>
        <v>2</v>
      </c>
      <c r="I62" s="154">
        <f>H62*100/$H$99</f>
        <v>7.6335877862595422E-2</v>
      </c>
      <c r="J62" s="120" t="s">
        <v>117</v>
      </c>
      <c r="K62" s="120">
        <v>1</v>
      </c>
      <c r="L62" s="18">
        <f t="shared" si="8"/>
        <v>1</v>
      </c>
      <c r="M62" s="154">
        <f>L62*100/$L$99</f>
        <v>3.9231071008238527E-2</v>
      </c>
      <c r="N62" s="240">
        <f t="shared" si="9"/>
        <v>2</v>
      </c>
      <c r="O62" s="241">
        <f t="shared" si="10"/>
        <v>2</v>
      </c>
      <c r="P62" s="241">
        <f t="shared" si="11"/>
        <v>4</v>
      </c>
      <c r="Q62" s="242">
        <f>P62*100/P$99</f>
        <v>5.105296745373325E-2</v>
      </c>
    </row>
    <row r="63" spans="1:17" ht="12.95" customHeight="1" x14ac:dyDescent="0.2">
      <c r="A63" s="19" t="s">
        <v>66</v>
      </c>
      <c r="B63" s="120">
        <v>0</v>
      </c>
      <c r="C63" s="120">
        <v>8</v>
      </c>
      <c r="D63" s="239">
        <f t="shared" si="6"/>
        <v>8</v>
      </c>
      <c r="E63" s="154">
        <f>D63*100/$D$99</f>
        <v>0.30007501875468867</v>
      </c>
      <c r="F63" s="53" t="s">
        <v>117</v>
      </c>
      <c r="G63" s="18">
        <v>4</v>
      </c>
      <c r="H63" s="239">
        <f t="shared" si="7"/>
        <v>4</v>
      </c>
      <c r="I63" s="154">
        <f>H63*100/$H$99</f>
        <v>0.15267175572519084</v>
      </c>
      <c r="J63" s="120">
        <v>1</v>
      </c>
      <c r="K63" s="120">
        <v>3</v>
      </c>
      <c r="L63" s="18">
        <f t="shared" si="8"/>
        <v>4</v>
      </c>
      <c r="M63" s="154">
        <f>L63*100/$L$99</f>
        <v>0.15692428403295411</v>
      </c>
      <c r="N63" s="240">
        <f t="shared" si="9"/>
        <v>1</v>
      </c>
      <c r="O63" s="241">
        <f t="shared" si="10"/>
        <v>15</v>
      </c>
      <c r="P63" s="241">
        <f t="shared" si="11"/>
        <v>16</v>
      </c>
      <c r="Q63" s="242">
        <f>P63*100/P$99</f>
        <v>0.204211869814933</v>
      </c>
    </row>
    <row r="64" spans="1:17" ht="12.95" customHeight="1" x14ac:dyDescent="0.2">
      <c r="A64" s="19" t="s">
        <v>132</v>
      </c>
      <c r="B64" s="120" t="s">
        <v>117</v>
      </c>
      <c r="C64" s="120" t="s">
        <v>117</v>
      </c>
      <c r="D64" s="239">
        <f t="shared" si="6"/>
        <v>0</v>
      </c>
      <c r="E64" s="154">
        <f>D64*100/$D$99</f>
        <v>0</v>
      </c>
      <c r="F64" s="53">
        <v>1</v>
      </c>
      <c r="G64" s="18" t="s">
        <v>117</v>
      </c>
      <c r="H64" s="239">
        <f t="shared" si="7"/>
        <v>1</v>
      </c>
      <c r="I64" s="154">
        <f>H64*100/$H$99</f>
        <v>3.8167938931297711E-2</v>
      </c>
      <c r="J64" s="120" t="s">
        <v>117</v>
      </c>
      <c r="K64" s="120">
        <v>1</v>
      </c>
      <c r="L64" s="18">
        <f t="shared" si="8"/>
        <v>1</v>
      </c>
      <c r="M64" s="154">
        <f>L64*100/$L$99</f>
        <v>3.9231071008238527E-2</v>
      </c>
      <c r="N64" s="240">
        <f t="shared" si="9"/>
        <v>1</v>
      </c>
      <c r="O64" s="241">
        <f t="shared" si="10"/>
        <v>1</v>
      </c>
      <c r="P64" s="241">
        <f t="shared" si="11"/>
        <v>2</v>
      </c>
      <c r="Q64" s="242">
        <f>P64*100/P$99</f>
        <v>2.5526483726866625E-2</v>
      </c>
    </row>
    <row r="65" spans="1:17" ht="12.95" customHeight="1" x14ac:dyDescent="0.2">
      <c r="A65" s="19" t="s">
        <v>67</v>
      </c>
      <c r="B65" s="120">
        <v>0</v>
      </c>
      <c r="C65" s="120">
        <v>5</v>
      </c>
      <c r="D65" s="239">
        <f t="shared" ref="D65:D96" si="12">SUM(B65:C65)</f>
        <v>5</v>
      </c>
      <c r="E65" s="154">
        <f t="shared" ref="E65:E96" si="13">D65*100/$D$99</f>
        <v>0.18754688672168043</v>
      </c>
      <c r="F65" s="53">
        <v>2</v>
      </c>
      <c r="G65" s="18">
        <v>5</v>
      </c>
      <c r="H65" s="239">
        <f t="shared" ref="H65:H96" si="14">SUM(F65:G65)</f>
        <v>7</v>
      </c>
      <c r="I65" s="154">
        <f t="shared" ref="I65:I96" si="15">H65*100/$H$99</f>
        <v>0.26717557251908397</v>
      </c>
      <c r="J65" s="120">
        <v>1</v>
      </c>
      <c r="K65" s="120">
        <v>3</v>
      </c>
      <c r="L65" s="18">
        <f t="shared" ref="L65:L96" si="16">SUM(J65:K65)</f>
        <v>4</v>
      </c>
      <c r="M65" s="154">
        <f>L65*100/$L$99</f>
        <v>0.15692428403295411</v>
      </c>
      <c r="N65" s="240">
        <f t="shared" ref="N65:N98" si="17">SUM(F65,B65,J65)</f>
        <v>3</v>
      </c>
      <c r="O65" s="241">
        <f t="shared" ref="O65:O98" si="18">SUM(G65,C65,K65)</f>
        <v>13</v>
      </c>
      <c r="P65" s="241">
        <f t="shared" ref="P65:P96" si="19">SUM(N65,O65)</f>
        <v>16</v>
      </c>
      <c r="Q65" s="242">
        <f t="shared" ref="Q65:Q96" si="20">P65*100/P$99</f>
        <v>0.204211869814933</v>
      </c>
    </row>
    <row r="66" spans="1:17" ht="12.95" customHeight="1" x14ac:dyDescent="0.2">
      <c r="A66" s="19" t="s">
        <v>68</v>
      </c>
      <c r="B66" s="120">
        <v>11</v>
      </c>
      <c r="C66" s="120">
        <v>13</v>
      </c>
      <c r="D66" s="239">
        <f t="shared" si="12"/>
        <v>24</v>
      </c>
      <c r="E66" s="154">
        <f t="shared" si="13"/>
        <v>0.90022505626406601</v>
      </c>
      <c r="F66" s="53">
        <v>7</v>
      </c>
      <c r="G66" s="18">
        <v>7</v>
      </c>
      <c r="H66" s="239">
        <f t="shared" si="14"/>
        <v>14</v>
      </c>
      <c r="I66" s="154">
        <f t="shared" si="15"/>
        <v>0.53435114503816794</v>
      </c>
      <c r="J66" s="120">
        <v>5</v>
      </c>
      <c r="K66" s="120">
        <v>10</v>
      </c>
      <c r="L66" s="18">
        <f t="shared" si="16"/>
        <v>15</v>
      </c>
      <c r="M66" s="154">
        <f t="shared" ref="M66:M99" si="21">L66*100/$L$99</f>
        <v>0.58846606512357791</v>
      </c>
      <c r="N66" s="240">
        <f t="shared" si="17"/>
        <v>23</v>
      </c>
      <c r="O66" s="241">
        <f t="shared" si="18"/>
        <v>30</v>
      </c>
      <c r="P66" s="241">
        <f t="shared" si="19"/>
        <v>53</v>
      </c>
      <c r="Q66" s="242">
        <f t="shared" si="20"/>
        <v>0.67645181876196558</v>
      </c>
    </row>
    <row r="67" spans="1:17" ht="12.95" customHeight="1" x14ac:dyDescent="0.2">
      <c r="A67" s="19" t="s">
        <v>69</v>
      </c>
      <c r="B67" s="120">
        <v>15</v>
      </c>
      <c r="C67" s="120">
        <v>18</v>
      </c>
      <c r="D67" s="239">
        <f t="shared" si="12"/>
        <v>33</v>
      </c>
      <c r="E67" s="154">
        <f t="shared" si="13"/>
        <v>1.2378094523630907</v>
      </c>
      <c r="F67" s="53">
        <v>11</v>
      </c>
      <c r="G67" s="18">
        <v>7</v>
      </c>
      <c r="H67" s="239">
        <f t="shared" si="14"/>
        <v>18</v>
      </c>
      <c r="I67" s="154">
        <f t="shared" si="15"/>
        <v>0.68702290076335881</v>
      </c>
      <c r="J67" s="120">
        <v>6</v>
      </c>
      <c r="K67" s="120">
        <v>1</v>
      </c>
      <c r="L67" s="18">
        <f t="shared" si="16"/>
        <v>7</v>
      </c>
      <c r="M67" s="154">
        <f t="shared" si="21"/>
        <v>0.27461749705766969</v>
      </c>
      <c r="N67" s="240">
        <f t="shared" si="17"/>
        <v>32</v>
      </c>
      <c r="O67" s="241">
        <f t="shared" si="18"/>
        <v>26</v>
      </c>
      <c r="P67" s="241">
        <f t="shared" si="19"/>
        <v>58</v>
      </c>
      <c r="Q67" s="242">
        <f t="shared" si="20"/>
        <v>0.74026802807913206</v>
      </c>
    </row>
    <row r="68" spans="1:17" ht="12.95" customHeight="1" x14ac:dyDescent="0.2">
      <c r="A68" s="19" t="s">
        <v>72</v>
      </c>
      <c r="B68" s="120">
        <v>5</v>
      </c>
      <c r="C68" s="120">
        <v>60</v>
      </c>
      <c r="D68" s="239">
        <f t="shared" si="12"/>
        <v>65</v>
      </c>
      <c r="E68" s="154">
        <f t="shared" si="13"/>
        <v>2.4381095273818456</v>
      </c>
      <c r="F68" s="53">
        <v>13</v>
      </c>
      <c r="G68" s="18">
        <v>82</v>
      </c>
      <c r="H68" s="239">
        <f t="shared" si="14"/>
        <v>95</v>
      </c>
      <c r="I68" s="154">
        <f t="shared" si="15"/>
        <v>3.6259541984732824</v>
      </c>
      <c r="J68" s="120">
        <v>34</v>
      </c>
      <c r="K68" s="120">
        <v>39</v>
      </c>
      <c r="L68" s="18">
        <f t="shared" si="16"/>
        <v>73</v>
      </c>
      <c r="M68" s="154">
        <f t="shared" si="21"/>
        <v>2.8638681836014124</v>
      </c>
      <c r="N68" s="240">
        <f t="shared" si="17"/>
        <v>52</v>
      </c>
      <c r="O68" s="241">
        <f t="shared" si="18"/>
        <v>181</v>
      </c>
      <c r="P68" s="241">
        <f t="shared" si="19"/>
        <v>233</v>
      </c>
      <c r="Q68" s="242">
        <f t="shared" si="20"/>
        <v>2.9738353541799616</v>
      </c>
    </row>
    <row r="69" spans="1:17" ht="12.95" customHeight="1" x14ac:dyDescent="0.2">
      <c r="A69" s="19" t="s">
        <v>73</v>
      </c>
      <c r="B69" s="120">
        <v>0</v>
      </c>
      <c r="C69" s="120">
        <v>1</v>
      </c>
      <c r="D69" s="239">
        <f t="shared" si="12"/>
        <v>1</v>
      </c>
      <c r="E69" s="154">
        <f t="shared" si="13"/>
        <v>3.7509377344336084E-2</v>
      </c>
      <c r="F69" s="53" t="s">
        <v>117</v>
      </c>
      <c r="G69" s="18" t="s">
        <v>117</v>
      </c>
      <c r="H69" s="239">
        <f t="shared" si="14"/>
        <v>0</v>
      </c>
      <c r="I69" s="154">
        <f t="shared" si="15"/>
        <v>0</v>
      </c>
      <c r="J69" s="120" t="s">
        <v>117</v>
      </c>
      <c r="K69" s="120" t="s">
        <v>117</v>
      </c>
      <c r="L69" s="18">
        <f t="shared" si="16"/>
        <v>0</v>
      </c>
      <c r="M69" s="154">
        <f t="shared" si="21"/>
        <v>0</v>
      </c>
      <c r="N69" s="240">
        <f t="shared" si="17"/>
        <v>0</v>
      </c>
      <c r="O69" s="241">
        <f t="shared" si="18"/>
        <v>1</v>
      </c>
      <c r="P69" s="241">
        <f t="shared" si="19"/>
        <v>1</v>
      </c>
      <c r="Q69" s="242">
        <f t="shared" si="20"/>
        <v>1.2763241863433313E-2</v>
      </c>
    </row>
    <row r="70" spans="1:17" ht="12.95" customHeight="1" x14ac:dyDescent="0.2">
      <c r="A70" s="19" t="s">
        <v>74</v>
      </c>
      <c r="B70" s="120">
        <v>3</v>
      </c>
      <c r="C70" s="120">
        <v>14</v>
      </c>
      <c r="D70" s="239">
        <f t="shared" si="12"/>
        <v>17</v>
      </c>
      <c r="E70" s="154">
        <f t="shared" si="13"/>
        <v>0.63765941485371347</v>
      </c>
      <c r="F70" s="53">
        <v>6</v>
      </c>
      <c r="G70" s="18">
        <v>9</v>
      </c>
      <c r="H70" s="239">
        <f t="shared" si="14"/>
        <v>15</v>
      </c>
      <c r="I70" s="154">
        <f t="shared" si="15"/>
        <v>0.5725190839694656</v>
      </c>
      <c r="J70" s="120">
        <v>6</v>
      </c>
      <c r="K70" s="120">
        <v>7</v>
      </c>
      <c r="L70" s="18">
        <f t="shared" si="16"/>
        <v>13</v>
      </c>
      <c r="M70" s="154">
        <f t="shared" si="21"/>
        <v>0.51000392310710085</v>
      </c>
      <c r="N70" s="240">
        <f t="shared" si="17"/>
        <v>15</v>
      </c>
      <c r="O70" s="241">
        <f t="shared" si="18"/>
        <v>30</v>
      </c>
      <c r="P70" s="241">
        <f t="shared" si="19"/>
        <v>45</v>
      </c>
      <c r="Q70" s="242">
        <f t="shared" si="20"/>
        <v>0.57434588385449903</v>
      </c>
    </row>
    <row r="71" spans="1:17" ht="12.95" customHeight="1" x14ac:dyDescent="0.2">
      <c r="A71" s="19" t="s">
        <v>76</v>
      </c>
      <c r="B71" s="120">
        <v>1</v>
      </c>
      <c r="C71" s="120">
        <v>12</v>
      </c>
      <c r="D71" s="239">
        <f t="shared" si="12"/>
        <v>13</v>
      </c>
      <c r="E71" s="154">
        <f t="shared" si="13"/>
        <v>0.48762190547636908</v>
      </c>
      <c r="F71" s="53">
        <v>1</v>
      </c>
      <c r="G71" s="18">
        <v>3</v>
      </c>
      <c r="H71" s="239">
        <f t="shared" si="14"/>
        <v>4</v>
      </c>
      <c r="I71" s="154">
        <f t="shared" si="15"/>
        <v>0.15267175572519084</v>
      </c>
      <c r="J71" s="120" t="s">
        <v>117</v>
      </c>
      <c r="K71" s="120">
        <v>8</v>
      </c>
      <c r="L71" s="18">
        <f t="shared" si="16"/>
        <v>8</v>
      </c>
      <c r="M71" s="154">
        <f t="shared" si="21"/>
        <v>0.31384856806590822</v>
      </c>
      <c r="N71" s="240">
        <f t="shared" si="17"/>
        <v>2</v>
      </c>
      <c r="O71" s="241">
        <f t="shared" si="18"/>
        <v>23</v>
      </c>
      <c r="P71" s="241">
        <f t="shared" si="19"/>
        <v>25</v>
      </c>
      <c r="Q71" s="242">
        <f t="shared" si="20"/>
        <v>0.31908104658583281</v>
      </c>
    </row>
    <row r="72" spans="1:17" ht="12.95" customHeight="1" x14ac:dyDescent="0.2">
      <c r="A72" s="19" t="s">
        <v>77</v>
      </c>
      <c r="B72" s="120">
        <v>0</v>
      </c>
      <c r="C72" s="120">
        <v>2</v>
      </c>
      <c r="D72" s="239">
        <f t="shared" si="12"/>
        <v>2</v>
      </c>
      <c r="E72" s="154">
        <f t="shared" si="13"/>
        <v>7.5018754688672168E-2</v>
      </c>
      <c r="F72" s="53">
        <v>1</v>
      </c>
      <c r="G72" s="18">
        <v>3</v>
      </c>
      <c r="H72" s="239">
        <f t="shared" si="14"/>
        <v>4</v>
      </c>
      <c r="I72" s="154">
        <f t="shared" si="15"/>
        <v>0.15267175572519084</v>
      </c>
      <c r="J72" s="120" t="s">
        <v>117</v>
      </c>
      <c r="K72" s="120">
        <v>4</v>
      </c>
      <c r="L72" s="18">
        <f t="shared" si="16"/>
        <v>4</v>
      </c>
      <c r="M72" s="154">
        <f t="shared" si="21"/>
        <v>0.15692428403295411</v>
      </c>
      <c r="N72" s="240">
        <f t="shared" si="17"/>
        <v>1</v>
      </c>
      <c r="O72" s="241">
        <f t="shared" si="18"/>
        <v>9</v>
      </c>
      <c r="P72" s="241">
        <f t="shared" si="19"/>
        <v>10</v>
      </c>
      <c r="Q72" s="242">
        <f t="shared" si="20"/>
        <v>0.12763241863433311</v>
      </c>
    </row>
    <row r="73" spans="1:17" ht="12.95" customHeight="1" x14ac:dyDescent="0.2">
      <c r="A73" s="19" t="s">
        <v>210</v>
      </c>
      <c r="B73" s="156" t="s">
        <v>117</v>
      </c>
      <c r="C73" s="120" t="s">
        <v>117</v>
      </c>
      <c r="D73" s="239">
        <f t="shared" si="12"/>
        <v>0</v>
      </c>
      <c r="E73" s="154">
        <f t="shared" si="13"/>
        <v>0</v>
      </c>
      <c r="F73" s="53" t="s">
        <v>117</v>
      </c>
      <c r="G73" s="18">
        <v>1</v>
      </c>
      <c r="H73" s="239">
        <f t="shared" si="14"/>
        <v>1</v>
      </c>
      <c r="I73" s="154">
        <f t="shared" si="15"/>
        <v>3.8167938931297711E-2</v>
      </c>
      <c r="J73" s="120" t="s">
        <v>117</v>
      </c>
      <c r="K73" s="120" t="s">
        <v>117</v>
      </c>
      <c r="L73" s="18">
        <f t="shared" si="16"/>
        <v>0</v>
      </c>
      <c r="M73" s="154">
        <f t="shared" si="21"/>
        <v>0</v>
      </c>
      <c r="N73" s="240">
        <f t="shared" si="17"/>
        <v>0</v>
      </c>
      <c r="O73" s="241">
        <f t="shared" si="18"/>
        <v>1</v>
      </c>
      <c r="P73" s="241">
        <f t="shared" si="19"/>
        <v>1</v>
      </c>
      <c r="Q73" s="242">
        <f t="shared" si="20"/>
        <v>1.2763241863433313E-2</v>
      </c>
    </row>
    <row r="74" spans="1:17" ht="12.95" customHeight="1" x14ac:dyDescent="0.2">
      <c r="A74" s="19" t="s">
        <v>78</v>
      </c>
      <c r="B74" s="120">
        <v>0</v>
      </c>
      <c r="C74" s="120">
        <v>5</v>
      </c>
      <c r="D74" s="239">
        <f t="shared" si="12"/>
        <v>5</v>
      </c>
      <c r="E74" s="154">
        <f t="shared" si="13"/>
        <v>0.18754688672168043</v>
      </c>
      <c r="F74" s="53" t="s">
        <v>117</v>
      </c>
      <c r="G74" s="18">
        <v>1</v>
      </c>
      <c r="H74" s="239">
        <f t="shared" si="14"/>
        <v>1</v>
      </c>
      <c r="I74" s="154">
        <f t="shared" si="15"/>
        <v>3.8167938931297711E-2</v>
      </c>
      <c r="J74" s="120" t="s">
        <v>117</v>
      </c>
      <c r="K74" s="120">
        <v>2</v>
      </c>
      <c r="L74" s="18">
        <f t="shared" si="16"/>
        <v>2</v>
      </c>
      <c r="M74" s="154">
        <f t="shared" si="21"/>
        <v>7.8462142016477054E-2</v>
      </c>
      <c r="N74" s="240">
        <f t="shared" si="17"/>
        <v>0</v>
      </c>
      <c r="O74" s="241">
        <f t="shared" si="18"/>
        <v>8</v>
      </c>
      <c r="P74" s="241">
        <f t="shared" si="19"/>
        <v>8</v>
      </c>
      <c r="Q74" s="242">
        <f t="shared" si="20"/>
        <v>0.1021059349074665</v>
      </c>
    </row>
    <row r="75" spans="1:17" ht="12.95" customHeight="1" x14ac:dyDescent="0.2">
      <c r="A75" s="19" t="s">
        <v>79</v>
      </c>
      <c r="B75" s="156">
        <v>1</v>
      </c>
      <c r="C75" s="120">
        <v>1</v>
      </c>
      <c r="D75" s="239">
        <f t="shared" si="12"/>
        <v>2</v>
      </c>
      <c r="E75" s="154">
        <f t="shared" si="13"/>
        <v>7.5018754688672168E-2</v>
      </c>
      <c r="F75" s="53" t="s">
        <v>117</v>
      </c>
      <c r="G75" s="18">
        <v>2</v>
      </c>
      <c r="H75" s="239">
        <f t="shared" si="14"/>
        <v>2</v>
      </c>
      <c r="I75" s="154">
        <f t="shared" si="15"/>
        <v>7.6335877862595422E-2</v>
      </c>
      <c r="J75" s="120" t="s">
        <v>117</v>
      </c>
      <c r="K75" s="120">
        <v>1</v>
      </c>
      <c r="L75" s="18">
        <f t="shared" si="16"/>
        <v>1</v>
      </c>
      <c r="M75" s="154">
        <f t="shared" si="21"/>
        <v>3.9231071008238527E-2</v>
      </c>
      <c r="N75" s="240">
        <f t="shared" si="17"/>
        <v>1</v>
      </c>
      <c r="O75" s="241">
        <f t="shared" si="18"/>
        <v>4</v>
      </c>
      <c r="P75" s="241">
        <f t="shared" si="19"/>
        <v>5</v>
      </c>
      <c r="Q75" s="242">
        <f t="shared" si="20"/>
        <v>6.3816209317166556E-2</v>
      </c>
    </row>
    <row r="76" spans="1:17" ht="12.95" customHeight="1" x14ac:dyDescent="0.2">
      <c r="A76" s="19" t="s">
        <v>81</v>
      </c>
      <c r="B76" s="53">
        <v>79</v>
      </c>
      <c r="C76" s="18">
        <v>58</v>
      </c>
      <c r="D76" s="239">
        <f t="shared" si="12"/>
        <v>137</v>
      </c>
      <c r="E76" s="154">
        <f t="shared" si="13"/>
        <v>5.1387846961740431</v>
      </c>
      <c r="F76" s="53">
        <v>57</v>
      </c>
      <c r="G76" s="18">
        <v>38</v>
      </c>
      <c r="H76" s="239">
        <f t="shared" si="14"/>
        <v>95</v>
      </c>
      <c r="I76" s="154">
        <f t="shared" si="15"/>
        <v>3.6259541984732824</v>
      </c>
      <c r="J76" s="120">
        <v>61</v>
      </c>
      <c r="K76" s="120">
        <v>43</v>
      </c>
      <c r="L76" s="18">
        <f t="shared" si="16"/>
        <v>104</v>
      </c>
      <c r="M76" s="154">
        <f t="shared" si="21"/>
        <v>4.0800313848568068</v>
      </c>
      <c r="N76" s="240">
        <f t="shared" si="17"/>
        <v>197</v>
      </c>
      <c r="O76" s="241">
        <f t="shared" si="18"/>
        <v>139</v>
      </c>
      <c r="P76" s="241">
        <f t="shared" si="19"/>
        <v>336</v>
      </c>
      <c r="Q76" s="242">
        <f t="shared" si="20"/>
        <v>4.2884492661135925</v>
      </c>
    </row>
    <row r="77" spans="1:17" ht="12.95" customHeight="1" x14ac:dyDescent="0.2">
      <c r="A77" s="19" t="s">
        <v>211</v>
      </c>
      <c r="B77" s="120">
        <v>0</v>
      </c>
      <c r="C77" s="120">
        <v>1</v>
      </c>
      <c r="D77" s="239">
        <f t="shared" si="12"/>
        <v>1</v>
      </c>
      <c r="E77" s="154">
        <f t="shared" si="13"/>
        <v>3.7509377344336084E-2</v>
      </c>
      <c r="F77" s="53">
        <v>1</v>
      </c>
      <c r="G77" s="18">
        <v>3</v>
      </c>
      <c r="H77" s="239">
        <f t="shared" si="14"/>
        <v>4</v>
      </c>
      <c r="I77" s="154">
        <f t="shared" si="15"/>
        <v>0.15267175572519084</v>
      </c>
      <c r="J77" s="120">
        <v>1</v>
      </c>
      <c r="K77" s="120" t="s">
        <v>117</v>
      </c>
      <c r="L77" s="18">
        <f t="shared" si="16"/>
        <v>1</v>
      </c>
      <c r="M77" s="154">
        <f t="shared" si="21"/>
        <v>3.9231071008238527E-2</v>
      </c>
      <c r="N77" s="240">
        <f t="shared" si="17"/>
        <v>2</v>
      </c>
      <c r="O77" s="241">
        <f t="shared" si="18"/>
        <v>4</v>
      </c>
      <c r="P77" s="241">
        <f t="shared" si="19"/>
        <v>6</v>
      </c>
      <c r="Q77" s="242">
        <f t="shared" si="20"/>
        <v>7.6579451180599875E-2</v>
      </c>
    </row>
    <row r="78" spans="1:17" ht="12.95" customHeight="1" x14ac:dyDescent="0.2">
      <c r="A78" s="19" t="s">
        <v>82</v>
      </c>
      <c r="B78" s="120">
        <v>0</v>
      </c>
      <c r="C78" s="120">
        <v>2</v>
      </c>
      <c r="D78" s="239">
        <f t="shared" si="12"/>
        <v>2</v>
      </c>
      <c r="E78" s="154">
        <f t="shared" si="13"/>
        <v>7.5018754688672168E-2</v>
      </c>
      <c r="F78" s="53" t="s">
        <v>117</v>
      </c>
      <c r="G78" s="18" t="s">
        <v>117</v>
      </c>
      <c r="H78" s="239">
        <f t="shared" si="14"/>
        <v>0</v>
      </c>
      <c r="I78" s="154">
        <f t="shared" si="15"/>
        <v>0</v>
      </c>
      <c r="J78" s="120" t="s">
        <v>117</v>
      </c>
      <c r="K78" s="120">
        <v>1</v>
      </c>
      <c r="L78" s="18">
        <f t="shared" si="16"/>
        <v>1</v>
      </c>
      <c r="M78" s="154">
        <f t="shared" si="21"/>
        <v>3.9231071008238527E-2</v>
      </c>
      <c r="N78" s="240">
        <f t="shared" si="17"/>
        <v>0</v>
      </c>
      <c r="O78" s="241">
        <f t="shared" si="18"/>
        <v>3</v>
      </c>
      <c r="P78" s="241">
        <f t="shared" si="19"/>
        <v>3</v>
      </c>
      <c r="Q78" s="242">
        <f t="shared" si="20"/>
        <v>3.8289725590299938E-2</v>
      </c>
    </row>
    <row r="79" spans="1:17" ht="12.95" customHeight="1" x14ac:dyDescent="0.2">
      <c r="A79" s="19" t="s">
        <v>83</v>
      </c>
      <c r="B79" s="120">
        <v>1</v>
      </c>
      <c r="C79" s="120">
        <v>4</v>
      </c>
      <c r="D79" s="239">
        <f t="shared" si="12"/>
        <v>5</v>
      </c>
      <c r="E79" s="154">
        <f t="shared" si="13"/>
        <v>0.18754688672168043</v>
      </c>
      <c r="F79" s="53">
        <v>3</v>
      </c>
      <c r="G79" s="18">
        <v>3</v>
      </c>
      <c r="H79" s="239">
        <f t="shared" si="14"/>
        <v>6</v>
      </c>
      <c r="I79" s="154">
        <f t="shared" si="15"/>
        <v>0.22900763358778625</v>
      </c>
      <c r="J79" s="120" t="s">
        <v>117</v>
      </c>
      <c r="K79" s="120" t="s">
        <v>117</v>
      </c>
      <c r="L79" s="18">
        <f t="shared" si="16"/>
        <v>0</v>
      </c>
      <c r="M79" s="154">
        <f t="shared" si="21"/>
        <v>0</v>
      </c>
      <c r="N79" s="240">
        <f t="shared" si="17"/>
        <v>4</v>
      </c>
      <c r="O79" s="241">
        <f t="shared" si="18"/>
        <v>7</v>
      </c>
      <c r="P79" s="241">
        <f t="shared" si="19"/>
        <v>11</v>
      </c>
      <c r="Q79" s="242">
        <f t="shared" si="20"/>
        <v>0.14039566049776644</v>
      </c>
    </row>
    <row r="80" spans="1:17" ht="12.95" customHeight="1" x14ac:dyDescent="0.2">
      <c r="A80" s="19" t="s">
        <v>85</v>
      </c>
      <c r="B80" s="120">
        <v>1</v>
      </c>
      <c r="C80" s="120">
        <v>0</v>
      </c>
      <c r="D80" s="239">
        <f t="shared" si="12"/>
        <v>1</v>
      </c>
      <c r="E80" s="154">
        <f t="shared" si="13"/>
        <v>3.7509377344336084E-2</v>
      </c>
      <c r="F80" s="53" t="s">
        <v>117</v>
      </c>
      <c r="G80" s="18">
        <v>2</v>
      </c>
      <c r="H80" s="239">
        <f t="shared" si="14"/>
        <v>2</v>
      </c>
      <c r="I80" s="154">
        <f t="shared" si="15"/>
        <v>7.6335877862595422E-2</v>
      </c>
      <c r="J80" s="120" t="s">
        <v>117</v>
      </c>
      <c r="K80" s="120" t="s">
        <v>117</v>
      </c>
      <c r="L80" s="18">
        <f t="shared" si="16"/>
        <v>0</v>
      </c>
      <c r="M80" s="154">
        <f t="shared" si="21"/>
        <v>0</v>
      </c>
      <c r="N80" s="240">
        <f t="shared" si="17"/>
        <v>1</v>
      </c>
      <c r="O80" s="241">
        <f t="shared" si="18"/>
        <v>2</v>
      </c>
      <c r="P80" s="241">
        <f t="shared" si="19"/>
        <v>3</v>
      </c>
      <c r="Q80" s="242">
        <f t="shared" si="20"/>
        <v>3.8289725590299938E-2</v>
      </c>
    </row>
    <row r="81" spans="1:17" ht="12.95" customHeight="1" x14ac:dyDescent="0.2">
      <c r="A81" s="19" t="s">
        <v>86</v>
      </c>
      <c r="B81" s="53">
        <v>0</v>
      </c>
      <c r="C81" s="18">
        <v>5</v>
      </c>
      <c r="D81" s="239">
        <f t="shared" si="12"/>
        <v>5</v>
      </c>
      <c r="E81" s="154">
        <f t="shared" si="13"/>
        <v>0.18754688672168043</v>
      </c>
      <c r="F81" s="53">
        <v>3</v>
      </c>
      <c r="G81" s="18" t="s">
        <v>117</v>
      </c>
      <c r="H81" s="239">
        <f t="shared" si="14"/>
        <v>3</v>
      </c>
      <c r="I81" s="154">
        <f t="shared" si="15"/>
        <v>0.11450381679389313</v>
      </c>
      <c r="J81" s="120" t="s">
        <v>117</v>
      </c>
      <c r="K81" s="120">
        <v>3</v>
      </c>
      <c r="L81" s="18">
        <f t="shared" si="16"/>
        <v>3</v>
      </c>
      <c r="M81" s="154">
        <f t="shared" si="21"/>
        <v>0.11769321302471558</v>
      </c>
      <c r="N81" s="240">
        <f t="shared" si="17"/>
        <v>3</v>
      </c>
      <c r="O81" s="241">
        <f t="shared" si="18"/>
        <v>8</v>
      </c>
      <c r="P81" s="241">
        <f t="shared" si="19"/>
        <v>11</v>
      </c>
      <c r="Q81" s="242">
        <f t="shared" si="20"/>
        <v>0.14039566049776644</v>
      </c>
    </row>
    <row r="82" spans="1:17" ht="12.95" customHeight="1" x14ac:dyDescent="0.2">
      <c r="A82" s="19" t="s">
        <v>87</v>
      </c>
      <c r="B82" s="120">
        <v>5</v>
      </c>
      <c r="C82" s="120">
        <v>20</v>
      </c>
      <c r="D82" s="239">
        <f t="shared" si="12"/>
        <v>25</v>
      </c>
      <c r="E82" s="154">
        <f t="shared" si="13"/>
        <v>0.93773443360840214</v>
      </c>
      <c r="F82" s="53">
        <v>11</v>
      </c>
      <c r="G82" s="18">
        <v>24</v>
      </c>
      <c r="H82" s="239">
        <f t="shared" si="14"/>
        <v>35</v>
      </c>
      <c r="I82" s="154">
        <f t="shared" si="15"/>
        <v>1.3358778625954197</v>
      </c>
      <c r="J82" s="120">
        <v>1</v>
      </c>
      <c r="K82" s="120">
        <v>12</v>
      </c>
      <c r="L82" s="18">
        <f t="shared" si="16"/>
        <v>13</v>
      </c>
      <c r="M82" s="154">
        <f t="shared" si="21"/>
        <v>0.51000392310710085</v>
      </c>
      <c r="N82" s="240">
        <f t="shared" si="17"/>
        <v>17</v>
      </c>
      <c r="O82" s="241">
        <f t="shared" si="18"/>
        <v>56</v>
      </c>
      <c r="P82" s="241">
        <f t="shared" si="19"/>
        <v>73</v>
      </c>
      <c r="Q82" s="242">
        <f t="shared" si="20"/>
        <v>0.93171665603063181</v>
      </c>
    </row>
    <row r="83" spans="1:17" ht="12.95" customHeight="1" x14ac:dyDescent="0.2">
      <c r="A83" s="19" t="s">
        <v>88</v>
      </c>
      <c r="B83" s="120" t="s">
        <v>117</v>
      </c>
      <c r="C83" s="120" t="s">
        <v>117</v>
      </c>
      <c r="D83" s="239">
        <f t="shared" si="12"/>
        <v>0</v>
      </c>
      <c r="E83" s="154">
        <f t="shared" si="13"/>
        <v>0</v>
      </c>
      <c r="F83" s="53" t="s">
        <v>117</v>
      </c>
      <c r="G83" s="18">
        <v>1</v>
      </c>
      <c r="H83" s="239">
        <f t="shared" si="14"/>
        <v>1</v>
      </c>
      <c r="I83" s="154">
        <f t="shared" si="15"/>
        <v>3.8167938931297711E-2</v>
      </c>
      <c r="J83" s="120" t="s">
        <v>117</v>
      </c>
      <c r="K83" s="120" t="s">
        <v>117</v>
      </c>
      <c r="L83" s="18">
        <f t="shared" si="16"/>
        <v>0</v>
      </c>
      <c r="M83" s="154">
        <f t="shared" si="21"/>
        <v>0</v>
      </c>
      <c r="N83" s="240">
        <f t="shared" si="17"/>
        <v>0</v>
      </c>
      <c r="O83" s="241">
        <f t="shared" si="18"/>
        <v>1</v>
      </c>
      <c r="P83" s="241">
        <f t="shared" si="19"/>
        <v>1</v>
      </c>
      <c r="Q83" s="242">
        <f t="shared" si="20"/>
        <v>1.2763241863433313E-2</v>
      </c>
    </row>
    <row r="84" spans="1:17" ht="12.95" customHeight="1" x14ac:dyDescent="0.2">
      <c r="A84" s="19" t="s">
        <v>89</v>
      </c>
      <c r="B84" s="120">
        <v>4</v>
      </c>
      <c r="C84" s="120">
        <v>9</v>
      </c>
      <c r="D84" s="239">
        <f t="shared" si="12"/>
        <v>13</v>
      </c>
      <c r="E84" s="154">
        <f t="shared" si="13"/>
        <v>0.48762190547636908</v>
      </c>
      <c r="F84" s="53">
        <v>3</v>
      </c>
      <c r="G84" s="18">
        <v>12</v>
      </c>
      <c r="H84" s="239">
        <f t="shared" si="14"/>
        <v>15</v>
      </c>
      <c r="I84" s="154">
        <f t="shared" si="15"/>
        <v>0.5725190839694656</v>
      </c>
      <c r="J84" s="120">
        <v>1</v>
      </c>
      <c r="K84" s="120">
        <v>7</v>
      </c>
      <c r="L84" s="18">
        <f t="shared" si="16"/>
        <v>8</v>
      </c>
      <c r="M84" s="154">
        <f t="shared" si="21"/>
        <v>0.31384856806590822</v>
      </c>
      <c r="N84" s="240">
        <f t="shared" si="17"/>
        <v>8</v>
      </c>
      <c r="O84" s="241">
        <f t="shared" si="18"/>
        <v>28</v>
      </c>
      <c r="P84" s="241">
        <f t="shared" si="19"/>
        <v>36</v>
      </c>
      <c r="Q84" s="242">
        <f t="shared" si="20"/>
        <v>0.45947670708359922</v>
      </c>
    </row>
    <row r="85" spans="1:17" ht="12.95" customHeight="1" x14ac:dyDescent="0.2">
      <c r="A85" s="19" t="s">
        <v>90</v>
      </c>
      <c r="B85" s="120">
        <v>0</v>
      </c>
      <c r="C85" s="120">
        <v>2</v>
      </c>
      <c r="D85" s="239">
        <f t="shared" si="12"/>
        <v>2</v>
      </c>
      <c r="E85" s="154">
        <f t="shared" si="13"/>
        <v>7.5018754688672168E-2</v>
      </c>
      <c r="F85" s="53" t="s">
        <v>117</v>
      </c>
      <c r="G85" s="18">
        <v>1</v>
      </c>
      <c r="H85" s="239">
        <f t="shared" si="14"/>
        <v>1</v>
      </c>
      <c r="I85" s="154">
        <f t="shared" si="15"/>
        <v>3.8167938931297711E-2</v>
      </c>
      <c r="J85" s="120" t="s">
        <v>117</v>
      </c>
      <c r="K85" s="120">
        <v>1</v>
      </c>
      <c r="L85" s="18">
        <f t="shared" si="16"/>
        <v>1</v>
      </c>
      <c r="M85" s="154">
        <f t="shared" si="21"/>
        <v>3.9231071008238527E-2</v>
      </c>
      <c r="N85" s="240">
        <f t="shared" si="17"/>
        <v>0</v>
      </c>
      <c r="O85" s="241">
        <f t="shared" si="18"/>
        <v>4</v>
      </c>
      <c r="P85" s="241">
        <f t="shared" si="19"/>
        <v>4</v>
      </c>
      <c r="Q85" s="242">
        <f t="shared" si="20"/>
        <v>5.105296745373325E-2</v>
      </c>
    </row>
    <row r="86" spans="1:17" ht="12.95" customHeight="1" x14ac:dyDescent="0.2">
      <c r="A86" s="19" t="s">
        <v>91</v>
      </c>
      <c r="B86" s="120">
        <v>6</v>
      </c>
      <c r="C86" s="120">
        <v>2</v>
      </c>
      <c r="D86" s="239">
        <f t="shared" si="12"/>
        <v>8</v>
      </c>
      <c r="E86" s="154">
        <f t="shared" si="13"/>
        <v>0.30007501875468867</v>
      </c>
      <c r="F86" s="53">
        <v>3</v>
      </c>
      <c r="G86" s="18">
        <v>4</v>
      </c>
      <c r="H86" s="239">
        <f t="shared" si="14"/>
        <v>7</v>
      </c>
      <c r="I86" s="154">
        <f t="shared" si="15"/>
        <v>0.26717557251908397</v>
      </c>
      <c r="J86" s="120">
        <v>5</v>
      </c>
      <c r="K86" s="120">
        <v>4</v>
      </c>
      <c r="L86" s="18">
        <f t="shared" si="16"/>
        <v>9</v>
      </c>
      <c r="M86" s="154">
        <f t="shared" si="21"/>
        <v>0.35307963907414674</v>
      </c>
      <c r="N86" s="240">
        <f t="shared" si="17"/>
        <v>14</v>
      </c>
      <c r="O86" s="241">
        <f t="shared" si="18"/>
        <v>10</v>
      </c>
      <c r="P86" s="241">
        <f t="shared" si="19"/>
        <v>24</v>
      </c>
      <c r="Q86" s="242">
        <f t="shared" si="20"/>
        <v>0.3063178047223995</v>
      </c>
    </row>
    <row r="87" spans="1:17" ht="12.95" customHeight="1" x14ac:dyDescent="0.2">
      <c r="A87" s="19" t="s">
        <v>92</v>
      </c>
      <c r="B87" s="120">
        <v>2</v>
      </c>
      <c r="C87" s="120">
        <v>3</v>
      </c>
      <c r="D87" s="239">
        <f t="shared" si="12"/>
        <v>5</v>
      </c>
      <c r="E87" s="154">
        <f t="shared" si="13"/>
        <v>0.18754688672168043</v>
      </c>
      <c r="F87" s="53">
        <v>2</v>
      </c>
      <c r="G87" s="18" t="s">
        <v>117</v>
      </c>
      <c r="H87" s="239">
        <f t="shared" si="14"/>
        <v>2</v>
      </c>
      <c r="I87" s="154">
        <f t="shared" si="15"/>
        <v>7.6335877862595422E-2</v>
      </c>
      <c r="J87" s="120" t="s">
        <v>117</v>
      </c>
      <c r="K87" s="120">
        <v>1</v>
      </c>
      <c r="L87" s="18">
        <f t="shared" si="16"/>
        <v>1</v>
      </c>
      <c r="M87" s="154">
        <f t="shared" si="21"/>
        <v>3.9231071008238527E-2</v>
      </c>
      <c r="N87" s="240">
        <f t="shared" si="17"/>
        <v>4</v>
      </c>
      <c r="O87" s="241">
        <f t="shared" si="18"/>
        <v>4</v>
      </c>
      <c r="P87" s="241">
        <f t="shared" si="19"/>
        <v>8</v>
      </c>
      <c r="Q87" s="242">
        <f t="shared" si="20"/>
        <v>0.1021059349074665</v>
      </c>
    </row>
    <row r="88" spans="1:17" ht="12.95" customHeight="1" x14ac:dyDescent="0.2">
      <c r="A88" s="19" t="s">
        <v>93</v>
      </c>
      <c r="B88" s="120" t="s">
        <v>117</v>
      </c>
      <c r="C88" s="120" t="s">
        <v>117</v>
      </c>
      <c r="D88" s="239">
        <f t="shared" si="12"/>
        <v>0</v>
      </c>
      <c r="E88" s="154">
        <f t="shared" si="13"/>
        <v>0</v>
      </c>
      <c r="F88" s="53" t="s">
        <v>117</v>
      </c>
      <c r="G88" s="18">
        <v>1</v>
      </c>
      <c r="H88" s="239">
        <f t="shared" si="14"/>
        <v>1</v>
      </c>
      <c r="I88" s="154">
        <f t="shared" si="15"/>
        <v>3.8167938931297711E-2</v>
      </c>
      <c r="J88" s="120" t="s">
        <v>117</v>
      </c>
      <c r="K88" s="120" t="s">
        <v>117</v>
      </c>
      <c r="L88" s="18">
        <f t="shared" si="16"/>
        <v>0</v>
      </c>
      <c r="M88" s="154">
        <f t="shared" si="21"/>
        <v>0</v>
      </c>
      <c r="N88" s="240">
        <f t="shared" si="17"/>
        <v>0</v>
      </c>
      <c r="O88" s="241">
        <f t="shared" si="18"/>
        <v>1</v>
      </c>
      <c r="P88" s="241">
        <f t="shared" si="19"/>
        <v>1</v>
      </c>
      <c r="Q88" s="242">
        <f t="shared" si="20"/>
        <v>1.2763241863433313E-2</v>
      </c>
    </row>
    <row r="89" spans="1:17" ht="12.95" customHeight="1" x14ac:dyDescent="0.2">
      <c r="A89" s="19" t="s">
        <v>94</v>
      </c>
      <c r="B89" s="120">
        <v>0</v>
      </c>
      <c r="C89" s="120">
        <v>2</v>
      </c>
      <c r="D89" s="239">
        <f t="shared" si="12"/>
        <v>2</v>
      </c>
      <c r="E89" s="154">
        <f t="shared" si="13"/>
        <v>7.5018754688672168E-2</v>
      </c>
      <c r="F89" s="53" t="s">
        <v>117</v>
      </c>
      <c r="G89" s="18">
        <v>1</v>
      </c>
      <c r="H89" s="239">
        <f t="shared" si="14"/>
        <v>1</v>
      </c>
      <c r="I89" s="154">
        <f t="shared" si="15"/>
        <v>3.8167938931297711E-2</v>
      </c>
      <c r="J89" s="120" t="s">
        <v>117</v>
      </c>
      <c r="K89" s="120" t="s">
        <v>117</v>
      </c>
      <c r="L89" s="18">
        <f t="shared" si="16"/>
        <v>0</v>
      </c>
      <c r="M89" s="154">
        <f t="shared" si="21"/>
        <v>0</v>
      </c>
      <c r="N89" s="240">
        <f t="shared" si="17"/>
        <v>0</v>
      </c>
      <c r="O89" s="241">
        <f t="shared" si="18"/>
        <v>3</v>
      </c>
      <c r="P89" s="241">
        <f t="shared" si="19"/>
        <v>3</v>
      </c>
      <c r="Q89" s="242">
        <f t="shared" si="20"/>
        <v>3.8289725590299938E-2</v>
      </c>
    </row>
    <row r="90" spans="1:17" ht="12.95" customHeight="1" x14ac:dyDescent="0.2">
      <c r="A90" s="19" t="s">
        <v>96</v>
      </c>
      <c r="B90" s="120">
        <v>1</v>
      </c>
      <c r="C90" s="120">
        <v>14</v>
      </c>
      <c r="D90" s="239">
        <f t="shared" si="12"/>
        <v>15</v>
      </c>
      <c r="E90" s="154">
        <f t="shared" si="13"/>
        <v>0.56264066016504122</v>
      </c>
      <c r="F90" s="53">
        <v>4</v>
      </c>
      <c r="G90" s="18">
        <v>20</v>
      </c>
      <c r="H90" s="239">
        <f t="shared" si="14"/>
        <v>24</v>
      </c>
      <c r="I90" s="154">
        <f t="shared" si="15"/>
        <v>0.91603053435114501</v>
      </c>
      <c r="J90" s="120" t="s">
        <v>117</v>
      </c>
      <c r="K90" s="120">
        <v>9</v>
      </c>
      <c r="L90" s="18">
        <f t="shared" si="16"/>
        <v>9</v>
      </c>
      <c r="M90" s="154">
        <f t="shared" si="21"/>
        <v>0.35307963907414674</v>
      </c>
      <c r="N90" s="240">
        <f t="shared" si="17"/>
        <v>5</v>
      </c>
      <c r="O90" s="241">
        <f t="shared" si="18"/>
        <v>43</v>
      </c>
      <c r="P90" s="241">
        <f t="shared" si="19"/>
        <v>48</v>
      </c>
      <c r="Q90" s="242">
        <f t="shared" si="20"/>
        <v>0.612635609444799</v>
      </c>
    </row>
    <row r="91" spans="1:17" ht="12.95" customHeight="1" x14ac:dyDescent="0.2">
      <c r="A91" s="19" t="s">
        <v>97</v>
      </c>
      <c r="B91" s="53">
        <v>19</v>
      </c>
      <c r="C91" s="18">
        <v>151</v>
      </c>
      <c r="D91" s="239">
        <f t="shared" si="12"/>
        <v>170</v>
      </c>
      <c r="E91" s="154">
        <f t="shared" si="13"/>
        <v>6.3765941485371345</v>
      </c>
      <c r="F91" s="53">
        <v>23</v>
      </c>
      <c r="G91" s="18">
        <v>129</v>
      </c>
      <c r="H91" s="239">
        <f t="shared" si="14"/>
        <v>152</v>
      </c>
      <c r="I91" s="154">
        <f t="shared" si="15"/>
        <v>5.8015267175572518</v>
      </c>
      <c r="J91" s="120">
        <v>18</v>
      </c>
      <c r="K91" s="120">
        <v>75</v>
      </c>
      <c r="L91" s="18">
        <f t="shared" si="16"/>
        <v>93</v>
      </c>
      <c r="M91" s="154">
        <f t="shared" si="21"/>
        <v>3.6484896037661829</v>
      </c>
      <c r="N91" s="240">
        <f t="shared" si="17"/>
        <v>60</v>
      </c>
      <c r="O91" s="241">
        <f t="shared" si="18"/>
        <v>355</v>
      </c>
      <c r="P91" s="241">
        <f t="shared" si="19"/>
        <v>415</v>
      </c>
      <c r="Q91" s="242">
        <f t="shared" si="20"/>
        <v>5.2967453733248249</v>
      </c>
    </row>
    <row r="92" spans="1:17" ht="12.95" customHeight="1" x14ac:dyDescent="0.2">
      <c r="A92" s="19" t="s">
        <v>98</v>
      </c>
      <c r="B92" s="120">
        <v>1</v>
      </c>
      <c r="C92" s="120">
        <v>0</v>
      </c>
      <c r="D92" s="239">
        <f t="shared" si="12"/>
        <v>1</v>
      </c>
      <c r="E92" s="154">
        <f t="shared" si="13"/>
        <v>3.7509377344336084E-2</v>
      </c>
      <c r="F92" s="53">
        <v>1</v>
      </c>
      <c r="G92" s="18" t="s">
        <v>117</v>
      </c>
      <c r="H92" s="239">
        <f t="shared" si="14"/>
        <v>1</v>
      </c>
      <c r="I92" s="154">
        <f t="shared" si="15"/>
        <v>3.8167938931297711E-2</v>
      </c>
      <c r="J92" s="120">
        <v>1</v>
      </c>
      <c r="K92" s="120" t="s">
        <v>117</v>
      </c>
      <c r="L92" s="18">
        <f t="shared" si="16"/>
        <v>1</v>
      </c>
      <c r="M92" s="154">
        <f t="shared" si="21"/>
        <v>3.9231071008238527E-2</v>
      </c>
      <c r="N92" s="240">
        <f t="shared" si="17"/>
        <v>3</v>
      </c>
      <c r="O92" s="241">
        <f t="shared" si="18"/>
        <v>0</v>
      </c>
      <c r="P92" s="241">
        <f t="shared" si="19"/>
        <v>3</v>
      </c>
      <c r="Q92" s="242">
        <f t="shared" si="20"/>
        <v>3.8289725590299938E-2</v>
      </c>
    </row>
    <row r="93" spans="1:17" ht="12.95" customHeight="1" x14ac:dyDescent="0.2">
      <c r="A93" s="19" t="s">
        <v>100</v>
      </c>
      <c r="B93" s="120">
        <v>520</v>
      </c>
      <c r="C93" s="120">
        <v>350</v>
      </c>
      <c r="D93" s="239">
        <f t="shared" si="12"/>
        <v>870</v>
      </c>
      <c r="E93" s="154">
        <f t="shared" si="13"/>
        <v>32.633158289572393</v>
      </c>
      <c r="F93" s="53">
        <v>518</v>
      </c>
      <c r="G93" s="18">
        <v>373</v>
      </c>
      <c r="H93" s="239">
        <f t="shared" si="14"/>
        <v>891</v>
      </c>
      <c r="I93" s="154">
        <f t="shared" si="15"/>
        <v>34.007633587786259</v>
      </c>
      <c r="J93" s="120">
        <v>468</v>
      </c>
      <c r="K93" s="120">
        <v>472</v>
      </c>
      <c r="L93" s="18">
        <f t="shared" si="16"/>
        <v>940</v>
      </c>
      <c r="M93" s="154">
        <f t="shared" si="21"/>
        <v>36.877206747744211</v>
      </c>
      <c r="N93" s="240">
        <f t="shared" si="17"/>
        <v>1506</v>
      </c>
      <c r="O93" s="241">
        <f t="shared" si="18"/>
        <v>1195</v>
      </c>
      <c r="P93" s="241">
        <f t="shared" si="19"/>
        <v>2701</v>
      </c>
      <c r="Q93" s="242">
        <f t="shared" si="20"/>
        <v>34.473516273133377</v>
      </c>
    </row>
    <row r="94" spans="1:17" ht="12.95" customHeight="1" x14ac:dyDescent="0.2">
      <c r="A94" s="19" t="s">
        <v>101</v>
      </c>
      <c r="B94" s="120">
        <v>1</v>
      </c>
      <c r="C94" s="120">
        <v>9</v>
      </c>
      <c r="D94" s="239">
        <f t="shared" si="12"/>
        <v>10</v>
      </c>
      <c r="E94" s="154">
        <f t="shared" si="13"/>
        <v>0.37509377344336087</v>
      </c>
      <c r="F94" s="53">
        <v>3</v>
      </c>
      <c r="G94" s="18">
        <v>9</v>
      </c>
      <c r="H94" s="239">
        <f t="shared" si="14"/>
        <v>12</v>
      </c>
      <c r="I94" s="154">
        <f t="shared" si="15"/>
        <v>0.4580152671755725</v>
      </c>
      <c r="J94" s="120" t="s">
        <v>117</v>
      </c>
      <c r="K94" s="120">
        <v>6</v>
      </c>
      <c r="L94" s="18">
        <f t="shared" si="16"/>
        <v>6</v>
      </c>
      <c r="M94" s="154">
        <f t="shared" si="21"/>
        <v>0.23538642604943116</v>
      </c>
      <c r="N94" s="240">
        <f t="shared" si="17"/>
        <v>4</v>
      </c>
      <c r="O94" s="241">
        <f t="shared" si="18"/>
        <v>24</v>
      </c>
      <c r="P94" s="241">
        <f t="shared" si="19"/>
        <v>28</v>
      </c>
      <c r="Q94" s="242">
        <f t="shared" si="20"/>
        <v>0.35737077217613272</v>
      </c>
    </row>
    <row r="95" spans="1:17" ht="12.95" customHeight="1" x14ac:dyDescent="0.2">
      <c r="A95" s="19" t="s">
        <v>102</v>
      </c>
      <c r="B95" s="120">
        <v>2</v>
      </c>
      <c r="C95" s="120">
        <v>1</v>
      </c>
      <c r="D95" s="239">
        <f t="shared" si="12"/>
        <v>3</v>
      </c>
      <c r="E95" s="154">
        <f t="shared" si="13"/>
        <v>0.11252813203300825</v>
      </c>
      <c r="F95" s="53" t="s">
        <v>117</v>
      </c>
      <c r="G95" s="18">
        <v>1</v>
      </c>
      <c r="H95" s="239">
        <f t="shared" si="14"/>
        <v>1</v>
      </c>
      <c r="I95" s="154">
        <f t="shared" si="15"/>
        <v>3.8167938931297711E-2</v>
      </c>
      <c r="J95" s="120" t="s">
        <v>117</v>
      </c>
      <c r="K95" s="120" t="s">
        <v>117</v>
      </c>
      <c r="L95" s="18">
        <f t="shared" si="16"/>
        <v>0</v>
      </c>
      <c r="M95" s="154">
        <f t="shared" si="21"/>
        <v>0</v>
      </c>
      <c r="N95" s="240">
        <f t="shared" si="17"/>
        <v>2</v>
      </c>
      <c r="O95" s="241">
        <f t="shared" si="18"/>
        <v>2</v>
      </c>
      <c r="P95" s="241">
        <f t="shared" si="19"/>
        <v>4</v>
      </c>
      <c r="Q95" s="242">
        <f t="shared" si="20"/>
        <v>5.105296745373325E-2</v>
      </c>
    </row>
    <row r="96" spans="1:17" ht="12.95" customHeight="1" x14ac:dyDescent="0.2">
      <c r="A96" s="19" t="s">
        <v>103</v>
      </c>
      <c r="B96" s="120">
        <v>162</v>
      </c>
      <c r="C96" s="120">
        <v>157</v>
      </c>
      <c r="D96" s="239">
        <f t="shared" si="12"/>
        <v>319</v>
      </c>
      <c r="E96" s="154">
        <f t="shared" si="13"/>
        <v>11.965491372843211</v>
      </c>
      <c r="F96" s="53">
        <v>123</v>
      </c>
      <c r="G96" s="18">
        <v>194</v>
      </c>
      <c r="H96" s="239">
        <f t="shared" si="14"/>
        <v>317</v>
      </c>
      <c r="I96" s="154">
        <f t="shared" si="15"/>
        <v>12.099236641221374</v>
      </c>
      <c r="J96" s="120">
        <v>201</v>
      </c>
      <c r="K96" s="120">
        <v>271</v>
      </c>
      <c r="L96" s="18">
        <f t="shared" si="16"/>
        <v>472</v>
      </c>
      <c r="M96" s="154">
        <f t="shared" si="21"/>
        <v>18.517065515888582</v>
      </c>
      <c r="N96" s="240">
        <f t="shared" si="17"/>
        <v>486</v>
      </c>
      <c r="O96" s="241">
        <f t="shared" si="18"/>
        <v>622</v>
      </c>
      <c r="P96" s="241">
        <f t="shared" si="19"/>
        <v>1108</v>
      </c>
      <c r="Q96" s="242">
        <f t="shared" si="20"/>
        <v>14.141671984684109</v>
      </c>
    </row>
    <row r="97" spans="1:17" ht="12.95" customHeight="1" x14ac:dyDescent="0.2">
      <c r="A97" s="19" t="s">
        <v>111</v>
      </c>
      <c r="B97" s="120">
        <v>0</v>
      </c>
      <c r="C97" s="120">
        <v>1</v>
      </c>
      <c r="D97" s="239">
        <f t="shared" ref="D97:D98" si="22">SUM(B97:C97)</f>
        <v>1</v>
      </c>
      <c r="E97" s="154">
        <f t="shared" ref="E97:E98" si="23">D97*100/$D$99</f>
        <v>3.7509377344336084E-2</v>
      </c>
      <c r="F97" s="53" t="s">
        <v>117</v>
      </c>
      <c r="G97" s="18" t="s">
        <v>117</v>
      </c>
      <c r="H97" s="239">
        <f t="shared" ref="H97:H98" si="24">SUM(F97:G97)</f>
        <v>0</v>
      </c>
      <c r="I97" s="154">
        <f t="shared" ref="I97:I98" si="25">H97*100/$H$99</f>
        <v>0</v>
      </c>
      <c r="J97" s="120" t="s">
        <v>117</v>
      </c>
      <c r="K97" s="120">
        <v>2</v>
      </c>
      <c r="L97" s="18">
        <f t="shared" ref="L97:L98" si="26">SUM(J97:K97)</f>
        <v>2</v>
      </c>
      <c r="M97" s="154">
        <f t="shared" si="21"/>
        <v>7.8462142016477054E-2</v>
      </c>
      <c r="N97" s="240">
        <f t="shared" si="17"/>
        <v>0</v>
      </c>
      <c r="O97" s="241">
        <f t="shared" si="18"/>
        <v>3</v>
      </c>
      <c r="P97" s="241">
        <f t="shared" ref="P97:P98" si="27">SUM(N97,O97)</f>
        <v>3</v>
      </c>
      <c r="Q97" s="242">
        <f t="shared" ref="Q97:Q98" si="28">P97*100/P$99</f>
        <v>3.8289725590299938E-2</v>
      </c>
    </row>
    <row r="98" spans="1:17" ht="12.95" customHeight="1" thickBot="1" x14ac:dyDescent="0.25">
      <c r="A98" s="19" t="s">
        <v>105</v>
      </c>
      <c r="B98" s="120">
        <v>0</v>
      </c>
      <c r="C98" s="120">
        <v>1</v>
      </c>
      <c r="D98" s="239">
        <f t="shared" si="22"/>
        <v>1</v>
      </c>
      <c r="E98" s="154">
        <f t="shared" si="23"/>
        <v>3.7509377344336084E-2</v>
      </c>
      <c r="F98" s="53" t="s">
        <v>117</v>
      </c>
      <c r="G98" s="18">
        <v>2</v>
      </c>
      <c r="H98" s="239">
        <f t="shared" si="24"/>
        <v>2</v>
      </c>
      <c r="I98" s="154">
        <f t="shared" si="25"/>
        <v>7.6335877862595422E-2</v>
      </c>
      <c r="J98" s="120">
        <v>1</v>
      </c>
      <c r="K98" s="120">
        <v>3</v>
      </c>
      <c r="L98" s="18">
        <f t="shared" si="26"/>
        <v>4</v>
      </c>
      <c r="M98" s="154">
        <f t="shared" si="21"/>
        <v>0.15692428403295411</v>
      </c>
      <c r="N98" s="240">
        <f t="shared" si="17"/>
        <v>1</v>
      </c>
      <c r="O98" s="241">
        <f t="shared" si="18"/>
        <v>6</v>
      </c>
      <c r="P98" s="241">
        <f t="shared" si="27"/>
        <v>7</v>
      </c>
      <c r="Q98" s="242">
        <f t="shared" si="28"/>
        <v>8.9342693044033181E-2</v>
      </c>
    </row>
    <row r="99" spans="1:17" ht="12.95" customHeight="1" thickBot="1" x14ac:dyDescent="0.3">
      <c r="A99" s="244" t="s">
        <v>121</v>
      </c>
      <c r="B99" s="245">
        <f>SUM(B5:B98)</f>
        <v>1204</v>
      </c>
      <c r="C99" s="246">
        <f>SUM(C5:C98)</f>
        <v>1462</v>
      </c>
      <c r="D99" s="246">
        <f t="shared" ref="D99" si="29">SUM(B99:C99)</f>
        <v>2666</v>
      </c>
      <c r="E99" s="247">
        <f>SUM(E5:E98)</f>
        <v>100</v>
      </c>
      <c r="F99" s="245">
        <f>SUM(F5:F98)</f>
        <v>1194</v>
      </c>
      <c r="G99" s="246">
        <f>SUM(G5:G98)</f>
        <v>1426</v>
      </c>
      <c r="H99" s="246">
        <f>SUM(H5:H98)</f>
        <v>2620</v>
      </c>
      <c r="I99" s="247">
        <f>SUM(I5:I98)</f>
        <v>99.999999999999972</v>
      </c>
      <c r="J99" s="245">
        <f>SUM(J5:J98)</f>
        <v>1094</v>
      </c>
      <c r="K99" s="246">
        <f>SUM(K5:K98)</f>
        <v>1455</v>
      </c>
      <c r="L99" s="246">
        <f>SUM(L5:L98)</f>
        <v>2549</v>
      </c>
      <c r="M99" s="247">
        <f t="shared" si="21"/>
        <v>100</v>
      </c>
      <c r="N99" s="245">
        <f>SUM(B99,J99,F99)</f>
        <v>3492</v>
      </c>
      <c r="O99" s="246">
        <f>SUM(C99,K99,G99)</f>
        <v>4343</v>
      </c>
      <c r="P99" s="246">
        <f t="shared" ref="P99" si="30">SUM(N99,O99)</f>
        <v>7835</v>
      </c>
      <c r="Q99" s="247">
        <f>SUM(Q5:Q98)</f>
        <v>99.999999999999986</v>
      </c>
    </row>
    <row r="100" spans="1:17" ht="12.95" customHeight="1" x14ac:dyDescent="0.25">
      <c r="A100" s="269"/>
      <c r="B100" s="269"/>
      <c r="C100" s="269"/>
      <c r="D100" s="269"/>
      <c r="E100" s="269"/>
      <c r="F100" s="832"/>
      <c r="G100" s="832"/>
      <c r="H100" s="832"/>
      <c r="I100" s="845"/>
      <c r="J100" s="269"/>
      <c r="K100" s="269"/>
      <c r="L100" s="269"/>
      <c r="M100" s="269"/>
      <c r="N100" s="269"/>
      <c r="O100" s="269"/>
      <c r="P100" s="269"/>
      <c r="Q100" s="269"/>
    </row>
    <row r="101" spans="1:17" ht="12.95" customHeight="1" x14ac:dyDescent="0.25"/>
    <row r="102" spans="1:17" s="269" customFormat="1" ht="12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1:17" s="269" customFormat="1" ht="12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7" ht="12.75" customHeight="1" x14ac:dyDescent="0.25"/>
    <row r="105" spans="1:17" ht="12.75" customHeight="1" x14ac:dyDescent="0.25"/>
    <row r="106" spans="1:17" ht="12.75" customHeight="1" x14ac:dyDescent="0.25"/>
    <row r="107" spans="1:17" ht="12.75" customHeight="1" x14ac:dyDescent="0.25">
      <c r="O107" s="269"/>
    </row>
    <row r="108" spans="1:17" ht="12.75" customHeight="1" x14ac:dyDescent="0.25">
      <c r="O108" s="269"/>
    </row>
    <row r="109" spans="1:17" ht="12.75" customHeight="1" x14ac:dyDescent="0.25">
      <c r="O109" s="269"/>
    </row>
    <row r="110" spans="1:17" ht="12.75" customHeight="1" x14ac:dyDescent="0.25">
      <c r="O110" s="269"/>
    </row>
    <row r="111" spans="1:17" ht="12.75" customHeight="1" x14ac:dyDescent="0.25">
      <c r="O111" s="269"/>
    </row>
    <row r="112" spans="1:17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</sheetData>
  <sortState ref="A5:Q102">
    <sortCondition ref="A5:A102"/>
  </sortState>
  <mergeCells count="5">
    <mergeCell ref="A3:A4"/>
    <mergeCell ref="B3:E3"/>
    <mergeCell ref="N3:Q3"/>
    <mergeCell ref="F3:I3"/>
    <mergeCell ref="J3:M3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Footer>&amp;C&amp;8Urząd do Spraw Cudzoziemców
Biuro Szefa Urzędu, statystyki@udsc.gov.pl
ul. Koszykowa 16, 02-564 Warszawa, tel: (0 22) 601 43 55 , fax: (0 22) 601 74 22</oddFooter>
  </headerFooter>
  <rowBreaks count="1" manualBreakCount="1">
    <brk id="3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00B0F0"/>
  </sheetPr>
  <dimension ref="A1:G25"/>
  <sheetViews>
    <sheetView zoomScaleNormal="100" workbookViewId="0">
      <selection activeCell="I18" sqref="I18"/>
    </sheetView>
  </sheetViews>
  <sheetFormatPr defaultRowHeight="12" x14ac:dyDescent="0.2"/>
  <cols>
    <col min="1" max="1" width="32.7109375" style="41" customWidth="1"/>
    <col min="2" max="4" width="5.7109375" style="41" customWidth="1"/>
    <col min="5" max="5" width="6.5703125" style="41" customWidth="1"/>
    <col min="6" max="6" width="7.7109375" style="41" customWidth="1"/>
    <col min="7" max="249" width="9.140625" style="41"/>
    <col min="250" max="250" width="34.42578125" style="41" customWidth="1"/>
    <col min="251" max="253" width="5.7109375" style="41" customWidth="1"/>
    <col min="254" max="254" width="6.5703125" style="41" bestFit="1" customWidth="1"/>
    <col min="255" max="255" width="7.7109375" style="41" customWidth="1"/>
    <col min="256" max="256" width="9.140625" style="41"/>
    <col min="257" max="257" width="18.7109375" style="41" customWidth="1"/>
    <col min="258" max="505" width="9.140625" style="41"/>
    <col min="506" max="506" width="34.42578125" style="41" customWidth="1"/>
    <col min="507" max="509" width="5.7109375" style="41" customWidth="1"/>
    <col min="510" max="510" width="6.5703125" style="41" bestFit="1" customWidth="1"/>
    <col min="511" max="511" width="7.7109375" style="41" customWidth="1"/>
    <col min="512" max="512" width="9.140625" style="41"/>
    <col min="513" max="513" width="18.7109375" style="41" customWidth="1"/>
    <col min="514" max="761" width="9.140625" style="41"/>
    <col min="762" max="762" width="34.42578125" style="41" customWidth="1"/>
    <col min="763" max="765" width="5.7109375" style="41" customWidth="1"/>
    <col min="766" max="766" width="6.5703125" style="41" bestFit="1" customWidth="1"/>
    <col min="767" max="767" width="7.7109375" style="41" customWidth="1"/>
    <col min="768" max="768" width="9.140625" style="41"/>
    <col min="769" max="769" width="18.7109375" style="41" customWidth="1"/>
    <col min="770" max="1017" width="9.140625" style="41"/>
    <col min="1018" max="1018" width="34.42578125" style="41" customWidth="1"/>
    <col min="1019" max="1021" width="5.7109375" style="41" customWidth="1"/>
    <col min="1022" max="1022" width="6.5703125" style="41" bestFit="1" customWidth="1"/>
    <col min="1023" max="1023" width="7.7109375" style="41" customWidth="1"/>
    <col min="1024" max="1024" width="9.140625" style="41"/>
    <col min="1025" max="1025" width="18.7109375" style="41" customWidth="1"/>
    <col min="1026" max="1273" width="9.140625" style="41"/>
    <col min="1274" max="1274" width="34.42578125" style="41" customWidth="1"/>
    <col min="1275" max="1277" width="5.7109375" style="41" customWidth="1"/>
    <col min="1278" max="1278" width="6.5703125" style="41" bestFit="1" customWidth="1"/>
    <col min="1279" max="1279" width="7.7109375" style="41" customWidth="1"/>
    <col min="1280" max="1280" width="9.140625" style="41"/>
    <col min="1281" max="1281" width="18.7109375" style="41" customWidth="1"/>
    <col min="1282" max="1529" width="9.140625" style="41"/>
    <col min="1530" max="1530" width="34.42578125" style="41" customWidth="1"/>
    <col min="1531" max="1533" width="5.7109375" style="41" customWidth="1"/>
    <col min="1534" max="1534" width="6.5703125" style="41" bestFit="1" customWidth="1"/>
    <col min="1535" max="1535" width="7.7109375" style="41" customWidth="1"/>
    <col min="1536" max="1536" width="9.140625" style="41"/>
    <col min="1537" max="1537" width="18.7109375" style="41" customWidth="1"/>
    <col min="1538" max="1785" width="9.140625" style="41"/>
    <col min="1786" max="1786" width="34.42578125" style="41" customWidth="1"/>
    <col min="1787" max="1789" width="5.7109375" style="41" customWidth="1"/>
    <col min="1790" max="1790" width="6.5703125" style="41" bestFit="1" customWidth="1"/>
    <col min="1791" max="1791" width="7.7109375" style="41" customWidth="1"/>
    <col min="1792" max="1792" width="9.140625" style="41"/>
    <col min="1793" max="1793" width="18.7109375" style="41" customWidth="1"/>
    <col min="1794" max="2041" width="9.140625" style="41"/>
    <col min="2042" max="2042" width="34.42578125" style="41" customWidth="1"/>
    <col min="2043" max="2045" width="5.7109375" style="41" customWidth="1"/>
    <col min="2046" max="2046" width="6.5703125" style="41" bestFit="1" customWidth="1"/>
    <col min="2047" max="2047" width="7.7109375" style="41" customWidth="1"/>
    <col min="2048" max="2048" width="9.140625" style="41"/>
    <col min="2049" max="2049" width="18.7109375" style="41" customWidth="1"/>
    <col min="2050" max="2297" width="9.140625" style="41"/>
    <col min="2298" max="2298" width="34.42578125" style="41" customWidth="1"/>
    <col min="2299" max="2301" width="5.7109375" style="41" customWidth="1"/>
    <col min="2302" max="2302" width="6.5703125" style="41" bestFit="1" customWidth="1"/>
    <col min="2303" max="2303" width="7.7109375" style="41" customWidth="1"/>
    <col min="2304" max="2304" width="9.140625" style="41"/>
    <col min="2305" max="2305" width="18.7109375" style="41" customWidth="1"/>
    <col min="2306" max="2553" width="9.140625" style="41"/>
    <col min="2554" max="2554" width="34.42578125" style="41" customWidth="1"/>
    <col min="2555" max="2557" width="5.7109375" style="41" customWidth="1"/>
    <col min="2558" max="2558" width="6.5703125" style="41" bestFit="1" customWidth="1"/>
    <col min="2559" max="2559" width="7.7109375" style="41" customWidth="1"/>
    <col min="2560" max="2560" width="9.140625" style="41"/>
    <col min="2561" max="2561" width="18.7109375" style="41" customWidth="1"/>
    <col min="2562" max="2809" width="9.140625" style="41"/>
    <col min="2810" max="2810" width="34.42578125" style="41" customWidth="1"/>
    <col min="2811" max="2813" width="5.7109375" style="41" customWidth="1"/>
    <col min="2814" max="2814" width="6.5703125" style="41" bestFit="1" customWidth="1"/>
    <col min="2815" max="2815" width="7.7109375" style="41" customWidth="1"/>
    <col min="2816" max="2816" width="9.140625" style="41"/>
    <col min="2817" max="2817" width="18.7109375" style="41" customWidth="1"/>
    <col min="2818" max="3065" width="9.140625" style="41"/>
    <col min="3066" max="3066" width="34.42578125" style="41" customWidth="1"/>
    <col min="3067" max="3069" width="5.7109375" style="41" customWidth="1"/>
    <col min="3070" max="3070" width="6.5703125" style="41" bestFit="1" customWidth="1"/>
    <col min="3071" max="3071" width="7.7109375" style="41" customWidth="1"/>
    <col min="3072" max="3072" width="9.140625" style="41"/>
    <col min="3073" max="3073" width="18.7109375" style="41" customWidth="1"/>
    <col min="3074" max="3321" width="9.140625" style="41"/>
    <col min="3322" max="3322" width="34.42578125" style="41" customWidth="1"/>
    <col min="3323" max="3325" width="5.7109375" style="41" customWidth="1"/>
    <col min="3326" max="3326" width="6.5703125" style="41" bestFit="1" customWidth="1"/>
    <col min="3327" max="3327" width="7.7109375" style="41" customWidth="1"/>
    <col min="3328" max="3328" width="9.140625" style="41"/>
    <col min="3329" max="3329" width="18.7109375" style="41" customWidth="1"/>
    <col min="3330" max="3577" width="9.140625" style="41"/>
    <col min="3578" max="3578" width="34.42578125" style="41" customWidth="1"/>
    <col min="3579" max="3581" width="5.7109375" style="41" customWidth="1"/>
    <col min="3582" max="3582" width="6.5703125" style="41" bestFit="1" customWidth="1"/>
    <col min="3583" max="3583" width="7.7109375" style="41" customWidth="1"/>
    <col min="3584" max="3584" width="9.140625" style="41"/>
    <col min="3585" max="3585" width="18.7109375" style="41" customWidth="1"/>
    <col min="3586" max="3833" width="9.140625" style="41"/>
    <col min="3834" max="3834" width="34.42578125" style="41" customWidth="1"/>
    <col min="3835" max="3837" width="5.7109375" style="41" customWidth="1"/>
    <col min="3838" max="3838" width="6.5703125" style="41" bestFit="1" customWidth="1"/>
    <col min="3839" max="3839" width="7.7109375" style="41" customWidth="1"/>
    <col min="3840" max="3840" width="9.140625" style="41"/>
    <col min="3841" max="3841" width="18.7109375" style="41" customWidth="1"/>
    <col min="3842" max="4089" width="9.140625" style="41"/>
    <col min="4090" max="4090" width="34.42578125" style="41" customWidth="1"/>
    <col min="4091" max="4093" width="5.7109375" style="41" customWidth="1"/>
    <col min="4094" max="4094" width="6.5703125" style="41" bestFit="1" customWidth="1"/>
    <col min="4095" max="4095" width="7.7109375" style="41" customWidth="1"/>
    <col min="4096" max="4096" width="9.140625" style="41"/>
    <col min="4097" max="4097" width="18.7109375" style="41" customWidth="1"/>
    <col min="4098" max="4345" width="9.140625" style="41"/>
    <col min="4346" max="4346" width="34.42578125" style="41" customWidth="1"/>
    <col min="4347" max="4349" width="5.7109375" style="41" customWidth="1"/>
    <col min="4350" max="4350" width="6.5703125" style="41" bestFit="1" customWidth="1"/>
    <col min="4351" max="4351" width="7.7109375" style="41" customWidth="1"/>
    <col min="4352" max="4352" width="9.140625" style="41"/>
    <col min="4353" max="4353" width="18.7109375" style="41" customWidth="1"/>
    <col min="4354" max="4601" width="9.140625" style="41"/>
    <col min="4602" max="4602" width="34.42578125" style="41" customWidth="1"/>
    <col min="4603" max="4605" width="5.7109375" style="41" customWidth="1"/>
    <col min="4606" max="4606" width="6.5703125" style="41" bestFit="1" customWidth="1"/>
    <col min="4607" max="4607" width="7.7109375" style="41" customWidth="1"/>
    <col min="4608" max="4608" width="9.140625" style="41"/>
    <col min="4609" max="4609" width="18.7109375" style="41" customWidth="1"/>
    <col min="4610" max="4857" width="9.140625" style="41"/>
    <col min="4858" max="4858" width="34.42578125" style="41" customWidth="1"/>
    <col min="4859" max="4861" width="5.7109375" style="41" customWidth="1"/>
    <col min="4862" max="4862" width="6.5703125" style="41" bestFit="1" customWidth="1"/>
    <col min="4863" max="4863" width="7.7109375" style="41" customWidth="1"/>
    <col min="4864" max="4864" width="9.140625" style="41"/>
    <col min="4865" max="4865" width="18.7109375" style="41" customWidth="1"/>
    <col min="4866" max="5113" width="9.140625" style="41"/>
    <col min="5114" max="5114" width="34.42578125" style="41" customWidth="1"/>
    <col min="5115" max="5117" width="5.7109375" style="41" customWidth="1"/>
    <col min="5118" max="5118" width="6.5703125" style="41" bestFit="1" customWidth="1"/>
    <col min="5119" max="5119" width="7.7109375" style="41" customWidth="1"/>
    <col min="5120" max="5120" width="9.140625" style="41"/>
    <col min="5121" max="5121" width="18.7109375" style="41" customWidth="1"/>
    <col min="5122" max="5369" width="9.140625" style="41"/>
    <col min="5370" max="5370" width="34.42578125" style="41" customWidth="1"/>
    <col min="5371" max="5373" width="5.7109375" style="41" customWidth="1"/>
    <col min="5374" max="5374" width="6.5703125" style="41" bestFit="1" customWidth="1"/>
    <col min="5375" max="5375" width="7.7109375" style="41" customWidth="1"/>
    <col min="5376" max="5376" width="9.140625" style="41"/>
    <col min="5377" max="5377" width="18.7109375" style="41" customWidth="1"/>
    <col min="5378" max="5625" width="9.140625" style="41"/>
    <col min="5626" max="5626" width="34.42578125" style="41" customWidth="1"/>
    <col min="5627" max="5629" width="5.7109375" style="41" customWidth="1"/>
    <col min="5630" max="5630" width="6.5703125" style="41" bestFit="1" customWidth="1"/>
    <col min="5631" max="5631" width="7.7109375" style="41" customWidth="1"/>
    <col min="5632" max="5632" width="9.140625" style="41"/>
    <col min="5633" max="5633" width="18.7109375" style="41" customWidth="1"/>
    <col min="5634" max="5881" width="9.140625" style="41"/>
    <col min="5882" max="5882" width="34.42578125" style="41" customWidth="1"/>
    <col min="5883" max="5885" width="5.7109375" style="41" customWidth="1"/>
    <col min="5886" max="5886" width="6.5703125" style="41" bestFit="1" customWidth="1"/>
    <col min="5887" max="5887" width="7.7109375" style="41" customWidth="1"/>
    <col min="5888" max="5888" width="9.140625" style="41"/>
    <col min="5889" max="5889" width="18.7109375" style="41" customWidth="1"/>
    <col min="5890" max="6137" width="9.140625" style="41"/>
    <col min="6138" max="6138" width="34.42578125" style="41" customWidth="1"/>
    <col min="6139" max="6141" width="5.7109375" style="41" customWidth="1"/>
    <col min="6142" max="6142" width="6.5703125" style="41" bestFit="1" customWidth="1"/>
    <col min="6143" max="6143" width="7.7109375" style="41" customWidth="1"/>
    <col min="6144" max="6144" width="9.140625" style="41"/>
    <col min="6145" max="6145" width="18.7109375" style="41" customWidth="1"/>
    <col min="6146" max="6393" width="9.140625" style="41"/>
    <col min="6394" max="6394" width="34.42578125" style="41" customWidth="1"/>
    <col min="6395" max="6397" width="5.7109375" style="41" customWidth="1"/>
    <col min="6398" max="6398" width="6.5703125" style="41" bestFit="1" customWidth="1"/>
    <col min="6399" max="6399" width="7.7109375" style="41" customWidth="1"/>
    <col min="6400" max="6400" width="9.140625" style="41"/>
    <col min="6401" max="6401" width="18.7109375" style="41" customWidth="1"/>
    <col min="6402" max="6649" width="9.140625" style="41"/>
    <col min="6650" max="6650" width="34.42578125" style="41" customWidth="1"/>
    <col min="6651" max="6653" width="5.7109375" style="41" customWidth="1"/>
    <col min="6654" max="6654" width="6.5703125" style="41" bestFit="1" customWidth="1"/>
    <col min="6655" max="6655" width="7.7109375" style="41" customWidth="1"/>
    <col min="6656" max="6656" width="9.140625" style="41"/>
    <col min="6657" max="6657" width="18.7109375" style="41" customWidth="1"/>
    <col min="6658" max="6905" width="9.140625" style="41"/>
    <col min="6906" max="6906" width="34.42578125" style="41" customWidth="1"/>
    <col min="6907" max="6909" width="5.7109375" style="41" customWidth="1"/>
    <col min="6910" max="6910" width="6.5703125" style="41" bestFit="1" customWidth="1"/>
    <col min="6911" max="6911" width="7.7109375" style="41" customWidth="1"/>
    <col min="6912" max="6912" width="9.140625" style="41"/>
    <col min="6913" max="6913" width="18.7109375" style="41" customWidth="1"/>
    <col min="6914" max="7161" width="9.140625" style="41"/>
    <col min="7162" max="7162" width="34.42578125" style="41" customWidth="1"/>
    <col min="7163" max="7165" width="5.7109375" style="41" customWidth="1"/>
    <col min="7166" max="7166" width="6.5703125" style="41" bestFit="1" customWidth="1"/>
    <col min="7167" max="7167" width="7.7109375" style="41" customWidth="1"/>
    <col min="7168" max="7168" width="9.140625" style="41"/>
    <col min="7169" max="7169" width="18.7109375" style="41" customWidth="1"/>
    <col min="7170" max="7417" width="9.140625" style="41"/>
    <col min="7418" max="7418" width="34.42578125" style="41" customWidth="1"/>
    <col min="7419" max="7421" width="5.7109375" style="41" customWidth="1"/>
    <col min="7422" max="7422" width="6.5703125" style="41" bestFit="1" customWidth="1"/>
    <col min="7423" max="7423" width="7.7109375" style="41" customWidth="1"/>
    <col min="7424" max="7424" width="9.140625" style="41"/>
    <col min="7425" max="7425" width="18.7109375" style="41" customWidth="1"/>
    <col min="7426" max="7673" width="9.140625" style="41"/>
    <col min="7674" max="7674" width="34.42578125" style="41" customWidth="1"/>
    <col min="7675" max="7677" width="5.7109375" style="41" customWidth="1"/>
    <col min="7678" max="7678" width="6.5703125" style="41" bestFit="1" customWidth="1"/>
    <col min="7679" max="7679" width="7.7109375" style="41" customWidth="1"/>
    <col min="7680" max="7680" width="9.140625" style="41"/>
    <col min="7681" max="7681" width="18.7109375" style="41" customWidth="1"/>
    <col min="7682" max="7929" width="9.140625" style="41"/>
    <col min="7930" max="7930" width="34.42578125" style="41" customWidth="1"/>
    <col min="7931" max="7933" width="5.7109375" style="41" customWidth="1"/>
    <col min="7934" max="7934" width="6.5703125" style="41" bestFit="1" customWidth="1"/>
    <col min="7935" max="7935" width="7.7109375" style="41" customWidth="1"/>
    <col min="7936" max="7936" width="9.140625" style="41"/>
    <col min="7937" max="7937" width="18.7109375" style="41" customWidth="1"/>
    <col min="7938" max="8185" width="9.140625" style="41"/>
    <col min="8186" max="8186" width="34.42578125" style="41" customWidth="1"/>
    <col min="8187" max="8189" width="5.7109375" style="41" customWidth="1"/>
    <col min="8190" max="8190" width="6.5703125" style="41" bestFit="1" customWidth="1"/>
    <col min="8191" max="8191" width="7.7109375" style="41" customWidth="1"/>
    <col min="8192" max="8192" width="9.140625" style="41"/>
    <col min="8193" max="8193" width="18.7109375" style="41" customWidth="1"/>
    <col min="8194" max="8441" width="9.140625" style="41"/>
    <col min="8442" max="8442" width="34.42578125" style="41" customWidth="1"/>
    <col min="8443" max="8445" width="5.7109375" style="41" customWidth="1"/>
    <col min="8446" max="8446" width="6.5703125" style="41" bestFit="1" customWidth="1"/>
    <col min="8447" max="8447" width="7.7109375" style="41" customWidth="1"/>
    <col min="8448" max="8448" width="9.140625" style="41"/>
    <col min="8449" max="8449" width="18.7109375" style="41" customWidth="1"/>
    <col min="8450" max="8697" width="9.140625" style="41"/>
    <col min="8698" max="8698" width="34.42578125" style="41" customWidth="1"/>
    <col min="8699" max="8701" width="5.7109375" style="41" customWidth="1"/>
    <col min="8702" max="8702" width="6.5703125" style="41" bestFit="1" customWidth="1"/>
    <col min="8703" max="8703" width="7.7109375" style="41" customWidth="1"/>
    <col min="8704" max="8704" width="9.140625" style="41"/>
    <col min="8705" max="8705" width="18.7109375" style="41" customWidth="1"/>
    <col min="8706" max="8953" width="9.140625" style="41"/>
    <col min="8954" max="8954" width="34.42578125" style="41" customWidth="1"/>
    <col min="8955" max="8957" width="5.7109375" style="41" customWidth="1"/>
    <col min="8958" max="8958" width="6.5703125" style="41" bestFit="1" customWidth="1"/>
    <col min="8959" max="8959" width="7.7109375" style="41" customWidth="1"/>
    <col min="8960" max="8960" width="9.140625" style="41"/>
    <col min="8961" max="8961" width="18.7109375" style="41" customWidth="1"/>
    <col min="8962" max="9209" width="9.140625" style="41"/>
    <col min="9210" max="9210" width="34.42578125" style="41" customWidth="1"/>
    <col min="9211" max="9213" width="5.7109375" style="41" customWidth="1"/>
    <col min="9214" max="9214" width="6.5703125" style="41" bestFit="1" customWidth="1"/>
    <col min="9215" max="9215" width="7.7109375" style="41" customWidth="1"/>
    <col min="9216" max="9216" width="9.140625" style="41"/>
    <col min="9217" max="9217" width="18.7109375" style="41" customWidth="1"/>
    <col min="9218" max="9465" width="9.140625" style="41"/>
    <col min="9466" max="9466" width="34.42578125" style="41" customWidth="1"/>
    <col min="9467" max="9469" width="5.7109375" style="41" customWidth="1"/>
    <col min="9470" max="9470" width="6.5703125" style="41" bestFit="1" customWidth="1"/>
    <col min="9471" max="9471" width="7.7109375" style="41" customWidth="1"/>
    <col min="9472" max="9472" width="9.140625" style="41"/>
    <col min="9473" max="9473" width="18.7109375" style="41" customWidth="1"/>
    <col min="9474" max="9721" width="9.140625" style="41"/>
    <col min="9722" max="9722" width="34.42578125" style="41" customWidth="1"/>
    <col min="9723" max="9725" width="5.7109375" style="41" customWidth="1"/>
    <col min="9726" max="9726" width="6.5703125" style="41" bestFit="1" customWidth="1"/>
    <col min="9727" max="9727" width="7.7109375" style="41" customWidth="1"/>
    <col min="9728" max="9728" width="9.140625" style="41"/>
    <col min="9729" max="9729" width="18.7109375" style="41" customWidth="1"/>
    <col min="9730" max="9977" width="9.140625" style="41"/>
    <col min="9978" max="9978" width="34.42578125" style="41" customWidth="1"/>
    <col min="9979" max="9981" width="5.7109375" style="41" customWidth="1"/>
    <col min="9982" max="9982" width="6.5703125" style="41" bestFit="1" customWidth="1"/>
    <col min="9983" max="9983" width="7.7109375" style="41" customWidth="1"/>
    <col min="9984" max="9984" width="9.140625" style="41"/>
    <col min="9985" max="9985" width="18.7109375" style="41" customWidth="1"/>
    <col min="9986" max="10233" width="9.140625" style="41"/>
    <col min="10234" max="10234" width="34.42578125" style="41" customWidth="1"/>
    <col min="10235" max="10237" width="5.7109375" style="41" customWidth="1"/>
    <col min="10238" max="10238" width="6.5703125" style="41" bestFit="1" customWidth="1"/>
    <col min="10239" max="10239" width="7.7109375" style="41" customWidth="1"/>
    <col min="10240" max="10240" width="9.140625" style="41"/>
    <col min="10241" max="10241" width="18.7109375" style="41" customWidth="1"/>
    <col min="10242" max="10489" width="9.140625" style="41"/>
    <col min="10490" max="10490" width="34.42578125" style="41" customWidth="1"/>
    <col min="10491" max="10493" width="5.7109375" style="41" customWidth="1"/>
    <col min="10494" max="10494" width="6.5703125" style="41" bestFit="1" customWidth="1"/>
    <col min="10495" max="10495" width="7.7109375" style="41" customWidth="1"/>
    <col min="10496" max="10496" width="9.140625" style="41"/>
    <col min="10497" max="10497" width="18.7109375" style="41" customWidth="1"/>
    <col min="10498" max="10745" width="9.140625" style="41"/>
    <col min="10746" max="10746" width="34.42578125" style="41" customWidth="1"/>
    <col min="10747" max="10749" width="5.7109375" style="41" customWidth="1"/>
    <col min="10750" max="10750" width="6.5703125" style="41" bestFit="1" customWidth="1"/>
    <col min="10751" max="10751" width="7.7109375" style="41" customWidth="1"/>
    <col min="10752" max="10752" width="9.140625" style="41"/>
    <col min="10753" max="10753" width="18.7109375" style="41" customWidth="1"/>
    <col min="10754" max="11001" width="9.140625" style="41"/>
    <col min="11002" max="11002" width="34.42578125" style="41" customWidth="1"/>
    <col min="11003" max="11005" width="5.7109375" style="41" customWidth="1"/>
    <col min="11006" max="11006" width="6.5703125" style="41" bestFit="1" customWidth="1"/>
    <col min="11007" max="11007" width="7.7109375" style="41" customWidth="1"/>
    <col min="11008" max="11008" width="9.140625" style="41"/>
    <col min="11009" max="11009" width="18.7109375" style="41" customWidth="1"/>
    <col min="11010" max="11257" width="9.140625" style="41"/>
    <col min="11258" max="11258" width="34.42578125" style="41" customWidth="1"/>
    <col min="11259" max="11261" width="5.7109375" style="41" customWidth="1"/>
    <col min="11262" max="11262" width="6.5703125" style="41" bestFit="1" customWidth="1"/>
    <col min="11263" max="11263" width="7.7109375" style="41" customWidth="1"/>
    <col min="11264" max="11264" width="9.140625" style="41"/>
    <col min="11265" max="11265" width="18.7109375" style="41" customWidth="1"/>
    <col min="11266" max="11513" width="9.140625" style="41"/>
    <col min="11514" max="11514" width="34.42578125" style="41" customWidth="1"/>
    <col min="11515" max="11517" width="5.7109375" style="41" customWidth="1"/>
    <col min="11518" max="11518" width="6.5703125" style="41" bestFit="1" customWidth="1"/>
    <col min="11519" max="11519" width="7.7109375" style="41" customWidth="1"/>
    <col min="11520" max="11520" width="9.140625" style="41"/>
    <col min="11521" max="11521" width="18.7109375" style="41" customWidth="1"/>
    <col min="11522" max="11769" width="9.140625" style="41"/>
    <col min="11770" max="11770" width="34.42578125" style="41" customWidth="1"/>
    <col min="11771" max="11773" width="5.7109375" style="41" customWidth="1"/>
    <col min="11774" max="11774" width="6.5703125" style="41" bestFit="1" customWidth="1"/>
    <col min="11775" max="11775" width="7.7109375" style="41" customWidth="1"/>
    <col min="11776" max="11776" width="9.140625" style="41"/>
    <col min="11777" max="11777" width="18.7109375" style="41" customWidth="1"/>
    <col min="11778" max="12025" width="9.140625" style="41"/>
    <col min="12026" max="12026" width="34.42578125" style="41" customWidth="1"/>
    <col min="12027" max="12029" width="5.7109375" style="41" customWidth="1"/>
    <col min="12030" max="12030" width="6.5703125" style="41" bestFit="1" customWidth="1"/>
    <col min="12031" max="12031" width="7.7109375" style="41" customWidth="1"/>
    <col min="12032" max="12032" width="9.140625" style="41"/>
    <col min="12033" max="12033" width="18.7109375" style="41" customWidth="1"/>
    <col min="12034" max="12281" width="9.140625" style="41"/>
    <col min="12282" max="12282" width="34.42578125" style="41" customWidth="1"/>
    <col min="12283" max="12285" width="5.7109375" style="41" customWidth="1"/>
    <col min="12286" max="12286" width="6.5703125" style="41" bestFit="1" customWidth="1"/>
    <col min="12287" max="12287" width="7.7109375" style="41" customWidth="1"/>
    <col min="12288" max="12288" width="9.140625" style="41"/>
    <col min="12289" max="12289" width="18.7109375" style="41" customWidth="1"/>
    <col min="12290" max="12537" width="9.140625" style="41"/>
    <col min="12538" max="12538" width="34.42578125" style="41" customWidth="1"/>
    <col min="12539" max="12541" width="5.7109375" style="41" customWidth="1"/>
    <col min="12542" max="12542" width="6.5703125" style="41" bestFit="1" customWidth="1"/>
    <col min="12543" max="12543" width="7.7109375" style="41" customWidth="1"/>
    <col min="12544" max="12544" width="9.140625" style="41"/>
    <col min="12545" max="12545" width="18.7109375" style="41" customWidth="1"/>
    <col min="12546" max="12793" width="9.140625" style="41"/>
    <col min="12794" max="12794" width="34.42578125" style="41" customWidth="1"/>
    <col min="12795" max="12797" width="5.7109375" style="41" customWidth="1"/>
    <col min="12798" max="12798" width="6.5703125" style="41" bestFit="1" customWidth="1"/>
    <col min="12799" max="12799" width="7.7109375" style="41" customWidth="1"/>
    <col min="12800" max="12800" width="9.140625" style="41"/>
    <col min="12801" max="12801" width="18.7109375" style="41" customWidth="1"/>
    <col min="12802" max="13049" width="9.140625" style="41"/>
    <col min="13050" max="13050" width="34.42578125" style="41" customWidth="1"/>
    <col min="13051" max="13053" width="5.7109375" style="41" customWidth="1"/>
    <col min="13054" max="13054" width="6.5703125" style="41" bestFit="1" customWidth="1"/>
    <col min="13055" max="13055" width="7.7109375" style="41" customWidth="1"/>
    <col min="13056" max="13056" width="9.140625" style="41"/>
    <col min="13057" max="13057" width="18.7109375" style="41" customWidth="1"/>
    <col min="13058" max="13305" width="9.140625" style="41"/>
    <col min="13306" max="13306" width="34.42578125" style="41" customWidth="1"/>
    <col min="13307" max="13309" width="5.7109375" style="41" customWidth="1"/>
    <col min="13310" max="13310" width="6.5703125" style="41" bestFit="1" customWidth="1"/>
    <col min="13311" max="13311" width="7.7109375" style="41" customWidth="1"/>
    <col min="13312" max="13312" width="9.140625" style="41"/>
    <col min="13313" max="13313" width="18.7109375" style="41" customWidth="1"/>
    <col min="13314" max="13561" width="9.140625" style="41"/>
    <col min="13562" max="13562" width="34.42578125" style="41" customWidth="1"/>
    <col min="13563" max="13565" width="5.7109375" style="41" customWidth="1"/>
    <col min="13566" max="13566" width="6.5703125" style="41" bestFit="1" customWidth="1"/>
    <col min="13567" max="13567" width="7.7109375" style="41" customWidth="1"/>
    <col min="13568" max="13568" width="9.140625" style="41"/>
    <col min="13569" max="13569" width="18.7109375" style="41" customWidth="1"/>
    <col min="13570" max="13817" width="9.140625" style="41"/>
    <col min="13818" max="13818" width="34.42578125" style="41" customWidth="1"/>
    <col min="13819" max="13821" width="5.7109375" style="41" customWidth="1"/>
    <col min="13822" max="13822" width="6.5703125" style="41" bestFit="1" customWidth="1"/>
    <col min="13823" max="13823" width="7.7109375" style="41" customWidth="1"/>
    <col min="13824" max="13824" width="9.140625" style="41"/>
    <col min="13825" max="13825" width="18.7109375" style="41" customWidth="1"/>
    <col min="13826" max="14073" width="9.140625" style="41"/>
    <col min="14074" max="14074" width="34.42578125" style="41" customWidth="1"/>
    <col min="14075" max="14077" width="5.7109375" style="41" customWidth="1"/>
    <col min="14078" max="14078" width="6.5703125" style="41" bestFit="1" customWidth="1"/>
    <col min="14079" max="14079" width="7.7109375" style="41" customWidth="1"/>
    <col min="14080" max="14080" width="9.140625" style="41"/>
    <col min="14081" max="14081" width="18.7109375" style="41" customWidth="1"/>
    <col min="14082" max="14329" width="9.140625" style="41"/>
    <col min="14330" max="14330" width="34.42578125" style="41" customWidth="1"/>
    <col min="14331" max="14333" width="5.7109375" style="41" customWidth="1"/>
    <col min="14334" max="14334" width="6.5703125" style="41" bestFit="1" customWidth="1"/>
    <col min="14335" max="14335" width="7.7109375" style="41" customWidth="1"/>
    <col min="14336" max="14336" width="9.140625" style="41"/>
    <col min="14337" max="14337" width="18.7109375" style="41" customWidth="1"/>
    <col min="14338" max="14585" width="9.140625" style="41"/>
    <col min="14586" max="14586" width="34.42578125" style="41" customWidth="1"/>
    <col min="14587" max="14589" width="5.7109375" style="41" customWidth="1"/>
    <col min="14590" max="14590" width="6.5703125" style="41" bestFit="1" customWidth="1"/>
    <col min="14591" max="14591" width="7.7109375" style="41" customWidth="1"/>
    <col min="14592" max="14592" width="9.140625" style="41"/>
    <col min="14593" max="14593" width="18.7109375" style="41" customWidth="1"/>
    <col min="14594" max="14841" width="9.140625" style="41"/>
    <col min="14842" max="14842" width="34.42578125" style="41" customWidth="1"/>
    <col min="14843" max="14845" width="5.7109375" style="41" customWidth="1"/>
    <col min="14846" max="14846" width="6.5703125" style="41" bestFit="1" customWidth="1"/>
    <col min="14847" max="14847" width="7.7109375" style="41" customWidth="1"/>
    <col min="14848" max="14848" width="9.140625" style="41"/>
    <col min="14849" max="14849" width="18.7109375" style="41" customWidth="1"/>
    <col min="14850" max="15097" width="9.140625" style="41"/>
    <col min="15098" max="15098" width="34.42578125" style="41" customWidth="1"/>
    <col min="15099" max="15101" width="5.7109375" style="41" customWidth="1"/>
    <col min="15102" max="15102" width="6.5703125" style="41" bestFit="1" customWidth="1"/>
    <col min="15103" max="15103" width="7.7109375" style="41" customWidth="1"/>
    <col min="15104" max="15104" width="9.140625" style="41"/>
    <col min="15105" max="15105" width="18.7109375" style="41" customWidth="1"/>
    <col min="15106" max="15353" width="9.140625" style="41"/>
    <col min="15354" max="15354" width="34.42578125" style="41" customWidth="1"/>
    <col min="15355" max="15357" width="5.7109375" style="41" customWidth="1"/>
    <col min="15358" max="15358" width="6.5703125" style="41" bestFit="1" customWidth="1"/>
    <col min="15359" max="15359" width="7.7109375" style="41" customWidth="1"/>
    <col min="15360" max="15360" width="9.140625" style="41"/>
    <col min="15361" max="15361" width="18.7109375" style="41" customWidth="1"/>
    <col min="15362" max="15609" width="9.140625" style="41"/>
    <col min="15610" max="15610" width="34.42578125" style="41" customWidth="1"/>
    <col min="15611" max="15613" width="5.7109375" style="41" customWidth="1"/>
    <col min="15614" max="15614" width="6.5703125" style="41" bestFit="1" customWidth="1"/>
    <col min="15615" max="15615" width="7.7109375" style="41" customWidth="1"/>
    <col min="15616" max="15616" width="9.140625" style="41"/>
    <col min="15617" max="15617" width="18.7109375" style="41" customWidth="1"/>
    <col min="15618" max="15865" width="9.140625" style="41"/>
    <col min="15866" max="15866" width="34.42578125" style="41" customWidth="1"/>
    <col min="15867" max="15869" width="5.7109375" style="41" customWidth="1"/>
    <col min="15870" max="15870" width="6.5703125" style="41" bestFit="1" customWidth="1"/>
    <col min="15871" max="15871" width="7.7109375" style="41" customWidth="1"/>
    <col min="15872" max="15872" width="9.140625" style="41"/>
    <col min="15873" max="15873" width="18.7109375" style="41" customWidth="1"/>
    <col min="15874" max="16121" width="9.140625" style="41"/>
    <col min="16122" max="16122" width="34.42578125" style="41" customWidth="1"/>
    <col min="16123" max="16125" width="5.7109375" style="41" customWidth="1"/>
    <col min="16126" max="16126" width="6.5703125" style="41" bestFit="1" customWidth="1"/>
    <col min="16127" max="16127" width="7.7109375" style="41" customWidth="1"/>
    <col min="16128" max="16128" width="9.140625" style="41"/>
    <col min="16129" max="16129" width="18.7109375" style="41" customWidth="1"/>
    <col min="16130" max="16384" width="9.140625" style="41"/>
  </cols>
  <sheetData>
    <row r="1" spans="1:7" s="34" customFormat="1" x14ac:dyDescent="0.25">
      <c r="A1" s="1280" t="s">
        <v>439</v>
      </c>
      <c r="B1" s="1281"/>
      <c r="C1" s="1281"/>
      <c r="D1" s="1281"/>
      <c r="E1" s="1281"/>
      <c r="F1" s="1281"/>
      <c r="G1" s="1281"/>
    </row>
    <row r="2" spans="1:7" s="34" customFormat="1" x14ac:dyDescent="0.25">
      <c r="A2" s="501" t="s">
        <v>277</v>
      </c>
      <c r="B2" s="502"/>
      <c r="C2" s="502"/>
      <c r="D2" s="502"/>
      <c r="E2" s="502"/>
      <c r="F2" s="502"/>
      <c r="G2" s="502"/>
    </row>
    <row r="3" spans="1:7" s="34" customFormat="1" x14ac:dyDescent="0.2">
      <c r="A3" s="841"/>
      <c r="B3" s="502"/>
      <c r="C3" s="502"/>
      <c r="D3" s="502"/>
      <c r="E3" s="502"/>
      <c r="F3" s="502"/>
      <c r="G3" s="502"/>
    </row>
    <row r="4" spans="1:7" s="34" customFormat="1" x14ac:dyDescent="0.25">
      <c r="A4" s="501"/>
      <c r="B4" s="502"/>
      <c r="C4" s="502"/>
      <c r="D4" s="502"/>
      <c r="E4" s="502"/>
      <c r="F4" s="502"/>
      <c r="G4" s="502"/>
    </row>
    <row r="5" spans="1:7" s="34" customFormat="1" x14ac:dyDescent="0.25">
      <c r="A5" s="501"/>
      <c r="B5" s="502"/>
      <c r="C5" s="502"/>
      <c r="D5" s="502"/>
      <c r="E5" s="502"/>
      <c r="F5" s="502"/>
      <c r="G5" s="502"/>
    </row>
    <row r="6" spans="1:7" s="34" customFormat="1" ht="12.75" thickBot="1" x14ac:dyDescent="0.3"/>
    <row r="7" spans="1:7" s="34" customFormat="1" ht="24.75" thickBot="1" x14ac:dyDescent="0.3">
      <c r="A7" s="919" t="s">
        <v>148</v>
      </c>
      <c r="B7" s="920">
        <v>2014</v>
      </c>
      <c r="C7" s="921">
        <f>B7+1</f>
        <v>2015</v>
      </c>
      <c r="D7" s="921">
        <v>2016</v>
      </c>
      <c r="E7" s="922" t="s">
        <v>118</v>
      </c>
      <c r="F7" s="923" t="s">
        <v>120</v>
      </c>
    </row>
    <row r="8" spans="1:7" s="34" customFormat="1" x14ac:dyDescent="0.25">
      <c r="A8" s="916" t="s">
        <v>321</v>
      </c>
      <c r="B8" s="407">
        <v>226</v>
      </c>
      <c r="C8" s="917">
        <v>187</v>
      </c>
      <c r="D8" s="917">
        <f>VLOOKUP(A8,'[1]Tab. 18'!$B$9:$C$25,2,FALSE)</f>
        <v>165</v>
      </c>
      <c r="E8" s="918">
        <f>SUM(B8:D8)</f>
        <v>578</v>
      </c>
      <c r="F8" s="545">
        <f t="shared" ref="F8:F17" si="0">E8*100/E$24</f>
        <v>7.3771537970644543</v>
      </c>
    </row>
    <row r="9" spans="1:7" s="34" customFormat="1" x14ac:dyDescent="0.25">
      <c r="A9" s="573" t="s">
        <v>322</v>
      </c>
      <c r="B9" s="93">
        <v>34</v>
      </c>
      <c r="C9" s="405">
        <v>34</v>
      </c>
      <c r="D9" s="405">
        <f>VLOOKUP(A9,'[1]Tab. 18'!$B$9:$C$25,2,FALSE)</f>
        <v>36</v>
      </c>
      <c r="E9" s="574">
        <f t="shared" ref="E9:E22" si="1">SUM(B9:D9)</f>
        <v>104</v>
      </c>
      <c r="F9" s="547">
        <f t="shared" si="0"/>
        <v>1.3273771537970644</v>
      </c>
    </row>
    <row r="10" spans="1:7" s="34" customFormat="1" x14ac:dyDescent="0.25">
      <c r="A10" s="573" t="s">
        <v>263</v>
      </c>
      <c r="B10" s="93">
        <v>68</v>
      </c>
      <c r="C10" s="405">
        <v>55</v>
      </c>
      <c r="D10" s="405">
        <f>VLOOKUP(A10,'[1]Tab. 18'!$B$9:$C$25,2,FALSE)</f>
        <v>44</v>
      </c>
      <c r="E10" s="574">
        <f t="shared" si="1"/>
        <v>167</v>
      </c>
      <c r="F10" s="547">
        <f t="shared" si="0"/>
        <v>2.1314613911933633</v>
      </c>
    </row>
    <row r="11" spans="1:7" s="34" customFormat="1" x14ac:dyDescent="0.25">
      <c r="A11" s="573" t="s">
        <v>323</v>
      </c>
      <c r="B11" s="93">
        <v>66</v>
      </c>
      <c r="C11" s="405">
        <v>46</v>
      </c>
      <c r="D11" s="405">
        <f>VLOOKUP(A11,'[1]Tab. 18'!$B$9:$C$25,2,FALSE)</f>
        <v>46</v>
      </c>
      <c r="E11" s="574">
        <f t="shared" si="1"/>
        <v>158</v>
      </c>
      <c r="F11" s="547">
        <f t="shared" si="0"/>
        <v>2.0165922144224635</v>
      </c>
    </row>
    <row r="12" spans="1:7" s="34" customFormat="1" x14ac:dyDescent="0.25">
      <c r="A12" s="573" t="s">
        <v>264</v>
      </c>
      <c r="B12" s="93">
        <v>157</v>
      </c>
      <c r="C12" s="405">
        <v>144</v>
      </c>
      <c r="D12" s="405">
        <f>VLOOKUP(A12,'[1]Tab. 18'!$B$9:$C$25,2,FALSE)</f>
        <v>127</v>
      </c>
      <c r="E12" s="574">
        <f t="shared" si="1"/>
        <v>428</v>
      </c>
      <c r="F12" s="547">
        <f t="shared" si="0"/>
        <v>5.4626675175494572</v>
      </c>
    </row>
    <row r="13" spans="1:7" s="34" customFormat="1" x14ac:dyDescent="0.25">
      <c r="A13" s="573" t="s">
        <v>324</v>
      </c>
      <c r="B13" s="93">
        <v>179</v>
      </c>
      <c r="C13" s="405">
        <v>184</v>
      </c>
      <c r="D13" s="405">
        <f>VLOOKUP(A13,'[1]Tab. 18'!$B$9:$C$25,2,FALSE)</f>
        <v>168</v>
      </c>
      <c r="E13" s="574">
        <f t="shared" si="1"/>
        <v>531</v>
      </c>
      <c r="F13" s="547">
        <f t="shared" si="0"/>
        <v>6.7772814294830885</v>
      </c>
    </row>
    <row r="14" spans="1:7" s="34" customFormat="1" x14ac:dyDescent="0.25">
      <c r="A14" s="573" t="s">
        <v>325</v>
      </c>
      <c r="B14" s="93">
        <v>1372</v>
      </c>
      <c r="C14" s="405">
        <v>1412</v>
      </c>
      <c r="D14" s="405">
        <f>VLOOKUP(A14,'[1]Tab. 18'!$B$9:$C$25,2,FALSE)</f>
        <v>1506</v>
      </c>
      <c r="E14" s="574">
        <f t="shared" si="1"/>
        <v>4290</v>
      </c>
      <c r="F14" s="547">
        <f t="shared" si="0"/>
        <v>54.75430759412891</v>
      </c>
    </row>
    <row r="15" spans="1:7" s="34" customFormat="1" x14ac:dyDescent="0.25">
      <c r="A15" s="573" t="s">
        <v>326</v>
      </c>
      <c r="B15" s="93">
        <v>42</v>
      </c>
      <c r="C15" s="405">
        <v>46</v>
      </c>
      <c r="D15" s="405">
        <f>VLOOKUP(A15,'[1]Tab. 18'!$B$9:$C$25,2,FALSE)</f>
        <v>35</v>
      </c>
      <c r="E15" s="574">
        <f t="shared" si="1"/>
        <v>123</v>
      </c>
      <c r="F15" s="547">
        <f t="shared" si="0"/>
        <v>1.5698787492022974</v>
      </c>
    </row>
    <row r="16" spans="1:7" s="34" customFormat="1" x14ac:dyDescent="0.25">
      <c r="A16" s="573" t="s">
        <v>327</v>
      </c>
      <c r="B16" s="93">
        <v>47</v>
      </c>
      <c r="C16" s="405">
        <v>34</v>
      </c>
      <c r="D16" s="405">
        <f>VLOOKUP(A16,'[1]Tab. 18'!$B$9:$C$25,2,FALSE)</f>
        <v>31</v>
      </c>
      <c r="E16" s="574">
        <f t="shared" si="1"/>
        <v>112</v>
      </c>
      <c r="F16" s="547">
        <f t="shared" si="0"/>
        <v>1.4294830887045309</v>
      </c>
    </row>
    <row r="17" spans="1:6" s="34" customFormat="1" x14ac:dyDescent="0.25">
      <c r="A17" s="573" t="s">
        <v>328</v>
      </c>
      <c r="B17" s="93">
        <v>28</v>
      </c>
      <c r="C17" s="405">
        <v>27</v>
      </c>
      <c r="D17" s="405">
        <f>VLOOKUP(A17,'[1]Tab. 18'!$B$9:$C$25,2,FALSE)</f>
        <v>25</v>
      </c>
      <c r="E17" s="574">
        <f t="shared" si="1"/>
        <v>80</v>
      </c>
      <c r="F17" s="547">
        <f t="shared" si="0"/>
        <v>1.0210593490746649</v>
      </c>
    </row>
    <row r="18" spans="1:6" s="34" customFormat="1" x14ac:dyDescent="0.25">
      <c r="A18" s="573" t="s">
        <v>329</v>
      </c>
      <c r="B18" s="93">
        <v>75</v>
      </c>
      <c r="C18" s="405">
        <v>99</v>
      </c>
      <c r="D18" s="405">
        <f>VLOOKUP(A18,'[1]Tab. 18'!$B$9:$C$25,2,FALSE)</f>
        <v>59</v>
      </c>
      <c r="E18" s="574">
        <f t="shared" si="1"/>
        <v>233</v>
      </c>
      <c r="F18" s="547">
        <f t="shared" ref="F18:F23" si="2">E18*100/E$24</f>
        <v>2.9738353541799616</v>
      </c>
    </row>
    <row r="19" spans="1:6" s="34" customFormat="1" x14ac:dyDescent="0.25">
      <c r="A19" s="573" t="s">
        <v>330</v>
      </c>
      <c r="B19" s="93">
        <v>115</v>
      </c>
      <c r="C19" s="405">
        <v>110</v>
      </c>
      <c r="D19" s="405">
        <f>VLOOKUP(A19,'[1]Tab. 18'!$B$9:$C$25,2,FALSE)</f>
        <v>94</v>
      </c>
      <c r="E19" s="574">
        <f t="shared" si="1"/>
        <v>319</v>
      </c>
      <c r="F19" s="547">
        <f t="shared" si="2"/>
        <v>4.0714741544352266</v>
      </c>
    </row>
    <row r="20" spans="1:6" s="34" customFormat="1" x14ac:dyDescent="0.25">
      <c r="A20" s="573" t="s">
        <v>265</v>
      </c>
      <c r="B20" s="93">
        <v>26</v>
      </c>
      <c r="C20" s="405">
        <v>20</v>
      </c>
      <c r="D20" s="405">
        <f>VLOOKUP(A20,'[1]Tab. 18'!$B$9:$C$25,2,FALSE)</f>
        <v>11</v>
      </c>
      <c r="E20" s="574">
        <f t="shared" si="1"/>
        <v>57</v>
      </c>
      <c r="F20" s="547">
        <f t="shared" si="2"/>
        <v>0.72750478621569881</v>
      </c>
    </row>
    <row r="21" spans="1:6" s="34" customFormat="1" x14ac:dyDescent="0.25">
      <c r="A21" s="573" t="s">
        <v>266</v>
      </c>
      <c r="B21" s="93">
        <v>36</v>
      </c>
      <c r="C21" s="405">
        <v>26</v>
      </c>
      <c r="D21" s="405">
        <f>VLOOKUP(A21,'[1]Tab. 18'!$B$9:$C$25,2,FALSE)</f>
        <v>34</v>
      </c>
      <c r="E21" s="574">
        <f t="shared" si="1"/>
        <v>96</v>
      </c>
      <c r="F21" s="547">
        <f t="shared" si="2"/>
        <v>1.225271218889598</v>
      </c>
    </row>
    <row r="22" spans="1:6" s="34" customFormat="1" x14ac:dyDescent="0.25">
      <c r="A22" s="573" t="s">
        <v>331</v>
      </c>
      <c r="B22" s="93">
        <v>122</v>
      </c>
      <c r="C22" s="405">
        <v>127</v>
      </c>
      <c r="D22" s="405">
        <f>VLOOKUP(A22,'[1]Tab. 18'!$B$9:$C$25,2,FALSE)</f>
        <v>104</v>
      </c>
      <c r="E22" s="574">
        <f t="shared" si="1"/>
        <v>353</v>
      </c>
      <c r="F22" s="547">
        <f t="shared" si="2"/>
        <v>4.5054243777919591</v>
      </c>
    </row>
    <row r="23" spans="1:6" s="34" customFormat="1" ht="12.75" thickBot="1" x14ac:dyDescent="0.3">
      <c r="A23" s="575" t="s">
        <v>332</v>
      </c>
      <c r="B23" s="408">
        <v>73</v>
      </c>
      <c r="C23" s="453">
        <v>69</v>
      </c>
      <c r="D23" s="453">
        <f>VLOOKUP(A23,'[1]Tab. 18'!$B$9:$C$25,2,FALSE)</f>
        <v>64</v>
      </c>
      <c r="E23" s="924">
        <f>SUM(B23:D23)</f>
        <v>206</v>
      </c>
      <c r="F23" s="549">
        <f t="shared" si="2"/>
        <v>2.6292278238672622</v>
      </c>
    </row>
    <row r="24" spans="1:6" ht="12.75" thickBot="1" x14ac:dyDescent="0.25">
      <c r="A24" s="919" t="s">
        <v>121</v>
      </c>
      <c r="B24" s="416">
        <f>SUM(B8:B23)</f>
        <v>2666</v>
      </c>
      <c r="C24" s="423">
        <f>SUM(C8:C23)</f>
        <v>2620</v>
      </c>
      <c r="D24" s="423">
        <f>SUM(D8:D23)</f>
        <v>2549</v>
      </c>
      <c r="E24" s="415">
        <f>SUM(E8:E23)</f>
        <v>7835</v>
      </c>
      <c r="F24" s="247">
        <f>SUM(F8:F23)</f>
        <v>100.00000000000001</v>
      </c>
    </row>
    <row r="25" spans="1:6" x14ac:dyDescent="0.2">
      <c r="A25" s="34"/>
      <c r="B25" s="34"/>
      <c r="C25" s="34"/>
      <c r="D25" s="34"/>
      <c r="E25" s="34"/>
      <c r="F25" s="34"/>
    </row>
  </sheetData>
  <mergeCells count="1">
    <mergeCell ref="A1:G1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00B0F0"/>
  </sheetPr>
  <dimension ref="A1:I32"/>
  <sheetViews>
    <sheetView workbookViewId="0">
      <selection activeCell="Q13" sqref="Q13"/>
    </sheetView>
  </sheetViews>
  <sheetFormatPr defaultRowHeight="12" x14ac:dyDescent="0.2"/>
  <cols>
    <col min="1" max="1" width="32.7109375" style="41" customWidth="1"/>
    <col min="2" max="239" width="9.140625" style="41"/>
    <col min="240" max="240" width="22.7109375" style="41" customWidth="1"/>
    <col min="241" max="495" width="9.140625" style="41"/>
    <col min="496" max="496" width="22.7109375" style="41" customWidth="1"/>
    <col min="497" max="751" width="9.140625" style="41"/>
    <col min="752" max="752" width="22.7109375" style="41" customWidth="1"/>
    <col min="753" max="1007" width="9.140625" style="41"/>
    <col min="1008" max="1008" width="22.7109375" style="41" customWidth="1"/>
    <col min="1009" max="1263" width="9.140625" style="41"/>
    <col min="1264" max="1264" width="22.7109375" style="41" customWidth="1"/>
    <col min="1265" max="1519" width="9.140625" style="41"/>
    <col min="1520" max="1520" width="22.7109375" style="41" customWidth="1"/>
    <col min="1521" max="1775" width="9.140625" style="41"/>
    <col min="1776" max="1776" width="22.7109375" style="41" customWidth="1"/>
    <col min="1777" max="2031" width="9.140625" style="41"/>
    <col min="2032" max="2032" width="22.7109375" style="41" customWidth="1"/>
    <col min="2033" max="2287" width="9.140625" style="41"/>
    <col min="2288" max="2288" width="22.7109375" style="41" customWidth="1"/>
    <col min="2289" max="2543" width="9.140625" style="41"/>
    <col min="2544" max="2544" width="22.7109375" style="41" customWidth="1"/>
    <col min="2545" max="2799" width="9.140625" style="41"/>
    <col min="2800" max="2800" width="22.7109375" style="41" customWidth="1"/>
    <col min="2801" max="3055" width="9.140625" style="41"/>
    <col min="3056" max="3056" width="22.7109375" style="41" customWidth="1"/>
    <col min="3057" max="3311" width="9.140625" style="41"/>
    <col min="3312" max="3312" width="22.7109375" style="41" customWidth="1"/>
    <col min="3313" max="3567" width="9.140625" style="41"/>
    <col min="3568" max="3568" width="22.7109375" style="41" customWidth="1"/>
    <col min="3569" max="3823" width="9.140625" style="41"/>
    <col min="3824" max="3824" width="22.7109375" style="41" customWidth="1"/>
    <col min="3825" max="4079" width="9.140625" style="41"/>
    <col min="4080" max="4080" width="22.7109375" style="41" customWidth="1"/>
    <col min="4081" max="4335" width="9.140625" style="41"/>
    <col min="4336" max="4336" width="22.7109375" style="41" customWidth="1"/>
    <col min="4337" max="4591" width="9.140625" style="41"/>
    <col min="4592" max="4592" width="22.7109375" style="41" customWidth="1"/>
    <col min="4593" max="4847" width="9.140625" style="41"/>
    <col min="4848" max="4848" width="22.7109375" style="41" customWidth="1"/>
    <col min="4849" max="5103" width="9.140625" style="41"/>
    <col min="5104" max="5104" width="22.7109375" style="41" customWidth="1"/>
    <col min="5105" max="5359" width="9.140625" style="41"/>
    <col min="5360" max="5360" width="22.7109375" style="41" customWidth="1"/>
    <col min="5361" max="5615" width="9.140625" style="41"/>
    <col min="5616" max="5616" width="22.7109375" style="41" customWidth="1"/>
    <col min="5617" max="5871" width="9.140625" style="41"/>
    <col min="5872" max="5872" width="22.7109375" style="41" customWidth="1"/>
    <col min="5873" max="6127" width="9.140625" style="41"/>
    <col min="6128" max="6128" width="22.7109375" style="41" customWidth="1"/>
    <col min="6129" max="6383" width="9.140625" style="41"/>
    <col min="6384" max="6384" width="22.7109375" style="41" customWidth="1"/>
    <col min="6385" max="6639" width="9.140625" style="41"/>
    <col min="6640" max="6640" width="22.7109375" style="41" customWidth="1"/>
    <col min="6641" max="6895" width="9.140625" style="41"/>
    <col min="6896" max="6896" width="22.7109375" style="41" customWidth="1"/>
    <col min="6897" max="7151" width="9.140625" style="41"/>
    <col min="7152" max="7152" width="22.7109375" style="41" customWidth="1"/>
    <col min="7153" max="7407" width="9.140625" style="41"/>
    <col min="7408" max="7408" width="22.7109375" style="41" customWidth="1"/>
    <col min="7409" max="7663" width="9.140625" style="41"/>
    <col min="7664" max="7664" width="22.7109375" style="41" customWidth="1"/>
    <col min="7665" max="7919" width="9.140625" style="41"/>
    <col min="7920" max="7920" width="22.7109375" style="41" customWidth="1"/>
    <col min="7921" max="8175" width="9.140625" style="41"/>
    <col min="8176" max="8176" width="22.7109375" style="41" customWidth="1"/>
    <col min="8177" max="8431" width="9.140625" style="41"/>
    <col min="8432" max="8432" width="22.7109375" style="41" customWidth="1"/>
    <col min="8433" max="8687" width="9.140625" style="41"/>
    <col min="8688" max="8688" width="22.7109375" style="41" customWidth="1"/>
    <col min="8689" max="8943" width="9.140625" style="41"/>
    <col min="8944" max="8944" width="22.7109375" style="41" customWidth="1"/>
    <col min="8945" max="9199" width="9.140625" style="41"/>
    <col min="9200" max="9200" width="22.7109375" style="41" customWidth="1"/>
    <col min="9201" max="9455" width="9.140625" style="41"/>
    <col min="9456" max="9456" width="22.7109375" style="41" customWidth="1"/>
    <col min="9457" max="9711" width="9.140625" style="41"/>
    <col min="9712" max="9712" width="22.7109375" style="41" customWidth="1"/>
    <col min="9713" max="9967" width="9.140625" style="41"/>
    <col min="9968" max="9968" width="22.7109375" style="41" customWidth="1"/>
    <col min="9969" max="10223" width="9.140625" style="41"/>
    <col min="10224" max="10224" width="22.7109375" style="41" customWidth="1"/>
    <col min="10225" max="10479" width="9.140625" style="41"/>
    <col min="10480" max="10480" width="22.7109375" style="41" customWidth="1"/>
    <col min="10481" max="10735" width="9.140625" style="41"/>
    <col min="10736" max="10736" width="22.7109375" style="41" customWidth="1"/>
    <col min="10737" max="10991" width="9.140625" style="41"/>
    <col min="10992" max="10992" width="22.7109375" style="41" customWidth="1"/>
    <col min="10993" max="11247" width="9.140625" style="41"/>
    <col min="11248" max="11248" width="22.7109375" style="41" customWidth="1"/>
    <col min="11249" max="11503" width="9.140625" style="41"/>
    <col min="11504" max="11504" width="22.7109375" style="41" customWidth="1"/>
    <col min="11505" max="11759" width="9.140625" style="41"/>
    <col min="11760" max="11760" width="22.7109375" style="41" customWidth="1"/>
    <col min="11761" max="12015" width="9.140625" style="41"/>
    <col min="12016" max="12016" width="22.7109375" style="41" customWidth="1"/>
    <col min="12017" max="12271" width="9.140625" style="41"/>
    <col min="12272" max="12272" width="22.7109375" style="41" customWidth="1"/>
    <col min="12273" max="12527" width="9.140625" style="41"/>
    <col min="12528" max="12528" width="22.7109375" style="41" customWidth="1"/>
    <col min="12529" max="12783" width="9.140625" style="41"/>
    <col min="12784" max="12784" width="22.7109375" style="41" customWidth="1"/>
    <col min="12785" max="13039" width="9.140625" style="41"/>
    <col min="13040" max="13040" width="22.7109375" style="41" customWidth="1"/>
    <col min="13041" max="13295" width="9.140625" style="41"/>
    <col min="13296" max="13296" width="22.7109375" style="41" customWidth="1"/>
    <col min="13297" max="13551" width="9.140625" style="41"/>
    <col min="13552" max="13552" width="22.7109375" style="41" customWidth="1"/>
    <col min="13553" max="13807" width="9.140625" style="41"/>
    <col min="13808" max="13808" width="22.7109375" style="41" customWidth="1"/>
    <col min="13809" max="14063" width="9.140625" style="41"/>
    <col min="14064" max="14064" width="22.7109375" style="41" customWidth="1"/>
    <col min="14065" max="14319" width="9.140625" style="41"/>
    <col min="14320" max="14320" width="22.7109375" style="41" customWidth="1"/>
    <col min="14321" max="14575" width="9.140625" style="41"/>
    <col min="14576" max="14576" width="22.7109375" style="41" customWidth="1"/>
    <col min="14577" max="14831" width="9.140625" style="41"/>
    <col min="14832" max="14832" width="22.7109375" style="41" customWidth="1"/>
    <col min="14833" max="15087" width="9.140625" style="41"/>
    <col min="15088" max="15088" width="22.7109375" style="41" customWidth="1"/>
    <col min="15089" max="15343" width="9.140625" style="41"/>
    <col min="15344" max="15344" width="22.7109375" style="41" customWidth="1"/>
    <col min="15345" max="15599" width="9.140625" style="41"/>
    <col min="15600" max="15600" width="22.7109375" style="41" customWidth="1"/>
    <col min="15601" max="15855" width="9.140625" style="41"/>
    <col min="15856" max="15856" width="22.7109375" style="41" customWidth="1"/>
    <col min="15857" max="16111" width="9.140625" style="41"/>
    <col min="16112" max="16112" width="22.7109375" style="41" customWidth="1"/>
    <col min="16113" max="16384" width="9.140625" style="41"/>
  </cols>
  <sheetData>
    <row r="1" spans="1:8" s="34" customFormat="1" x14ac:dyDescent="0.25">
      <c r="A1" s="1280" t="s">
        <v>440</v>
      </c>
      <c r="B1" s="1281"/>
      <c r="C1" s="1281"/>
      <c r="D1" s="1281"/>
      <c r="E1" s="1281"/>
      <c r="F1" s="1281"/>
      <c r="G1" s="1281"/>
      <c r="H1" s="1281"/>
    </row>
    <row r="2" spans="1:8" s="34" customFormat="1" x14ac:dyDescent="0.25">
      <c r="A2" s="501" t="s">
        <v>280</v>
      </c>
      <c r="B2" s="502"/>
      <c r="C2" s="502"/>
      <c r="D2" s="502"/>
      <c r="E2" s="502"/>
      <c r="F2" s="502"/>
      <c r="G2" s="502"/>
      <c r="H2" s="502"/>
    </row>
    <row r="3" spans="1:8" s="34" customFormat="1" x14ac:dyDescent="0.25">
      <c r="A3" s="501"/>
      <c r="B3" s="502"/>
      <c r="C3" s="502"/>
      <c r="D3" s="502"/>
      <c r="E3" s="502"/>
      <c r="F3" s="502"/>
      <c r="G3" s="502"/>
      <c r="H3" s="502"/>
    </row>
    <row r="4" spans="1:8" s="34" customFormat="1" x14ac:dyDescent="0.25">
      <c r="A4" s="501"/>
      <c r="B4" s="502"/>
      <c r="C4" s="502"/>
      <c r="D4" s="502"/>
      <c r="E4" s="502"/>
      <c r="F4" s="502"/>
      <c r="G4" s="502"/>
      <c r="H4" s="502"/>
    </row>
    <row r="5" spans="1:8" s="34" customFormat="1" x14ac:dyDescent="0.25">
      <c r="A5" s="501"/>
      <c r="B5" s="502"/>
      <c r="C5" s="502"/>
      <c r="D5" s="502"/>
      <c r="E5" s="502"/>
      <c r="F5" s="502"/>
      <c r="G5" s="502"/>
      <c r="H5" s="502"/>
    </row>
    <row r="7" spans="1:8" x14ac:dyDescent="0.2">
      <c r="A7" s="248" t="s">
        <v>0</v>
      </c>
      <c r="B7" s="248">
        <v>2014</v>
      </c>
      <c r="C7" s="248">
        <v>2015</v>
      </c>
      <c r="D7" s="248">
        <v>2016</v>
      </c>
      <c r="E7" s="248" t="s">
        <v>118</v>
      </c>
    </row>
    <row r="8" spans="1:8" x14ac:dyDescent="0.2">
      <c r="A8" s="248" t="s">
        <v>245</v>
      </c>
      <c r="B8" s="249">
        <f>rezydent_wn!D99</f>
        <v>2666</v>
      </c>
      <c r="C8" s="249">
        <f>rezydent_wn!H99</f>
        <v>2620</v>
      </c>
      <c r="D8" s="249">
        <f>rezydent_wn!L99</f>
        <v>2549</v>
      </c>
      <c r="E8" s="249">
        <f>SUM(B8:C8)</f>
        <v>5286</v>
      </c>
    </row>
    <row r="9" spans="1:8" x14ac:dyDescent="0.2">
      <c r="A9" s="250" t="s">
        <v>246</v>
      </c>
      <c r="E9" s="251"/>
    </row>
    <row r="10" spans="1:8" x14ac:dyDescent="0.2">
      <c r="A10" s="252" t="s">
        <v>247</v>
      </c>
      <c r="E10" s="34"/>
    </row>
    <row r="11" spans="1:8" x14ac:dyDescent="0.2">
      <c r="A11" s="575" t="s">
        <v>100</v>
      </c>
      <c r="B11" s="18">
        <v>870</v>
      </c>
      <c r="C11" s="18">
        <v>891</v>
      </c>
      <c r="D11" s="18">
        <v>940</v>
      </c>
      <c r="E11" s="254">
        <f>SUM(B11:D11)</f>
        <v>2701</v>
      </c>
    </row>
    <row r="12" spans="1:8" x14ac:dyDescent="0.2">
      <c r="A12" s="573" t="s">
        <v>103</v>
      </c>
      <c r="B12" s="18">
        <v>319</v>
      </c>
      <c r="C12" s="18">
        <v>317</v>
      </c>
      <c r="D12" s="18">
        <v>472</v>
      </c>
      <c r="E12" s="254">
        <f t="shared" ref="E12:E16" si="0">SUM(B12:D12)</f>
        <v>1108</v>
      </c>
    </row>
    <row r="13" spans="1:8" x14ac:dyDescent="0.2">
      <c r="A13" s="573" t="s">
        <v>20</v>
      </c>
      <c r="B13" s="18">
        <v>198</v>
      </c>
      <c r="C13" s="18">
        <v>318</v>
      </c>
      <c r="D13" s="18">
        <v>287</v>
      </c>
      <c r="E13" s="254">
        <f t="shared" si="0"/>
        <v>803</v>
      </c>
    </row>
    <row r="14" spans="1:8" x14ac:dyDescent="0.2">
      <c r="A14" s="575" t="s">
        <v>97</v>
      </c>
      <c r="B14" s="18">
        <v>170</v>
      </c>
      <c r="C14" s="18">
        <v>152</v>
      </c>
      <c r="D14" s="18">
        <v>93</v>
      </c>
      <c r="E14" s="254">
        <f t="shared" si="0"/>
        <v>415</v>
      </c>
    </row>
    <row r="15" spans="1:8" x14ac:dyDescent="0.2">
      <c r="A15" s="573" t="s">
        <v>7</v>
      </c>
      <c r="B15" s="18">
        <v>161</v>
      </c>
      <c r="C15" s="18">
        <v>106</v>
      </c>
      <c r="D15" s="18">
        <v>80</v>
      </c>
      <c r="E15" s="254">
        <f t="shared" si="0"/>
        <v>347</v>
      </c>
    </row>
    <row r="16" spans="1:8" x14ac:dyDescent="0.2">
      <c r="A16" s="256" t="s">
        <v>121</v>
      </c>
      <c r="B16" s="257">
        <f>SUM(B11:B15)</f>
        <v>1718</v>
      </c>
      <c r="C16" s="257">
        <f>SUM(C11:C15)</f>
        <v>1784</v>
      </c>
      <c r="D16" s="257">
        <f>SUM(D11:D15)</f>
        <v>1872</v>
      </c>
      <c r="E16" s="257">
        <f t="shared" si="0"/>
        <v>5374</v>
      </c>
    </row>
    <row r="17" spans="1:9" x14ac:dyDescent="0.2">
      <c r="A17" s="179"/>
      <c r="B17" s="126"/>
      <c r="C17" s="126"/>
      <c r="D17" s="126"/>
      <c r="E17" s="126"/>
    </row>
    <row r="18" spans="1:9" x14ac:dyDescent="0.2">
      <c r="A18" s="179"/>
      <c r="B18" s="126"/>
      <c r="C18" s="126"/>
      <c r="D18" s="126"/>
      <c r="E18" s="126"/>
    </row>
    <row r="19" spans="1:9" x14ac:dyDescent="0.2">
      <c r="A19" s="179"/>
      <c r="B19" s="126"/>
      <c r="C19" s="126"/>
      <c r="D19" s="126"/>
      <c r="E19" s="126"/>
    </row>
    <row r="20" spans="1:9" x14ac:dyDescent="0.2">
      <c r="A20" s="179"/>
      <c r="B20" s="126"/>
      <c r="C20" s="126"/>
      <c r="D20" s="126"/>
      <c r="E20" s="126"/>
    </row>
    <row r="21" spans="1:9" s="34" customFormat="1" x14ac:dyDescent="0.2">
      <c r="H21" s="41"/>
      <c r="I21" s="41"/>
    </row>
    <row r="23" spans="1:9" x14ac:dyDescent="0.2">
      <c r="A23" s="248" t="s">
        <v>0</v>
      </c>
      <c r="B23" s="248">
        <v>2014</v>
      </c>
      <c r="C23" s="248">
        <v>2015</v>
      </c>
      <c r="D23" s="248">
        <v>2016</v>
      </c>
    </row>
    <row r="24" spans="1:9" x14ac:dyDescent="0.2">
      <c r="A24" s="248" t="s">
        <v>245</v>
      </c>
      <c r="B24" s="249">
        <v>2666</v>
      </c>
      <c r="C24" s="249">
        <v>2620</v>
      </c>
      <c r="D24" s="249">
        <v>2549</v>
      </c>
    </row>
    <row r="25" spans="1:9" x14ac:dyDescent="0.2">
      <c r="A25" s="250" t="s">
        <v>246</v>
      </c>
    </row>
    <row r="26" spans="1:9" x14ac:dyDescent="0.2">
      <c r="A26" s="252" t="s">
        <v>247</v>
      </c>
    </row>
    <row r="27" spans="1:9" x14ac:dyDescent="0.2">
      <c r="A27" s="575" t="s">
        <v>100</v>
      </c>
      <c r="B27" s="18">
        <v>870</v>
      </c>
      <c r="C27" s="18">
        <v>891</v>
      </c>
      <c r="D27" s="18">
        <v>940</v>
      </c>
      <c r="E27" s="41">
        <f t="shared" ref="E27:E32" si="1">SUM(B27:D27)</f>
        <v>2701</v>
      </c>
    </row>
    <row r="28" spans="1:9" x14ac:dyDescent="0.2">
      <c r="A28" s="253" t="s">
        <v>166</v>
      </c>
      <c r="B28" s="243">
        <f ca="1">B24-SUM(B27:B32)</f>
        <v>948</v>
      </c>
      <c r="C28" s="243">
        <f ca="1">C24-SUM(C27:C32)</f>
        <v>836</v>
      </c>
      <c r="D28" s="243">
        <f ca="1">D24-SUM(D27:D32)</f>
        <v>677</v>
      </c>
      <c r="E28" s="499">
        <f t="shared" ca="1" si="1"/>
        <v>2461</v>
      </c>
    </row>
    <row r="29" spans="1:9" x14ac:dyDescent="0.2">
      <c r="A29" s="573" t="s">
        <v>103</v>
      </c>
      <c r="B29" s="18">
        <v>319</v>
      </c>
      <c r="C29" s="18">
        <v>317</v>
      </c>
      <c r="D29" s="18">
        <v>472</v>
      </c>
      <c r="E29" s="41">
        <f t="shared" si="1"/>
        <v>1108</v>
      </c>
    </row>
    <row r="30" spans="1:9" x14ac:dyDescent="0.2">
      <c r="A30" s="573" t="s">
        <v>20</v>
      </c>
      <c r="B30" s="18">
        <v>198</v>
      </c>
      <c r="C30" s="18">
        <v>318</v>
      </c>
      <c r="D30" s="18">
        <v>287</v>
      </c>
      <c r="E30" s="41">
        <f t="shared" si="1"/>
        <v>803</v>
      </c>
    </row>
    <row r="31" spans="1:9" x14ac:dyDescent="0.2">
      <c r="A31" s="575" t="s">
        <v>97</v>
      </c>
      <c r="B31" s="18">
        <v>170</v>
      </c>
      <c r="C31" s="18">
        <v>152</v>
      </c>
      <c r="D31" s="18">
        <v>93</v>
      </c>
      <c r="E31" s="41">
        <f t="shared" si="1"/>
        <v>415</v>
      </c>
    </row>
    <row r="32" spans="1:9" x14ac:dyDescent="0.2">
      <c r="A32" s="573" t="s">
        <v>7</v>
      </c>
      <c r="B32" s="18">
        <v>161</v>
      </c>
      <c r="C32" s="18">
        <v>106</v>
      </c>
      <c r="D32" s="18">
        <v>80</v>
      </c>
      <c r="E32" s="41">
        <f t="shared" si="1"/>
        <v>347</v>
      </c>
    </row>
  </sheetData>
  <mergeCells count="1">
    <mergeCell ref="A1:H1"/>
  </mergeCells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rgb="FF00B0F0"/>
  </sheetPr>
  <dimension ref="A1:AL105"/>
  <sheetViews>
    <sheetView zoomScaleNormal="100" workbookViewId="0">
      <selection activeCell="AC104" sqref="AC104"/>
    </sheetView>
  </sheetViews>
  <sheetFormatPr defaultRowHeight="12" x14ac:dyDescent="0.2"/>
  <cols>
    <col min="1" max="1" width="25.5703125" style="41" customWidth="1"/>
    <col min="2" max="37" width="4.28515625" style="41" customWidth="1"/>
    <col min="38" max="112" width="9.140625" style="41"/>
    <col min="113" max="113" width="23" style="41" customWidth="1"/>
    <col min="114" max="149" width="4.28515625" style="41" customWidth="1"/>
    <col min="150" max="368" width="9.140625" style="41"/>
    <col min="369" max="369" width="23" style="41" customWidth="1"/>
    <col min="370" max="405" width="4.28515625" style="41" customWidth="1"/>
    <col min="406" max="624" width="9.140625" style="41"/>
    <col min="625" max="625" width="23" style="41" customWidth="1"/>
    <col min="626" max="661" width="4.28515625" style="41" customWidth="1"/>
    <col min="662" max="880" width="9.140625" style="41"/>
    <col min="881" max="881" width="23" style="41" customWidth="1"/>
    <col min="882" max="917" width="4.28515625" style="41" customWidth="1"/>
    <col min="918" max="1136" width="9.140625" style="41"/>
    <col min="1137" max="1137" width="23" style="41" customWidth="1"/>
    <col min="1138" max="1173" width="4.28515625" style="41" customWidth="1"/>
    <col min="1174" max="1392" width="9.140625" style="41"/>
    <col min="1393" max="1393" width="23" style="41" customWidth="1"/>
    <col min="1394" max="1429" width="4.28515625" style="41" customWidth="1"/>
    <col min="1430" max="1648" width="9.140625" style="41"/>
    <col min="1649" max="1649" width="23" style="41" customWidth="1"/>
    <col min="1650" max="1685" width="4.28515625" style="41" customWidth="1"/>
    <col min="1686" max="1904" width="9.140625" style="41"/>
    <col min="1905" max="1905" width="23" style="41" customWidth="1"/>
    <col min="1906" max="1941" width="4.28515625" style="41" customWidth="1"/>
    <col min="1942" max="2160" width="9.140625" style="41"/>
    <col min="2161" max="2161" width="23" style="41" customWidth="1"/>
    <col min="2162" max="2197" width="4.28515625" style="41" customWidth="1"/>
    <col min="2198" max="2416" width="9.140625" style="41"/>
    <col min="2417" max="2417" width="23" style="41" customWidth="1"/>
    <col min="2418" max="2453" width="4.28515625" style="41" customWidth="1"/>
    <col min="2454" max="2672" width="9.140625" style="41"/>
    <col min="2673" max="2673" width="23" style="41" customWidth="1"/>
    <col min="2674" max="2709" width="4.28515625" style="41" customWidth="1"/>
    <col min="2710" max="2928" width="9.140625" style="41"/>
    <col min="2929" max="2929" width="23" style="41" customWidth="1"/>
    <col min="2930" max="2965" width="4.28515625" style="41" customWidth="1"/>
    <col min="2966" max="3184" width="9.140625" style="41"/>
    <col min="3185" max="3185" width="23" style="41" customWidth="1"/>
    <col min="3186" max="3221" width="4.28515625" style="41" customWidth="1"/>
    <col min="3222" max="3440" width="9.140625" style="41"/>
    <col min="3441" max="3441" width="23" style="41" customWidth="1"/>
    <col min="3442" max="3477" width="4.28515625" style="41" customWidth="1"/>
    <col min="3478" max="3696" width="9.140625" style="41"/>
    <col min="3697" max="3697" width="23" style="41" customWidth="1"/>
    <col min="3698" max="3733" width="4.28515625" style="41" customWidth="1"/>
    <col min="3734" max="3952" width="9.140625" style="41"/>
    <col min="3953" max="3953" width="23" style="41" customWidth="1"/>
    <col min="3954" max="3989" width="4.28515625" style="41" customWidth="1"/>
    <col min="3990" max="4208" width="9.140625" style="41"/>
    <col min="4209" max="4209" width="23" style="41" customWidth="1"/>
    <col min="4210" max="4245" width="4.28515625" style="41" customWidth="1"/>
    <col min="4246" max="4464" width="9.140625" style="41"/>
    <col min="4465" max="4465" width="23" style="41" customWidth="1"/>
    <col min="4466" max="4501" width="4.28515625" style="41" customWidth="1"/>
    <col min="4502" max="4720" width="9.140625" style="41"/>
    <col min="4721" max="4721" width="23" style="41" customWidth="1"/>
    <col min="4722" max="4757" width="4.28515625" style="41" customWidth="1"/>
    <col min="4758" max="4976" width="9.140625" style="41"/>
    <col min="4977" max="4977" width="23" style="41" customWidth="1"/>
    <col min="4978" max="5013" width="4.28515625" style="41" customWidth="1"/>
    <col min="5014" max="5232" width="9.140625" style="41"/>
    <col min="5233" max="5233" width="23" style="41" customWidth="1"/>
    <col min="5234" max="5269" width="4.28515625" style="41" customWidth="1"/>
    <col min="5270" max="5488" width="9.140625" style="41"/>
    <col min="5489" max="5489" width="23" style="41" customWidth="1"/>
    <col min="5490" max="5525" width="4.28515625" style="41" customWidth="1"/>
    <col min="5526" max="5744" width="9.140625" style="41"/>
    <col min="5745" max="5745" width="23" style="41" customWidth="1"/>
    <col min="5746" max="5781" width="4.28515625" style="41" customWidth="1"/>
    <col min="5782" max="6000" width="9.140625" style="41"/>
    <col min="6001" max="6001" width="23" style="41" customWidth="1"/>
    <col min="6002" max="6037" width="4.28515625" style="41" customWidth="1"/>
    <col min="6038" max="6256" width="9.140625" style="41"/>
    <col min="6257" max="6257" width="23" style="41" customWidth="1"/>
    <col min="6258" max="6293" width="4.28515625" style="41" customWidth="1"/>
    <col min="6294" max="6512" width="9.140625" style="41"/>
    <col min="6513" max="6513" width="23" style="41" customWidth="1"/>
    <col min="6514" max="6549" width="4.28515625" style="41" customWidth="1"/>
    <col min="6550" max="6768" width="9.140625" style="41"/>
    <col min="6769" max="6769" width="23" style="41" customWidth="1"/>
    <col min="6770" max="6805" width="4.28515625" style="41" customWidth="1"/>
    <col min="6806" max="7024" width="9.140625" style="41"/>
    <col min="7025" max="7025" width="23" style="41" customWidth="1"/>
    <col min="7026" max="7061" width="4.28515625" style="41" customWidth="1"/>
    <col min="7062" max="7280" width="9.140625" style="41"/>
    <col min="7281" max="7281" width="23" style="41" customWidth="1"/>
    <col min="7282" max="7317" width="4.28515625" style="41" customWidth="1"/>
    <col min="7318" max="7536" width="9.140625" style="41"/>
    <col min="7537" max="7537" width="23" style="41" customWidth="1"/>
    <col min="7538" max="7573" width="4.28515625" style="41" customWidth="1"/>
    <col min="7574" max="7792" width="9.140625" style="41"/>
    <col min="7793" max="7793" width="23" style="41" customWidth="1"/>
    <col min="7794" max="7829" width="4.28515625" style="41" customWidth="1"/>
    <col min="7830" max="8048" width="9.140625" style="41"/>
    <col min="8049" max="8049" width="23" style="41" customWidth="1"/>
    <col min="8050" max="8085" width="4.28515625" style="41" customWidth="1"/>
    <col min="8086" max="8304" width="9.140625" style="41"/>
    <col min="8305" max="8305" width="23" style="41" customWidth="1"/>
    <col min="8306" max="8341" width="4.28515625" style="41" customWidth="1"/>
    <col min="8342" max="8560" width="9.140625" style="41"/>
    <col min="8561" max="8561" width="23" style="41" customWidth="1"/>
    <col min="8562" max="8597" width="4.28515625" style="41" customWidth="1"/>
    <col min="8598" max="8816" width="9.140625" style="41"/>
    <col min="8817" max="8817" width="23" style="41" customWidth="1"/>
    <col min="8818" max="8853" width="4.28515625" style="41" customWidth="1"/>
    <col min="8854" max="9072" width="9.140625" style="41"/>
    <col min="9073" max="9073" width="23" style="41" customWidth="1"/>
    <col min="9074" max="9109" width="4.28515625" style="41" customWidth="1"/>
    <col min="9110" max="9328" width="9.140625" style="41"/>
    <col min="9329" max="9329" width="23" style="41" customWidth="1"/>
    <col min="9330" max="9365" width="4.28515625" style="41" customWidth="1"/>
    <col min="9366" max="9584" width="9.140625" style="41"/>
    <col min="9585" max="9585" width="23" style="41" customWidth="1"/>
    <col min="9586" max="9621" width="4.28515625" style="41" customWidth="1"/>
    <col min="9622" max="9840" width="9.140625" style="41"/>
    <col min="9841" max="9841" width="23" style="41" customWidth="1"/>
    <col min="9842" max="9877" width="4.28515625" style="41" customWidth="1"/>
    <col min="9878" max="10096" width="9.140625" style="41"/>
    <col min="10097" max="10097" width="23" style="41" customWidth="1"/>
    <col min="10098" max="10133" width="4.28515625" style="41" customWidth="1"/>
    <col min="10134" max="10352" width="9.140625" style="41"/>
    <col min="10353" max="10353" width="23" style="41" customWidth="1"/>
    <col min="10354" max="10389" width="4.28515625" style="41" customWidth="1"/>
    <col min="10390" max="10608" width="9.140625" style="41"/>
    <col min="10609" max="10609" width="23" style="41" customWidth="1"/>
    <col min="10610" max="10645" width="4.28515625" style="41" customWidth="1"/>
    <col min="10646" max="10864" width="9.140625" style="41"/>
    <col min="10865" max="10865" width="23" style="41" customWidth="1"/>
    <col min="10866" max="10901" width="4.28515625" style="41" customWidth="1"/>
    <col min="10902" max="11120" width="9.140625" style="41"/>
    <col min="11121" max="11121" width="23" style="41" customWidth="1"/>
    <col min="11122" max="11157" width="4.28515625" style="41" customWidth="1"/>
    <col min="11158" max="11376" width="9.140625" style="41"/>
    <col min="11377" max="11377" width="23" style="41" customWidth="1"/>
    <col min="11378" max="11413" width="4.28515625" style="41" customWidth="1"/>
    <col min="11414" max="11632" width="9.140625" style="41"/>
    <col min="11633" max="11633" width="23" style="41" customWidth="1"/>
    <col min="11634" max="11669" width="4.28515625" style="41" customWidth="1"/>
    <col min="11670" max="11888" width="9.140625" style="41"/>
    <col min="11889" max="11889" width="23" style="41" customWidth="1"/>
    <col min="11890" max="11925" width="4.28515625" style="41" customWidth="1"/>
    <col min="11926" max="12144" width="9.140625" style="41"/>
    <col min="12145" max="12145" width="23" style="41" customWidth="1"/>
    <col min="12146" max="12181" width="4.28515625" style="41" customWidth="1"/>
    <col min="12182" max="12400" width="9.140625" style="41"/>
    <col min="12401" max="12401" width="23" style="41" customWidth="1"/>
    <col min="12402" max="12437" width="4.28515625" style="41" customWidth="1"/>
    <col min="12438" max="12656" width="9.140625" style="41"/>
    <col min="12657" max="12657" width="23" style="41" customWidth="1"/>
    <col min="12658" max="12693" width="4.28515625" style="41" customWidth="1"/>
    <col min="12694" max="12912" width="9.140625" style="41"/>
    <col min="12913" max="12913" width="23" style="41" customWidth="1"/>
    <col min="12914" max="12949" width="4.28515625" style="41" customWidth="1"/>
    <col min="12950" max="13168" width="9.140625" style="41"/>
    <col min="13169" max="13169" width="23" style="41" customWidth="1"/>
    <col min="13170" max="13205" width="4.28515625" style="41" customWidth="1"/>
    <col min="13206" max="13424" width="9.140625" style="41"/>
    <col min="13425" max="13425" width="23" style="41" customWidth="1"/>
    <col min="13426" max="13461" width="4.28515625" style="41" customWidth="1"/>
    <col min="13462" max="13680" width="9.140625" style="41"/>
    <col min="13681" max="13681" width="23" style="41" customWidth="1"/>
    <col min="13682" max="13717" width="4.28515625" style="41" customWidth="1"/>
    <col min="13718" max="13936" width="9.140625" style="41"/>
    <col min="13937" max="13937" width="23" style="41" customWidth="1"/>
    <col min="13938" max="13973" width="4.28515625" style="41" customWidth="1"/>
    <col min="13974" max="14192" width="9.140625" style="41"/>
    <col min="14193" max="14193" width="23" style="41" customWidth="1"/>
    <col min="14194" max="14229" width="4.28515625" style="41" customWidth="1"/>
    <col min="14230" max="14448" width="9.140625" style="41"/>
    <col min="14449" max="14449" width="23" style="41" customWidth="1"/>
    <col min="14450" max="14485" width="4.28515625" style="41" customWidth="1"/>
    <col min="14486" max="14704" width="9.140625" style="41"/>
    <col min="14705" max="14705" width="23" style="41" customWidth="1"/>
    <col min="14706" max="14741" width="4.28515625" style="41" customWidth="1"/>
    <col min="14742" max="14960" width="9.140625" style="41"/>
    <col min="14961" max="14961" width="23" style="41" customWidth="1"/>
    <col min="14962" max="14997" width="4.28515625" style="41" customWidth="1"/>
    <col min="14998" max="15216" width="9.140625" style="41"/>
    <col min="15217" max="15217" width="23" style="41" customWidth="1"/>
    <col min="15218" max="15253" width="4.28515625" style="41" customWidth="1"/>
    <col min="15254" max="15472" width="9.140625" style="41"/>
    <col min="15473" max="15473" width="23" style="41" customWidth="1"/>
    <col min="15474" max="15509" width="4.28515625" style="41" customWidth="1"/>
    <col min="15510" max="15728" width="9.140625" style="41"/>
    <col min="15729" max="15729" width="23" style="41" customWidth="1"/>
    <col min="15730" max="15765" width="4.28515625" style="41" customWidth="1"/>
    <col min="15766" max="15984" width="9.140625" style="41"/>
    <col min="15985" max="15985" width="23" style="41" customWidth="1"/>
    <col min="15986" max="16021" width="4.28515625" style="41" customWidth="1"/>
    <col min="16022" max="16384" width="9.140625" style="41"/>
  </cols>
  <sheetData>
    <row r="1" spans="1:37" ht="12.75" customHeight="1" x14ac:dyDescent="0.2">
      <c r="A1" s="582" t="s">
        <v>399</v>
      </c>
    </row>
    <row r="2" spans="1:37" ht="12.75" customHeight="1" x14ac:dyDescent="0.2">
      <c r="A2" s="841"/>
    </row>
    <row r="3" spans="1:37" ht="12.75" customHeight="1" thickBot="1" x14ac:dyDescent="0.25">
      <c r="A3" s="843"/>
    </row>
    <row r="4" spans="1:37" ht="12.75" customHeight="1" thickBot="1" x14ac:dyDescent="0.25">
      <c r="A4" s="1282" t="s">
        <v>0</v>
      </c>
      <c r="B4" s="1285">
        <v>2014</v>
      </c>
      <c r="C4" s="1286"/>
      <c r="D4" s="1286"/>
      <c r="E4" s="1286"/>
      <c r="F4" s="1286"/>
      <c r="G4" s="1286"/>
      <c r="H4" s="1286"/>
      <c r="I4" s="1286"/>
      <c r="J4" s="1287"/>
      <c r="K4" s="1285">
        <f>B4+1</f>
        <v>2015</v>
      </c>
      <c r="L4" s="1286"/>
      <c r="M4" s="1286"/>
      <c r="N4" s="1286"/>
      <c r="O4" s="1286"/>
      <c r="P4" s="1286"/>
      <c r="Q4" s="1286"/>
      <c r="R4" s="1286"/>
      <c r="S4" s="1287"/>
      <c r="T4" s="1285">
        <f>K4+1</f>
        <v>2016</v>
      </c>
      <c r="U4" s="1286"/>
      <c r="V4" s="1286"/>
      <c r="W4" s="1286"/>
      <c r="X4" s="1286"/>
      <c r="Y4" s="1286"/>
      <c r="Z4" s="1286"/>
      <c r="AA4" s="1286"/>
      <c r="AB4" s="1287"/>
      <c r="AC4" s="1288" t="s">
        <v>115</v>
      </c>
      <c r="AD4" s="1289"/>
      <c r="AE4" s="1289"/>
      <c r="AF4" s="1289"/>
      <c r="AG4" s="1289"/>
      <c r="AH4" s="1289"/>
      <c r="AI4" s="1289"/>
      <c r="AJ4" s="1289"/>
      <c r="AK4" s="1290"/>
    </row>
    <row r="5" spans="1:37" ht="12.75" customHeight="1" x14ac:dyDescent="0.2">
      <c r="A5" s="1283"/>
      <c r="B5" s="1291" t="s">
        <v>168</v>
      </c>
      <c r="C5" s="1292"/>
      <c r="D5" s="1294"/>
      <c r="E5" s="1291" t="s">
        <v>169</v>
      </c>
      <c r="F5" s="1292"/>
      <c r="G5" s="1293"/>
      <c r="H5" s="1295" t="s">
        <v>170</v>
      </c>
      <c r="I5" s="1292"/>
      <c r="J5" s="1293"/>
      <c r="K5" s="1291" t="s">
        <v>168</v>
      </c>
      <c r="L5" s="1292"/>
      <c r="M5" s="1294"/>
      <c r="N5" s="1291" t="s">
        <v>169</v>
      </c>
      <c r="O5" s="1292"/>
      <c r="P5" s="1293"/>
      <c r="Q5" s="1295" t="s">
        <v>170</v>
      </c>
      <c r="R5" s="1292"/>
      <c r="S5" s="1293"/>
      <c r="T5" s="1291" t="s">
        <v>168</v>
      </c>
      <c r="U5" s="1292"/>
      <c r="V5" s="1294"/>
      <c r="W5" s="1291" t="s">
        <v>169</v>
      </c>
      <c r="X5" s="1292"/>
      <c r="Y5" s="1293"/>
      <c r="Z5" s="1295" t="s">
        <v>170</v>
      </c>
      <c r="AA5" s="1292"/>
      <c r="AB5" s="1293"/>
      <c r="AC5" s="1291" t="s">
        <v>168</v>
      </c>
      <c r="AD5" s="1292"/>
      <c r="AE5" s="1293"/>
      <c r="AF5" s="1291" t="s">
        <v>169</v>
      </c>
      <c r="AG5" s="1292"/>
      <c r="AH5" s="1293"/>
      <c r="AI5" s="1291" t="s">
        <v>170</v>
      </c>
      <c r="AJ5" s="1292"/>
      <c r="AK5" s="1293"/>
    </row>
    <row r="6" spans="1:37" ht="45" customHeight="1" thickBot="1" x14ac:dyDescent="0.25">
      <c r="A6" s="1284"/>
      <c r="B6" s="978" t="s">
        <v>112</v>
      </c>
      <c r="C6" s="979" t="s">
        <v>147</v>
      </c>
      <c r="D6" s="980" t="s">
        <v>118</v>
      </c>
      <c r="E6" s="978" t="s">
        <v>112</v>
      </c>
      <c r="F6" s="979" t="s">
        <v>147</v>
      </c>
      <c r="G6" s="981" t="s">
        <v>118</v>
      </c>
      <c r="H6" s="982" t="s">
        <v>112</v>
      </c>
      <c r="I6" s="979" t="s">
        <v>147</v>
      </c>
      <c r="J6" s="981" t="s">
        <v>118</v>
      </c>
      <c r="K6" s="978" t="s">
        <v>112</v>
      </c>
      <c r="L6" s="979" t="s">
        <v>147</v>
      </c>
      <c r="M6" s="980" t="s">
        <v>118</v>
      </c>
      <c r="N6" s="978" t="s">
        <v>112</v>
      </c>
      <c r="O6" s="979" t="s">
        <v>147</v>
      </c>
      <c r="P6" s="981" t="s">
        <v>118</v>
      </c>
      <c r="Q6" s="982" t="s">
        <v>112</v>
      </c>
      <c r="R6" s="979" t="s">
        <v>147</v>
      </c>
      <c r="S6" s="981" t="s">
        <v>118</v>
      </c>
      <c r="T6" s="978" t="s">
        <v>112</v>
      </c>
      <c r="U6" s="979" t="s">
        <v>147</v>
      </c>
      <c r="V6" s="980" t="s">
        <v>118</v>
      </c>
      <c r="W6" s="978" t="s">
        <v>112</v>
      </c>
      <c r="X6" s="979" t="s">
        <v>147</v>
      </c>
      <c r="Y6" s="981" t="s">
        <v>118</v>
      </c>
      <c r="Z6" s="982" t="s">
        <v>112</v>
      </c>
      <c r="AA6" s="979" t="s">
        <v>147</v>
      </c>
      <c r="AB6" s="981" t="s">
        <v>118</v>
      </c>
      <c r="AC6" s="978" t="s">
        <v>112</v>
      </c>
      <c r="AD6" s="979" t="s">
        <v>147</v>
      </c>
      <c r="AE6" s="981" t="s">
        <v>118</v>
      </c>
      <c r="AF6" s="978" t="s">
        <v>112</v>
      </c>
      <c r="AG6" s="979" t="s">
        <v>147</v>
      </c>
      <c r="AH6" s="981" t="s">
        <v>118</v>
      </c>
      <c r="AI6" s="978" t="s">
        <v>112</v>
      </c>
      <c r="AJ6" s="979" t="s">
        <v>147</v>
      </c>
      <c r="AK6" s="981" t="s">
        <v>118</v>
      </c>
    </row>
    <row r="7" spans="1:37" ht="12.95" customHeight="1" x14ac:dyDescent="0.2">
      <c r="A7" s="983" t="s">
        <v>1</v>
      </c>
      <c r="B7" s="965" t="s">
        <v>117</v>
      </c>
      <c r="C7" s="965" t="s">
        <v>117</v>
      </c>
      <c r="D7" s="984">
        <f t="shared" ref="D7:D38" si="0">SUM(B7:C7)</f>
        <v>0</v>
      </c>
      <c r="E7" s="964" t="s">
        <v>117</v>
      </c>
      <c r="F7" s="965">
        <v>1</v>
      </c>
      <c r="G7" s="985">
        <f t="shared" ref="G7:G38" si="1">SUM(E7:F7)</f>
        <v>1</v>
      </c>
      <c r="H7" s="986" t="s">
        <v>117</v>
      </c>
      <c r="I7" s="965" t="s">
        <v>117</v>
      </c>
      <c r="J7" s="987">
        <f t="shared" ref="J7:J38" si="2">SUM(H7:I7)</f>
        <v>0</v>
      </c>
      <c r="K7" s="965" t="s">
        <v>117</v>
      </c>
      <c r="L7" s="965" t="s">
        <v>117</v>
      </c>
      <c r="M7" s="984">
        <f t="shared" ref="M7:M38" si="3">SUM(K7:L7)</f>
        <v>0</v>
      </c>
      <c r="N7" s="964" t="s">
        <v>117</v>
      </c>
      <c r="O7" s="965" t="s">
        <v>117</v>
      </c>
      <c r="P7" s="985">
        <f t="shared" ref="P7:P38" si="4">SUM(N7:O7)</f>
        <v>0</v>
      </c>
      <c r="Q7" s="986" t="s">
        <v>117</v>
      </c>
      <c r="R7" s="965" t="s">
        <v>117</v>
      </c>
      <c r="S7" s="987">
        <f t="shared" ref="S7:S38" si="5">SUM(Q7:R7)</f>
        <v>0</v>
      </c>
      <c r="T7" s="965" t="s">
        <v>117</v>
      </c>
      <c r="U7" s="965" t="s">
        <v>117</v>
      </c>
      <c r="V7" s="984">
        <f t="shared" ref="V7:V38" si="6">SUM(T7:U7)</f>
        <v>0</v>
      </c>
      <c r="W7" s="964">
        <v>1</v>
      </c>
      <c r="X7" s="965" t="s">
        <v>117</v>
      </c>
      <c r="Y7" s="985">
        <f t="shared" ref="Y7:Y38" si="7">SUM(W7:X7)</f>
        <v>1</v>
      </c>
      <c r="Z7" s="986" t="s">
        <v>117</v>
      </c>
      <c r="AA7" s="965">
        <v>1</v>
      </c>
      <c r="AB7" s="987">
        <f t="shared" ref="AB7:AB38" si="8">SUM(Z7:AA7)</f>
        <v>1</v>
      </c>
      <c r="AC7" s="988">
        <f t="shared" ref="AC7:AC38" si="9">SUM(T7,B7,K7)</f>
        <v>0</v>
      </c>
      <c r="AD7" s="989">
        <f t="shared" ref="AD7:AD38" si="10">SUM(U7,C7,L7)</f>
        <v>0</v>
      </c>
      <c r="AE7" s="990">
        <f t="shared" ref="AE7:AE38" si="11">SUM(V7,D7,M7)</f>
        <v>0</v>
      </c>
      <c r="AF7" s="988">
        <f t="shared" ref="AF7:AF38" si="12">SUM(W7,E7,N7)</f>
        <v>1</v>
      </c>
      <c r="AG7" s="989">
        <f t="shared" ref="AG7:AG38" si="13">SUM(X7,F7,O7)</f>
        <v>1</v>
      </c>
      <c r="AH7" s="990">
        <f t="shared" ref="AH7:AH38" si="14">SUM(Y7,G7,P7)</f>
        <v>2</v>
      </c>
      <c r="AI7" s="988">
        <f t="shared" ref="AI7:AI38" si="15">SUM(Z7,H7,Q7)</f>
        <v>0</v>
      </c>
      <c r="AJ7" s="989">
        <f t="shared" ref="AJ7:AJ38" si="16">SUM(AA7,I7,R7)</f>
        <v>1</v>
      </c>
      <c r="AK7" s="990">
        <f t="shared" ref="AK7:AK38" si="17">SUM(AB7,J7,S7)</f>
        <v>1</v>
      </c>
    </row>
    <row r="8" spans="1:37" ht="12.95" customHeight="1" x14ac:dyDescent="0.2">
      <c r="A8" s="983" t="s">
        <v>2</v>
      </c>
      <c r="B8" s="964">
        <v>2</v>
      </c>
      <c r="C8" s="965">
        <v>2</v>
      </c>
      <c r="D8" s="984">
        <f t="shared" si="0"/>
        <v>4</v>
      </c>
      <c r="E8" s="964" t="s">
        <v>117</v>
      </c>
      <c r="F8" s="965" t="s">
        <v>117</v>
      </c>
      <c r="G8" s="985">
        <f t="shared" si="1"/>
        <v>0</v>
      </c>
      <c r="H8" s="986" t="s">
        <v>117</v>
      </c>
      <c r="I8" s="965" t="s">
        <v>117</v>
      </c>
      <c r="J8" s="987">
        <f t="shared" si="2"/>
        <v>0</v>
      </c>
      <c r="K8" s="965">
        <v>1</v>
      </c>
      <c r="L8" s="965">
        <v>1</v>
      </c>
      <c r="M8" s="984">
        <f t="shared" si="3"/>
        <v>2</v>
      </c>
      <c r="N8" s="964" t="s">
        <v>117</v>
      </c>
      <c r="O8" s="965">
        <v>1</v>
      </c>
      <c r="P8" s="985">
        <f t="shared" si="4"/>
        <v>1</v>
      </c>
      <c r="Q8" s="986" t="s">
        <v>117</v>
      </c>
      <c r="R8" s="965">
        <v>1</v>
      </c>
      <c r="S8" s="987">
        <f t="shared" si="5"/>
        <v>1</v>
      </c>
      <c r="T8" s="965" t="s">
        <v>117</v>
      </c>
      <c r="U8" s="965" t="s">
        <v>117</v>
      </c>
      <c r="V8" s="984">
        <f t="shared" si="6"/>
        <v>0</v>
      </c>
      <c r="W8" s="964" t="s">
        <v>117</v>
      </c>
      <c r="X8" s="965" t="s">
        <v>117</v>
      </c>
      <c r="Y8" s="985">
        <f t="shared" si="7"/>
        <v>0</v>
      </c>
      <c r="Z8" s="986" t="s">
        <v>117</v>
      </c>
      <c r="AA8" s="965" t="s">
        <v>117</v>
      </c>
      <c r="AB8" s="987">
        <f t="shared" si="8"/>
        <v>0</v>
      </c>
      <c r="AC8" s="988">
        <f t="shared" si="9"/>
        <v>3</v>
      </c>
      <c r="AD8" s="989">
        <f t="shared" si="10"/>
        <v>3</v>
      </c>
      <c r="AE8" s="990">
        <f t="shared" si="11"/>
        <v>6</v>
      </c>
      <c r="AF8" s="988">
        <f t="shared" si="12"/>
        <v>0</v>
      </c>
      <c r="AG8" s="989">
        <f t="shared" si="13"/>
        <v>1</v>
      </c>
      <c r="AH8" s="990">
        <f t="shared" si="14"/>
        <v>1</v>
      </c>
      <c r="AI8" s="988">
        <f t="shared" si="15"/>
        <v>0</v>
      </c>
      <c r="AJ8" s="989">
        <f t="shared" si="16"/>
        <v>1</v>
      </c>
      <c r="AK8" s="990">
        <f t="shared" si="17"/>
        <v>1</v>
      </c>
    </row>
    <row r="9" spans="1:37" ht="12.95" customHeight="1" x14ac:dyDescent="0.2">
      <c r="A9" s="983" t="s">
        <v>3</v>
      </c>
      <c r="B9" s="986" t="s">
        <v>117</v>
      </c>
      <c r="C9" s="965" t="s">
        <v>117</v>
      </c>
      <c r="D9" s="984">
        <f t="shared" si="0"/>
        <v>0</v>
      </c>
      <c r="E9" s="964" t="s">
        <v>117</v>
      </c>
      <c r="F9" s="965">
        <v>1</v>
      </c>
      <c r="G9" s="985">
        <f t="shared" si="1"/>
        <v>1</v>
      </c>
      <c r="H9" s="986" t="s">
        <v>117</v>
      </c>
      <c r="I9" s="965">
        <v>1</v>
      </c>
      <c r="J9" s="987">
        <f t="shared" si="2"/>
        <v>1</v>
      </c>
      <c r="K9" s="965" t="s">
        <v>117</v>
      </c>
      <c r="L9" s="965">
        <v>3</v>
      </c>
      <c r="M9" s="984">
        <f t="shared" si="3"/>
        <v>3</v>
      </c>
      <c r="N9" s="964" t="s">
        <v>117</v>
      </c>
      <c r="O9" s="965" t="s">
        <v>117</v>
      </c>
      <c r="P9" s="985">
        <f t="shared" si="4"/>
        <v>0</v>
      </c>
      <c r="Q9" s="986" t="s">
        <v>117</v>
      </c>
      <c r="R9" s="965">
        <v>1</v>
      </c>
      <c r="S9" s="987">
        <f t="shared" si="5"/>
        <v>1</v>
      </c>
      <c r="T9" s="965" t="s">
        <v>117</v>
      </c>
      <c r="U9" s="965">
        <v>2</v>
      </c>
      <c r="V9" s="984">
        <f t="shared" si="6"/>
        <v>2</v>
      </c>
      <c r="W9" s="964" t="s">
        <v>117</v>
      </c>
      <c r="X9" s="965" t="s">
        <v>117</v>
      </c>
      <c r="Y9" s="985">
        <f t="shared" si="7"/>
        <v>0</v>
      </c>
      <c r="Z9" s="986" t="s">
        <v>117</v>
      </c>
      <c r="AA9" s="965" t="s">
        <v>117</v>
      </c>
      <c r="AB9" s="987">
        <f t="shared" si="8"/>
        <v>0</v>
      </c>
      <c r="AC9" s="988">
        <f t="shared" si="9"/>
        <v>0</v>
      </c>
      <c r="AD9" s="989">
        <f t="shared" si="10"/>
        <v>5</v>
      </c>
      <c r="AE9" s="990">
        <f t="shared" si="11"/>
        <v>5</v>
      </c>
      <c r="AF9" s="988">
        <f t="shared" si="12"/>
        <v>0</v>
      </c>
      <c r="AG9" s="989">
        <f t="shared" si="13"/>
        <v>1</v>
      </c>
      <c r="AH9" s="990">
        <f t="shared" si="14"/>
        <v>1</v>
      </c>
      <c r="AI9" s="988">
        <f t="shared" si="15"/>
        <v>0</v>
      </c>
      <c r="AJ9" s="989">
        <f t="shared" si="16"/>
        <v>2</v>
      </c>
      <c r="AK9" s="990">
        <f t="shared" si="17"/>
        <v>2</v>
      </c>
    </row>
    <row r="10" spans="1:37" ht="12.95" customHeight="1" x14ac:dyDescent="0.2">
      <c r="A10" s="983" t="s">
        <v>4</v>
      </c>
      <c r="B10" s="986" t="s">
        <v>117</v>
      </c>
      <c r="C10" s="965" t="s">
        <v>117</v>
      </c>
      <c r="D10" s="984">
        <f t="shared" si="0"/>
        <v>0</v>
      </c>
      <c r="E10" s="964">
        <v>1</v>
      </c>
      <c r="F10" s="965" t="s">
        <v>117</v>
      </c>
      <c r="G10" s="985">
        <f t="shared" si="1"/>
        <v>1</v>
      </c>
      <c r="H10" s="986" t="s">
        <v>117</v>
      </c>
      <c r="I10" s="965">
        <v>1</v>
      </c>
      <c r="J10" s="987">
        <f t="shared" si="2"/>
        <v>1</v>
      </c>
      <c r="K10" s="965" t="s">
        <v>117</v>
      </c>
      <c r="L10" s="965" t="s">
        <v>117</v>
      </c>
      <c r="M10" s="984">
        <f t="shared" si="3"/>
        <v>0</v>
      </c>
      <c r="N10" s="964" t="s">
        <v>117</v>
      </c>
      <c r="O10" s="965" t="s">
        <v>117</v>
      </c>
      <c r="P10" s="985">
        <f t="shared" si="4"/>
        <v>0</v>
      </c>
      <c r="Q10" s="986" t="s">
        <v>117</v>
      </c>
      <c r="R10" s="965" t="s">
        <v>117</v>
      </c>
      <c r="S10" s="987">
        <f t="shared" si="5"/>
        <v>0</v>
      </c>
      <c r="T10" s="965" t="s">
        <v>117</v>
      </c>
      <c r="U10" s="965" t="s">
        <v>117</v>
      </c>
      <c r="V10" s="984">
        <f t="shared" si="6"/>
        <v>0</v>
      </c>
      <c r="W10" s="964" t="s">
        <v>117</v>
      </c>
      <c r="X10" s="965" t="s">
        <v>117</v>
      </c>
      <c r="Y10" s="985">
        <f t="shared" si="7"/>
        <v>0</v>
      </c>
      <c r="Z10" s="986" t="s">
        <v>117</v>
      </c>
      <c r="AA10" s="965" t="s">
        <v>117</v>
      </c>
      <c r="AB10" s="987">
        <f t="shared" si="8"/>
        <v>0</v>
      </c>
      <c r="AC10" s="988">
        <f t="shared" si="9"/>
        <v>0</v>
      </c>
      <c r="AD10" s="989">
        <f t="shared" si="10"/>
        <v>0</v>
      </c>
      <c r="AE10" s="990">
        <f t="shared" si="11"/>
        <v>0</v>
      </c>
      <c r="AF10" s="988">
        <f t="shared" si="12"/>
        <v>1</v>
      </c>
      <c r="AG10" s="989">
        <f t="shared" si="13"/>
        <v>0</v>
      </c>
      <c r="AH10" s="990">
        <f t="shared" si="14"/>
        <v>1</v>
      </c>
      <c r="AI10" s="988">
        <f t="shared" si="15"/>
        <v>0</v>
      </c>
      <c r="AJ10" s="989">
        <f t="shared" si="16"/>
        <v>1</v>
      </c>
      <c r="AK10" s="990">
        <f t="shared" si="17"/>
        <v>1</v>
      </c>
    </row>
    <row r="11" spans="1:37" ht="12.95" customHeight="1" x14ac:dyDescent="0.2">
      <c r="A11" s="991" t="s">
        <v>5</v>
      </c>
      <c r="B11" s="965" t="s">
        <v>117</v>
      </c>
      <c r="C11" s="965" t="s">
        <v>117</v>
      </c>
      <c r="D11" s="984">
        <f t="shared" si="0"/>
        <v>0</v>
      </c>
      <c r="E11" s="992" t="s">
        <v>117</v>
      </c>
      <c r="F11" s="993" t="s">
        <v>117</v>
      </c>
      <c r="G11" s="985">
        <f t="shared" si="1"/>
        <v>0</v>
      </c>
      <c r="H11" s="986" t="s">
        <v>117</v>
      </c>
      <c r="I11" s="965" t="s">
        <v>117</v>
      </c>
      <c r="J11" s="987">
        <f t="shared" si="2"/>
        <v>0</v>
      </c>
      <c r="K11" s="965">
        <v>1</v>
      </c>
      <c r="L11" s="965" t="s">
        <v>117</v>
      </c>
      <c r="M11" s="984">
        <f t="shared" si="3"/>
        <v>1</v>
      </c>
      <c r="N11" s="964" t="s">
        <v>117</v>
      </c>
      <c r="O11" s="965" t="s">
        <v>117</v>
      </c>
      <c r="P11" s="985">
        <f t="shared" si="4"/>
        <v>0</v>
      </c>
      <c r="Q11" s="986">
        <v>2</v>
      </c>
      <c r="R11" s="965" t="s">
        <v>117</v>
      </c>
      <c r="S11" s="987">
        <f t="shared" si="5"/>
        <v>2</v>
      </c>
      <c r="T11" s="965" t="s">
        <v>117</v>
      </c>
      <c r="U11" s="965" t="s">
        <v>117</v>
      </c>
      <c r="V11" s="984">
        <f t="shared" si="6"/>
        <v>0</v>
      </c>
      <c r="W11" s="964" t="s">
        <v>117</v>
      </c>
      <c r="X11" s="965" t="s">
        <v>117</v>
      </c>
      <c r="Y11" s="985">
        <f t="shared" si="7"/>
        <v>0</v>
      </c>
      <c r="Z11" s="986" t="s">
        <v>117</v>
      </c>
      <c r="AA11" s="965" t="s">
        <v>117</v>
      </c>
      <c r="AB11" s="987">
        <f t="shared" si="8"/>
        <v>0</v>
      </c>
      <c r="AC11" s="988">
        <f t="shared" si="9"/>
        <v>1</v>
      </c>
      <c r="AD11" s="989">
        <f t="shared" si="10"/>
        <v>0</v>
      </c>
      <c r="AE11" s="990">
        <f t="shared" si="11"/>
        <v>1</v>
      </c>
      <c r="AF11" s="988">
        <f t="shared" si="12"/>
        <v>0</v>
      </c>
      <c r="AG11" s="989">
        <f t="shared" si="13"/>
        <v>0</v>
      </c>
      <c r="AH11" s="990">
        <f t="shared" si="14"/>
        <v>0</v>
      </c>
      <c r="AI11" s="988">
        <f t="shared" si="15"/>
        <v>2</v>
      </c>
      <c r="AJ11" s="989">
        <f t="shared" si="16"/>
        <v>0</v>
      </c>
      <c r="AK11" s="990">
        <f t="shared" si="17"/>
        <v>2</v>
      </c>
    </row>
    <row r="12" spans="1:37" ht="12.95" customHeight="1" x14ac:dyDescent="0.2">
      <c r="A12" s="983" t="s">
        <v>6</v>
      </c>
      <c r="B12" s="965" t="s">
        <v>117</v>
      </c>
      <c r="C12" s="965" t="s">
        <v>117</v>
      </c>
      <c r="D12" s="984">
        <f t="shared" si="0"/>
        <v>0</v>
      </c>
      <c r="E12" s="964" t="s">
        <v>117</v>
      </c>
      <c r="F12" s="965" t="s">
        <v>117</v>
      </c>
      <c r="G12" s="985">
        <f t="shared" si="1"/>
        <v>0</v>
      </c>
      <c r="H12" s="986" t="s">
        <v>117</v>
      </c>
      <c r="I12" s="965" t="s">
        <v>117</v>
      </c>
      <c r="J12" s="987">
        <f t="shared" si="2"/>
        <v>0</v>
      </c>
      <c r="K12" s="965" t="s">
        <v>117</v>
      </c>
      <c r="L12" s="965" t="s">
        <v>117</v>
      </c>
      <c r="M12" s="984">
        <f t="shared" si="3"/>
        <v>0</v>
      </c>
      <c r="N12" s="964" t="s">
        <v>117</v>
      </c>
      <c r="O12" s="965" t="s">
        <v>117</v>
      </c>
      <c r="P12" s="985">
        <f t="shared" si="4"/>
        <v>0</v>
      </c>
      <c r="Q12" s="986" t="s">
        <v>117</v>
      </c>
      <c r="R12" s="965" t="s">
        <v>117</v>
      </c>
      <c r="S12" s="987">
        <f t="shared" si="5"/>
        <v>0</v>
      </c>
      <c r="T12" s="965">
        <v>3</v>
      </c>
      <c r="U12" s="965">
        <v>2</v>
      </c>
      <c r="V12" s="984">
        <f t="shared" si="6"/>
        <v>5</v>
      </c>
      <c r="W12" s="964" t="s">
        <v>117</v>
      </c>
      <c r="X12" s="965" t="s">
        <v>117</v>
      </c>
      <c r="Y12" s="985">
        <f t="shared" si="7"/>
        <v>0</v>
      </c>
      <c r="Z12" s="986" t="s">
        <v>117</v>
      </c>
      <c r="AA12" s="965" t="s">
        <v>117</v>
      </c>
      <c r="AB12" s="987">
        <f t="shared" si="8"/>
        <v>0</v>
      </c>
      <c r="AC12" s="988">
        <f t="shared" si="9"/>
        <v>3</v>
      </c>
      <c r="AD12" s="989">
        <f t="shared" si="10"/>
        <v>2</v>
      </c>
      <c r="AE12" s="990">
        <f t="shared" si="11"/>
        <v>5</v>
      </c>
      <c r="AF12" s="988">
        <f t="shared" si="12"/>
        <v>0</v>
      </c>
      <c r="AG12" s="989">
        <f t="shared" si="13"/>
        <v>0</v>
      </c>
      <c r="AH12" s="990">
        <f t="shared" si="14"/>
        <v>0</v>
      </c>
      <c r="AI12" s="988">
        <f t="shared" si="15"/>
        <v>0</v>
      </c>
      <c r="AJ12" s="989">
        <f t="shared" si="16"/>
        <v>0</v>
      </c>
      <c r="AK12" s="990">
        <f t="shared" si="17"/>
        <v>0</v>
      </c>
    </row>
    <row r="13" spans="1:37" ht="12.95" customHeight="1" x14ac:dyDescent="0.2">
      <c r="A13" s="991" t="s">
        <v>7</v>
      </c>
      <c r="B13" s="965">
        <v>69</v>
      </c>
      <c r="C13" s="965">
        <v>58</v>
      </c>
      <c r="D13" s="984">
        <f t="shared" si="0"/>
        <v>127</v>
      </c>
      <c r="E13" s="964">
        <v>9</v>
      </c>
      <c r="F13" s="965">
        <v>9</v>
      </c>
      <c r="G13" s="985">
        <f t="shared" si="1"/>
        <v>18</v>
      </c>
      <c r="H13" s="986">
        <v>14</v>
      </c>
      <c r="I13" s="965">
        <v>13</v>
      </c>
      <c r="J13" s="987">
        <f t="shared" si="2"/>
        <v>27</v>
      </c>
      <c r="K13" s="965">
        <v>43</v>
      </c>
      <c r="L13" s="965">
        <v>29</v>
      </c>
      <c r="M13" s="984">
        <f t="shared" si="3"/>
        <v>72</v>
      </c>
      <c r="N13" s="964">
        <v>2</v>
      </c>
      <c r="O13" s="965">
        <v>2</v>
      </c>
      <c r="P13" s="985">
        <f t="shared" si="4"/>
        <v>4</v>
      </c>
      <c r="Q13" s="986">
        <v>13</v>
      </c>
      <c r="R13" s="965">
        <v>12</v>
      </c>
      <c r="S13" s="987">
        <f t="shared" si="5"/>
        <v>25</v>
      </c>
      <c r="T13" s="965">
        <v>33</v>
      </c>
      <c r="U13" s="965">
        <v>35</v>
      </c>
      <c r="V13" s="984">
        <f t="shared" si="6"/>
        <v>68</v>
      </c>
      <c r="W13" s="964">
        <v>10</v>
      </c>
      <c r="X13" s="965">
        <v>5</v>
      </c>
      <c r="Y13" s="985">
        <f t="shared" si="7"/>
        <v>15</v>
      </c>
      <c r="Z13" s="986">
        <v>4</v>
      </c>
      <c r="AA13" s="965">
        <v>9</v>
      </c>
      <c r="AB13" s="987">
        <f t="shared" si="8"/>
        <v>13</v>
      </c>
      <c r="AC13" s="988">
        <f t="shared" si="9"/>
        <v>145</v>
      </c>
      <c r="AD13" s="989">
        <f t="shared" si="10"/>
        <v>122</v>
      </c>
      <c r="AE13" s="990">
        <f t="shared" si="11"/>
        <v>267</v>
      </c>
      <c r="AF13" s="988">
        <f t="shared" si="12"/>
        <v>21</v>
      </c>
      <c r="AG13" s="989">
        <f t="shared" si="13"/>
        <v>16</v>
      </c>
      <c r="AH13" s="990">
        <f t="shared" si="14"/>
        <v>37</v>
      </c>
      <c r="AI13" s="988">
        <f t="shared" si="15"/>
        <v>31</v>
      </c>
      <c r="AJ13" s="989">
        <f t="shared" si="16"/>
        <v>34</v>
      </c>
      <c r="AK13" s="990">
        <f t="shared" si="17"/>
        <v>65</v>
      </c>
    </row>
    <row r="14" spans="1:37" ht="12.95" customHeight="1" x14ac:dyDescent="0.2">
      <c r="A14" s="991" t="s">
        <v>8</v>
      </c>
      <c r="B14" s="965" t="s">
        <v>117</v>
      </c>
      <c r="C14" s="965" t="s">
        <v>117</v>
      </c>
      <c r="D14" s="984">
        <f t="shared" si="0"/>
        <v>0</v>
      </c>
      <c r="E14" s="964" t="s">
        <v>117</v>
      </c>
      <c r="F14" s="965" t="s">
        <v>117</v>
      </c>
      <c r="G14" s="985">
        <f t="shared" si="1"/>
        <v>0</v>
      </c>
      <c r="H14" s="986" t="s">
        <v>117</v>
      </c>
      <c r="I14" s="965" t="s">
        <v>117</v>
      </c>
      <c r="J14" s="987">
        <f t="shared" si="2"/>
        <v>0</v>
      </c>
      <c r="K14" s="965" t="s">
        <v>117</v>
      </c>
      <c r="L14" s="965">
        <v>1</v>
      </c>
      <c r="M14" s="984">
        <f t="shared" si="3"/>
        <v>1</v>
      </c>
      <c r="N14" s="964" t="s">
        <v>117</v>
      </c>
      <c r="O14" s="965" t="s">
        <v>117</v>
      </c>
      <c r="P14" s="985">
        <f t="shared" si="4"/>
        <v>0</v>
      </c>
      <c r="Q14" s="986" t="s">
        <v>117</v>
      </c>
      <c r="R14" s="965" t="s">
        <v>117</v>
      </c>
      <c r="S14" s="987">
        <f t="shared" si="5"/>
        <v>0</v>
      </c>
      <c r="T14" s="965" t="s">
        <v>117</v>
      </c>
      <c r="U14" s="965" t="s">
        <v>117</v>
      </c>
      <c r="V14" s="984">
        <f t="shared" si="6"/>
        <v>0</v>
      </c>
      <c r="W14" s="964" t="s">
        <v>117</v>
      </c>
      <c r="X14" s="965">
        <v>1</v>
      </c>
      <c r="Y14" s="985">
        <f t="shared" si="7"/>
        <v>1</v>
      </c>
      <c r="Z14" s="986" t="s">
        <v>117</v>
      </c>
      <c r="AA14" s="965" t="s">
        <v>117</v>
      </c>
      <c r="AB14" s="987">
        <f t="shared" si="8"/>
        <v>0</v>
      </c>
      <c r="AC14" s="988">
        <f t="shared" si="9"/>
        <v>0</v>
      </c>
      <c r="AD14" s="989">
        <f t="shared" si="10"/>
        <v>1</v>
      </c>
      <c r="AE14" s="990">
        <f t="shared" si="11"/>
        <v>1</v>
      </c>
      <c r="AF14" s="988">
        <f t="shared" si="12"/>
        <v>0</v>
      </c>
      <c r="AG14" s="989">
        <f t="shared" si="13"/>
        <v>1</v>
      </c>
      <c r="AH14" s="990">
        <f t="shared" si="14"/>
        <v>1</v>
      </c>
      <c r="AI14" s="988">
        <f t="shared" si="15"/>
        <v>0</v>
      </c>
      <c r="AJ14" s="989">
        <f t="shared" si="16"/>
        <v>0</v>
      </c>
      <c r="AK14" s="990">
        <f t="shared" si="17"/>
        <v>0</v>
      </c>
    </row>
    <row r="15" spans="1:37" ht="12.95" customHeight="1" x14ac:dyDescent="0.2">
      <c r="A15" s="991" t="s">
        <v>9</v>
      </c>
      <c r="B15" s="965" t="s">
        <v>117</v>
      </c>
      <c r="C15" s="965">
        <v>3</v>
      </c>
      <c r="D15" s="984">
        <f t="shared" si="0"/>
        <v>3</v>
      </c>
      <c r="E15" s="964" t="s">
        <v>117</v>
      </c>
      <c r="F15" s="965" t="s">
        <v>117</v>
      </c>
      <c r="G15" s="985">
        <f t="shared" si="1"/>
        <v>0</v>
      </c>
      <c r="H15" s="986" t="s">
        <v>117</v>
      </c>
      <c r="I15" s="965" t="s">
        <v>117</v>
      </c>
      <c r="J15" s="987">
        <f t="shared" si="2"/>
        <v>0</v>
      </c>
      <c r="K15" s="965">
        <v>3</v>
      </c>
      <c r="L15" s="965">
        <v>2</v>
      </c>
      <c r="M15" s="984">
        <f t="shared" si="3"/>
        <v>5</v>
      </c>
      <c r="N15" s="964" t="s">
        <v>117</v>
      </c>
      <c r="O15" s="965" t="s">
        <v>117</v>
      </c>
      <c r="P15" s="985">
        <f t="shared" si="4"/>
        <v>0</v>
      </c>
      <c r="Q15" s="986" t="s">
        <v>117</v>
      </c>
      <c r="R15" s="965" t="s">
        <v>117</v>
      </c>
      <c r="S15" s="987">
        <f t="shared" si="5"/>
        <v>0</v>
      </c>
      <c r="T15" s="965">
        <v>1</v>
      </c>
      <c r="U15" s="965">
        <v>5</v>
      </c>
      <c r="V15" s="984">
        <f t="shared" si="6"/>
        <v>6</v>
      </c>
      <c r="W15" s="964" t="s">
        <v>117</v>
      </c>
      <c r="X15" s="965">
        <v>1</v>
      </c>
      <c r="Y15" s="985">
        <f t="shared" si="7"/>
        <v>1</v>
      </c>
      <c r="Z15" s="986" t="s">
        <v>117</v>
      </c>
      <c r="AA15" s="965">
        <v>1</v>
      </c>
      <c r="AB15" s="987">
        <f t="shared" si="8"/>
        <v>1</v>
      </c>
      <c r="AC15" s="988">
        <f t="shared" si="9"/>
        <v>4</v>
      </c>
      <c r="AD15" s="989">
        <f t="shared" si="10"/>
        <v>10</v>
      </c>
      <c r="AE15" s="990">
        <f t="shared" si="11"/>
        <v>14</v>
      </c>
      <c r="AF15" s="988">
        <f t="shared" si="12"/>
        <v>0</v>
      </c>
      <c r="AG15" s="989">
        <f t="shared" si="13"/>
        <v>1</v>
      </c>
      <c r="AH15" s="990">
        <f t="shared" si="14"/>
        <v>1</v>
      </c>
      <c r="AI15" s="988">
        <f t="shared" si="15"/>
        <v>0</v>
      </c>
      <c r="AJ15" s="989">
        <f t="shared" si="16"/>
        <v>1</v>
      </c>
      <c r="AK15" s="990">
        <f t="shared" si="17"/>
        <v>1</v>
      </c>
    </row>
    <row r="16" spans="1:37" ht="12.95" customHeight="1" x14ac:dyDescent="0.2">
      <c r="A16" s="991" t="s">
        <v>319</v>
      </c>
      <c r="B16" s="965" t="s">
        <v>117</v>
      </c>
      <c r="C16" s="965" t="s">
        <v>117</v>
      </c>
      <c r="D16" s="984">
        <f t="shared" si="0"/>
        <v>0</v>
      </c>
      <c r="E16" s="964" t="s">
        <v>117</v>
      </c>
      <c r="F16" s="965" t="s">
        <v>117</v>
      </c>
      <c r="G16" s="985">
        <f t="shared" si="1"/>
        <v>0</v>
      </c>
      <c r="H16" s="986" t="s">
        <v>117</v>
      </c>
      <c r="I16" s="965" t="s">
        <v>117</v>
      </c>
      <c r="J16" s="987">
        <f t="shared" si="2"/>
        <v>0</v>
      </c>
      <c r="K16" s="965">
        <v>1</v>
      </c>
      <c r="L16" s="965" t="s">
        <v>117</v>
      </c>
      <c r="M16" s="984">
        <f t="shared" si="3"/>
        <v>1</v>
      </c>
      <c r="N16" s="964" t="s">
        <v>117</v>
      </c>
      <c r="O16" s="965" t="s">
        <v>117</v>
      </c>
      <c r="P16" s="985">
        <f t="shared" si="4"/>
        <v>0</v>
      </c>
      <c r="Q16" s="986" t="s">
        <v>117</v>
      </c>
      <c r="R16" s="965" t="s">
        <v>117</v>
      </c>
      <c r="S16" s="987">
        <f t="shared" si="5"/>
        <v>0</v>
      </c>
      <c r="T16" s="965" t="s">
        <v>117</v>
      </c>
      <c r="U16" s="965" t="s">
        <v>117</v>
      </c>
      <c r="V16" s="984">
        <f t="shared" si="6"/>
        <v>0</v>
      </c>
      <c r="W16" s="964" t="s">
        <v>117</v>
      </c>
      <c r="X16" s="965" t="s">
        <v>117</v>
      </c>
      <c r="Y16" s="985">
        <f t="shared" si="7"/>
        <v>0</v>
      </c>
      <c r="Z16" s="986" t="s">
        <v>117</v>
      </c>
      <c r="AA16" s="965" t="s">
        <v>117</v>
      </c>
      <c r="AB16" s="987">
        <f t="shared" si="8"/>
        <v>0</v>
      </c>
      <c r="AC16" s="988">
        <f t="shared" si="9"/>
        <v>1</v>
      </c>
      <c r="AD16" s="989">
        <f t="shared" si="10"/>
        <v>0</v>
      </c>
      <c r="AE16" s="990">
        <f t="shared" si="11"/>
        <v>1</v>
      </c>
      <c r="AF16" s="988">
        <f t="shared" si="12"/>
        <v>0</v>
      </c>
      <c r="AG16" s="989">
        <f t="shared" si="13"/>
        <v>0</v>
      </c>
      <c r="AH16" s="990">
        <f t="shared" si="14"/>
        <v>0</v>
      </c>
      <c r="AI16" s="988">
        <f t="shared" si="15"/>
        <v>0</v>
      </c>
      <c r="AJ16" s="989">
        <f t="shared" si="16"/>
        <v>0</v>
      </c>
      <c r="AK16" s="990">
        <f t="shared" si="17"/>
        <v>0</v>
      </c>
    </row>
    <row r="17" spans="1:37" ht="12.95" customHeight="1" x14ac:dyDescent="0.2">
      <c r="A17" s="991" t="s">
        <v>10</v>
      </c>
      <c r="B17" s="965" t="s">
        <v>117</v>
      </c>
      <c r="C17" s="965">
        <v>5</v>
      </c>
      <c r="D17" s="984">
        <f t="shared" si="0"/>
        <v>5</v>
      </c>
      <c r="E17" s="964" t="s">
        <v>117</v>
      </c>
      <c r="F17" s="965">
        <v>3</v>
      </c>
      <c r="G17" s="985">
        <f t="shared" si="1"/>
        <v>3</v>
      </c>
      <c r="H17" s="986" t="s">
        <v>117</v>
      </c>
      <c r="I17" s="965" t="s">
        <v>117</v>
      </c>
      <c r="J17" s="987">
        <f t="shared" si="2"/>
        <v>0</v>
      </c>
      <c r="K17" s="965" t="s">
        <v>117</v>
      </c>
      <c r="L17" s="965">
        <v>16</v>
      </c>
      <c r="M17" s="984">
        <f t="shared" si="3"/>
        <v>16</v>
      </c>
      <c r="N17" s="964" t="s">
        <v>117</v>
      </c>
      <c r="O17" s="965">
        <v>2</v>
      </c>
      <c r="P17" s="985">
        <f t="shared" si="4"/>
        <v>2</v>
      </c>
      <c r="Q17" s="986">
        <v>2</v>
      </c>
      <c r="R17" s="965" t="s">
        <v>117</v>
      </c>
      <c r="S17" s="987">
        <f t="shared" si="5"/>
        <v>2</v>
      </c>
      <c r="T17" s="965" t="s">
        <v>117</v>
      </c>
      <c r="U17" s="965">
        <v>18</v>
      </c>
      <c r="V17" s="984">
        <f t="shared" si="6"/>
        <v>18</v>
      </c>
      <c r="W17" s="964" t="s">
        <v>117</v>
      </c>
      <c r="X17" s="965">
        <v>1</v>
      </c>
      <c r="Y17" s="985">
        <f t="shared" si="7"/>
        <v>1</v>
      </c>
      <c r="Z17" s="986" t="s">
        <v>117</v>
      </c>
      <c r="AA17" s="965">
        <v>6</v>
      </c>
      <c r="AB17" s="987">
        <f t="shared" si="8"/>
        <v>6</v>
      </c>
      <c r="AC17" s="988">
        <f t="shared" si="9"/>
        <v>0</v>
      </c>
      <c r="AD17" s="989">
        <f t="shared" si="10"/>
        <v>39</v>
      </c>
      <c r="AE17" s="990">
        <f t="shared" si="11"/>
        <v>39</v>
      </c>
      <c r="AF17" s="988">
        <f t="shared" si="12"/>
        <v>0</v>
      </c>
      <c r="AG17" s="989">
        <f t="shared" si="13"/>
        <v>6</v>
      </c>
      <c r="AH17" s="990">
        <f t="shared" si="14"/>
        <v>6</v>
      </c>
      <c r="AI17" s="988">
        <f t="shared" si="15"/>
        <v>2</v>
      </c>
      <c r="AJ17" s="989">
        <f t="shared" si="16"/>
        <v>6</v>
      </c>
      <c r="AK17" s="990">
        <f t="shared" si="17"/>
        <v>8</v>
      </c>
    </row>
    <row r="18" spans="1:37" ht="12.95" customHeight="1" x14ac:dyDescent="0.2">
      <c r="A18" s="991" t="s">
        <v>11</v>
      </c>
      <c r="B18" s="986" t="s">
        <v>117</v>
      </c>
      <c r="C18" s="965" t="s">
        <v>117</v>
      </c>
      <c r="D18" s="984">
        <f t="shared" si="0"/>
        <v>0</v>
      </c>
      <c r="E18" s="964" t="s">
        <v>117</v>
      </c>
      <c r="F18" s="965" t="s">
        <v>117</v>
      </c>
      <c r="G18" s="985">
        <f t="shared" si="1"/>
        <v>0</v>
      </c>
      <c r="H18" s="986" t="s">
        <v>117</v>
      </c>
      <c r="I18" s="965">
        <v>1</v>
      </c>
      <c r="J18" s="987">
        <f t="shared" si="2"/>
        <v>1</v>
      </c>
      <c r="K18" s="965" t="s">
        <v>117</v>
      </c>
      <c r="L18" s="965" t="s">
        <v>117</v>
      </c>
      <c r="M18" s="984">
        <f t="shared" si="3"/>
        <v>0</v>
      </c>
      <c r="N18" s="964" t="s">
        <v>117</v>
      </c>
      <c r="O18" s="965" t="s">
        <v>117</v>
      </c>
      <c r="P18" s="985">
        <f t="shared" si="4"/>
        <v>0</v>
      </c>
      <c r="Q18" s="986" t="s">
        <v>117</v>
      </c>
      <c r="R18" s="965" t="s">
        <v>117</v>
      </c>
      <c r="S18" s="987">
        <f t="shared" si="5"/>
        <v>0</v>
      </c>
      <c r="T18" s="965" t="s">
        <v>117</v>
      </c>
      <c r="U18" s="965" t="s">
        <v>117</v>
      </c>
      <c r="V18" s="984">
        <f t="shared" si="6"/>
        <v>0</v>
      </c>
      <c r="W18" s="964" t="s">
        <v>117</v>
      </c>
      <c r="X18" s="965" t="s">
        <v>117</v>
      </c>
      <c r="Y18" s="985">
        <f t="shared" si="7"/>
        <v>0</v>
      </c>
      <c r="Z18" s="986" t="s">
        <v>117</v>
      </c>
      <c r="AA18" s="965" t="s">
        <v>117</v>
      </c>
      <c r="AB18" s="987">
        <f t="shared" si="8"/>
        <v>0</v>
      </c>
      <c r="AC18" s="988">
        <f t="shared" si="9"/>
        <v>0</v>
      </c>
      <c r="AD18" s="989">
        <f t="shared" si="10"/>
        <v>0</v>
      </c>
      <c r="AE18" s="990">
        <f t="shared" si="11"/>
        <v>0</v>
      </c>
      <c r="AF18" s="988">
        <f t="shared" si="12"/>
        <v>0</v>
      </c>
      <c r="AG18" s="989">
        <f t="shared" si="13"/>
        <v>0</v>
      </c>
      <c r="AH18" s="990">
        <f t="shared" si="14"/>
        <v>0</v>
      </c>
      <c r="AI18" s="988">
        <f t="shared" si="15"/>
        <v>0</v>
      </c>
      <c r="AJ18" s="989">
        <f t="shared" si="16"/>
        <v>1</v>
      </c>
      <c r="AK18" s="990">
        <f t="shared" si="17"/>
        <v>1</v>
      </c>
    </row>
    <row r="19" spans="1:37" ht="12.95" customHeight="1" x14ac:dyDescent="0.2">
      <c r="A19" s="991" t="s">
        <v>12</v>
      </c>
      <c r="B19" s="964" t="s">
        <v>117</v>
      </c>
      <c r="C19" s="965" t="s">
        <v>117</v>
      </c>
      <c r="D19" s="984">
        <f t="shared" si="0"/>
        <v>0</v>
      </c>
      <c r="E19" s="964" t="s">
        <v>117</v>
      </c>
      <c r="F19" s="965">
        <v>1</v>
      </c>
      <c r="G19" s="985">
        <f t="shared" si="1"/>
        <v>1</v>
      </c>
      <c r="H19" s="986" t="s">
        <v>117</v>
      </c>
      <c r="I19" s="965" t="s">
        <v>117</v>
      </c>
      <c r="J19" s="987">
        <f t="shared" si="2"/>
        <v>0</v>
      </c>
      <c r="K19" s="965" t="s">
        <v>117</v>
      </c>
      <c r="L19" s="965" t="s">
        <v>117</v>
      </c>
      <c r="M19" s="984">
        <f t="shared" si="3"/>
        <v>0</v>
      </c>
      <c r="N19" s="964" t="s">
        <v>117</v>
      </c>
      <c r="O19" s="965" t="s">
        <v>117</v>
      </c>
      <c r="P19" s="985">
        <f t="shared" si="4"/>
        <v>0</v>
      </c>
      <c r="Q19" s="986" t="s">
        <v>117</v>
      </c>
      <c r="R19" s="965" t="s">
        <v>117</v>
      </c>
      <c r="S19" s="987">
        <f t="shared" si="5"/>
        <v>0</v>
      </c>
      <c r="T19" s="965" t="s">
        <v>117</v>
      </c>
      <c r="U19" s="965" t="s">
        <v>117</v>
      </c>
      <c r="V19" s="984">
        <f t="shared" si="6"/>
        <v>0</v>
      </c>
      <c r="W19" s="964" t="s">
        <v>117</v>
      </c>
      <c r="X19" s="965" t="s">
        <v>117</v>
      </c>
      <c r="Y19" s="985">
        <f t="shared" si="7"/>
        <v>0</v>
      </c>
      <c r="Z19" s="986" t="s">
        <v>117</v>
      </c>
      <c r="AA19" s="965" t="s">
        <v>117</v>
      </c>
      <c r="AB19" s="987">
        <f t="shared" si="8"/>
        <v>0</v>
      </c>
      <c r="AC19" s="988">
        <f t="shared" si="9"/>
        <v>0</v>
      </c>
      <c r="AD19" s="989">
        <f t="shared" si="10"/>
        <v>0</v>
      </c>
      <c r="AE19" s="990">
        <f t="shared" si="11"/>
        <v>0</v>
      </c>
      <c r="AF19" s="988">
        <f t="shared" si="12"/>
        <v>0</v>
      </c>
      <c r="AG19" s="989">
        <f t="shared" si="13"/>
        <v>1</v>
      </c>
      <c r="AH19" s="990">
        <f t="shared" si="14"/>
        <v>1</v>
      </c>
      <c r="AI19" s="988">
        <f t="shared" si="15"/>
        <v>0</v>
      </c>
      <c r="AJ19" s="989">
        <f t="shared" si="16"/>
        <v>0</v>
      </c>
      <c r="AK19" s="990">
        <f t="shared" si="17"/>
        <v>0</v>
      </c>
    </row>
    <row r="20" spans="1:37" ht="12.95" customHeight="1" x14ac:dyDescent="0.2">
      <c r="A20" s="991" t="s">
        <v>14</v>
      </c>
      <c r="B20" s="986">
        <v>58</v>
      </c>
      <c r="C20" s="965">
        <v>53</v>
      </c>
      <c r="D20" s="984">
        <f t="shared" si="0"/>
        <v>111</v>
      </c>
      <c r="E20" s="964">
        <v>10</v>
      </c>
      <c r="F20" s="965">
        <v>5</v>
      </c>
      <c r="G20" s="985">
        <f t="shared" si="1"/>
        <v>15</v>
      </c>
      <c r="H20" s="986">
        <v>12</v>
      </c>
      <c r="I20" s="965">
        <v>6</v>
      </c>
      <c r="J20" s="987">
        <f t="shared" si="2"/>
        <v>18</v>
      </c>
      <c r="K20" s="965">
        <v>52</v>
      </c>
      <c r="L20" s="965">
        <v>28</v>
      </c>
      <c r="M20" s="984">
        <f t="shared" si="3"/>
        <v>80</v>
      </c>
      <c r="N20" s="964">
        <v>2</v>
      </c>
      <c r="O20" s="965">
        <v>4</v>
      </c>
      <c r="P20" s="985">
        <f t="shared" si="4"/>
        <v>6</v>
      </c>
      <c r="Q20" s="986">
        <v>9</v>
      </c>
      <c r="R20" s="965">
        <v>9</v>
      </c>
      <c r="S20" s="987">
        <f t="shared" si="5"/>
        <v>18</v>
      </c>
      <c r="T20" s="965">
        <v>32</v>
      </c>
      <c r="U20" s="965">
        <v>33</v>
      </c>
      <c r="V20" s="984">
        <f t="shared" si="6"/>
        <v>65</v>
      </c>
      <c r="W20" s="964">
        <v>5</v>
      </c>
      <c r="X20" s="965">
        <v>4</v>
      </c>
      <c r="Y20" s="985">
        <f t="shared" si="7"/>
        <v>9</v>
      </c>
      <c r="Z20" s="986">
        <v>6</v>
      </c>
      <c r="AA20" s="965">
        <v>7</v>
      </c>
      <c r="AB20" s="987">
        <f t="shared" si="8"/>
        <v>13</v>
      </c>
      <c r="AC20" s="988">
        <f t="shared" si="9"/>
        <v>142</v>
      </c>
      <c r="AD20" s="989">
        <f t="shared" si="10"/>
        <v>114</v>
      </c>
      <c r="AE20" s="990">
        <f t="shared" si="11"/>
        <v>256</v>
      </c>
      <c r="AF20" s="988">
        <f t="shared" si="12"/>
        <v>17</v>
      </c>
      <c r="AG20" s="989">
        <f t="shared" si="13"/>
        <v>13</v>
      </c>
      <c r="AH20" s="990">
        <f t="shared" si="14"/>
        <v>30</v>
      </c>
      <c r="AI20" s="988">
        <f t="shared" si="15"/>
        <v>27</v>
      </c>
      <c r="AJ20" s="989">
        <f t="shared" si="16"/>
        <v>22</v>
      </c>
      <c r="AK20" s="990">
        <f t="shared" si="17"/>
        <v>49</v>
      </c>
    </row>
    <row r="21" spans="1:37" ht="12.95" customHeight="1" x14ac:dyDescent="0.2">
      <c r="A21" s="991" t="s">
        <v>15</v>
      </c>
      <c r="B21" s="965">
        <v>1</v>
      </c>
      <c r="C21" s="965" t="s">
        <v>117</v>
      </c>
      <c r="D21" s="984">
        <f t="shared" si="0"/>
        <v>1</v>
      </c>
      <c r="E21" s="964" t="s">
        <v>117</v>
      </c>
      <c r="F21" s="965" t="s">
        <v>117</v>
      </c>
      <c r="G21" s="985">
        <f t="shared" si="1"/>
        <v>0</v>
      </c>
      <c r="H21" s="986" t="s">
        <v>117</v>
      </c>
      <c r="I21" s="965" t="s">
        <v>117</v>
      </c>
      <c r="J21" s="987">
        <f t="shared" si="2"/>
        <v>0</v>
      </c>
      <c r="K21" s="965" t="s">
        <v>117</v>
      </c>
      <c r="L21" s="965" t="s">
        <v>117</v>
      </c>
      <c r="M21" s="984">
        <f t="shared" si="3"/>
        <v>0</v>
      </c>
      <c r="N21" s="964" t="s">
        <v>117</v>
      </c>
      <c r="O21" s="965" t="s">
        <v>117</v>
      </c>
      <c r="P21" s="985">
        <f t="shared" si="4"/>
        <v>0</v>
      </c>
      <c r="Q21" s="986" t="s">
        <v>117</v>
      </c>
      <c r="R21" s="965" t="s">
        <v>117</v>
      </c>
      <c r="S21" s="987">
        <f t="shared" si="5"/>
        <v>0</v>
      </c>
      <c r="T21" s="965" t="s">
        <v>117</v>
      </c>
      <c r="U21" s="965" t="s">
        <v>117</v>
      </c>
      <c r="V21" s="984">
        <f t="shared" si="6"/>
        <v>0</v>
      </c>
      <c r="W21" s="964" t="s">
        <v>117</v>
      </c>
      <c r="X21" s="965" t="s">
        <v>117</v>
      </c>
      <c r="Y21" s="985">
        <f t="shared" si="7"/>
        <v>0</v>
      </c>
      <c r="Z21" s="986" t="s">
        <v>117</v>
      </c>
      <c r="AA21" s="965">
        <v>2</v>
      </c>
      <c r="AB21" s="987">
        <f t="shared" si="8"/>
        <v>2</v>
      </c>
      <c r="AC21" s="988">
        <f t="shared" si="9"/>
        <v>1</v>
      </c>
      <c r="AD21" s="989">
        <f t="shared" si="10"/>
        <v>0</v>
      </c>
      <c r="AE21" s="990">
        <f t="shared" si="11"/>
        <v>1</v>
      </c>
      <c r="AF21" s="988">
        <f t="shared" si="12"/>
        <v>0</v>
      </c>
      <c r="AG21" s="989">
        <f t="shared" si="13"/>
        <v>0</v>
      </c>
      <c r="AH21" s="990">
        <f t="shared" si="14"/>
        <v>0</v>
      </c>
      <c r="AI21" s="988">
        <f t="shared" si="15"/>
        <v>0</v>
      </c>
      <c r="AJ21" s="989">
        <f t="shared" si="16"/>
        <v>2</v>
      </c>
      <c r="AK21" s="990">
        <f t="shared" si="17"/>
        <v>2</v>
      </c>
    </row>
    <row r="22" spans="1:37" ht="12.95" customHeight="1" x14ac:dyDescent="0.2">
      <c r="A22" s="991" t="s">
        <v>127</v>
      </c>
      <c r="B22" s="965" t="s">
        <v>117</v>
      </c>
      <c r="C22" s="965" t="s">
        <v>117</v>
      </c>
      <c r="D22" s="984">
        <f t="shared" si="0"/>
        <v>0</v>
      </c>
      <c r="E22" s="964" t="s">
        <v>117</v>
      </c>
      <c r="F22" s="965" t="s">
        <v>117</v>
      </c>
      <c r="G22" s="985">
        <f t="shared" si="1"/>
        <v>0</v>
      </c>
      <c r="H22" s="986" t="s">
        <v>117</v>
      </c>
      <c r="I22" s="965" t="s">
        <v>117</v>
      </c>
      <c r="J22" s="987">
        <f t="shared" si="2"/>
        <v>0</v>
      </c>
      <c r="K22" s="965" t="s">
        <v>117</v>
      </c>
      <c r="L22" s="965">
        <v>1</v>
      </c>
      <c r="M22" s="984">
        <f t="shared" si="3"/>
        <v>1</v>
      </c>
      <c r="N22" s="964" t="s">
        <v>117</v>
      </c>
      <c r="O22" s="965" t="s">
        <v>117</v>
      </c>
      <c r="P22" s="985">
        <f t="shared" si="4"/>
        <v>0</v>
      </c>
      <c r="Q22" s="986" t="s">
        <v>117</v>
      </c>
      <c r="R22" s="965" t="s">
        <v>117</v>
      </c>
      <c r="S22" s="987">
        <f t="shared" si="5"/>
        <v>0</v>
      </c>
      <c r="T22" s="965" t="s">
        <v>117</v>
      </c>
      <c r="U22" s="965" t="s">
        <v>117</v>
      </c>
      <c r="V22" s="984">
        <f t="shared" si="6"/>
        <v>0</v>
      </c>
      <c r="W22" s="964" t="s">
        <v>117</v>
      </c>
      <c r="X22" s="965" t="s">
        <v>117</v>
      </c>
      <c r="Y22" s="985">
        <f t="shared" si="7"/>
        <v>0</v>
      </c>
      <c r="Z22" s="986" t="s">
        <v>117</v>
      </c>
      <c r="AA22" s="965" t="s">
        <v>117</v>
      </c>
      <c r="AB22" s="987">
        <f t="shared" si="8"/>
        <v>0</v>
      </c>
      <c r="AC22" s="988">
        <f t="shared" si="9"/>
        <v>0</v>
      </c>
      <c r="AD22" s="989">
        <f t="shared" si="10"/>
        <v>1</v>
      </c>
      <c r="AE22" s="990">
        <f t="shared" si="11"/>
        <v>1</v>
      </c>
      <c r="AF22" s="988">
        <f t="shared" si="12"/>
        <v>0</v>
      </c>
      <c r="AG22" s="989">
        <f t="shared" si="13"/>
        <v>0</v>
      </c>
      <c r="AH22" s="990">
        <f t="shared" si="14"/>
        <v>0</v>
      </c>
      <c r="AI22" s="988">
        <f t="shared" si="15"/>
        <v>0</v>
      </c>
      <c r="AJ22" s="989">
        <f t="shared" si="16"/>
        <v>0</v>
      </c>
      <c r="AK22" s="990">
        <f t="shared" si="17"/>
        <v>0</v>
      </c>
    </row>
    <row r="23" spans="1:37" ht="12.95" customHeight="1" x14ac:dyDescent="0.2">
      <c r="A23" s="991" t="s">
        <v>17</v>
      </c>
      <c r="B23" s="964" t="s">
        <v>117</v>
      </c>
      <c r="C23" s="965">
        <v>7</v>
      </c>
      <c r="D23" s="984">
        <f t="shared" si="0"/>
        <v>7</v>
      </c>
      <c r="E23" s="964" t="s">
        <v>117</v>
      </c>
      <c r="F23" s="965" t="s">
        <v>117</v>
      </c>
      <c r="G23" s="985">
        <f t="shared" si="1"/>
        <v>0</v>
      </c>
      <c r="H23" s="986" t="s">
        <v>117</v>
      </c>
      <c r="I23" s="965" t="s">
        <v>117</v>
      </c>
      <c r="J23" s="987">
        <f t="shared" si="2"/>
        <v>0</v>
      </c>
      <c r="K23" s="965">
        <v>1</v>
      </c>
      <c r="L23" s="965">
        <v>7</v>
      </c>
      <c r="M23" s="984">
        <f t="shared" si="3"/>
        <v>8</v>
      </c>
      <c r="N23" s="964" t="s">
        <v>117</v>
      </c>
      <c r="O23" s="965" t="s">
        <v>117</v>
      </c>
      <c r="P23" s="985">
        <f t="shared" si="4"/>
        <v>0</v>
      </c>
      <c r="Q23" s="986" t="s">
        <v>117</v>
      </c>
      <c r="R23" s="965" t="s">
        <v>117</v>
      </c>
      <c r="S23" s="987">
        <f t="shared" si="5"/>
        <v>0</v>
      </c>
      <c r="T23" s="965">
        <v>2</v>
      </c>
      <c r="U23" s="965">
        <v>4</v>
      </c>
      <c r="V23" s="984">
        <f t="shared" si="6"/>
        <v>6</v>
      </c>
      <c r="W23" s="964" t="s">
        <v>117</v>
      </c>
      <c r="X23" s="965" t="s">
        <v>117</v>
      </c>
      <c r="Y23" s="985">
        <f t="shared" si="7"/>
        <v>0</v>
      </c>
      <c r="Z23" s="986" t="s">
        <v>117</v>
      </c>
      <c r="AA23" s="965" t="s">
        <v>117</v>
      </c>
      <c r="AB23" s="987">
        <f t="shared" si="8"/>
        <v>0</v>
      </c>
      <c r="AC23" s="988">
        <f t="shared" si="9"/>
        <v>3</v>
      </c>
      <c r="AD23" s="989">
        <f t="shared" si="10"/>
        <v>18</v>
      </c>
      <c r="AE23" s="990">
        <f t="shared" si="11"/>
        <v>21</v>
      </c>
      <c r="AF23" s="988">
        <f t="shared" si="12"/>
        <v>0</v>
      </c>
      <c r="AG23" s="989">
        <f t="shared" si="13"/>
        <v>0</v>
      </c>
      <c r="AH23" s="990">
        <f t="shared" si="14"/>
        <v>0</v>
      </c>
      <c r="AI23" s="988">
        <f t="shared" si="15"/>
        <v>0</v>
      </c>
      <c r="AJ23" s="989">
        <f t="shared" si="16"/>
        <v>0</v>
      </c>
      <c r="AK23" s="990">
        <f t="shared" si="17"/>
        <v>0</v>
      </c>
    </row>
    <row r="24" spans="1:37" ht="12.95" customHeight="1" x14ac:dyDescent="0.2">
      <c r="A24" s="991" t="s">
        <v>19</v>
      </c>
      <c r="B24" s="965" t="s">
        <v>117</v>
      </c>
      <c r="C24" s="965">
        <v>2</v>
      </c>
      <c r="D24" s="984">
        <f t="shared" si="0"/>
        <v>2</v>
      </c>
      <c r="E24" s="964" t="s">
        <v>117</v>
      </c>
      <c r="F24" s="965" t="s">
        <v>117</v>
      </c>
      <c r="G24" s="985">
        <f t="shared" si="1"/>
        <v>0</v>
      </c>
      <c r="H24" s="986" t="s">
        <v>117</v>
      </c>
      <c r="I24" s="965" t="s">
        <v>117</v>
      </c>
      <c r="J24" s="987">
        <f t="shared" si="2"/>
        <v>0</v>
      </c>
      <c r="K24" s="965" t="s">
        <v>117</v>
      </c>
      <c r="L24" s="965">
        <v>2</v>
      </c>
      <c r="M24" s="984">
        <f t="shared" si="3"/>
        <v>2</v>
      </c>
      <c r="N24" s="964" t="s">
        <v>117</v>
      </c>
      <c r="O24" s="965" t="s">
        <v>117</v>
      </c>
      <c r="P24" s="985">
        <f t="shared" si="4"/>
        <v>0</v>
      </c>
      <c r="Q24" s="986" t="s">
        <v>117</v>
      </c>
      <c r="R24" s="965">
        <v>1</v>
      </c>
      <c r="S24" s="987">
        <f t="shared" si="5"/>
        <v>1</v>
      </c>
      <c r="T24" s="965" t="s">
        <v>117</v>
      </c>
      <c r="U24" s="965" t="s">
        <v>117</v>
      </c>
      <c r="V24" s="984">
        <f t="shared" si="6"/>
        <v>0</v>
      </c>
      <c r="W24" s="964" t="s">
        <v>117</v>
      </c>
      <c r="X24" s="965" t="s">
        <v>117</v>
      </c>
      <c r="Y24" s="985">
        <f t="shared" si="7"/>
        <v>0</v>
      </c>
      <c r="Z24" s="986" t="s">
        <v>117</v>
      </c>
      <c r="AA24" s="965" t="s">
        <v>117</v>
      </c>
      <c r="AB24" s="987">
        <f t="shared" si="8"/>
        <v>0</v>
      </c>
      <c r="AC24" s="988">
        <f t="shared" si="9"/>
        <v>0</v>
      </c>
      <c r="AD24" s="989">
        <f t="shared" si="10"/>
        <v>4</v>
      </c>
      <c r="AE24" s="990">
        <f t="shared" si="11"/>
        <v>4</v>
      </c>
      <c r="AF24" s="988">
        <f t="shared" si="12"/>
        <v>0</v>
      </c>
      <c r="AG24" s="989">
        <f t="shared" si="13"/>
        <v>0</v>
      </c>
      <c r="AH24" s="990">
        <f t="shared" si="14"/>
        <v>0</v>
      </c>
      <c r="AI24" s="988">
        <f t="shared" si="15"/>
        <v>0</v>
      </c>
      <c r="AJ24" s="989">
        <f t="shared" si="16"/>
        <v>1</v>
      </c>
      <c r="AK24" s="990">
        <f t="shared" si="17"/>
        <v>1</v>
      </c>
    </row>
    <row r="25" spans="1:37" ht="12.95" customHeight="1" x14ac:dyDescent="0.2">
      <c r="A25" s="991" t="s">
        <v>20</v>
      </c>
      <c r="B25" s="965">
        <v>64</v>
      </c>
      <c r="C25" s="965">
        <v>95</v>
      </c>
      <c r="D25" s="984">
        <f t="shared" si="0"/>
        <v>159</v>
      </c>
      <c r="E25" s="964">
        <v>8</v>
      </c>
      <c r="F25" s="965">
        <v>13</v>
      </c>
      <c r="G25" s="985">
        <f t="shared" si="1"/>
        <v>21</v>
      </c>
      <c r="H25" s="986">
        <v>5</v>
      </c>
      <c r="I25" s="965">
        <v>12</v>
      </c>
      <c r="J25" s="987">
        <f t="shared" si="2"/>
        <v>17</v>
      </c>
      <c r="K25" s="965">
        <v>96</v>
      </c>
      <c r="L25" s="965">
        <v>124</v>
      </c>
      <c r="M25" s="984">
        <f t="shared" si="3"/>
        <v>220</v>
      </c>
      <c r="N25" s="964">
        <v>6</v>
      </c>
      <c r="O25" s="965">
        <v>4</v>
      </c>
      <c r="P25" s="985">
        <f t="shared" si="4"/>
        <v>10</v>
      </c>
      <c r="Q25" s="986">
        <v>9</v>
      </c>
      <c r="R25" s="965">
        <v>7</v>
      </c>
      <c r="S25" s="987">
        <f t="shared" si="5"/>
        <v>16</v>
      </c>
      <c r="T25" s="965">
        <v>115</v>
      </c>
      <c r="U25" s="965">
        <v>155</v>
      </c>
      <c r="V25" s="984">
        <f t="shared" si="6"/>
        <v>270</v>
      </c>
      <c r="W25" s="964">
        <v>10</v>
      </c>
      <c r="X25" s="965">
        <v>13</v>
      </c>
      <c r="Y25" s="985">
        <f t="shared" si="7"/>
        <v>23</v>
      </c>
      <c r="Z25" s="986">
        <v>6</v>
      </c>
      <c r="AA25" s="965">
        <v>13</v>
      </c>
      <c r="AB25" s="987">
        <f t="shared" si="8"/>
        <v>19</v>
      </c>
      <c r="AC25" s="988">
        <f t="shared" si="9"/>
        <v>275</v>
      </c>
      <c r="AD25" s="989">
        <f t="shared" si="10"/>
        <v>374</v>
      </c>
      <c r="AE25" s="990">
        <f t="shared" si="11"/>
        <v>649</v>
      </c>
      <c r="AF25" s="988">
        <f t="shared" si="12"/>
        <v>24</v>
      </c>
      <c r="AG25" s="989">
        <f t="shared" si="13"/>
        <v>30</v>
      </c>
      <c r="AH25" s="990">
        <f t="shared" si="14"/>
        <v>54</v>
      </c>
      <c r="AI25" s="988">
        <f t="shared" si="15"/>
        <v>20</v>
      </c>
      <c r="AJ25" s="989">
        <f t="shared" si="16"/>
        <v>32</v>
      </c>
      <c r="AK25" s="990">
        <f t="shared" si="17"/>
        <v>52</v>
      </c>
    </row>
    <row r="26" spans="1:37" ht="12.95" customHeight="1" x14ac:dyDescent="0.2">
      <c r="A26" s="991" t="s">
        <v>22</v>
      </c>
      <c r="B26" s="965" t="s">
        <v>117</v>
      </c>
      <c r="C26" s="965">
        <v>1</v>
      </c>
      <c r="D26" s="984">
        <f t="shared" si="0"/>
        <v>1</v>
      </c>
      <c r="E26" s="964" t="s">
        <v>117</v>
      </c>
      <c r="F26" s="965" t="s">
        <v>117</v>
      </c>
      <c r="G26" s="985">
        <f t="shared" si="1"/>
        <v>0</v>
      </c>
      <c r="H26" s="986" t="s">
        <v>117</v>
      </c>
      <c r="I26" s="965" t="s">
        <v>117</v>
      </c>
      <c r="J26" s="987">
        <f t="shared" si="2"/>
        <v>0</v>
      </c>
      <c r="K26" s="965" t="s">
        <v>117</v>
      </c>
      <c r="L26" s="965">
        <v>1</v>
      </c>
      <c r="M26" s="984">
        <f t="shared" si="3"/>
        <v>1</v>
      </c>
      <c r="N26" s="964" t="s">
        <v>117</v>
      </c>
      <c r="O26" s="965" t="s">
        <v>117</v>
      </c>
      <c r="P26" s="985">
        <f t="shared" si="4"/>
        <v>0</v>
      </c>
      <c r="Q26" s="986" t="s">
        <v>117</v>
      </c>
      <c r="R26" s="965" t="s">
        <v>117</v>
      </c>
      <c r="S26" s="987">
        <f t="shared" si="5"/>
        <v>0</v>
      </c>
      <c r="T26" s="965" t="s">
        <v>117</v>
      </c>
      <c r="U26" s="965">
        <v>2</v>
      </c>
      <c r="V26" s="984">
        <f t="shared" si="6"/>
        <v>2</v>
      </c>
      <c r="W26" s="964" t="s">
        <v>117</v>
      </c>
      <c r="X26" s="965">
        <v>1</v>
      </c>
      <c r="Y26" s="985">
        <f t="shared" si="7"/>
        <v>1</v>
      </c>
      <c r="Z26" s="986" t="s">
        <v>117</v>
      </c>
      <c r="AA26" s="965" t="s">
        <v>117</v>
      </c>
      <c r="AB26" s="987">
        <f t="shared" si="8"/>
        <v>0</v>
      </c>
      <c r="AC26" s="988">
        <f t="shared" si="9"/>
        <v>0</v>
      </c>
      <c r="AD26" s="989">
        <f t="shared" si="10"/>
        <v>4</v>
      </c>
      <c r="AE26" s="990">
        <f t="shared" si="11"/>
        <v>4</v>
      </c>
      <c r="AF26" s="988">
        <f t="shared" si="12"/>
        <v>0</v>
      </c>
      <c r="AG26" s="989">
        <f t="shared" si="13"/>
        <v>1</v>
      </c>
      <c r="AH26" s="990">
        <f t="shared" si="14"/>
        <v>1</v>
      </c>
      <c r="AI26" s="988">
        <f t="shared" si="15"/>
        <v>0</v>
      </c>
      <c r="AJ26" s="989">
        <f t="shared" si="16"/>
        <v>0</v>
      </c>
      <c r="AK26" s="990">
        <f t="shared" si="17"/>
        <v>0</v>
      </c>
    </row>
    <row r="27" spans="1:37" ht="12.95" customHeight="1" x14ac:dyDescent="0.2">
      <c r="A27" s="991" t="s">
        <v>113</v>
      </c>
      <c r="B27" s="986" t="s">
        <v>117</v>
      </c>
      <c r="C27" s="965" t="s">
        <v>117</v>
      </c>
      <c r="D27" s="984">
        <f t="shared" si="0"/>
        <v>0</v>
      </c>
      <c r="E27" s="964" t="s">
        <v>117</v>
      </c>
      <c r="F27" s="965" t="s">
        <v>117</v>
      </c>
      <c r="G27" s="985">
        <f t="shared" si="1"/>
        <v>0</v>
      </c>
      <c r="H27" s="986" t="s">
        <v>117</v>
      </c>
      <c r="I27" s="965">
        <v>1</v>
      </c>
      <c r="J27" s="987">
        <f t="shared" si="2"/>
        <v>1</v>
      </c>
      <c r="K27" s="965" t="s">
        <v>117</v>
      </c>
      <c r="L27" s="965" t="s">
        <v>117</v>
      </c>
      <c r="M27" s="984">
        <f t="shared" si="3"/>
        <v>0</v>
      </c>
      <c r="N27" s="964" t="s">
        <v>117</v>
      </c>
      <c r="O27" s="965" t="s">
        <v>117</v>
      </c>
      <c r="P27" s="985">
        <f t="shared" si="4"/>
        <v>0</v>
      </c>
      <c r="Q27" s="986" t="s">
        <v>117</v>
      </c>
      <c r="R27" s="965" t="s">
        <v>117</v>
      </c>
      <c r="S27" s="987">
        <f t="shared" si="5"/>
        <v>0</v>
      </c>
      <c r="T27" s="965" t="s">
        <v>117</v>
      </c>
      <c r="U27" s="965" t="s">
        <v>117</v>
      </c>
      <c r="V27" s="984">
        <f t="shared" si="6"/>
        <v>0</v>
      </c>
      <c r="W27" s="964" t="s">
        <v>117</v>
      </c>
      <c r="X27" s="965" t="s">
        <v>117</v>
      </c>
      <c r="Y27" s="985">
        <f t="shared" si="7"/>
        <v>0</v>
      </c>
      <c r="Z27" s="986" t="s">
        <v>117</v>
      </c>
      <c r="AA27" s="965" t="s">
        <v>117</v>
      </c>
      <c r="AB27" s="987">
        <f t="shared" si="8"/>
        <v>0</v>
      </c>
      <c r="AC27" s="988">
        <f t="shared" si="9"/>
        <v>0</v>
      </c>
      <c r="AD27" s="989">
        <f t="shared" si="10"/>
        <v>0</v>
      </c>
      <c r="AE27" s="990">
        <f t="shared" si="11"/>
        <v>0</v>
      </c>
      <c r="AF27" s="988">
        <f t="shared" si="12"/>
        <v>0</v>
      </c>
      <c r="AG27" s="989">
        <f t="shared" si="13"/>
        <v>0</v>
      </c>
      <c r="AH27" s="990">
        <f t="shared" si="14"/>
        <v>0</v>
      </c>
      <c r="AI27" s="988">
        <f t="shared" si="15"/>
        <v>0</v>
      </c>
      <c r="AJ27" s="989">
        <f t="shared" si="16"/>
        <v>1</v>
      </c>
      <c r="AK27" s="990">
        <f t="shared" si="17"/>
        <v>1</v>
      </c>
    </row>
    <row r="28" spans="1:37" ht="12.95" customHeight="1" x14ac:dyDescent="0.2">
      <c r="A28" s="991" t="s">
        <v>24</v>
      </c>
      <c r="B28" s="964" t="s">
        <v>117</v>
      </c>
      <c r="C28" s="965">
        <v>10</v>
      </c>
      <c r="D28" s="984">
        <f t="shared" si="0"/>
        <v>10</v>
      </c>
      <c r="E28" s="964" t="s">
        <v>117</v>
      </c>
      <c r="F28" s="965">
        <v>2</v>
      </c>
      <c r="G28" s="985">
        <f t="shared" si="1"/>
        <v>2</v>
      </c>
      <c r="H28" s="986" t="s">
        <v>117</v>
      </c>
      <c r="I28" s="965">
        <v>1</v>
      </c>
      <c r="J28" s="987">
        <f t="shared" si="2"/>
        <v>1</v>
      </c>
      <c r="K28" s="965" t="s">
        <v>117</v>
      </c>
      <c r="L28" s="965">
        <v>9</v>
      </c>
      <c r="M28" s="984">
        <f t="shared" si="3"/>
        <v>9</v>
      </c>
      <c r="N28" s="964" t="s">
        <v>117</v>
      </c>
      <c r="O28" s="965">
        <v>2</v>
      </c>
      <c r="P28" s="985">
        <f t="shared" si="4"/>
        <v>2</v>
      </c>
      <c r="Q28" s="986">
        <v>1</v>
      </c>
      <c r="R28" s="965">
        <v>2</v>
      </c>
      <c r="S28" s="987">
        <f t="shared" si="5"/>
        <v>3</v>
      </c>
      <c r="T28" s="965">
        <v>1</v>
      </c>
      <c r="U28" s="965">
        <v>10</v>
      </c>
      <c r="V28" s="984">
        <f t="shared" si="6"/>
        <v>11</v>
      </c>
      <c r="W28" s="964">
        <v>1</v>
      </c>
      <c r="X28" s="965">
        <v>3</v>
      </c>
      <c r="Y28" s="985">
        <f t="shared" si="7"/>
        <v>4</v>
      </c>
      <c r="Z28" s="986" t="s">
        <v>117</v>
      </c>
      <c r="AA28" s="965">
        <v>1</v>
      </c>
      <c r="AB28" s="987">
        <f t="shared" si="8"/>
        <v>1</v>
      </c>
      <c r="AC28" s="988">
        <f t="shared" si="9"/>
        <v>1</v>
      </c>
      <c r="AD28" s="989">
        <f t="shared" si="10"/>
        <v>29</v>
      </c>
      <c r="AE28" s="990">
        <f t="shared" si="11"/>
        <v>30</v>
      </c>
      <c r="AF28" s="988">
        <f t="shared" si="12"/>
        <v>1</v>
      </c>
      <c r="AG28" s="989">
        <f t="shared" si="13"/>
        <v>7</v>
      </c>
      <c r="AH28" s="990">
        <f t="shared" si="14"/>
        <v>8</v>
      </c>
      <c r="AI28" s="988">
        <f t="shared" si="15"/>
        <v>1</v>
      </c>
      <c r="AJ28" s="989">
        <f t="shared" si="16"/>
        <v>4</v>
      </c>
      <c r="AK28" s="990">
        <f t="shared" si="17"/>
        <v>5</v>
      </c>
    </row>
    <row r="29" spans="1:37" ht="12.95" customHeight="1" x14ac:dyDescent="0.2">
      <c r="A29" s="991" t="s">
        <v>25</v>
      </c>
      <c r="B29" s="964" t="s">
        <v>117</v>
      </c>
      <c r="C29" s="965" t="s">
        <v>117</v>
      </c>
      <c r="D29" s="984">
        <f t="shared" si="0"/>
        <v>0</v>
      </c>
      <c r="E29" s="964" t="s">
        <v>117</v>
      </c>
      <c r="F29" s="965" t="s">
        <v>117</v>
      </c>
      <c r="G29" s="985">
        <f t="shared" si="1"/>
        <v>0</v>
      </c>
      <c r="H29" s="986" t="s">
        <v>117</v>
      </c>
      <c r="I29" s="965" t="s">
        <v>117</v>
      </c>
      <c r="J29" s="987">
        <f t="shared" si="2"/>
        <v>0</v>
      </c>
      <c r="K29" s="965" t="s">
        <v>117</v>
      </c>
      <c r="L29" s="965" t="s">
        <v>117</v>
      </c>
      <c r="M29" s="984">
        <f t="shared" si="3"/>
        <v>0</v>
      </c>
      <c r="N29" s="964" t="s">
        <v>117</v>
      </c>
      <c r="O29" s="965" t="s">
        <v>117</v>
      </c>
      <c r="P29" s="985">
        <f t="shared" si="4"/>
        <v>0</v>
      </c>
      <c r="Q29" s="986" t="s">
        <v>117</v>
      </c>
      <c r="R29" s="965" t="s">
        <v>117</v>
      </c>
      <c r="S29" s="987">
        <f t="shared" si="5"/>
        <v>0</v>
      </c>
      <c r="T29" s="965" t="s">
        <v>117</v>
      </c>
      <c r="U29" s="965" t="s">
        <v>117</v>
      </c>
      <c r="V29" s="984">
        <f t="shared" si="6"/>
        <v>0</v>
      </c>
      <c r="W29" s="964" t="s">
        <v>117</v>
      </c>
      <c r="X29" s="965" t="s">
        <v>117</v>
      </c>
      <c r="Y29" s="985">
        <f t="shared" si="7"/>
        <v>0</v>
      </c>
      <c r="Z29" s="986" t="s">
        <v>117</v>
      </c>
      <c r="AA29" s="965">
        <v>1</v>
      </c>
      <c r="AB29" s="987">
        <f t="shared" si="8"/>
        <v>1</v>
      </c>
      <c r="AC29" s="988">
        <f t="shared" si="9"/>
        <v>0</v>
      </c>
      <c r="AD29" s="989">
        <f t="shared" si="10"/>
        <v>0</v>
      </c>
      <c r="AE29" s="990">
        <f t="shared" si="11"/>
        <v>0</v>
      </c>
      <c r="AF29" s="988">
        <f t="shared" si="12"/>
        <v>0</v>
      </c>
      <c r="AG29" s="989">
        <f t="shared" si="13"/>
        <v>0</v>
      </c>
      <c r="AH29" s="990">
        <f t="shared" si="14"/>
        <v>0</v>
      </c>
      <c r="AI29" s="988">
        <f t="shared" si="15"/>
        <v>0</v>
      </c>
      <c r="AJ29" s="989">
        <f t="shared" si="16"/>
        <v>1</v>
      </c>
      <c r="AK29" s="990">
        <f t="shared" si="17"/>
        <v>1</v>
      </c>
    </row>
    <row r="30" spans="1:37" ht="12.95" customHeight="1" x14ac:dyDescent="0.2">
      <c r="A30" s="991" t="s">
        <v>26</v>
      </c>
      <c r="B30" s="986" t="s">
        <v>117</v>
      </c>
      <c r="C30" s="965">
        <v>1</v>
      </c>
      <c r="D30" s="984">
        <f t="shared" si="0"/>
        <v>1</v>
      </c>
      <c r="E30" s="964" t="s">
        <v>117</v>
      </c>
      <c r="F30" s="965" t="s">
        <v>117</v>
      </c>
      <c r="G30" s="985">
        <f t="shared" si="1"/>
        <v>0</v>
      </c>
      <c r="H30" s="986" t="s">
        <v>117</v>
      </c>
      <c r="I30" s="965" t="s">
        <v>117</v>
      </c>
      <c r="J30" s="987">
        <f t="shared" si="2"/>
        <v>0</v>
      </c>
      <c r="K30" s="965">
        <v>2</v>
      </c>
      <c r="L30" s="965" t="s">
        <v>117</v>
      </c>
      <c r="M30" s="984">
        <f t="shared" si="3"/>
        <v>2</v>
      </c>
      <c r="N30" s="964" t="s">
        <v>117</v>
      </c>
      <c r="O30" s="965" t="s">
        <v>117</v>
      </c>
      <c r="P30" s="985">
        <f t="shared" si="4"/>
        <v>0</v>
      </c>
      <c r="Q30" s="986" t="s">
        <v>117</v>
      </c>
      <c r="R30" s="965">
        <v>1</v>
      </c>
      <c r="S30" s="987">
        <f t="shared" si="5"/>
        <v>1</v>
      </c>
      <c r="T30" s="965" t="s">
        <v>117</v>
      </c>
      <c r="U30" s="965" t="s">
        <v>117</v>
      </c>
      <c r="V30" s="984">
        <f t="shared" si="6"/>
        <v>0</v>
      </c>
      <c r="W30" s="964" t="s">
        <v>117</v>
      </c>
      <c r="X30" s="965" t="s">
        <v>117</v>
      </c>
      <c r="Y30" s="985">
        <f t="shared" si="7"/>
        <v>0</v>
      </c>
      <c r="Z30" s="986" t="s">
        <v>117</v>
      </c>
      <c r="AA30" s="965" t="s">
        <v>117</v>
      </c>
      <c r="AB30" s="987">
        <f t="shared" si="8"/>
        <v>0</v>
      </c>
      <c r="AC30" s="988">
        <f t="shared" si="9"/>
        <v>2</v>
      </c>
      <c r="AD30" s="989">
        <f t="shared" si="10"/>
        <v>1</v>
      </c>
      <c r="AE30" s="990">
        <f t="shared" si="11"/>
        <v>3</v>
      </c>
      <c r="AF30" s="988">
        <f t="shared" si="12"/>
        <v>0</v>
      </c>
      <c r="AG30" s="989">
        <f t="shared" si="13"/>
        <v>0</v>
      </c>
      <c r="AH30" s="990">
        <f t="shared" si="14"/>
        <v>0</v>
      </c>
      <c r="AI30" s="988">
        <f t="shared" si="15"/>
        <v>0</v>
      </c>
      <c r="AJ30" s="989">
        <f t="shared" si="16"/>
        <v>1</v>
      </c>
      <c r="AK30" s="990">
        <f t="shared" si="17"/>
        <v>1</v>
      </c>
    </row>
    <row r="31" spans="1:37" ht="12.95" customHeight="1" x14ac:dyDescent="0.2">
      <c r="A31" s="991" t="s">
        <v>27</v>
      </c>
      <c r="B31" s="965">
        <v>5</v>
      </c>
      <c r="C31" s="965">
        <v>3</v>
      </c>
      <c r="D31" s="984">
        <f t="shared" si="0"/>
        <v>8</v>
      </c>
      <c r="E31" s="964" t="s">
        <v>117</v>
      </c>
      <c r="F31" s="965">
        <v>1</v>
      </c>
      <c r="G31" s="985">
        <f t="shared" si="1"/>
        <v>1</v>
      </c>
      <c r="H31" s="986">
        <v>2</v>
      </c>
      <c r="I31" s="965" t="s">
        <v>117</v>
      </c>
      <c r="J31" s="987">
        <f t="shared" si="2"/>
        <v>2</v>
      </c>
      <c r="K31" s="965">
        <v>9</v>
      </c>
      <c r="L31" s="965">
        <v>4</v>
      </c>
      <c r="M31" s="984">
        <f t="shared" si="3"/>
        <v>13</v>
      </c>
      <c r="N31" s="964">
        <v>1</v>
      </c>
      <c r="O31" s="965" t="s">
        <v>117</v>
      </c>
      <c r="P31" s="985">
        <f t="shared" si="4"/>
        <v>1</v>
      </c>
      <c r="Q31" s="986">
        <v>2</v>
      </c>
      <c r="R31" s="965" t="s">
        <v>117</v>
      </c>
      <c r="S31" s="987">
        <f t="shared" si="5"/>
        <v>2</v>
      </c>
      <c r="T31" s="965">
        <v>9</v>
      </c>
      <c r="U31" s="965">
        <v>6</v>
      </c>
      <c r="V31" s="984">
        <f t="shared" si="6"/>
        <v>15</v>
      </c>
      <c r="W31" s="964">
        <v>1</v>
      </c>
      <c r="X31" s="965" t="s">
        <v>117</v>
      </c>
      <c r="Y31" s="985">
        <f t="shared" si="7"/>
        <v>1</v>
      </c>
      <c r="Z31" s="986" t="s">
        <v>117</v>
      </c>
      <c r="AA31" s="965" t="s">
        <v>117</v>
      </c>
      <c r="AB31" s="987">
        <f t="shared" si="8"/>
        <v>0</v>
      </c>
      <c r="AC31" s="988">
        <f t="shared" si="9"/>
        <v>23</v>
      </c>
      <c r="AD31" s="989">
        <f t="shared" si="10"/>
        <v>13</v>
      </c>
      <c r="AE31" s="990">
        <f t="shared" si="11"/>
        <v>36</v>
      </c>
      <c r="AF31" s="988">
        <f t="shared" si="12"/>
        <v>2</v>
      </c>
      <c r="AG31" s="989">
        <f t="shared" si="13"/>
        <v>1</v>
      </c>
      <c r="AH31" s="990">
        <f t="shared" si="14"/>
        <v>3</v>
      </c>
      <c r="AI31" s="988">
        <f t="shared" si="15"/>
        <v>4</v>
      </c>
      <c r="AJ31" s="989">
        <f t="shared" si="16"/>
        <v>0</v>
      </c>
      <c r="AK31" s="990">
        <f t="shared" si="17"/>
        <v>4</v>
      </c>
    </row>
    <row r="32" spans="1:37" ht="12.95" customHeight="1" x14ac:dyDescent="0.2">
      <c r="A32" s="991" t="s">
        <v>28</v>
      </c>
      <c r="B32" s="965" t="s">
        <v>117</v>
      </c>
      <c r="C32" s="965" t="s">
        <v>117</v>
      </c>
      <c r="D32" s="984">
        <f t="shared" si="0"/>
        <v>0</v>
      </c>
      <c r="E32" s="964" t="s">
        <v>117</v>
      </c>
      <c r="F32" s="965" t="s">
        <v>117</v>
      </c>
      <c r="G32" s="985">
        <f t="shared" si="1"/>
        <v>0</v>
      </c>
      <c r="H32" s="986" t="s">
        <v>117</v>
      </c>
      <c r="I32" s="965" t="s">
        <v>117</v>
      </c>
      <c r="J32" s="987">
        <f t="shared" si="2"/>
        <v>0</v>
      </c>
      <c r="K32" s="965" t="s">
        <v>117</v>
      </c>
      <c r="L32" s="965" t="s">
        <v>117</v>
      </c>
      <c r="M32" s="984">
        <f t="shared" si="3"/>
        <v>0</v>
      </c>
      <c r="N32" s="964" t="s">
        <v>117</v>
      </c>
      <c r="O32" s="965" t="s">
        <v>117</v>
      </c>
      <c r="P32" s="985">
        <f t="shared" si="4"/>
        <v>0</v>
      </c>
      <c r="Q32" s="986" t="s">
        <v>117</v>
      </c>
      <c r="R32" s="965">
        <v>1</v>
      </c>
      <c r="S32" s="987">
        <f t="shared" si="5"/>
        <v>1</v>
      </c>
      <c r="T32" s="965" t="s">
        <v>117</v>
      </c>
      <c r="U32" s="965">
        <v>1</v>
      </c>
      <c r="V32" s="984">
        <f t="shared" si="6"/>
        <v>1</v>
      </c>
      <c r="W32" s="964" t="s">
        <v>117</v>
      </c>
      <c r="X32" s="965" t="s">
        <v>117</v>
      </c>
      <c r="Y32" s="985">
        <f t="shared" si="7"/>
        <v>0</v>
      </c>
      <c r="Z32" s="986" t="s">
        <v>117</v>
      </c>
      <c r="AA32" s="965" t="s">
        <v>117</v>
      </c>
      <c r="AB32" s="987">
        <f t="shared" si="8"/>
        <v>0</v>
      </c>
      <c r="AC32" s="988">
        <f t="shared" si="9"/>
        <v>0</v>
      </c>
      <c r="AD32" s="989">
        <f t="shared" si="10"/>
        <v>1</v>
      </c>
      <c r="AE32" s="990">
        <f t="shared" si="11"/>
        <v>1</v>
      </c>
      <c r="AF32" s="988">
        <f t="shared" si="12"/>
        <v>0</v>
      </c>
      <c r="AG32" s="989">
        <f t="shared" si="13"/>
        <v>0</v>
      </c>
      <c r="AH32" s="990">
        <f t="shared" si="14"/>
        <v>0</v>
      </c>
      <c r="AI32" s="988">
        <f t="shared" si="15"/>
        <v>0</v>
      </c>
      <c r="AJ32" s="989">
        <f t="shared" si="16"/>
        <v>1</v>
      </c>
      <c r="AK32" s="990">
        <f t="shared" si="17"/>
        <v>1</v>
      </c>
    </row>
    <row r="33" spans="1:37" ht="12.95" customHeight="1" x14ac:dyDescent="0.2">
      <c r="A33" s="991" t="s">
        <v>29</v>
      </c>
      <c r="B33" s="965" t="s">
        <v>117</v>
      </c>
      <c r="C33" s="965" t="s">
        <v>117</v>
      </c>
      <c r="D33" s="984">
        <f t="shared" si="0"/>
        <v>0</v>
      </c>
      <c r="E33" s="964">
        <v>1</v>
      </c>
      <c r="F33" s="965" t="s">
        <v>117</v>
      </c>
      <c r="G33" s="985">
        <f t="shared" si="1"/>
        <v>1</v>
      </c>
      <c r="H33" s="986" t="s">
        <v>117</v>
      </c>
      <c r="I33" s="965" t="s">
        <v>117</v>
      </c>
      <c r="J33" s="987">
        <f t="shared" si="2"/>
        <v>0</v>
      </c>
      <c r="K33" s="965">
        <v>1</v>
      </c>
      <c r="L33" s="965" t="s">
        <v>117</v>
      </c>
      <c r="M33" s="984">
        <f t="shared" si="3"/>
        <v>1</v>
      </c>
      <c r="N33" s="964" t="s">
        <v>117</v>
      </c>
      <c r="O33" s="965" t="s">
        <v>117</v>
      </c>
      <c r="P33" s="985">
        <f t="shared" si="4"/>
        <v>0</v>
      </c>
      <c r="Q33" s="986" t="s">
        <v>117</v>
      </c>
      <c r="R33" s="965" t="s">
        <v>117</v>
      </c>
      <c r="S33" s="987">
        <f t="shared" si="5"/>
        <v>0</v>
      </c>
      <c r="T33" s="965" t="s">
        <v>117</v>
      </c>
      <c r="U33" s="965" t="s">
        <v>117</v>
      </c>
      <c r="V33" s="984">
        <f t="shared" si="6"/>
        <v>0</v>
      </c>
      <c r="W33" s="964" t="s">
        <v>117</v>
      </c>
      <c r="X33" s="965" t="s">
        <v>117</v>
      </c>
      <c r="Y33" s="985">
        <f t="shared" si="7"/>
        <v>0</v>
      </c>
      <c r="Z33" s="986" t="s">
        <v>117</v>
      </c>
      <c r="AA33" s="965" t="s">
        <v>117</v>
      </c>
      <c r="AB33" s="987">
        <f t="shared" si="8"/>
        <v>0</v>
      </c>
      <c r="AC33" s="988">
        <f t="shared" si="9"/>
        <v>1</v>
      </c>
      <c r="AD33" s="989">
        <f t="shared" si="10"/>
        <v>0</v>
      </c>
      <c r="AE33" s="990">
        <f t="shared" si="11"/>
        <v>1</v>
      </c>
      <c r="AF33" s="988">
        <f t="shared" si="12"/>
        <v>1</v>
      </c>
      <c r="AG33" s="989">
        <f t="shared" si="13"/>
        <v>0</v>
      </c>
      <c r="AH33" s="990">
        <f t="shared" si="14"/>
        <v>1</v>
      </c>
      <c r="AI33" s="988">
        <f t="shared" si="15"/>
        <v>0</v>
      </c>
      <c r="AJ33" s="989">
        <f t="shared" si="16"/>
        <v>0</v>
      </c>
      <c r="AK33" s="990">
        <f t="shared" si="17"/>
        <v>0</v>
      </c>
    </row>
    <row r="34" spans="1:37" ht="12.95" customHeight="1" x14ac:dyDescent="0.2">
      <c r="A34" s="991" t="s">
        <v>30</v>
      </c>
      <c r="B34" s="965">
        <v>4</v>
      </c>
      <c r="C34" s="965">
        <v>2</v>
      </c>
      <c r="D34" s="984">
        <f t="shared" si="0"/>
        <v>6</v>
      </c>
      <c r="E34" s="964">
        <v>2</v>
      </c>
      <c r="F34" s="965">
        <v>4</v>
      </c>
      <c r="G34" s="985">
        <f t="shared" si="1"/>
        <v>6</v>
      </c>
      <c r="H34" s="986" t="s">
        <v>117</v>
      </c>
      <c r="I34" s="965">
        <v>1</v>
      </c>
      <c r="J34" s="987">
        <f t="shared" si="2"/>
        <v>1</v>
      </c>
      <c r="K34" s="965">
        <v>4</v>
      </c>
      <c r="L34" s="965">
        <v>7</v>
      </c>
      <c r="M34" s="984">
        <f t="shared" si="3"/>
        <v>11</v>
      </c>
      <c r="N34" s="964" t="s">
        <v>117</v>
      </c>
      <c r="O34" s="965">
        <v>1</v>
      </c>
      <c r="P34" s="985">
        <f t="shared" si="4"/>
        <v>1</v>
      </c>
      <c r="Q34" s="986" t="s">
        <v>117</v>
      </c>
      <c r="R34" s="965">
        <v>1</v>
      </c>
      <c r="S34" s="987">
        <f t="shared" si="5"/>
        <v>1</v>
      </c>
      <c r="T34" s="965">
        <v>1</v>
      </c>
      <c r="U34" s="965">
        <v>5</v>
      </c>
      <c r="V34" s="984">
        <f t="shared" si="6"/>
        <v>6</v>
      </c>
      <c r="W34" s="964" t="s">
        <v>117</v>
      </c>
      <c r="X34" s="965">
        <v>1</v>
      </c>
      <c r="Y34" s="985">
        <f t="shared" si="7"/>
        <v>1</v>
      </c>
      <c r="Z34" s="986" t="s">
        <v>117</v>
      </c>
      <c r="AA34" s="965">
        <v>3</v>
      </c>
      <c r="AB34" s="987">
        <f t="shared" si="8"/>
        <v>3</v>
      </c>
      <c r="AC34" s="988">
        <f t="shared" si="9"/>
        <v>9</v>
      </c>
      <c r="AD34" s="989">
        <f t="shared" si="10"/>
        <v>14</v>
      </c>
      <c r="AE34" s="990">
        <f t="shared" si="11"/>
        <v>23</v>
      </c>
      <c r="AF34" s="988">
        <f t="shared" si="12"/>
        <v>2</v>
      </c>
      <c r="AG34" s="989">
        <f t="shared" si="13"/>
        <v>6</v>
      </c>
      <c r="AH34" s="990">
        <f t="shared" si="14"/>
        <v>8</v>
      </c>
      <c r="AI34" s="988">
        <f t="shared" si="15"/>
        <v>0</v>
      </c>
      <c r="AJ34" s="989">
        <f t="shared" si="16"/>
        <v>5</v>
      </c>
      <c r="AK34" s="990">
        <f t="shared" si="17"/>
        <v>5</v>
      </c>
    </row>
    <row r="35" spans="1:37" ht="12.95" customHeight="1" x14ac:dyDescent="0.2">
      <c r="A35" s="991" t="s">
        <v>33</v>
      </c>
      <c r="B35" s="965" t="s">
        <v>117</v>
      </c>
      <c r="C35" s="965">
        <v>1</v>
      </c>
      <c r="D35" s="984">
        <f t="shared" si="0"/>
        <v>1</v>
      </c>
      <c r="E35" s="964" t="s">
        <v>117</v>
      </c>
      <c r="F35" s="965">
        <v>1</v>
      </c>
      <c r="G35" s="985">
        <f t="shared" si="1"/>
        <v>1</v>
      </c>
      <c r="H35" s="986" t="s">
        <v>117</v>
      </c>
      <c r="I35" s="965" t="s">
        <v>117</v>
      </c>
      <c r="J35" s="987">
        <f t="shared" si="2"/>
        <v>0</v>
      </c>
      <c r="K35" s="965" t="s">
        <v>117</v>
      </c>
      <c r="L35" s="965" t="s">
        <v>117</v>
      </c>
      <c r="M35" s="984">
        <f t="shared" si="3"/>
        <v>0</v>
      </c>
      <c r="N35" s="964" t="s">
        <v>117</v>
      </c>
      <c r="O35" s="965" t="s">
        <v>117</v>
      </c>
      <c r="P35" s="985">
        <f t="shared" si="4"/>
        <v>0</v>
      </c>
      <c r="Q35" s="986" t="s">
        <v>117</v>
      </c>
      <c r="R35" s="965" t="s">
        <v>117</v>
      </c>
      <c r="S35" s="987">
        <f t="shared" si="5"/>
        <v>0</v>
      </c>
      <c r="T35" s="965" t="s">
        <v>117</v>
      </c>
      <c r="U35" s="965">
        <v>1</v>
      </c>
      <c r="V35" s="984">
        <f t="shared" si="6"/>
        <v>1</v>
      </c>
      <c r="W35" s="964" t="s">
        <v>117</v>
      </c>
      <c r="X35" s="965" t="s">
        <v>117</v>
      </c>
      <c r="Y35" s="985">
        <f t="shared" si="7"/>
        <v>0</v>
      </c>
      <c r="Z35" s="986" t="s">
        <v>117</v>
      </c>
      <c r="AA35" s="965" t="s">
        <v>117</v>
      </c>
      <c r="AB35" s="987">
        <f t="shared" si="8"/>
        <v>0</v>
      </c>
      <c r="AC35" s="988">
        <f t="shared" si="9"/>
        <v>0</v>
      </c>
      <c r="AD35" s="989">
        <f t="shared" si="10"/>
        <v>2</v>
      </c>
      <c r="AE35" s="990">
        <f t="shared" si="11"/>
        <v>2</v>
      </c>
      <c r="AF35" s="988">
        <f t="shared" si="12"/>
        <v>0</v>
      </c>
      <c r="AG35" s="989">
        <f t="shared" si="13"/>
        <v>1</v>
      </c>
      <c r="AH35" s="990">
        <f t="shared" si="14"/>
        <v>1</v>
      </c>
      <c r="AI35" s="988">
        <f t="shared" si="15"/>
        <v>0</v>
      </c>
      <c r="AJ35" s="989">
        <f t="shared" si="16"/>
        <v>0</v>
      </c>
      <c r="AK35" s="990">
        <f t="shared" si="17"/>
        <v>0</v>
      </c>
    </row>
    <row r="36" spans="1:37" ht="12.95" customHeight="1" x14ac:dyDescent="0.2">
      <c r="A36" s="991" t="s">
        <v>34</v>
      </c>
      <c r="B36" s="965" t="s">
        <v>117</v>
      </c>
      <c r="C36" s="965">
        <v>1</v>
      </c>
      <c r="D36" s="984">
        <f t="shared" si="0"/>
        <v>1</v>
      </c>
      <c r="E36" s="964" t="s">
        <v>117</v>
      </c>
      <c r="F36" s="965" t="s">
        <v>117</v>
      </c>
      <c r="G36" s="985">
        <f t="shared" si="1"/>
        <v>0</v>
      </c>
      <c r="H36" s="986" t="s">
        <v>117</v>
      </c>
      <c r="I36" s="965" t="s">
        <v>117</v>
      </c>
      <c r="J36" s="987">
        <f t="shared" si="2"/>
        <v>0</v>
      </c>
      <c r="K36" s="965" t="s">
        <v>117</v>
      </c>
      <c r="L36" s="965" t="s">
        <v>117</v>
      </c>
      <c r="M36" s="984">
        <f t="shared" si="3"/>
        <v>0</v>
      </c>
      <c r="N36" s="964" t="s">
        <v>117</v>
      </c>
      <c r="O36" s="965" t="s">
        <v>117</v>
      </c>
      <c r="P36" s="985">
        <f t="shared" si="4"/>
        <v>0</v>
      </c>
      <c r="Q36" s="986" t="s">
        <v>117</v>
      </c>
      <c r="R36" s="965" t="s">
        <v>117</v>
      </c>
      <c r="S36" s="987">
        <f t="shared" si="5"/>
        <v>0</v>
      </c>
      <c r="T36" s="965" t="s">
        <v>117</v>
      </c>
      <c r="U36" s="965" t="s">
        <v>117</v>
      </c>
      <c r="V36" s="984">
        <f t="shared" si="6"/>
        <v>0</v>
      </c>
      <c r="W36" s="964" t="s">
        <v>117</v>
      </c>
      <c r="X36" s="965" t="s">
        <v>117</v>
      </c>
      <c r="Y36" s="985">
        <f t="shared" si="7"/>
        <v>0</v>
      </c>
      <c r="Z36" s="986" t="s">
        <v>117</v>
      </c>
      <c r="AA36" s="965" t="s">
        <v>117</v>
      </c>
      <c r="AB36" s="987">
        <f t="shared" si="8"/>
        <v>0</v>
      </c>
      <c r="AC36" s="988">
        <f t="shared" si="9"/>
        <v>0</v>
      </c>
      <c r="AD36" s="989">
        <f t="shared" si="10"/>
        <v>1</v>
      </c>
      <c r="AE36" s="990">
        <f t="shared" si="11"/>
        <v>1</v>
      </c>
      <c r="AF36" s="988">
        <f t="shared" si="12"/>
        <v>0</v>
      </c>
      <c r="AG36" s="989">
        <f t="shared" si="13"/>
        <v>0</v>
      </c>
      <c r="AH36" s="990">
        <f t="shared" si="14"/>
        <v>0</v>
      </c>
      <c r="AI36" s="988">
        <f t="shared" si="15"/>
        <v>0</v>
      </c>
      <c r="AJ36" s="989">
        <f t="shared" si="16"/>
        <v>0</v>
      </c>
      <c r="AK36" s="990">
        <f t="shared" si="17"/>
        <v>0</v>
      </c>
    </row>
    <row r="37" spans="1:37" ht="12.95" customHeight="1" x14ac:dyDescent="0.2">
      <c r="A37" s="991" t="s">
        <v>276</v>
      </c>
      <c r="B37" s="964">
        <v>1</v>
      </c>
      <c r="C37" s="965" t="s">
        <v>117</v>
      </c>
      <c r="D37" s="984">
        <f t="shared" si="0"/>
        <v>1</v>
      </c>
      <c r="E37" s="964" t="s">
        <v>117</v>
      </c>
      <c r="F37" s="965" t="s">
        <v>117</v>
      </c>
      <c r="G37" s="985">
        <f t="shared" si="1"/>
        <v>0</v>
      </c>
      <c r="H37" s="986" t="s">
        <v>117</v>
      </c>
      <c r="I37" s="965" t="s">
        <v>117</v>
      </c>
      <c r="J37" s="987">
        <f t="shared" si="2"/>
        <v>0</v>
      </c>
      <c r="K37" s="965" t="s">
        <v>117</v>
      </c>
      <c r="L37" s="965">
        <v>1</v>
      </c>
      <c r="M37" s="984">
        <f t="shared" si="3"/>
        <v>1</v>
      </c>
      <c r="N37" s="964" t="s">
        <v>117</v>
      </c>
      <c r="O37" s="965" t="s">
        <v>117</v>
      </c>
      <c r="P37" s="985">
        <f t="shared" si="4"/>
        <v>0</v>
      </c>
      <c r="Q37" s="986" t="s">
        <v>117</v>
      </c>
      <c r="R37" s="965" t="s">
        <v>117</v>
      </c>
      <c r="S37" s="987">
        <f t="shared" si="5"/>
        <v>0</v>
      </c>
      <c r="T37" s="965">
        <v>1</v>
      </c>
      <c r="U37" s="965" t="s">
        <v>117</v>
      </c>
      <c r="V37" s="984">
        <f t="shared" si="6"/>
        <v>1</v>
      </c>
      <c r="W37" s="964" t="s">
        <v>117</v>
      </c>
      <c r="X37" s="965" t="s">
        <v>117</v>
      </c>
      <c r="Y37" s="985">
        <f t="shared" si="7"/>
        <v>0</v>
      </c>
      <c r="Z37" s="986" t="s">
        <v>117</v>
      </c>
      <c r="AA37" s="965" t="s">
        <v>117</v>
      </c>
      <c r="AB37" s="987">
        <f t="shared" si="8"/>
        <v>0</v>
      </c>
      <c r="AC37" s="988">
        <f t="shared" si="9"/>
        <v>2</v>
      </c>
      <c r="AD37" s="989">
        <f t="shared" si="10"/>
        <v>1</v>
      </c>
      <c r="AE37" s="990">
        <f t="shared" si="11"/>
        <v>3</v>
      </c>
      <c r="AF37" s="988">
        <f t="shared" si="12"/>
        <v>0</v>
      </c>
      <c r="AG37" s="989">
        <f t="shared" si="13"/>
        <v>0</v>
      </c>
      <c r="AH37" s="990">
        <f t="shared" si="14"/>
        <v>0</v>
      </c>
      <c r="AI37" s="988">
        <f t="shared" si="15"/>
        <v>0</v>
      </c>
      <c r="AJ37" s="989">
        <f t="shared" si="16"/>
        <v>0</v>
      </c>
      <c r="AK37" s="990">
        <f t="shared" si="17"/>
        <v>0</v>
      </c>
    </row>
    <row r="38" spans="1:37" ht="12.95" customHeight="1" x14ac:dyDescent="0.2">
      <c r="A38" s="991" t="s">
        <v>35</v>
      </c>
      <c r="B38" s="986">
        <v>28</v>
      </c>
      <c r="C38" s="965">
        <v>79</v>
      </c>
      <c r="D38" s="984">
        <f t="shared" si="0"/>
        <v>107</v>
      </c>
      <c r="E38" s="964">
        <v>3</v>
      </c>
      <c r="F38" s="965">
        <v>7</v>
      </c>
      <c r="G38" s="985">
        <f t="shared" si="1"/>
        <v>10</v>
      </c>
      <c r="H38" s="986">
        <v>6</v>
      </c>
      <c r="I38" s="965">
        <v>10</v>
      </c>
      <c r="J38" s="987">
        <f t="shared" si="2"/>
        <v>16</v>
      </c>
      <c r="K38" s="965">
        <v>30</v>
      </c>
      <c r="L38" s="965">
        <v>70</v>
      </c>
      <c r="M38" s="984">
        <f t="shared" si="3"/>
        <v>100</v>
      </c>
      <c r="N38" s="964">
        <v>2</v>
      </c>
      <c r="O38" s="965">
        <v>7</v>
      </c>
      <c r="P38" s="985">
        <f t="shared" si="4"/>
        <v>9</v>
      </c>
      <c r="Q38" s="986">
        <v>3</v>
      </c>
      <c r="R38" s="965">
        <v>8</v>
      </c>
      <c r="S38" s="987">
        <f t="shared" si="5"/>
        <v>11</v>
      </c>
      <c r="T38" s="965">
        <v>13</v>
      </c>
      <c r="U38" s="965">
        <v>45</v>
      </c>
      <c r="V38" s="984">
        <f t="shared" si="6"/>
        <v>58</v>
      </c>
      <c r="W38" s="964">
        <v>3</v>
      </c>
      <c r="X38" s="965">
        <v>7</v>
      </c>
      <c r="Y38" s="985">
        <f t="shared" si="7"/>
        <v>10</v>
      </c>
      <c r="Z38" s="986">
        <v>2</v>
      </c>
      <c r="AA38" s="965">
        <v>7</v>
      </c>
      <c r="AB38" s="987">
        <f t="shared" si="8"/>
        <v>9</v>
      </c>
      <c r="AC38" s="988">
        <f t="shared" si="9"/>
        <v>71</v>
      </c>
      <c r="AD38" s="989">
        <f t="shared" si="10"/>
        <v>194</v>
      </c>
      <c r="AE38" s="990">
        <f t="shared" si="11"/>
        <v>265</v>
      </c>
      <c r="AF38" s="988">
        <f t="shared" si="12"/>
        <v>8</v>
      </c>
      <c r="AG38" s="989">
        <f t="shared" si="13"/>
        <v>21</v>
      </c>
      <c r="AH38" s="990">
        <f t="shared" si="14"/>
        <v>29</v>
      </c>
      <c r="AI38" s="988">
        <f t="shared" si="15"/>
        <v>11</v>
      </c>
      <c r="AJ38" s="989">
        <f t="shared" si="16"/>
        <v>25</v>
      </c>
      <c r="AK38" s="990">
        <f t="shared" si="17"/>
        <v>36</v>
      </c>
    </row>
    <row r="39" spans="1:37" ht="12.95" customHeight="1" x14ac:dyDescent="0.2">
      <c r="A39" s="991" t="s">
        <v>36</v>
      </c>
      <c r="B39" s="965" t="s">
        <v>117</v>
      </c>
      <c r="C39" s="965">
        <v>2</v>
      </c>
      <c r="D39" s="984">
        <f t="shared" ref="D39:D70" si="18">SUM(B39:C39)</f>
        <v>2</v>
      </c>
      <c r="E39" s="964" t="s">
        <v>117</v>
      </c>
      <c r="F39" s="965" t="s">
        <v>117</v>
      </c>
      <c r="G39" s="985">
        <f t="shared" ref="G39:G70" si="19">SUM(E39:F39)</f>
        <v>0</v>
      </c>
      <c r="H39" s="986" t="s">
        <v>117</v>
      </c>
      <c r="I39" s="965" t="s">
        <v>117</v>
      </c>
      <c r="J39" s="987">
        <f t="shared" ref="J39:J70" si="20">SUM(H39:I39)</f>
        <v>0</v>
      </c>
      <c r="K39" s="965" t="s">
        <v>117</v>
      </c>
      <c r="L39" s="965">
        <v>2</v>
      </c>
      <c r="M39" s="984">
        <f t="shared" ref="M39:M70" si="21">SUM(K39:L39)</f>
        <v>2</v>
      </c>
      <c r="N39" s="964" t="s">
        <v>117</v>
      </c>
      <c r="O39" s="965" t="s">
        <v>117</v>
      </c>
      <c r="P39" s="985">
        <f t="shared" ref="P39:P70" si="22">SUM(N39:O39)</f>
        <v>0</v>
      </c>
      <c r="Q39" s="986" t="s">
        <v>117</v>
      </c>
      <c r="R39" s="965" t="s">
        <v>117</v>
      </c>
      <c r="S39" s="987">
        <f t="shared" ref="S39:S70" si="23">SUM(Q39:R39)</f>
        <v>0</v>
      </c>
      <c r="T39" s="965" t="s">
        <v>117</v>
      </c>
      <c r="U39" s="965" t="s">
        <v>117</v>
      </c>
      <c r="V39" s="984">
        <f t="shared" ref="V39:V70" si="24">SUM(T39:U39)</f>
        <v>0</v>
      </c>
      <c r="W39" s="964" t="s">
        <v>117</v>
      </c>
      <c r="X39" s="965" t="s">
        <v>117</v>
      </c>
      <c r="Y39" s="985">
        <f t="shared" ref="Y39:Y70" si="25">SUM(W39:X39)</f>
        <v>0</v>
      </c>
      <c r="Z39" s="986" t="s">
        <v>117</v>
      </c>
      <c r="AA39" s="965" t="s">
        <v>117</v>
      </c>
      <c r="AB39" s="987">
        <f t="shared" ref="AB39:AB70" si="26">SUM(Z39:AA39)</f>
        <v>0</v>
      </c>
      <c r="AC39" s="988">
        <f t="shared" ref="AC39:AC70" si="27">SUM(T39,B39,K39)</f>
        <v>0</v>
      </c>
      <c r="AD39" s="989">
        <f t="shared" ref="AD39:AD70" si="28">SUM(U39,C39,L39)</f>
        <v>4</v>
      </c>
      <c r="AE39" s="990">
        <f t="shared" ref="AE39:AE70" si="29">SUM(V39,D39,M39)</f>
        <v>4</v>
      </c>
      <c r="AF39" s="988">
        <f t="shared" ref="AF39:AF70" si="30">SUM(W39,E39,N39)</f>
        <v>0</v>
      </c>
      <c r="AG39" s="989">
        <f t="shared" ref="AG39:AG70" si="31">SUM(X39,F39,O39)</f>
        <v>0</v>
      </c>
      <c r="AH39" s="990">
        <f t="shared" ref="AH39:AH70" si="32">SUM(Y39,G39,P39)</f>
        <v>0</v>
      </c>
      <c r="AI39" s="988">
        <f t="shared" ref="AI39:AI70" si="33">SUM(Z39,H39,Q39)</f>
        <v>0</v>
      </c>
      <c r="AJ39" s="989">
        <f t="shared" ref="AJ39:AJ70" si="34">SUM(AA39,I39,R39)</f>
        <v>0</v>
      </c>
      <c r="AK39" s="990">
        <f t="shared" ref="AK39:AK70" si="35">SUM(AB39,J39,S39)</f>
        <v>0</v>
      </c>
    </row>
    <row r="40" spans="1:37" ht="12.95" customHeight="1" x14ac:dyDescent="0.2">
      <c r="A40" s="991" t="s">
        <v>37</v>
      </c>
      <c r="B40" s="965" t="s">
        <v>117</v>
      </c>
      <c r="C40" s="965">
        <v>3</v>
      </c>
      <c r="D40" s="984">
        <f t="shared" si="18"/>
        <v>3</v>
      </c>
      <c r="E40" s="964" t="s">
        <v>117</v>
      </c>
      <c r="F40" s="965">
        <v>1</v>
      </c>
      <c r="G40" s="985">
        <f t="shared" si="19"/>
        <v>1</v>
      </c>
      <c r="H40" s="986" t="s">
        <v>117</v>
      </c>
      <c r="I40" s="965">
        <v>2</v>
      </c>
      <c r="J40" s="987">
        <f t="shared" si="20"/>
        <v>2</v>
      </c>
      <c r="K40" s="965" t="s">
        <v>117</v>
      </c>
      <c r="L40" s="965">
        <v>4</v>
      </c>
      <c r="M40" s="984">
        <f t="shared" si="21"/>
        <v>4</v>
      </c>
      <c r="N40" s="964" t="s">
        <v>117</v>
      </c>
      <c r="O40" s="965" t="s">
        <v>117</v>
      </c>
      <c r="P40" s="985">
        <f t="shared" si="22"/>
        <v>0</v>
      </c>
      <c r="Q40" s="986" t="s">
        <v>117</v>
      </c>
      <c r="R40" s="965">
        <v>2</v>
      </c>
      <c r="S40" s="987">
        <f t="shared" si="23"/>
        <v>2</v>
      </c>
      <c r="T40" s="965" t="s">
        <v>117</v>
      </c>
      <c r="U40" s="965">
        <v>1</v>
      </c>
      <c r="V40" s="984">
        <f t="shared" si="24"/>
        <v>1</v>
      </c>
      <c r="W40" s="964" t="s">
        <v>117</v>
      </c>
      <c r="X40" s="965">
        <v>3</v>
      </c>
      <c r="Y40" s="985">
        <f t="shared" si="25"/>
        <v>3</v>
      </c>
      <c r="Z40" s="986" t="s">
        <v>117</v>
      </c>
      <c r="AA40" s="965">
        <v>2</v>
      </c>
      <c r="AB40" s="987">
        <f t="shared" si="26"/>
        <v>2</v>
      </c>
      <c r="AC40" s="988">
        <f t="shared" si="27"/>
        <v>0</v>
      </c>
      <c r="AD40" s="989">
        <f t="shared" si="28"/>
        <v>8</v>
      </c>
      <c r="AE40" s="990">
        <f t="shared" si="29"/>
        <v>8</v>
      </c>
      <c r="AF40" s="988">
        <f t="shared" si="30"/>
        <v>0</v>
      </c>
      <c r="AG40" s="989">
        <f t="shared" si="31"/>
        <v>4</v>
      </c>
      <c r="AH40" s="990">
        <f t="shared" si="32"/>
        <v>4</v>
      </c>
      <c r="AI40" s="988">
        <f t="shared" si="33"/>
        <v>0</v>
      </c>
      <c r="AJ40" s="989">
        <f t="shared" si="34"/>
        <v>6</v>
      </c>
      <c r="AK40" s="990">
        <f t="shared" si="35"/>
        <v>6</v>
      </c>
    </row>
    <row r="41" spans="1:37" ht="12.95" customHeight="1" x14ac:dyDescent="0.2">
      <c r="A41" s="991" t="s">
        <v>38</v>
      </c>
      <c r="B41" s="965">
        <v>2</v>
      </c>
      <c r="C41" s="965">
        <v>1</v>
      </c>
      <c r="D41" s="984">
        <f t="shared" si="18"/>
        <v>3</v>
      </c>
      <c r="E41" s="964" t="s">
        <v>117</v>
      </c>
      <c r="F41" s="965" t="s">
        <v>117</v>
      </c>
      <c r="G41" s="985">
        <f t="shared" si="19"/>
        <v>0</v>
      </c>
      <c r="H41" s="986" t="s">
        <v>117</v>
      </c>
      <c r="I41" s="965" t="s">
        <v>117</v>
      </c>
      <c r="J41" s="987">
        <f t="shared" si="20"/>
        <v>0</v>
      </c>
      <c r="K41" s="965" t="s">
        <v>117</v>
      </c>
      <c r="L41" s="965" t="s">
        <v>117</v>
      </c>
      <c r="M41" s="984">
        <f t="shared" si="21"/>
        <v>0</v>
      </c>
      <c r="N41" s="964" t="s">
        <v>117</v>
      </c>
      <c r="O41" s="965">
        <v>2</v>
      </c>
      <c r="P41" s="985">
        <f t="shared" si="22"/>
        <v>2</v>
      </c>
      <c r="Q41" s="986" t="s">
        <v>117</v>
      </c>
      <c r="R41" s="965" t="s">
        <v>117</v>
      </c>
      <c r="S41" s="987">
        <f t="shared" si="23"/>
        <v>0</v>
      </c>
      <c r="T41" s="965" t="s">
        <v>117</v>
      </c>
      <c r="U41" s="965">
        <v>3</v>
      </c>
      <c r="V41" s="984">
        <f t="shared" si="24"/>
        <v>3</v>
      </c>
      <c r="W41" s="964" t="s">
        <v>117</v>
      </c>
      <c r="X41" s="965">
        <v>2</v>
      </c>
      <c r="Y41" s="985">
        <f t="shared" si="25"/>
        <v>2</v>
      </c>
      <c r="Z41" s="986" t="s">
        <v>117</v>
      </c>
      <c r="AA41" s="965" t="s">
        <v>117</v>
      </c>
      <c r="AB41" s="987">
        <f t="shared" si="26"/>
        <v>0</v>
      </c>
      <c r="AC41" s="988">
        <f t="shared" si="27"/>
        <v>2</v>
      </c>
      <c r="AD41" s="989">
        <f t="shared" si="28"/>
        <v>4</v>
      </c>
      <c r="AE41" s="990">
        <f t="shared" si="29"/>
        <v>6</v>
      </c>
      <c r="AF41" s="988">
        <f t="shared" si="30"/>
        <v>0</v>
      </c>
      <c r="AG41" s="989">
        <f t="shared" si="31"/>
        <v>4</v>
      </c>
      <c r="AH41" s="990">
        <f t="shared" si="32"/>
        <v>4</v>
      </c>
      <c r="AI41" s="988">
        <f t="shared" si="33"/>
        <v>0</v>
      </c>
      <c r="AJ41" s="989">
        <f t="shared" si="34"/>
        <v>0</v>
      </c>
      <c r="AK41" s="990">
        <f t="shared" si="35"/>
        <v>0</v>
      </c>
    </row>
    <row r="42" spans="1:37" ht="12.95" customHeight="1" x14ac:dyDescent="0.2">
      <c r="A42" s="991" t="s">
        <v>39</v>
      </c>
      <c r="B42" s="965">
        <v>1</v>
      </c>
      <c r="C42" s="965">
        <v>3</v>
      </c>
      <c r="D42" s="984">
        <f t="shared" si="18"/>
        <v>4</v>
      </c>
      <c r="E42" s="964" t="s">
        <v>117</v>
      </c>
      <c r="F42" s="965">
        <v>1</v>
      </c>
      <c r="G42" s="985">
        <f t="shared" si="19"/>
        <v>1</v>
      </c>
      <c r="H42" s="986" t="s">
        <v>117</v>
      </c>
      <c r="I42" s="965">
        <v>2</v>
      </c>
      <c r="J42" s="987">
        <f t="shared" si="20"/>
        <v>2</v>
      </c>
      <c r="K42" s="965">
        <v>3</v>
      </c>
      <c r="L42" s="965">
        <v>3</v>
      </c>
      <c r="M42" s="984">
        <f t="shared" si="21"/>
        <v>6</v>
      </c>
      <c r="N42" s="964" t="s">
        <v>117</v>
      </c>
      <c r="O42" s="965" t="s">
        <v>117</v>
      </c>
      <c r="P42" s="985">
        <f t="shared" si="22"/>
        <v>0</v>
      </c>
      <c r="Q42" s="986" t="s">
        <v>117</v>
      </c>
      <c r="R42" s="965" t="s">
        <v>117</v>
      </c>
      <c r="S42" s="987">
        <f t="shared" si="23"/>
        <v>0</v>
      </c>
      <c r="T42" s="965">
        <v>4</v>
      </c>
      <c r="U42" s="965">
        <v>4</v>
      </c>
      <c r="V42" s="984">
        <f t="shared" si="24"/>
        <v>8</v>
      </c>
      <c r="W42" s="964" t="s">
        <v>117</v>
      </c>
      <c r="X42" s="965" t="s">
        <v>117</v>
      </c>
      <c r="Y42" s="985">
        <f t="shared" si="25"/>
        <v>0</v>
      </c>
      <c r="Z42" s="986">
        <v>1</v>
      </c>
      <c r="AA42" s="965">
        <v>1</v>
      </c>
      <c r="AB42" s="987">
        <f t="shared" si="26"/>
        <v>2</v>
      </c>
      <c r="AC42" s="988">
        <f t="shared" si="27"/>
        <v>8</v>
      </c>
      <c r="AD42" s="989">
        <f t="shared" si="28"/>
        <v>10</v>
      </c>
      <c r="AE42" s="990">
        <f t="shared" si="29"/>
        <v>18</v>
      </c>
      <c r="AF42" s="988">
        <f t="shared" si="30"/>
        <v>0</v>
      </c>
      <c r="AG42" s="989">
        <f t="shared" si="31"/>
        <v>1</v>
      </c>
      <c r="AH42" s="990">
        <f t="shared" si="32"/>
        <v>1</v>
      </c>
      <c r="AI42" s="988">
        <f t="shared" si="33"/>
        <v>1</v>
      </c>
      <c r="AJ42" s="989">
        <f t="shared" si="34"/>
        <v>3</v>
      </c>
      <c r="AK42" s="990">
        <f t="shared" si="35"/>
        <v>4</v>
      </c>
    </row>
    <row r="43" spans="1:37" ht="12.95" customHeight="1" x14ac:dyDescent="0.2">
      <c r="A43" s="991" t="s">
        <v>41</v>
      </c>
      <c r="B43" s="965">
        <v>2</v>
      </c>
      <c r="C43" s="965">
        <v>2</v>
      </c>
      <c r="D43" s="984">
        <f t="shared" si="18"/>
        <v>4</v>
      </c>
      <c r="E43" s="964" t="s">
        <v>117</v>
      </c>
      <c r="F43" s="965" t="s">
        <v>117</v>
      </c>
      <c r="G43" s="985">
        <f t="shared" si="19"/>
        <v>0</v>
      </c>
      <c r="H43" s="986" t="s">
        <v>117</v>
      </c>
      <c r="I43" s="965">
        <v>2</v>
      </c>
      <c r="J43" s="987">
        <f t="shared" si="20"/>
        <v>2</v>
      </c>
      <c r="K43" s="965">
        <v>2</v>
      </c>
      <c r="L43" s="965">
        <v>2</v>
      </c>
      <c r="M43" s="984">
        <f t="shared" si="21"/>
        <v>4</v>
      </c>
      <c r="N43" s="964">
        <v>1</v>
      </c>
      <c r="O43" s="965" t="s">
        <v>117</v>
      </c>
      <c r="P43" s="985">
        <f t="shared" si="22"/>
        <v>1</v>
      </c>
      <c r="Q43" s="986" t="s">
        <v>117</v>
      </c>
      <c r="R43" s="965" t="s">
        <v>117</v>
      </c>
      <c r="S43" s="987">
        <f t="shared" si="23"/>
        <v>0</v>
      </c>
      <c r="T43" s="965">
        <v>3</v>
      </c>
      <c r="U43" s="965">
        <v>4</v>
      </c>
      <c r="V43" s="984">
        <f t="shared" si="24"/>
        <v>7</v>
      </c>
      <c r="W43" s="964">
        <v>1</v>
      </c>
      <c r="X43" s="965" t="s">
        <v>117</v>
      </c>
      <c r="Y43" s="985">
        <f t="shared" si="25"/>
        <v>1</v>
      </c>
      <c r="Z43" s="986" t="s">
        <v>117</v>
      </c>
      <c r="AA43" s="965" t="s">
        <v>117</v>
      </c>
      <c r="AB43" s="987">
        <f t="shared" si="26"/>
        <v>0</v>
      </c>
      <c r="AC43" s="988">
        <f t="shared" si="27"/>
        <v>7</v>
      </c>
      <c r="AD43" s="989">
        <f t="shared" si="28"/>
        <v>8</v>
      </c>
      <c r="AE43" s="990">
        <f t="shared" si="29"/>
        <v>15</v>
      </c>
      <c r="AF43" s="988">
        <f t="shared" si="30"/>
        <v>2</v>
      </c>
      <c r="AG43" s="989">
        <f t="shared" si="31"/>
        <v>0</v>
      </c>
      <c r="AH43" s="990">
        <f t="shared" si="32"/>
        <v>2</v>
      </c>
      <c r="AI43" s="988">
        <f t="shared" si="33"/>
        <v>0</v>
      </c>
      <c r="AJ43" s="989">
        <f t="shared" si="34"/>
        <v>2</v>
      </c>
      <c r="AK43" s="990">
        <f t="shared" si="35"/>
        <v>2</v>
      </c>
    </row>
    <row r="44" spans="1:37" ht="12.95" customHeight="1" x14ac:dyDescent="0.2">
      <c r="A44" s="991" t="s">
        <v>42</v>
      </c>
      <c r="B44" s="965">
        <v>1</v>
      </c>
      <c r="C44" s="965" t="s">
        <v>117</v>
      </c>
      <c r="D44" s="984">
        <f t="shared" si="18"/>
        <v>1</v>
      </c>
      <c r="E44" s="964" t="s">
        <v>117</v>
      </c>
      <c r="F44" s="965" t="s">
        <v>117</v>
      </c>
      <c r="G44" s="985">
        <f t="shared" si="19"/>
        <v>0</v>
      </c>
      <c r="H44" s="986" t="s">
        <v>117</v>
      </c>
      <c r="I44" s="965" t="s">
        <v>117</v>
      </c>
      <c r="J44" s="987">
        <f t="shared" si="20"/>
        <v>0</v>
      </c>
      <c r="K44" s="965" t="s">
        <v>117</v>
      </c>
      <c r="L44" s="965" t="s">
        <v>117</v>
      </c>
      <c r="M44" s="984">
        <f t="shared" si="21"/>
        <v>0</v>
      </c>
      <c r="N44" s="964" t="s">
        <v>117</v>
      </c>
      <c r="O44" s="965" t="s">
        <v>117</v>
      </c>
      <c r="P44" s="985">
        <f t="shared" si="22"/>
        <v>0</v>
      </c>
      <c r="Q44" s="986" t="s">
        <v>117</v>
      </c>
      <c r="R44" s="965" t="s">
        <v>117</v>
      </c>
      <c r="S44" s="987">
        <f t="shared" si="23"/>
        <v>0</v>
      </c>
      <c r="T44" s="965" t="s">
        <v>117</v>
      </c>
      <c r="U44" s="965" t="s">
        <v>117</v>
      </c>
      <c r="V44" s="984">
        <f t="shared" si="24"/>
        <v>0</v>
      </c>
      <c r="W44" s="964" t="s">
        <v>117</v>
      </c>
      <c r="X44" s="965" t="s">
        <v>117</v>
      </c>
      <c r="Y44" s="985">
        <f t="shared" si="25"/>
        <v>0</v>
      </c>
      <c r="Z44" s="986" t="s">
        <v>117</v>
      </c>
      <c r="AA44" s="965" t="s">
        <v>117</v>
      </c>
      <c r="AB44" s="987">
        <f t="shared" si="26"/>
        <v>0</v>
      </c>
      <c r="AC44" s="988">
        <f t="shared" si="27"/>
        <v>1</v>
      </c>
      <c r="AD44" s="989">
        <f t="shared" si="28"/>
        <v>0</v>
      </c>
      <c r="AE44" s="990">
        <f t="shared" si="29"/>
        <v>1</v>
      </c>
      <c r="AF44" s="988">
        <f t="shared" si="30"/>
        <v>0</v>
      </c>
      <c r="AG44" s="989">
        <f t="shared" si="31"/>
        <v>0</v>
      </c>
      <c r="AH44" s="990">
        <f t="shared" si="32"/>
        <v>0</v>
      </c>
      <c r="AI44" s="988">
        <f t="shared" si="33"/>
        <v>0</v>
      </c>
      <c r="AJ44" s="989">
        <f t="shared" si="34"/>
        <v>0</v>
      </c>
      <c r="AK44" s="990">
        <f t="shared" si="35"/>
        <v>0</v>
      </c>
    </row>
    <row r="45" spans="1:37" ht="12.95" customHeight="1" x14ac:dyDescent="0.2">
      <c r="A45" s="991" t="s">
        <v>43</v>
      </c>
      <c r="B45" s="965" t="s">
        <v>117</v>
      </c>
      <c r="C45" s="965">
        <v>2</v>
      </c>
      <c r="D45" s="984">
        <f t="shared" si="18"/>
        <v>2</v>
      </c>
      <c r="E45" s="964" t="s">
        <v>117</v>
      </c>
      <c r="F45" s="965" t="s">
        <v>117</v>
      </c>
      <c r="G45" s="985">
        <f t="shared" si="19"/>
        <v>0</v>
      </c>
      <c r="H45" s="986" t="s">
        <v>117</v>
      </c>
      <c r="I45" s="965">
        <v>1</v>
      </c>
      <c r="J45" s="987">
        <f t="shared" si="20"/>
        <v>1</v>
      </c>
      <c r="K45" s="965" t="s">
        <v>117</v>
      </c>
      <c r="L45" s="965">
        <v>3</v>
      </c>
      <c r="M45" s="984">
        <f t="shared" si="21"/>
        <v>3</v>
      </c>
      <c r="N45" s="964" t="s">
        <v>117</v>
      </c>
      <c r="O45" s="965" t="s">
        <v>117</v>
      </c>
      <c r="P45" s="985">
        <f t="shared" si="22"/>
        <v>0</v>
      </c>
      <c r="Q45" s="986" t="s">
        <v>117</v>
      </c>
      <c r="R45" s="965" t="s">
        <v>117</v>
      </c>
      <c r="S45" s="987">
        <f t="shared" si="23"/>
        <v>0</v>
      </c>
      <c r="T45" s="965" t="s">
        <v>117</v>
      </c>
      <c r="U45" s="965" t="s">
        <v>117</v>
      </c>
      <c r="V45" s="984">
        <f t="shared" si="24"/>
        <v>0</v>
      </c>
      <c r="W45" s="964" t="s">
        <v>117</v>
      </c>
      <c r="X45" s="965" t="s">
        <v>117</v>
      </c>
      <c r="Y45" s="985">
        <f t="shared" si="25"/>
        <v>0</v>
      </c>
      <c r="Z45" s="986" t="s">
        <v>117</v>
      </c>
      <c r="AA45" s="965" t="s">
        <v>117</v>
      </c>
      <c r="AB45" s="987">
        <f t="shared" si="26"/>
        <v>0</v>
      </c>
      <c r="AC45" s="988">
        <f t="shared" si="27"/>
        <v>0</v>
      </c>
      <c r="AD45" s="989">
        <f t="shared" si="28"/>
        <v>5</v>
      </c>
      <c r="AE45" s="990">
        <f t="shared" si="29"/>
        <v>5</v>
      </c>
      <c r="AF45" s="988">
        <f t="shared" si="30"/>
        <v>0</v>
      </c>
      <c r="AG45" s="989">
        <f t="shared" si="31"/>
        <v>0</v>
      </c>
      <c r="AH45" s="990">
        <f t="shared" si="32"/>
        <v>0</v>
      </c>
      <c r="AI45" s="988">
        <f t="shared" si="33"/>
        <v>0</v>
      </c>
      <c r="AJ45" s="989">
        <f t="shared" si="34"/>
        <v>1</v>
      </c>
      <c r="AK45" s="990">
        <f t="shared" si="35"/>
        <v>1</v>
      </c>
    </row>
    <row r="46" spans="1:37" ht="12.95" customHeight="1" x14ac:dyDescent="0.2">
      <c r="A46" s="991" t="s">
        <v>44</v>
      </c>
      <c r="B46" s="993" t="s">
        <v>117</v>
      </c>
      <c r="C46" s="993">
        <v>5</v>
      </c>
      <c r="D46" s="984">
        <f t="shared" si="18"/>
        <v>5</v>
      </c>
      <c r="E46" s="992" t="s">
        <v>117</v>
      </c>
      <c r="F46" s="993" t="s">
        <v>117</v>
      </c>
      <c r="G46" s="985">
        <f t="shared" si="19"/>
        <v>0</v>
      </c>
      <c r="H46" s="994" t="s">
        <v>117</v>
      </c>
      <c r="I46" s="993">
        <v>2</v>
      </c>
      <c r="J46" s="987">
        <f t="shared" si="20"/>
        <v>2</v>
      </c>
      <c r="K46" s="965">
        <v>1</v>
      </c>
      <c r="L46" s="965">
        <v>3</v>
      </c>
      <c r="M46" s="984">
        <f t="shared" si="21"/>
        <v>4</v>
      </c>
      <c r="N46" s="964" t="s">
        <v>117</v>
      </c>
      <c r="O46" s="965">
        <v>1</v>
      </c>
      <c r="P46" s="985">
        <f t="shared" si="22"/>
        <v>1</v>
      </c>
      <c r="Q46" s="986" t="s">
        <v>117</v>
      </c>
      <c r="R46" s="965">
        <v>2</v>
      </c>
      <c r="S46" s="987">
        <f t="shared" si="23"/>
        <v>2</v>
      </c>
      <c r="T46" s="965">
        <v>1</v>
      </c>
      <c r="U46" s="965">
        <v>2</v>
      </c>
      <c r="V46" s="984">
        <f t="shared" si="24"/>
        <v>3</v>
      </c>
      <c r="W46" s="964" t="s">
        <v>117</v>
      </c>
      <c r="X46" s="965">
        <v>1</v>
      </c>
      <c r="Y46" s="985">
        <f t="shared" si="25"/>
        <v>1</v>
      </c>
      <c r="Z46" s="986">
        <v>2</v>
      </c>
      <c r="AA46" s="965">
        <v>5</v>
      </c>
      <c r="AB46" s="987">
        <f t="shared" si="26"/>
        <v>7</v>
      </c>
      <c r="AC46" s="988">
        <f t="shared" si="27"/>
        <v>2</v>
      </c>
      <c r="AD46" s="989">
        <f t="shared" si="28"/>
        <v>10</v>
      </c>
      <c r="AE46" s="990">
        <f t="shared" si="29"/>
        <v>12</v>
      </c>
      <c r="AF46" s="988">
        <f t="shared" si="30"/>
        <v>0</v>
      </c>
      <c r="AG46" s="989">
        <f t="shared" si="31"/>
        <v>2</v>
      </c>
      <c r="AH46" s="990">
        <f t="shared" si="32"/>
        <v>2</v>
      </c>
      <c r="AI46" s="988">
        <f t="shared" si="33"/>
        <v>2</v>
      </c>
      <c r="AJ46" s="989">
        <f t="shared" si="34"/>
        <v>9</v>
      </c>
      <c r="AK46" s="990">
        <f t="shared" si="35"/>
        <v>11</v>
      </c>
    </row>
    <row r="47" spans="1:37" ht="12.95" customHeight="1" x14ac:dyDescent="0.2">
      <c r="A47" s="991" t="s">
        <v>45</v>
      </c>
      <c r="B47" s="965">
        <v>1</v>
      </c>
      <c r="C47" s="965">
        <v>1</v>
      </c>
      <c r="D47" s="984">
        <f t="shared" si="18"/>
        <v>2</v>
      </c>
      <c r="E47" s="964" t="s">
        <v>117</v>
      </c>
      <c r="F47" s="965" t="s">
        <v>117</v>
      </c>
      <c r="G47" s="985">
        <f t="shared" si="19"/>
        <v>0</v>
      </c>
      <c r="H47" s="986" t="s">
        <v>117</v>
      </c>
      <c r="I47" s="965" t="s">
        <v>117</v>
      </c>
      <c r="J47" s="987">
        <f t="shared" si="20"/>
        <v>0</v>
      </c>
      <c r="K47" s="965">
        <v>1</v>
      </c>
      <c r="L47" s="965" t="s">
        <v>117</v>
      </c>
      <c r="M47" s="984">
        <f t="shared" si="21"/>
        <v>1</v>
      </c>
      <c r="N47" s="964" t="s">
        <v>117</v>
      </c>
      <c r="O47" s="965" t="s">
        <v>117</v>
      </c>
      <c r="P47" s="985">
        <f t="shared" si="22"/>
        <v>0</v>
      </c>
      <c r="Q47" s="986" t="s">
        <v>117</v>
      </c>
      <c r="R47" s="965">
        <v>1</v>
      </c>
      <c r="S47" s="987">
        <f t="shared" si="23"/>
        <v>1</v>
      </c>
      <c r="T47" s="965" t="s">
        <v>117</v>
      </c>
      <c r="U47" s="965" t="s">
        <v>117</v>
      </c>
      <c r="V47" s="984">
        <f t="shared" si="24"/>
        <v>0</v>
      </c>
      <c r="W47" s="964" t="s">
        <v>117</v>
      </c>
      <c r="X47" s="965" t="s">
        <v>117</v>
      </c>
      <c r="Y47" s="985">
        <f t="shared" si="25"/>
        <v>0</v>
      </c>
      <c r="Z47" s="986" t="s">
        <v>117</v>
      </c>
      <c r="AA47" s="965">
        <v>1</v>
      </c>
      <c r="AB47" s="987">
        <f t="shared" si="26"/>
        <v>1</v>
      </c>
      <c r="AC47" s="988">
        <f t="shared" si="27"/>
        <v>2</v>
      </c>
      <c r="AD47" s="989">
        <f t="shared" si="28"/>
        <v>1</v>
      </c>
      <c r="AE47" s="990">
        <f t="shared" si="29"/>
        <v>3</v>
      </c>
      <c r="AF47" s="988">
        <f t="shared" si="30"/>
        <v>0</v>
      </c>
      <c r="AG47" s="989">
        <f t="shared" si="31"/>
        <v>0</v>
      </c>
      <c r="AH47" s="990">
        <f t="shared" si="32"/>
        <v>0</v>
      </c>
      <c r="AI47" s="988">
        <f t="shared" si="33"/>
        <v>0</v>
      </c>
      <c r="AJ47" s="989">
        <f t="shared" si="34"/>
        <v>2</v>
      </c>
      <c r="AK47" s="990">
        <f t="shared" si="35"/>
        <v>2</v>
      </c>
    </row>
    <row r="48" spans="1:37" ht="12.95" customHeight="1" x14ac:dyDescent="0.2">
      <c r="A48" s="991" t="s">
        <v>47</v>
      </c>
      <c r="B48" s="986">
        <v>3</v>
      </c>
      <c r="C48" s="965">
        <v>3</v>
      </c>
      <c r="D48" s="984">
        <f t="shared" si="18"/>
        <v>6</v>
      </c>
      <c r="E48" s="964">
        <v>1</v>
      </c>
      <c r="F48" s="965" t="s">
        <v>117</v>
      </c>
      <c r="G48" s="985">
        <f t="shared" si="19"/>
        <v>1</v>
      </c>
      <c r="H48" s="986">
        <v>1</v>
      </c>
      <c r="I48" s="965">
        <v>1</v>
      </c>
      <c r="J48" s="987">
        <f t="shared" si="20"/>
        <v>2</v>
      </c>
      <c r="K48" s="965">
        <v>9</v>
      </c>
      <c r="L48" s="965">
        <v>5</v>
      </c>
      <c r="M48" s="984">
        <f t="shared" si="21"/>
        <v>14</v>
      </c>
      <c r="N48" s="964" t="s">
        <v>117</v>
      </c>
      <c r="O48" s="965" t="s">
        <v>117</v>
      </c>
      <c r="P48" s="985">
        <f t="shared" si="22"/>
        <v>0</v>
      </c>
      <c r="Q48" s="986">
        <v>1</v>
      </c>
      <c r="R48" s="965" t="s">
        <v>117</v>
      </c>
      <c r="S48" s="987">
        <f t="shared" si="23"/>
        <v>1</v>
      </c>
      <c r="T48" s="965">
        <v>2</v>
      </c>
      <c r="U48" s="965" t="s">
        <v>117</v>
      </c>
      <c r="V48" s="984">
        <f t="shared" si="24"/>
        <v>2</v>
      </c>
      <c r="W48" s="964">
        <v>1</v>
      </c>
      <c r="X48" s="965">
        <v>1</v>
      </c>
      <c r="Y48" s="985">
        <f t="shared" si="25"/>
        <v>2</v>
      </c>
      <c r="Z48" s="986" t="s">
        <v>117</v>
      </c>
      <c r="AA48" s="965" t="s">
        <v>117</v>
      </c>
      <c r="AB48" s="987">
        <f t="shared" si="26"/>
        <v>0</v>
      </c>
      <c r="AC48" s="988">
        <f t="shared" si="27"/>
        <v>14</v>
      </c>
      <c r="AD48" s="989">
        <f t="shared" si="28"/>
        <v>8</v>
      </c>
      <c r="AE48" s="990">
        <f t="shared" si="29"/>
        <v>22</v>
      </c>
      <c r="AF48" s="988">
        <f t="shared" si="30"/>
        <v>2</v>
      </c>
      <c r="AG48" s="989">
        <f t="shared" si="31"/>
        <v>1</v>
      </c>
      <c r="AH48" s="990">
        <f t="shared" si="32"/>
        <v>3</v>
      </c>
      <c r="AI48" s="988">
        <f t="shared" si="33"/>
        <v>2</v>
      </c>
      <c r="AJ48" s="989">
        <f t="shared" si="34"/>
        <v>1</v>
      </c>
      <c r="AK48" s="990">
        <f t="shared" si="35"/>
        <v>3</v>
      </c>
    </row>
    <row r="49" spans="1:37" ht="12.95" customHeight="1" x14ac:dyDescent="0.2">
      <c r="A49" s="991" t="s">
        <v>48</v>
      </c>
      <c r="B49" s="986">
        <v>1</v>
      </c>
      <c r="C49" s="965" t="s">
        <v>117</v>
      </c>
      <c r="D49" s="984">
        <f t="shared" si="18"/>
        <v>1</v>
      </c>
      <c r="E49" s="964" t="s">
        <v>117</v>
      </c>
      <c r="F49" s="965" t="s">
        <v>117</v>
      </c>
      <c r="G49" s="985">
        <f t="shared" si="19"/>
        <v>0</v>
      </c>
      <c r="H49" s="986">
        <v>1</v>
      </c>
      <c r="I49" s="965" t="s">
        <v>117</v>
      </c>
      <c r="J49" s="987">
        <f t="shared" si="20"/>
        <v>1</v>
      </c>
      <c r="K49" s="965">
        <v>1</v>
      </c>
      <c r="L49" s="965">
        <v>1</v>
      </c>
      <c r="M49" s="984">
        <f t="shared" si="21"/>
        <v>2</v>
      </c>
      <c r="N49" s="964" t="s">
        <v>117</v>
      </c>
      <c r="O49" s="965" t="s">
        <v>117</v>
      </c>
      <c r="P49" s="985">
        <f t="shared" si="22"/>
        <v>0</v>
      </c>
      <c r="Q49" s="986">
        <v>1</v>
      </c>
      <c r="R49" s="965">
        <v>1</v>
      </c>
      <c r="S49" s="987">
        <f t="shared" si="23"/>
        <v>2</v>
      </c>
      <c r="T49" s="965" t="s">
        <v>117</v>
      </c>
      <c r="U49" s="965" t="s">
        <v>117</v>
      </c>
      <c r="V49" s="984">
        <f t="shared" si="24"/>
        <v>0</v>
      </c>
      <c r="W49" s="964" t="s">
        <v>117</v>
      </c>
      <c r="X49" s="965" t="s">
        <v>117</v>
      </c>
      <c r="Y49" s="985">
        <f t="shared" si="25"/>
        <v>0</v>
      </c>
      <c r="Z49" s="986" t="s">
        <v>117</v>
      </c>
      <c r="AA49" s="965" t="s">
        <v>117</v>
      </c>
      <c r="AB49" s="987">
        <f t="shared" si="26"/>
        <v>0</v>
      </c>
      <c r="AC49" s="988">
        <f t="shared" si="27"/>
        <v>2</v>
      </c>
      <c r="AD49" s="989">
        <f t="shared" si="28"/>
        <v>1</v>
      </c>
      <c r="AE49" s="990">
        <f t="shared" si="29"/>
        <v>3</v>
      </c>
      <c r="AF49" s="988">
        <f t="shared" si="30"/>
        <v>0</v>
      </c>
      <c r="AG49" s="989">
        <f t="shared" si="31"/>
        <v>0</v>
      </c>
      <c r="AH49" s="990">
        <f t="shared" si="32"/>
        <v>0</v>
      </c>
      <c r="AI49" s="988">
        <f t="shared" si="33"/>
        <v>2</v>
      </c>
      <c r="AJ49" s="989">
        <f t="shared" si="34"/>
        <v>1</v>
      </c>
      <c r="AK49" s="990">
        <f t="shared" si="35"/>
        <v>3</v>
      </c>
    </row>
    <row r="50" spans="1:37" ht="12.95" customHeight="1" x14ac:dyDescent="0.2">
      <c r="A50" s="991" t="s">
        <v>49</v>
      </c>
      <c r="B50" s="986">
        <v>1</v>
      </c>
      <c r="C50" s="965" t="s">
        <v>117</v>
      </c>
      <c r="D50" s="984">
        <f t="shared" si="18"/>
        <v>1</v>
      </c>
      <c r="E50" s="964" t="s">
        <v>117</v>
      </c>
      <c r="F50" s="965">
        <v>1</v>
      </c>
      <c r="G50" s="985">
        <f t="shared" si="19"/>
        <v>1</v>
      </c>
      <c r="H50" s="986" t="s">
        <v>117</v>
      </c>
      <c r="I50" s="965" t="s">
        <v>117</v>
      </c>
      <c r="J50" s="987">
        <f t="shared" si="20"/>
        <v>0</v>
      </c>
      <c r="K50" s="965">
        <v>1</v>
      </c>
      <c r="L50" s="965" t="s">
        <v>117</v>
      </c>
      <c r="M50" s="984">
        <f t="shared" si="21"/>
        <v>1</v>
      </c>
      <c r="N50" s="964" t="s">
        <v>117</v>
      </c>
      <c r="O50" s="965">
        <v>1</v>
      </c>
      <c r="P50" s="985">
        <f t="shared" si="22"/>
        <v>1</v>
      </c>
      <c r="Q50" s="986" t="s">
        <v>117</v>
      </c>
      <c r="R50" s="965" t="s">
        <v>117</v>
      </c>
      <c r="S50" s="987">
        <f t="shared" si="23"/>
        <v>0</v>
      </c>
      <c r="T50" s="965">
        <v>1</v>
      </c>
      <c r="U50" s="965">
        <v>3</v>
      </c>
      <c r="V50" s="984">
        <f t="shared" si="24"/>
        <v>4</v>
      </c>
      <c r="W50" s="964" t="s">
        <v>117</v>
      </c>
      <c r="X50" s="965">
        <v>1</v>
      </c>
      <c r="Y50" s="985">
        <f t="shared" si="25"/>
        <v>1</v>
      </c>
      <c r="Z50" s="986" t="s">
        <v>117</v>
      </c>
      <c r="AA50" s="965" t="s">
        <v>117</v>
      </c>
      <c r="AB50" s="987">
        <f t="shared" si="26"/>
        <v>0</v>
      </c>
      <c r="AC50" s="988">
        <f t="shared" si="27"/>
        <v>3</v>
      </c>
      <c r="AD50" s="989">
        <f t="shared" si="28"/>
        <v>3</v>
      </c>
      <c r="AE50" s="990">
        <f t="shared" si="29"/>
        <v>6</v>
      </c>
      <c r="AF50" s="988">
        <f t="shared" si="30"/>
        <v>0</v>
      </c>
      <c r="AG50" s="989">
        <f t="shared" si="31"/>
        <v>3</v>
      </c>
      <c r="AH50" s="990">
        <f t="shared" si="32"/>
        <v>3</v>
      </c>
      <c r="AI50" s="988">
        <f t="shared" si="33"/>
        <v>0</v>
      </c>
      <c r="AJ50" s="989">
        <f t="shared" si="34"/>
        <v>0</v>
      </c>
      <c r="AK50" s="990">
        <f t="shared" si="35"/>
        <v>0</v>
      </c>
    </row>
    <row r="51" spans="1:37" ht="12.95" customHeight="1" x14ac:dyDescent="0.2">
      <c r="A51" s="991" t="s">
        <v>51</v>
      </c>
      <c r="B51" s="965" t="s">
        <v>117</v>
      </c>
      <c r="C51" s="965">
        <v>2</v>
      </c>
      <c r="D51" s="984">
        <f t="shared" si="18"/>
        <v>2</v>
      </c>
      <c r="E51" s="964" t="s">
        <v>117</v>
      </c>
      <c r="F51" s="965" t="s">
        <v>117</v>
      </c>
      <c r="G51" s="985">
        <f t="shared" si="19"/>
        <v>0</v>
      </c>
      <c r="H51" s="986" t="s">
        <v>117</v>
      </c>
      <c r="I51" s="965" t="s">
        <v>117</v>
      </c>
      <c r="J51" s="987">
        <f t="shared" si="20"/>
        <v>0</v>
      </c>
      <c r="K51" s="965" t="s">
        <v>117</v>
      </c>
      <c r="L51" s="965" t="s">
        <v>117</v>
      </c>
      <c r="M51" s="984">
        <f t="shared" si="21"/>
        <v>0</v>
      </c>
      <c r="N51" s="964" t="s">
        <v>117</v>
      </c>
      <c r="O51" s="965" t="s">
        <v>117</v>
      </c>
      <c r="P51" s="985">
        <f t="shared" si="22"/>
        <v>0</v>
      </c>
      <c r="Q51" s="986" t="s">
        <v>117</v>
      </c>
      <c r="R51" s="965" t="s">
        <v>117</v>
      </c>
      <c r="S51" s="987">
        <f t="shared" si="23"/>
        <v>0</v>
      </c>
      <c r="T51" s="965" t="s">
        <v>117</v>
      </c>
      <c r="U51" s="965">
        <v>2</v>
      </c>
      <c r="V51" s="984">
        <f t="shared" si="24"/>
        <v>2</v>
      </c>
      <c r="W51" s="964" t="s">
        <v>117</v>
      </c>
      <c r="X51" s="965" t="s">
        <v>117</v>
      </c>
      <c r="Y51" s="985">
        <f t="shared" si="25"/>
        <v>0</v>
      </c>
      <c r="Z51" s="986" t="s">
        <v>117</v>
      </c>
      <c r="AA51" s="965">
        <v>1</v>
      </c>
      <c r="AB51" s="987">
        <f t="shared" si="26"/>
        <v>1</v>
      </c>
      <c r="AC51" s="988">
        <f t="shared" si="27"/>
        <v>0</v>
      </c>
      <c r="AD51" s="989">
        <f t="shared" si="28"/>
        <v>4</v>
      </c>
      <c r="AE51" s="990">
        <f t="shared" si="29"/>
        <v>4</v>
      </c>
      <c r="AF51" s="988">
        <f t="shared" si="30"/>
        <v>0</v>
      </c>
      <c r="AG51" s="989">
        <f t="shared" si="31"/>
        <v>0</v>
      </c>
      <c r="AH51" s="990">
        <f t="shared" si="32"/>
        <v>0</v>
      </c>
      <c r="AI51" s="988">
        <f t="shared" si="33"/>
        <v>0</v>
      </c>
      <c r="AJ51" s="989">
        <f t="shared" si="34"/>
        <v>1</v>
      </c>
      <c r="AK51" s="990">
        <f t="shared" si="35"/>
        <v>1</v>
      </c>
    </row>
    <row r="52" spans="1:37" ht="12.95" customHeight="1" x14ac:dyDescent="0.2">
      <c r="A52" s="991" t="s">
        <v>52</v>
      </c>
      <c r="B52" s="965" t="s">
        <v>117</v>
      </c>
      <c r="C52" s="965">
        <v>1</v>
      </c>
      <c r="D52" s="984">
        <f t="shared" si="18"/>
        <v>1</v>
      </c>
      <c r="E52" s="964" t="s">
        <v>117</v>
      </c>
      <c r="F52" s="965" t="s">
        <v>117</v>
      </c>
      <c r="G52" s="985">
        <f t="shared" si="19"/>
        <v>0</v>
      </c>
      <c r="H52" s="986" t="s">
        <v>117</v>
      </c>
      <c r="I52" s="965" t="s">
        <v>117</v>
      </c>
      <c r="J52" s="987">
        <f t="shared" si="20"/>
        <v>0</v>
      </c>
      <c r="K52" s="965" t="s">
        <v>117</v>
      </c>
      <c r="L52" s="965" t="s">
        <v>117</v>
      </c>
      <c r="M52" s="984">
        <f t="shared" si="21"/>
        <v>0</v>
      </c>
      <c r="N52" s="964" t="s">
        <v>117</v>
      </c>
      <c r="O52" s="965" t="s">
        <v>117</v>
      </c>
      <c r="P52" s="985">
        <f t="shared" si="22"/>
        <v>0</v>
      </c>
      <c r="Q52" s="986" t="s">
        <v>117</v>
      </c>
      <c r="R52" s="965" t="s">
        <v>117</v>
      </c>
      <c r="S52" s="987">
        <f t="shared" si="23"/>
        <v>0</v>
      </c>
      <c r="T52" s="965" t="s">
        <v>117</v>
      </c>
      <c r="U52" s="965" t="s">
        <v>117</v>
      </c>
      <c r="V52" s="984">
        <f t="shared" si="24"/>
        <v>0</v>
      </c>
      <c r="W52" s="964" t="s">
        <v>117</v>
      </c>
      <c r="X52" s="965" t="s">
        <v>117</v>
      </c>
      <c r="Y52" s="985">
        <f t="shared" si="25"/>
        <v>0</v>
      </c>
      <c r="Z52" s="986" t="s">
        <v>117</v>
      </c>
      <c r="AA52" s="965" t="s">
        <v>117</v>
      </c>
      <c r="AB52" s="987">
        <f t="shared" si="26"/>
        <v>0</v>
      </c>
      <c r="AC52" s="988">
        <f t="shared" si="27"/>
        <v>0</v>
      </c>
      <c r="AD52" s="989">
        <f t="shared" si="28"/>
        <v>1</v>
      </c>
      <c r="AE52" s="990">
        <f t="shared" si="29"/>
        <v>1</v>
      </c>
      <c r="AF52" s="988">
        <f t="shared" si="30"/>
        <v>0</v>
      </c>
      <c r="AG52" s="989">
        <f t="shared" si="31"/>
        <v>0</v>
      </c>
      <c r="AH52" s="990">
        <f t="shared" si="32"/>
        <v>0</v>
      </c>
      <c r="AI52" s="988">
        <f t="shared" si="33"/>
        <v>0</v>
      </c>
      <c r="AJ52" s="989">
        <f t="shared" si="34"/>
        <v>0</v>
      </c>
      <c r="AK52" s="990">
        <f t="shared" si="35"/>
        <v>0</v>
      </c>
    </row>
    <row r="53" spans="1:37" ht="12.95" customHeight="1" x14ac:dyDescent="0.2">
      <c r="A53" s="991" t="s">
        <v>53</v>
      </c>
      <c r="B53" s="965">
        <v>2</v>
      </c>
      <c r="C53" s="965">
        <v>4</v>
      </c>
      <c r="D53" s="984">
        <f t="shared" si="18"/>
        <v>6</v>
      </c>
      <c r="E53" s="964" t="s">
        <v>117</v>
      </c>
      <c r="F53" s="965" t="s">
        <v>117</v>
      </c>
      <c r="G53" s="985">
        <f t="shared" si="19"/>
        <v>0</v>
      </c>
      <c r="H53" s="986" t="s">
        <v>117</v>
      </c>
      <c r="I53" s="965">
        <v>2</v>
      </c>
      <c r="J53" s="987">
        <f t="shared" si="20"/>
        <v>2</v>
      </c>
      <c r="K53" s="965" t="s">
        <v>117</v>
      </c>
      <c r="L53" s="965">
        <v>1</v>
      </c>
      <c r="M53" s="984">
        <f t="shared" si="21"/>
        <v>1</v>
      </c>
      <c r="N53" s="964" t="s">
        <v>117</v>
      </c>
      <c r="O53" s="965">
        <v>1</v>
      </c>
      <c r="P53" s="985">
        <f t="shared" si="22"/>
        <v>1</v>
      </c>
      <c r="Q53" s="986">
        <v>1</v>
      </c>
      <c r="R53" s="965">
        <v>1</v>
      </c>
      <c r="S53" s="987">
        <f t="shared" si="23"/>
        <v>2</v>
      </c>
      <c r="T53" s="965" t="s">
        <v>117</v>
      </c>
      <c r="U53" s="965" t="s">
        <v>117</v>
      </c>
      <c r="V53" s="984">
        <f t="shared" si="24"/>
        <v>0</v>
      </c>
      <c r="W53" s="964" t="s">
        <v>117</v>
      </c>
      <c r="X53" s="965" t="s">
        <v>117</v>
      </c>
      <c r="Y53" s="985">
        <f t="shared" si="25"/>
        <v>0</v>
      </c>
      <c r="Z53" s="986" t="s">
        <v>117</v>
      </c>
      <c r="AA53" s="965">
        <v>1</v>
      </c>
      <c r="AB53" s="987">
        <f t="shared" si="26"/>
        <v>1</v>
      </c>
      <c r="AC53" s="988">
        <f t="shared" si="27"/>
        <v>2</v>
      </c>
      <c r="AD53" s="989">
        <f t="shared" si="28"/>
        <v>5</v>
      </c>
      <c r="AE53" s="990">
        <f t="shared" si="29"/>
        <v>7</v>
      </c>
      <c r="AF53" s="988">
        <f t="shared" si="30"/>
        <v>0</v>
      </c>
      <c r="AG53" s="989">
        <f t="shared" si="31"/>
        <v>1</v>
      </c>
      <c r="AH53" s="990">
        <f t="shared" si="32"/>
        <v>1</v>
      </c>
      <c r="AI53" s="988">
        <f t="shared" si="33"/>
        <v>1</v>
      </c>
      <c r="AJ53" s="989">
        <f t="shared" si="34"/>
        <v>4</v>
      </c>
      <c r="AK53" s="990">
        <f t="shared" si="35"/>
        <v>5</v>
      </c>
    </row>
    <row r="54" spans="1:37" ht="12.95" customHeight="1" x14ac:dyDescent="0.2">
      <c r="A54" s="991" t="s">
        <v>54</v>
      </c>
      <c r="B54" s="965">
        <v>21</v>
      </c>
      <c r="C54" s="965">
        <v>42</v>
      </c>
      <c r="D54" s="984">
        <f t="shared" si="18"/>
        <v>63</v>
      </c>
      <c r="E54" s="964" t="s">
        <v>117</v>
      </c>
      <c r="F54" s="965">
        <v>1</v>
      </c>
      <c r="G54" s="985">
        <f t="shared" si="19"/>
        <v>1</v>
      </c>
      <c r="H54" s="986">
        <v>1</v>
      </c>
      <c r="I54" s="965">
        <v>1</v>
      </c>
      <c r="J54" s="987">
        <f t="shared" si="20"/>
        <v>2</v>
      </c>
      <c r="K54" s="965">
        <v>35</v>
      </c>
      <c r="L54" s="965">
        <v>22</v>
      </c>
      <c r="M54" s="984">
        <f t="shared" si="21"/>
        <v>57</v>
      </c>
      <c r="N54" s="964" t="s">
        <v>117</v>
      </c>
      <c r="O54" s="965" t="s">
        <v>117</v>
      </c>
      <c r="P54" s="985">
        <f t="shared" si="22"/>
        <v>0</v>
      </c>
      <c r="Q54" s="986" t="s">
        <v>117</v>
      </c>
      <c r="R54" s="965">
        <v>3</v>
      </c>
      <c r="S54" s="987">
        <f t="shared" si="23"/>
        <v>3</v>
      </c>
      <c r="T54" s="965">
        <v>16</v>
      </c>
      <c r="U54" s="965">
        <v>27</v>
      </c>
      <c r="V54" s="984">
        <f t="shared" si="24"/>
        <v>43</v>
      </c>
      <c r="W54" s="964" t="s">
        <v>117</v>
      </c>
      <c r="X54" s="965" t="s">
        <v>117</v>
      </c>
      <c r="Y54" s="985">
        <f t="shared" si="25"/>
        <v>0</v>
      </c>
      <c r="Z54" s="986">
        <v>3</v>
      </c>
      <c r="AA54" s="965">
        <v>2</v>
      </c>
      <c r="AB54" s="987">
        <f t="shared" si="26"/>
        <v>5</v>
      </c>
      <c r="AC54" s="988">
        <f t="shared" si="27"/>
        <v>72</v>
      </c>
      <c r="AD54" s="989">
        <f t="shared" si="28"/>
        <v>91</v>
      </c>
      <c r="AE54" s="990">
        <f t="shared" si="29"/>
        <v>163</v>
      </c>
      <c r="AF54" s="988">
        <f t="shared" si="30"/>
        <v>0</v>
      </c>
      <c r="AG54" s="989">
        <f t="shared" si="31"/>
        <v>1</v>
      </c>
      <c r="AH54" s="990">
        <f t="shared" si="32"/>
        <v>1</v>
      </c>
      <c r="AI54" s="988">
        <f t="shared" si="33"/>
        <v>4</v>
      </c>
      <c r="AJ54" s="989">
        <f t="shared" si="34"/>
        <v>6</v>
      </c>
      <c r="AK54" s="990">
        <f t="shared" si="35"/>
        <v>10</v>
      </c>
    </row>
    <row r="55" spans="1:37" ht="12.95" customHeight="1" x14ac:dyDescent="0.2">
      <c r="A55" s="991" t="s">
        <v>187</v>
      </c>
      <c r="B55" s="965" t="s">
        <v>117</v>
      </c>
      <c r="C55" s="965">
        <v>13</v>
      </c>
      <c r="D55" s="984">
        <f t="shared" si="18"/>
        <v>13</v>
      </c>
      <c r="E55" s="964" t="s">
        <v>117</v>
      </c>
      <c r="F55" s="965" t="s">
        <v>117</v>
      </c>
      <c r="G55" s="985">
        <f t="shared" si="19"/>
        <v>0</v>
      </c>
      <c r="H55" s="986" t="s">
        <v>117</v>
      </c>
      <c r="I55" s="965" t="s">
        <v>117</v>
      </c>
      <c r="J55" s="987">
        <f t="shared" si="20"/>
        <v>0</v>
      </c>
      <c r="K55" s="965" t="s">
        <v>117</v>
      </c>
      <c r="L55" s="965" t="s">
        <v>117</v>
      </c>
      <c r="M55" s="984">
        <f t="shared" si="21"/>
        <v>0</v>
      </c>
      <c r="N55" s="964" t="s">
        <v>117</v>
      </c>
      <c r="O55" s="965" t="s">
        <v>117</v>
      </c>
      <c r="P55" s="985">
        <f t="shared" si="22"/>
        <v>0</v>
      </c>
      <c r="Q55" s="986" t="s">
        <v>117</v>
      </c>
      <c r="R55" s="965" t="s">
        <v>117</v>
      </c>
      <c r="S55" s="987">
        <f t="shared" si="23"/>
        <v>0</v>
      </c>
      <c r="T55" s="965" t="s">
        <v>117</v>
      </c>
      <c r="U55" s="965" t="s">
        <v>117</v>
      </c>
      <c r="V55" s="984">
        <f t="shared" si="24"/>
        <v>0</v>
      </c>
      <c r="W55" s="964" t="s">
        <v>117</v>
      </c>
      <c r="X55" s="965" t="s">
        <v>117</v>
      </c>
      <c r="Y55" s="985">
        <f t="shared" si="25"/>
        <v>0</v>
      </c>
      <c r="Z55" s="986" t="s">
        <v>117</v>
      </c>
      <c r="AA55" s="965" t="s">
        <v>117</v>
      </c>
      <c r="AB55" s="987">
        <f t="shared" si="26"/>
        <v>0</v>
      </c>
      <c r="AC55" s="988">
        <f t="shared" si="27"/>
        <v>0</v>
      </c>
      <c r="AD55" s="989">
        <f t="shared" si="28"/>
        <v>13</v>
      </c>
      <c r="AE55" s="990">
        <f t="shared" si="29"/>
        <v>13</v>
      </c>
      <c r="AF55" s="988">
        <f t="shared" si="30"/>
        <v>0</v>
      </c>
      <c r="AG55" s="989">
        <f t="shared" si="31"/>
        <v>0</v>
      </c>
      <c r="AH55" s="990">
        <f t="shared" si="32"/>
        <v>0</v>
      </c>
      <c r="AI55" s="988">
        <f t="shared" si="33"/>
        <v>0</v>
      </c>
      <c r="AJ55" s="989">
        <f t="shared" si="34"/>
        <v>0</v>
      </c>
      <c r="AK55" s="990">
        <f t="shared" si="35"/>
        <v>0</v>
      </c>
    </row>
    <row r="56" spans="1:37" ht="12.95" customHeight="1" x14ac:dyDescent="0.2">
      <c r="A56" s="991" t="s">
        <v>55</v>
      </c>
      <c r="B56" s="965" t="s">
        <v>117</v>
      </c>
      <c r="C56" s="965" t="s">
        <v>117</v>
      </c>
      <c r="D56" s="984">
        <f t="shared" si="18"/>
        <v>0</v>
      </c>
      <c r="E56" s="964" t="s">
        <v>117</v>
      </c>
      <c r="F56" s="965" t="s">
        <v>117</v>
      </c>
      <c r="G56" s="985">
        <f t="shared" si="19"/>
        <v>0</v>
      </c>
      <c r="H56" s="986" t="s">
        <v>117</v>
      </c>
      <c r="I56" s="965" t="s">
        <v>117</v>
      </c>
      <c r="J56" s="987">
        <f t="shared" si="20"/>
        <v>0</v>
      </c>
      <c r="K56" s="965" t="s">
        <v>117</v>
      </c>
      <c r="L56" s="965" t="s">
        <v>117</v>
      </c>
      <c r="M56" s="984">
        <f t="shared" si="21"/>
        <v>0</v>
      </c>
      <c r="N56" s="964" t="s">
        <v>117</v>
      </c>
      <c r="O56" s="965" t="s">
        <v>117</v>
      </c>
      <c r="P56" s="985">
        <f t="shared" si="22"/>
        <v>0</v>
      </c>
      <c r="Q56" s="986" t="s">
        <v>117</v>
      </c>
      <c r="R56" s="965" t="s">
        <v>117</v>
      </c>
      <c r="S56" s="987">
        <f t="shared" si="23"/>
        <v>0</v>
      </c>
      <c r="T56" s="965" t="s">
        <v>117</v>
      </c>
      <c r="U56" s="965">
        <v>1</v>
      </c>
      <c r="V56" s="984">
        <f t="shared" si="24"/>
        <v>1</v>
      </c>
      <c r="W56" s="964" t="s">
        <v>117</v>
      </c>
      <c r="X56" s="965" t="s">
        <v>117</v>
      </c>
      <c r="Y56" s="985">
        <f t="shared" si="25"/>
        <v>0</v>
      </c>
      <c r="Z56" s="986" t="s">
        <v>117</v>
      </c>
      <c r="AA56" s="965" t="s">
        <v>117</v>
      </c>
      <c r="AB56" s="987">
        <f t="shared" si="26"/>
        <v>0</v>
      </c>
      <c r="AC56" s="988">
        <f t="shared" si="27"/>
        <v>0</v>
      </c>
      <c r="AD56" s="989">
        <f t="shared" si="28"/>
        <v>1</v>
      </c>
      <c r="AE56" s="990">
        <f t="shared" si="29"/>
        <v>1</v>
      </c>
      <c r="AF56" s="988">
        <f t="shared" si="30"/>
        <v>0</v>
      </c>
      <c r="AG56" s="989">
        <f t="shared" si="31"/>
        <v>0</v>
      </c>
      <c r="AH56" s="990">
        <f t="shared" si="32"/>
        <v>0</v>
      </c>
      <c r="AI56" s="988">
        <f t="shared" si="33"/>
        <v>0</v>
      </c>
      <c r="AJ56" s="989">
        <f t="shared" si="34"/>
        <v>0</v>
      </c>
      <c r="AK56" s="990">
        <f t="shared" si="35"/>
        <v>0</v>
      </c>
    </row>
    <row r="57" spans="1:37" ht="12.95" customHeight="1" x14ac:dyDescent="0.2">
      <c r="A57" s="991" t="s">
        <v>140</v>
      </c>
      <c r="B57" s="965" t="s">
        <v>117</v>
      </c>
      <c r="C57" s="965" t="s">
        <v>117</v>
      </c>
      <c r="D57" s="984">
        <f t="shared" si="18"/>
        <v>0</v>
      </c>
      <c r="E57" s="964" t="s">
        <v>117</v>
      </c>
      <c r="F57" s="965" t="s">
        <v>117</v>
      </c>
      <c r="G57" s="985">
        <f t="shared" si="19"/>
        <v>0</v>
      </c>
      <c r="H57" s="986" t="s">
        <v>117</v>
      </c>
      <c r="I57" s="965" t="s">
        <v>117</v>
      </c>
      <c r="J57" s="987">
        <f t="shared" si="20"/>
        <v>0</v>
      </c>
      <c r="K57" s="965" t="s">
        <v>117</v>
      </c>
      <c r="L57" s="965" t="s">
        <v>117</v>
      </c>
      <c r="M57" s="984">
        <f t="shared" si="21"/>
        <v>0</v>
      </c>
      <c r="N57" s="964" t="s">
        <v>117</v>
      </c>
      <c r="O57" s="965" t="s">
        <v>117</v>
      </c>
      <c r="P57" s="985">
        <f t="shared" si="22"/>
        <v>0</v>
      </c>
      <c r="Q57" s="986" t="s">
        <v>117</v>
      </c>
      <c r="R57" s="965" t="s">
        <v>117</v>
      </c>
      <c r="S57" s="987">
        <f t="shared" si="23"/>
        <v>0</v>
      </c>
      <c r="T57" s="965" t="s">
        <v>117</v>
      </c>
      <c r="U57" s="965">
        <v>1</v>
      </c>
      <c r="V57" s="984">
        <f t="shared" si="24"/>
        <v>1</v>
      </c>
      <c r="W57" s="964" t="s">
        <v>117</v>
      </c>
      <c r="X57" s="965" t="s">
        <v>117</v>
      </c>
      <c r="Y57" s="985">
        <f t="shared" si="25"/>
        <v>0</v>
      </c>
      <c r="Z57" s="986" t="s">
        <v>117</v>
      </c>
      <c r="AA57" s="965" t="s">
        <v>117</v>
      </c>
      <c r="AB57" s="987">
        <f t="shared" si="26"/>
        <v>0</v>
      </c>
      <c r="AC57" s="988">
        <f t="shared" si="27"/>
        <v>0</v>
      </c>
      <c r="AD57" s="989">
        <f t="shared" si="28"/>
        <v>1</v>
      </c>
      <c r="AE57" s="990">
        <f t="shared" si="29"/>
        <v>1</v>
      </c>
      <c r="AF57" s="988">
        <f t="shared" si="30"/>
        <v>0</v>
      </c>
      <c r="AG57" s="989">
        <f t="shared" si="31"/>
        <v>0</v>
      </c>
      <c r="AH57" s="990">
        <f t="shared" si="32"/>
        <v>0</v>
      </c>
      <c r="AI57" s="988">
        <f t="shared" si="33"/>
        <v>0</v>
      </c>
      <c r="AJ57" s="989">
        <f t="shared" si="34"/>
        <v>0</v>
      </c>
      <c r="AK57" s="990">
        <f t="shared" si="35"/>
        <v>0</v>
      </c>
    </row>
    <row r="58" spans="1:37" ht="12.95" customHeight="1" x14ac:dyDescent="0.2">
      <c r="A58" s="991" t="s">
        <v>56</v>
      </c>
      <c r="B58" s="965" t="s">
        <v>117</v>
      </c>
      <c r="C58" s="965">
        <v>1</v>
      </c>
      <c r="D58" s="984">
        <f t="shared" si="18"/>
        <v>1</v>
      </c>
      <c r="E58" s="964" t="s">
        <v>117</v>
      </c>
      <c r="F58" s="965" t="s">
        <v>117</v>
      </c>
      <c r="G58" s="985">
        <f t="shared" si="19"/>
        <v>0</v>
      </c>
      <c r="H58" s="986" t="s">
        <v>117</v>
      </c>
      <c r="I58" s="965" t="s">
        <v>117</v>
      </c>
      <c r="J58" s="987">
        <f t="shared" si="20"/>
        <v>0</v>
      </c>
      <c r="K58" s="965" t="s">
        <v>117</v>
      </c>
      <c r="L58" s="965" t="s">
        <v>117</v>
      </c>
      <c r="M58" s="984">
        <f t="shared" si="21"/>
        <v>0</v>
      </c>
      <c r="N58" s="964" t="s">
        <v>117</v>
      </c>
      <c r="O58" s="965" t="s">
        <v>117</v>
      </c>
      <c r="P58" s="985">
        <f t="shared" si="22"/>
        <v>0</v>
      </c>
      <c r="Q58" s="986" t="s">
        <v>117</v>
      </c>
      <c r="R58" s="965" t="s">
        <v>117</v>
      </c>
      <c r="S58" s="987">
        <f t="shared" si="23"/>
        <v>0</v>
      </c>
      <c r="T58" s="965" t="s">
        <v>117</v>
      </c>
      <c r="U58" s="965" t="s">
        <v>117</v>
      </c>
      <c r="V58" s="984">
        <f t="shared" si="24"/>
        <v>0</v>
      </c>
      <c r="W58" s="964" t="s">
        <v>117</v>
      </c>
      <c r="X58" s="965" t="s">
        <v>117</v>
      </c>
      <c r="Y58" s="985">
        <f t="shared" si="25"/>
        <v>0</v>
      </c>
      <c r="Z58" s="986" t="s">
        <v>117</v>
      </c>
      <c r="AA58" s="965" t="s">
        <v>117</v>
      </c>
      <c r="AB58" s="987">
        <f t="shared" si="26"/>
        <v>0</v>
      </c>
      <c r="AC58" s="988">
        <f t="shared" si="27"/>
        <v>0</v>
      </c>
      <c r="AD58" s="989">
        <f t="shared" si="28"/>
        <v>1</v>
      </c>
      <c r="AE58" s="990">
        <f t="shared" si="29"/>
        <v>1</v>
      </c>
      <c r="AF58" s="988">
        <f t="shared" si="30"/>
        <v>0</v>
      </c>
      <c r="AG58" s="989">
        <f t="shared" si="31"/>
        <v>0</v>
      </c>
      <c r="AH58" s="990">
        <f t="shared" si="32"/>
        <v>0</v>
      </c>
      <c r="AI58" s="988">
        <f t="shared" si="33"/>
        <v>0</v>
      </c>
      <c r="AJ58" s="989">
        <f t="shared" si="34"/>
        <v>0</v>
      </c>
      <c r="AK58" s="990">
        <f t="shared" si="35"/>
        <v>0</v>
      </c>
    </row>
    <row r="59" spans="1:37" ht="12.95" customHeight="1" x14ac:dyDescent="0.2">
      <c r="A59" s="991" t="s">
        <v>58</v>
      </c>
      <c r="B59" s="965" t="s">
        <v>117</v>
      </c>
      <c r="C59" s="965" t="s">
        <v>117</v>
      </c>
      <c r="D59" s="984">
        <f t="shared" si="18"/>
        <v>0</v>
      </c>
      <c r="E59" s="964" t="s">
        <v>117</v>
      </c>
      <c r="F59" s="965" t="s">
        <v>117</v>
      </c>
      <c r="G59" s="985">
        <f t="shared" si="19"/>
        <v>0</v>
      </c>
      <c r="H59" s="986" t="s">
        <v>117</v>
      </c>
      <c r="I59" s="965" t="s">
        <v>117</v>
      </c>
      <c r="J59" s="987">
        <f t="shared" si="20"/>
        <v>0</v>
      </c>
      <c r="K59" s="965" t="s">
        <v>117</v>
      </c>
      <c r="L59" s="965" t="s">
        <v>117</v>
      </c>
      <c r="M59" s="984">
        <f t="shared" si="21"/>
        <v>0</v>
      </c>
      <c r="N59" s="964" t="s">
        <v>117</v>
      </c>
      <c r="O59" s="965" t="s">
        <v>117</v>
      </c>
      <c r="P59" s="985">
        <f t="shared" si="22"/>
        <v>0</v>
      </c>
      <c r="Q59" s="986" t="s">
        <v>117</v>
      </c>
      <c r="R59" s="965" t="s">
        <v>117</v>
      </c>
      <c r="S59" s="987">
        <f t="shared" si="23"/>
        <v>0</v>
      </c>
      <c r="T59" s="965" t="s">
        <v>117</v>
      </c>
      <c r="U59" s="965">
        <v>1</v>
      </c>
      <c r="V59" s="984">
        <f t="shared" si="24"/>
        <v>1</v>
      </c>
      <c r="W59" s="964" t="s">
        <v>117</v>
      </c>
      <c r="X59" s="965" t="s">
        <v>117</v>
      </c>
      <c r="Y59" s="985">
        <f t="shared" si="25"/>
        <v>0</v>
      </c>
      <c r="Z59" s="986" t="s">
        <v>117</v>
      </c>
      <c r="AA59" s="965" t="s">
        <v>117</v>
      </c>
      <c r="AB59" s="987">
        <f t="shared" si="26"/>
        <v>0</v>
      </c>
      <c r="AC59" s="988">
        <f t="shared" si="27"/>
        <v>0</v>
      </c>
      <c r="AD59" s="989">
        <f t="shared" si="28"/>
        <v>1</v>
      </c>
      <c r="AE59" s="990">
        <f t="shared" si="29"/>
        <v>1</v>
      </c>
      <c r="AF59" s="988">
        <f t="shared" si="30"/>
        <v>0</v>
      </c>
      <c r="AG59" s="989">
        <f t="shared" si="31"/>
        <v>0</v>
      </c>
      <c r="AH59" s="990">
        <f t="shared" si="32"/>
        <v>0</v>
      </c>
      <c r="AI59" s="988">
        <f t="shared" si="33"/>
        <v>0</v>
      </c>
      <c r="AJ59" s="989">
        <f t="shared" si="34"/>
        <v>0</v>
      </c>
      <c r="AK59" s="990">
        <f t="shared" si="35"/>
        <v>0</v>
      </c>
    </row>
    <row r="60" spans="1:37" ht="12.95" customHeight="1" x14ac:dyDescent="0.2">
      <c r="A60" s="991" t="s">
        <v>60</v>
      </c>
      <c r="B60" s="965" t="s">
        <v>117</v>
      </c>
      <c r="C60" s="965" t="s">
        <v>117</v>
      </c>
      <c r="D60" s="984">
        <f t="shared" si="18"/>
        <v>0</v>
      </c>
      <c r="E60" s="964" t="s">
        <v>117</v>
      </c>
      <c r="F60" s="965" t="s">
        <v>117</v>
      </c>
      <c r="G60" s="985">
        <f t="shared" si="19"/>
        <v>0</v>
      </c>
      <c r="H60" s="986" t="s">
        <v>117</v>
      </c>
      <c r="I60" s="965" t="s">
        <v>117</v>
      </c>
      <c r="J60" s="987">
        <f t="shared" si="20"/>
        <v>0</v>
      </c>
      <c r="K60" s="965" t="s">
        <v>117</v>
      </c>
      <c r="L60" s="965">
        <v>1</v>
      </c>
      <c r="M60" s="984">
        <f t="shared" si="21"/>
        <v>1</v>
      </c>
      <c r="N60" s="964" t="s">
        <v>117</v>
      </c>
      <c r="O60" s="965" t="s">
        <v>117</v>
      </c>
      <c r="P60" s="985">
        <f t="shared" si="22"/>
        <v>0</v>
      </c>
      <c r="Q60" s="986" t="s">
        <v>117</v>
      </c>
      <c r="R60" s="965" t="s">
        <v>117</v>
      </c>
      <c r="S60" s="987">
        <f t="shared" si="23"/>
        <v>0</v>
      </c>
      <c r="T60" s="965" t="s">
        <v>117</v>
      </c>
      <c r="U60" s="965" t="s">
        <v>117</v>
      </c>
      <c r="V60" s="984">
        <f t="shared" si="24"/>
        <v>0</v>
      </c>
      <c r="W60" s="964" t="s">
        <v>117</v>
      </c>
      <c r="X60" s="965" t="s">
        <v>117</v>
      </c>
      <c r="Y60" s="985">
        <f t="shared" si="25"/>
        <v>0</v>
      </c>
      <c r="Z60" s="986" t="s">
        <v>117</v>
      </c>
      <c r="AA60" s="965" t="s">
        <v>117</v>
      </c>
      <c r="AB60" s="987">
        <f t="shared" si="26"/>
        <v>0</v>
      </c>
      <c r="AC60" s="988">
        <f t="shared" si="27"/>
        <v>0</v>
      </c>
      <c r="AD60" s="989">
        <f t="shared" si="28"/>
        <v>1</v>
      </c>
      <c r="AE60" s="990">
        <f t="shared" si="29"/>
        <v>1</v>
      </c>
      <c r="AF60" s="988">
        <f t="shared" si="30"/>
        <v>0</v>
      </c>
      <c r="AG60" s="989">
        <f t="shared" si="31"/>
        <v>0</v>
      </c>
      <c r="AH60" s="990">
        <f t="shared" si="32"/>
        <v>0</v>
      </c>
      <c r="AI60" s="988">
        <f t="shared" si="33"/>
        <v>0</v>
      </c>
      <c r="AJ60" s="989">
        <f t="shared" si="34"/>
        <v>0</v>
      </c>
      <c r="AK60" s="990">
        <f t="shared" si="35"/>
        <v>0</v>
      </c>
    </row>
    <row r="61" spans="1:37" ht="12.95" customHeight="1" x14ac:dyDescent="0.2">
      <c r="A61" s="991" t="s">
        <v>278</v>
      </c>
      <c r="B61" s="965" t="s">
        <v>117</v>
      </c>
      <c r="C61" s="965">
        <v>1</v>
      </c>
      <c r="D61" s="984">
        <f t="shared" si="18"/>
        <v>1</v>
      </c>
      <c r="E61" s="964" t="s">
        <v>117</v>
      </c>
      <c r="F61" s="965" t="s">
        <v>117</v>
      </c>
      <c r="G61" s="985">
        <f t="shared" si="19"/>
        <v>0</v>
      </c>
      <c r="H61" s="986" t="s">
        <v>117</v>
      </c>
      <c r="I61" s="965" t="s">
        <v>117</v>
      </c>
      <c r="J61" s="987">
        <f t="shared" si="20"/>
        <v>0</v>
      </c>
      <c r="K61" s="965" t="s">
        <v>117</v>
      </c>
      <c r="L61" s="965" t="s">
        <v>117</v>
      </c>
      <c r="M61" s="984">
        <f t="shared" si="21"/>
        <v>0</v>
      </c>
      <c r="N61" s="964" t="s">
        <v>117</v>
      </c>
      <c r="O61" s="965" t="s">
        <v>117</v>
      </c>
      <c r="P61" s="985">
        <f t="shared" si="22"/>
        <v>0</v>
      </c>
      <c r="Q61" s="986" t="s">
        <v>117</v>
      </c>
      <c r="R61" s="965" t="s">
        <v>117</v>
      </c>
      <c r="S61" s="987">
        <f t="shared" si="23"/>
        <v>0</v>
      </c>
      <c r="T61" s="965" t="s">
        <v>117</v>
      </c>
      <c r="U61" s="965" t="s">
        <v>117</v>
      </c>
      <c r="V61" s="984">
        <f t="shared" si="24"/>
        <v>0</v>
      </c>
      <c r="W61" s="964" t="s">
        <v>117</v>
      </c>
      <c r="X61" s="965" t="s">
        <v>117</v>
      </c>
      <c r="Y61" s="985">
        <f t="shared" si="25"/>
        <v>0</v>
      </c>
      <c r="Z61" s="986" t="s">
        <v>117</v>
      </c>
      <c r="AA61" s="965" t="s">
        <v>117</v>
      </c>
      <c r="AB61" s="987">
        <f t="shared" si="26"/>
        <v>0</v>
      </c>
      <c r="AC61" s="988">
        <f t="shared" si="27"/>
        <v>0</v>
      </c>
      <c r="AD61" s="989">
        <f t="shared" si="28"/>
        <v>1</v>
      </c>
      <c r="AE61" s="990">
        <f t="shared" si="29"/>
        <v>1</v>
      </c>
      <c r="AF61" s="988">
        <f t="shared" si="30"/>
        <v>0</v>
      </c>
      <c r="AG61" s="989">
        <f t="shared" si="31"/>
        <v>0</v>
      </c>
      <c r="AH61" s="990">
        <f t="shared" si="32"/>
        <v>0</v>
      </c>
      <c r="AI61" s="988">
        <f t="shared" si="33"/>
        <v>0</v>
      </c>
      <c r="AJ61" s="989">
        <f t="shared" si="34"/>
        <v>0</v>
      </c>
      <c r="AK61" s="990">
        <f t="shared" si="35"/>
        <v>0</v>
      </c>
    </row>
    <row r="62" spans="1:37" ht="12.95" customHeight="1" x14ac:dyDescent="0.2">
      <c r="A62" s="991" t="s">
        <v>62</v>
      </c>
      <c r="B62" s="965" t="s">
        <v>117</v>
      </c>
      <c r="C62" s="965">
        <v>1</v>
      </c>
      <c r="D62" s="984">
        <f t="shared" si="18"/>
        <v>1</v>
      </c>
      <c r="E62" s="964" t="s">
        <v>117</v>
      </c>
      <c r="F62" s="965" t="s">
        <v>117</v>
      </c>
      <c r="G62" s="985">
        <f t="shared" si="19"/>
        <v>0</v>
      </c>
      <c r="H62" s="986" t="s">
        <v>117</v>
      </c>
      <c r="I62" s="965" t="s">
        <v>117</v>
      </c>
      <c r="J62" s="987">
        <f t="shared" si="20"/>
        <v>0</v>
      </c>
      <c r="K62" s="965" t="s">
        <v>117</v>
      </c>
      <c r="L62" s="965" t="s">
        <v>117</v>
      </c>
      <c r="M62" s="984">
        <f t="shared" si="21"/>
        <v>0</v>
      </c>
      <c r="N62" s="964" t="s">
        <v>117</v>
      </c>
      <c r="O62" s="965" t="s">
        <v>117</v>
      </c>
      <c r="P62" s="985">
        <f t="shared" si="22"/>
        <v>0</v>
      </c>
      <c r="Q62" s="986" t="s">
        <v>117</v>
      </c>
      <c r="R62" s="965" t="s">
        <v>117</v>
      </c>
      <c r="S62" s="987">
        <f t="shared" si="23"/>
        <v>0</v>
      </c>
      <c r="T62" s="965" t="s">
        <v>117</v>
      </c>
      <c r="U62" s="965" t="s">
        <v>117</v>
      </c>
      <c r="V62" s="984">
        <f t="shared" si="24"/>
        <v>0</v>
      </c>
      <c r="W62" s="964" t="s">
        <v>117</v>
      </c>
      <c r="X62" s="965" t="s">
        <v>117</v>
      </c>
      <c r="Y62" s="985">
        <f t="shared" si="25"/>
        <v>0</v>
      </c>
      <c r="Z62" s="986" t="s">
        <v>117</v>
      </c>
      <c r="AA62" s="965" t="s">
        <v>117</v>
      </c>
      <c r="AB62" s="987">
        <f t="shared" si="26"/>
        <v>0</v>
      </c>
      <c r="AC62" s="988">
        <f t="shared" si="27"/>
        <v>0</v>
      </c>
      <c r="AD62" s="989">
        <f t="shared" si="28"/>
        <v>1</v>
      </c>
      <c r="AE62" s="990">
        <f t="shared" si="29"/>
        <v>1</v>
      </c>
      <c r="AF62" s="988">
        <f t="shared" si="30"/>
        <v>0</v>
      </c>
      <c r="AG62" s="989">
        <f t="shared" si="31"/>
        <v>0</v>
      </c>
      <c r="AH62" s="990">
        <f t="shared" si="32"/>
        <v>0</v>
      </c>
      <c r="AI62" s="988">
        <f t="shared" si="33"/>
        <v>0</v>
      </c>
      <c r="AJ62" s="989">
        <f t="shared" si="34"/>
        <v>0</v>
      </c>
      <c r="AK62" s="990">
        <f t="shared" si="35"/>
        <v>0</v>
      </c>
    </row>
    <row r="63" spans="1:37" ht="12.95" customHeight="1" x14ac:dyDescent="0.2">
      <c r="A63" s="991" t="s">
        <v>63</v>
      </c>
      <c r="B63" s="965" t="s">
        <v>117</v>
      </c>
      <c r="C63" s="965" t="s">
        <v>117</v>
      </c>
      <c r="D63" s="984">
        <f t="shared" si="18"/>
        <v>0</v>
      </c>
      <c r="E63" s="964" t="s">
        <v>117</v>
      </c>
      <c r="F63" s="965" t="s">
        <v>117</v>
      </c>
      <c r="G63" s="985">
        <f t="shared" si="19"/>
        <v>0</v>
      </c>
      <c r="H63" s="986">
        <v>1</v>
      </c>
      <c r="I63" s="965" t="s">
        <v>117</v>
      </c>
      <c r="J63" s="987">
        <f t="shared" si="20"/>
        <v>1</v>
      </c>
      <c r="K63" s="965" t="s">
        <v>117</v>
      </c>
      <c r="L63" s="965" t="s">
        <v>117</v>
      </c>
      <c r="M63" s="984">
        <f t="shared" si="21"/>
        <v>0</v>
      </c>
      <c r="N63" s="964" t="s">
        <v>117</v>
      </c>
      <c r="O63" s="965" t="s">
        <v>117</v>
      </c>
      <c r="P63" s="985">
        <f t="shared" si="22"/>
        <v>0</v>
      </c>
      <c r="Q63" s="986" t="s">
        <v>117</v>
      </c>
      <c r="R63" s="965" t="s">
        <v>117</v>
      </c>
      <c r="S63" s="987">
        <f t="shared" si="23"/>
        <v>0</v>
      </c>
      <c r="T63" s="965" t="s">
        <v>117</v>
      </c>
      <c r="U63" s="965" t="s">
        <v>117</v>
      </c>
      <c r="V63" s="984">
        <f t="shared" si="24"/>
        <v>0</v>
      </c>
      <c r="W63" s="964" t="s">
        <v>117</v>
      </c>
      <c r="X63" s="965" t="s">
        <v>117</v>
      </c>
      <c r="Y63" s="985">
        <f t="shared" si="25"/>
        <v>0</v>
      </c>
      <c r="Z63" s="986" t="s">
        <v>117</v>
      </c>
      <c r="AA63" s="965" t="s">
        <v>117</v>
      </c>
      <c r="AB63" s="987">
        <f t="shared" si="26"/>
        <v>0</v>
      </c>
      <c r="AC63" s="988">
        <f t="shared" si="27"/>
        <v>0</v>
      </c>
      <c r="AD63" s="989">
        <f t="shared" si="28"/>
        <v>0</v>
      </c>
      <c r="AE63" s="990">
        <f t="shared" si="29"/>
        <v>0</v>
      </c>
      <c r="AF63" s="988">
        <f t="shared" si="30"/>
        <v>0</v>
      </c>
      <c r="AG63" s="989">
        <f t="shared" si="31"/>
        <v>0</v>
      </c>
      <c r="AH63" s="990">
        <f t="shared" si="32"/>
        <v>0</v>
      </c>
      <c r="AI63" s="988">
        <f t="shared" si="33"/>
        <v>1</v>
      </c>
      <c r="AJ63" s="989">
        <f t="shared" si="34"/>
        <v>0</v>
      </c>
      <c r="AK63" s="990">
        <f t="shared" si="35"/>
        <v>1</v>
      </c>
    </row>
    <row r="64" spans="1:37" ht="12.95" customHeight="1" x14ac:dyDescent="0.2">
      <c r="A64" s="991" t="s">
        <v>64</v>
      </c>
      <c r="B64" s="965" t="s">
        <v>117</v>
      </c>
      <c r="C64" s="965">
        <v>1</v>
      </c>
      <c r="D64" s="984">
        <f t="shared" si="18"/>
        <v>1</v>
      </c>
      <c r="E64" s="964" t="s">
        <v>117</v>
      </c>
      <c r="F64" s="965" t="s">
        <v>117</v>
      </c>
      <c r="G64" s="985">
        <f t="shared" si="19"/>
        <v>0</v>
      </c>
      <c r="H64" s="986" t="s">
        <v>117</v>
      </c>
      <c r="I64" s="965" t="s">
        <v>117</v>
      </c>
      <c r="J64" s="987">
        <f t="shared" si="20"/>
        <v>0</v>
      </c>
      <c r="K64" s="965">
        <v>2</v>
      </c>
      <c r="L64" s="965" t="s">
        <v>117</v>
      </c>
      <c r="M64" s="984">
        <f t="shared" si="21"/>
        <v>2</v>
      </c>
      <c r="N64" s="964" t="s">
        <v>117</v>
      </c>
      <c r="O64" s="965" t="s">
        <v>117</v>
      </c>
      <c r="P64" s="985">
        <f t="shared" si="22"/>
        <v>0</v>
      </c>
      <c r="Q64" s="986" t="s">
        <v>117</v>
      </c>
      <c r="R64" s="965" t="s">
        <v>117</v>
      </c>
      <c r="S64" s="987">
        <f t="shared" si="23"/>
        <v>0</v>
      </c>
      <c r="T64" s="965" t="s">
        <v>117</v>
      </c>
      <c r="U64" s="965" t="s">
        <v>117</v>
      </c>
      <c r="V64" s="984">
        <f t="shared" si="24"/>
        <v>0</v>
      </c>
      <c r="W64" s="964" t="s">
        <v>117</v>
      </c>
      <c r="X64" s="965" t="s">
        <v>117</v>
      </c>
      <c r="Y64" s="985">
        <f t="shared" si="25"/>
        <v>0</v>
      </c>
      <c r="Z64" s="986" t="s">
        <v>117</v>
      </c>
      <c r="AA64" s="965" t="s">
        <v>117</v>
      </c>
      <c r="AB64" s="987">
        <f t="shared" si="26"/>
        <v>0</v>
      </c>
      <c r="AC64" s="988">
        <f t="shared" si="27"/>
        <v>2</v>
      </c>
      <c r="AD64" s="989">
        <f t="shared" si="28"/>
        <v>1</v>
      </c>
      <c r="AE64" s="990">
        <f t="shared" si="29"/>
        <v>3</v>
      </c>
      <c r="AF64" s="988">
        <f t="shared" si="30"/>
        <v>0</v>
      </c>
      <c r="AG64" s="989">
        <f t="shared" si="31"/>
        <v>0</v>
      </c>
      <c r="AH64" s="990">
        <f t="shared" si="32"/>
        <v>0</v>
      </c>
      <c r="AI64" s="988">
        <f t="shared" si="33"/>
        <v>0</v>
      </c>
      <c r="AJ64" s="989">
        <f t="shared" si="34"/>
        <v>0</v>
      </c>
      <c r="AK64" s="990">
        <f t="shared" si="35"/>
        <v>0</v>
      </c>
    </row>
    <row r="65" spans="1:38" ht="12.95" customHeight="1" x14ac:dyDescent="0.2">
      <c r="A65" s="991" t="s">
        <v>65</v>
      </c>
      <c r="B65" s="965" t="s">
        <v>117</v>
      </c>
      <c r="C65" s="965">
        <v>1</v>
      </c>
      <c r="D65" s="984">
        <f t="shared" si="18"/>
        <v>1</v>
      </c>
      <c r="E65" s="964" t="s">
        <v>117</v>
      </c>
      <c r="F65" s="965" t="s">
        <v>117</v>
      </c>
      <c r="G65" s="985">
        <f t="shared" si="19"/>
        <v>0</v>
      </c>
      <c r="H65" s="986" t="s">
        <v>117</v>
      </c>
      <c r="I65" s="965" t="s">
        <v>117</v>
      </c>
      <c r="J65" s="987">
        <f t="shared" si="20"/>
        <v>0</v>
      </c>
      <c r="K65" s="965" t="s">
        <v>117</v>
      </c>
      <c r="L65" s="965" t="s">
        <v>117</v>
      </c>
      <c r="M65" s="984">
        <f t="shared" si="21"/>
        <v>0</v>
      </c>
      <c r="N65" s="964" t="s">
        <v>117</v>
      </c>
      <c r="O65" s="965" t="s">
        <v>117</v>
      </c>
      <c r="P65" s="985">
        <f t="shared" si="22"/>
        <v>0</v>
      </c>
      <c r="Q65" s="986" t="s">
        <v>117</v>
      </c>
      <c r="R65" s="965" t="s">
        <v>117</v>
      </c>
      <c r="S65" s="987">
        <f t="shared" si="23"/>
        <v>0</v>
      </c>
      <c r="T65" s="965" t="s">
        <v>117</v>
      </c>
      <c r="U65" s="965" t="s">
        <v>117</v>
      </c>
      <c r="V65" s="984">
        <f t="shared" si="24"/>
        <v>0</v>
      </c>
      <c r="W65" s="964" t="s">
        <v>117</v>
      </c>
      <c r="X65" s="965" t="s">
        <v>117</v>
      </c>
      <c r="Y65" s="985">
        <f t="shared" si="25"/>
        <v>0</v>
      </c>
      <c r="Z65" s="986" t="s">
        <v>117</v>
      </c>
      <c r="AA65" s="965" t="s">
        <v>117</v>
      </c>
      <c r="AB65" s="987">
        <f t="shared" si="26"/>
        <v>0</v>
      </c>
      <c r="AC65" s="988">
        <f t="shared" si="27"/>
        <v>0</v>
      </c>
      <c r="AD65" s="989">
        <f t="shared" si="28"/>
        <v>1</v>
      </c>
      <c r="AE65" s="990">
        <f t="shared" si="29"/>
        <v>1</v>
      </c>
      <c r="AF65" s="988">
        <f t="shared" si="30"/>
        <v>0</v>
      </c>
      <c r="AG65" s="989">
        <f t="shared" si="31"/>
        <v>0</v>
      </c>
      <c r="AH65" s="990">
        <f t="shared" si="32"/>
        <v>0</v>
      </c>
      <c r="AI65" s="988">
        <f t="shared" si="33"/>
        <v>0</v>
      </c>
      <c r="AJ65" s="989">
        <f t="shared" si="34"/>
        <v>0</v>
      </c>
      <c r="AK65" s="990">
        <f t="shared" si="35"/>
        <v>0</v>
      </c>
    </row>
    <row r="66" spans="1:38" ht="12.95" customHeight="1" x14ac:dyDescent="0.2">
      <c r="A66" s="991" t="s">
        <v>66</v>
      </c>
      <c r="B66" s="965" t="s">
        <v>117</v>
      </c>
      <c r="C66" s="965">
        <v>6</v>
      </c>
      <c r="D66" s="984">
        <f t="shared" si="18"/>
        <v>6</v>
      </c>
      <c r="E66" s="964" t="s">
        <v>117</v>
      </c>
      <c r="F66" s="965" t="s">
        <v>117</v>
      </c>
      <c r="G66" s="985">
        <f t="shared" si="19"/>
        <v>0</v>
      </c>
      <c r="H66" s="986" t="s">
        <v>117</v>
      </c>
      <c r="I66" s="965">
        <v>3</v>
      </c>
      <c r="J66" s="987">
        <f t="shared" si="20"/>
        <v>3</v>
      </c>
      <c r="K66" s="965" t="s">
        <v>117</v>
      </c>
      <c r="L66" s="965">
        <v>1</v>
      </c>
      <c r="M66" s="984">
        <f t="shared" si="21"/>
        <v>1</v>
      </c>
      <c r="N66" s="964" t="s">
        <v>117</v>
      </c>
      <c r="O66" s="965">
        <v>1</v>
      </c>
      <c r="P66" s="985">
        <f t="shared" si="22"/>
        <v>1</v>
      </c>
      <c r="Q66" s="986" t="s">
        <v>117</v>
      </c>
      <c r="R66" s="965">
        <v>1</v>
      </c>
      <c r="S66" s="987">
        <f t="shared" si="23"/>
        <v>1</v>
      </c>
      <c r="T66" s="965">
        <v>1</v>
      </c>
      <c r="U66" s="965">
        <v>2</v>
      </c>
      <c r="V66" s="984">
        <f t="shared" si="24"/>
        <v>3</v>
      </c>
      <c r="W66" s="964" t="s">
        <v>117</v>
      </c>
      <c r="X66" s="965" t="s">
        <v>117</v>
      </c>
      <c r="Y66" s="985">
        <f t="shared" si="25"/>
        <v>0</v>
      </c>
      <c r="Z66" s="986" t="s">
        <v>117</v>
      </c>
      <c r="AA66" s="965">
        <v>2</v>
      </c>
      <c r="AB66" s="987">
        <f t="shared" si="26"/>
        <v>2</v>
      </c>
      <c r="AC66" s="988">
        <f t="shared" si="27"/>
        <v>1</v>
      </c>
      <c r="AD66" s="989">
        <f t="shared" si="28"/>
        <v>9</v>
      </c>
      <c r="AE66" s="990">
        <f t="shared" si="29"/>
        <v>10</v>
      </c>
      <c r="AF66" s="988">
        <f t="shared" si="30"/>
        <v>0</v>
      </c>
      <c r="AG66" s="989">
        <f t="shared" si="31"/>
        <v>1</v>
      </c>
      <c r="AH66" s="990">
        <f t="shared" si="32"/>
        <v>1</v>
      </c>
      <c r="AI66" s="988">
        <f t="shared" si="33"/>
        <v>0</v>
      </c>
      <c r="AJ66" s="989">
        <f t="shared" si="34"/>
        <v>6</v>
      </c>
      <c r="AK66" s="990">
        <f t="shared" si="35"/>
        <v>6</v>
      </c>
    </row>
    <row r="67" spans="1:38" ht="12.95" customHeight="1" x14ac:dyDescent="0.2">
      <c r="A67" s="991" t="s">
        <v>132</v>
      </c>
      <c r="B67" s="965" t="s">
        <v>117</v>
      </c>
      <c r="C67" s="965" t="s">
        <v>117</v>
      </c>
      <c r="D67" s="984">
        <f t="shared" si="18"/>
        <v>0</v>
      </c>
      <c r="E67" s="964" t="s">
        <v>117</v>
      </c>
      <c r="F67" s="965" t="s">
        <v>117</v>
      </c>
      <c r="G67" s="985">
        <f t="shared" si="19"/>
        <v>0</v>
      </c>
      <c r="H67" s="986" t="s">
        <v>117</v>
      </c>
      <c r="I67" s="965" t="s">
        <v>117</v>
      </c>
      <c r="J67" s="987">
        <f t="shared" si="20"/>
        <v>0</v>
      </c>
      <c r="K67" s="965">
        <v>1</v>
      </c>
      <c r="L67" s="965" t="s">
        <v>117</v>
      </c>
      <c r="M67" s="984">
        <f t="shared" si="21"/>
        <v>1</v>
      </c>
      <c r="N67" s="964" t="s">
        <v>117</v>
      </c>
      <c r="O67" s="965" t="s">
        <v>117</v>
      </c>
      <c r="P67" s="985">
        <f t="shared" si="22"/>
        <v>0</v>
      </c>
      <c r="Q67" s="986" t="s">
        <v>117</v>
      </c>
      <c r="R67" s="965" t="s">
        <v>117</v>
      </c>
      <c r="S67" s="987">
        <f t="shared" si="23"/>
        <v>0</v>
      </c>
      <c r="T67" s="965" t="s">
        <v>117</v>
      </c>
      <c r="U67" s="965" t="s">
        <v>117</v>
      </c>
      <c r="V67" s="984">
        <f t="shared" si="24"/>
        <v>0</v>
      </c>
      <c r="W67" s="964" t="s">
        <v>117</v>
      </c>
      <c r="X67" s="965" t="s">
        <v>117</v>
      </c>
      <c r="Y67" s="985">
        <f t="shared" si="25"/>
        <v>0</v>
      </c>
      <c r="Z67" s="986" t="s">
        <v>117</v>
      </c>
      <c r="AA67" s="965">
        <v>1</v>
      </c>
      <c r="AB67" s="987">
        <f t="shared" si="26"/>
        <v>1</v>
      </c>
      <c r="AC67" s="988">
        <f t="shared" si="27"/>
        <v>1</v>
      </c>
      <c r="AD67" s="989">
        <f t="shared" si="28"/>
        <v>0</v>
      </c>
      <c r="AE67" s="990">
        <f t="shared" si="29"/>
        <v>1</v>
      </c>
      <c r="AF67" s="988">
        <f t="shared" si="30"/>
        <v>0</v>
      </c>
      <c r="AG67" s="989">
        <f t="shared" si="31"/>
        <v>0</v>
      </c>
      <c r="AH67" s="990">
        <f t="shared" si="32"/>
        <v>0</v>
      </c>
      <c r="AI67" s="988">
        <f t="shared" si="33"/>
        <v>0</v>
      </c>
      <c r="AJ67" s="989">
        <f t="shared" si="34"/>
        <v>1</v>
      </c>
      <c r="AK67" s="990">
        <f t="shared" si="35"/>
        <v>1</v>
      </c>
    </row>
    <row r="68" spans="1:38" ht="12.95" customHeight="1" x14ac:dyDescent="0.2">
      <c r="A68" s="991" t="s">
        <v>67</v>
      </c>
      <c r="B68" s="965" t="s">
        <v>117</v>
      </c>
      <c r="C68" s="965">
        <v>2</v>
      </c>
      <c r="D68" s="984">
        <f t="shared" si="18"/>
        <v>2</v>
      </c>
      <c r="E68" s="964" t="s">
        <v>117</v>
      </c>
      <c r="F68" s="965" t="s">
        <v>117</v>
      </c>
      <c r="G68" s="985">
        <f t="shared" si="19"/>
        <v>0</v>
      </c>
      <c r="H68" s="986" t="s">
        <v>117</v>
      </c>
      <c r="I68" s="965">
        <v>1</v>
      </c>
      <c r="J68" s="987">
        <f t="shared" si="20"/>
        <v>1</v>
      </c>
      <c r="K68" s="965">
        <v>2</v>
      </c>
      <c r="L68" s="965">
        <v>4</v>
      </c>
      <c r="M68" s="984">
        <f t="shared" si="21"/>
        <v>6</v>
      </c>
      <c r="N68" s="964" t="s">
        <v>117</v>
      </c>
      <c r="O68" s="965">
        <v>3</v>
      </c>
      <c r="P68" s="985">
        <f t="shared" si="22"/>
        <v>3</v>
      </c>
      <c r="Q68" s="986" t="s">
        <v>117</v>
      </c>
      <c r="R68" s="965">
        <v>1</v>
      </c>
      <c r="S68" s="987">
        <f t="shared" si="23"/>
        <v>1</v>
      </c>
      <c r="T68" s="965" t="s">
        <v>117</v>
      </c>
      <c r="U68" s="965">
        <v>1</v>
      </c>
      <c r="V68" s="984">
        <f t="shared" si="24"/>
        <v>1</v>
      </c>
      <c r="W68" s="964" t="s">
        <v>117</v>
      </c>
      <c r="X68" s="965" t="s">
        <v>117</v>
      </c>
      <c r="Y68" s="985">
        <f t="shared" si="25"/>
        <v>0</v>
      </c>
      <c r="Z68" s="986">
        <v>1</v>
      </c>
      <c r="AA68" s="965" t="s">
        <v>117</v>
      </c>
      <c r="AB68" s="987">
        <f t="shared" si="26"/>
        <v>1</v>
      </c>
      <c r="AC68" s="988">
        <f t="shared" si="27"/>
        <v>2</v>
      </c>
      <c r="AD68" s="989">
        <f t="shared" si="28"/>
        <v>7</v>
      </c>
      <c r="AE68" s="990">
        <f t="shared" si="29"/>
        <v>9</v>
      </c>
      <c r="AF68" s="988">
        <f t="shared" si="30"/>
        <v>0</v>
      </c>
      <c r="AG68" s="989">
        <f t="shared" si="31"/>
        <v>3</v>
      </c>
      <c r="AH68" s="990">
        <f t="shared" si="32"/>
        <v>3</v>
      </c>
      <c r="AI68" s="988">
        <f t="shared" si="33"/>
        <v>1</v>
      </c>
      <c r="AJ68" s="989">
        <f t="shared" si="34"/>
        <v>2</v>
      </c>
      <c r="AK68" s="990">
        <f t="shared" si="35"/>
        <v>3</v>
      </c>
    </row>
    <row r="69" spans="1:38" ht="12.95" customHeight="1" x14ac:dyDescent="0.2">
      <c r="A69" s="991" t="s">
        <v>68</v>
      </c>
      <c r="B69" s="965">
        <v>8</v>
      </c>
      <c r="C69" s="965">
        <v>11</v>
      </c>
      <c r="D69" s="984">
        <f t="shared" si="18"/>
        <v>19</v>
      </c>
      <c r="E69" s="964" t="s">
        <v>117</v>
      </c>
      <c r="F69" s="965" t="s">
        <v>117</v>
      </c>
      <c r="G69" s="985">
        <f t="shared" si="19"/>
        <v>0</v>
      </c>
      <c r="H69" s="986">
        <v>1</v>
      </c>
      <c r="I69" s="965">
        <v>1</v>
      </c>
      <c r="J69" s="987">
        <f t="shared" si="20"/>
        <v>2</v>
      </c>
      <c r="K69" s="965">
        <v>4</v>
      </c>
      <c r="L69" s="965">
        <v>6</v>
      </c>
      <c r="M69" s="984">
        <f t="shared" si="21"/>
        <v>10</v>
      </c>
      <c r="N69" s="964" t="s">
        <v>117</v>
      </c>
      <c r="O69" s="965">
        <v>1</v>
      </c>
      <c r="P69" s="985">
        <f t="shared" si="22"/>
        <v>1</v>
      </c>
      <c r="Q69" s="986">
        <v>1</v>
      </c>
      <c r="R69" s="965">
        <v>2</v>
      </c>
      <c r="S69" s="987">
        <f t="shared" si="23"/>
        <v>3</v>
      </c>
      <c r="T69" s="965">
        <v>3</v>
      </c>
      <c r="U69" s="965">
        <v>7</v>
      </c>
      <c r="V69" s="984">
        <f t="shared" si="24"/>
        <v>10</v>
      </c>
      <c r="W69" s="964">
        <v>1</v>
      </c>
      <c r="X69" s="965" t="s">
        <v>117</v>
      </c>
      <c r="Y69" s="985">
        <f t="shared" si="25"/>
        <v>1</v>
      </c>
      <c r="Z69" s="986">
        <v>1</v>
      </c>
      <c r="AA69" s="965">
        <v>2</v>
      </c>
      <c r="AB69" s="987">
        <f t="shared" si="26"/>
        <v>3</v>
      </c>
      <c r="AC69" s="988">
        <f t="shared" si="27"/>
        <v>15</v>
      </c>
      <c r="AD69" s="989">
        <f t="shared" si="28"/>
        <v>24</v>
      </c>
      <c r="AE69" s="990">
        <f t="shared" si="29"/>
        <v>39</v>
      </c>
      <c r="AF69" s="988">
        <f t="shared" si="30"/>
        <v>1</v>
      </c>
      <c r="AG69" s="989">
        <f t="shared" si="31"/>
        <v>1</v>
      </c>
      <c r="AH69" s="990">
        <f t="shared" si="32"/>
        <v>2</v>
      </c>
      <c r="AI69" s="988">
        <f t="shared" si="33"/>
        <v>3</v>
      </c>
      <c r="AJ69" s="989">
        <f t="shared" si="34"/>
        <v>5</v>
      </c>
      <c r="AK69" s="990">
        <f t="shared" si="35"/>
        <v>8</v>
      </c>
    </row>
    <row r="70" spans="1:38" ht="12.95" customHeight="1" x14ac:dyDescent="0.2">
      <c r="A70" s="991" t="s">
        <v>69</v>
      </c>
      <c r="B70" s="965">
        <v>12</v>
      </c>
      <c r="C70" s="965">
        <v>7</v>
      </c>
      <c r="D70" s="984">
        <f t="shared" si="18"/>
        <v>19</v>
      </c>
      <c r="E70" s="964" t="s">
        <v>117</v>
      </c>
      <c r="F70" s="965" t="s">
        <v>117</v>
      </c>
      <c r="G70" s="985">
        <f t="shared" si="19"/>
        <v>0</v>
      </c>
      <c r="H70" s="986">
        <v>4</v>
      </c>
      <c r="I70" s="965">
        <v>1</v>
      </c>
      <c r="J70" s="987">
        <f t="shared" si="20"/>
        <v>5</v>
      </c>
      <c r="K70" s="965">
        <v>5</v>
      </c>
      <c r="L70" s="965">
        <v>12</v>
      </c>
      <c r="M70" s="984">
        <f t="shared" si="21"/>
        <v>17</v>
      </c>
      <c r="N70" s="964">
        <v>1</v>
      </c>
      <c r="O70" s="965">
        <v>4</v>
      </c>
      <c r="P70" s="985">
        <f t="shared" si="22"/>
        <v>5</v>
      </c>
      <c r="Q70" s="986">
        <v>2</v>
      </c>
      <c r="R70" s="965">
        <v>1</v>
      </c>
      <c r="S70" s="987">
        <f t="shared" si="23"/>
        <v>3</v>
      </c>
      <c r="T70" s="965">
        <v>7</v>
      </c>
      <c r="U70" s="965" t="s">
        <v>117</v>
      </c>
      <c r="V70" s="984">
        <f t="shared" si="24"/>
        <v>7</v>
      </c>
      <c r="W70" s="964">
        <v>1</v>
      </c>
      <c r="X70" s="965">
        <v>1</v>
      </c>
      <c r="Y70" s="985">
        <f t="shared" si="25"/>
        <v>2</v>
      </c>
      <c r="Z70" s="986">
        <v>2</v>
      </c>
      <c r="AA70" s="965" t="s">
        <v>117</v>
      </c>
      <c r="AB70" s="987">
        <f t="shared" si="26"/>
        <v>2</v>
      </c>
      <c r="AC70" s="988">
        <f t="shared" si="27"/>
        <v>24</v>
      </c>
      <c r="AD70" s="989">
        <f t="shared" si="28"/>
        <v>19</v>
      </c>
      <c r="AE70" s="990">
        <f t="shared" si="29"/>
        <v>43</v>
      </c>
      <c r="AF70" s="988">
        <f t="shared" si="30"/>
        <v>2</v>
      </c>
      <c r="AG70" s="989">
        <f t="shared" si="31"/>
        <v>5</v>
      </c>
      <c r="AH70" s="990">
        <f t="shared" si="32"/>
        <v>7</v>
      </c>
      <c r="AI70" s="988">
        <f t="shared" si="33"/>
        <v>8</v>
      </c>
      <c r="AJ70" s="989">
        <f t="shared" si="34"/>
        <v>2</v>
      </c>
      <c r="AK70" s="990">
        <f t="shared" si="35"/>
        <v>10</v>
      </c>
    </row>
    <row r="71" spans="1:38" ht="12.95" customHeight="1" x14ac:dyDescent="0.2">
      <c r="A71" s="991" t="s">
        <v>114</v>
      </c>
      <c r="B71" s="965" t="s">
        <v>117</v>
      </c>
      <c r="C71" s="965">
        <v>1</v>
      </c>
      <c r="D71" s="984">
        <f t="shared" ref="D71:D101" si="36">SUM(B71:C71)</f>
        <v>1</v>
      </c>
      <c r="E71" s="964" t="s">
        <v>117</v>
      </c>
      <c r="F71" s="965" t="s">
        <v>117</v>
      </c>
      <c r="G71" s="985">
        <f t="shared" ref="G71:G101" si="37">SUM(E71:F71)</f>
        <v>0</v>
      </c>
      <c r="H71" s="986" t="s">
        <v>117</v>
      </c>
      <c r="I71" s="965" t="s">
        <v>117</v>
      </c>
      <c r="J71" s="987">
        <f t="shared" ref="J71:J101" si="38">SUM(H71:I71)</f>
        <v>0</v>
      </c>
      <c r="K71" s="965" t="s">
        <v>117</v>
      </c>
      <c r="L71" s="965" t="s">
        <v>117</v>
      </c>
      <c r="M71" s="984">
        <f t="shared" ref="M71:M102" si="39">SUM(K71:L71)</f>
        <v>0</v>
      </c>
      <c r="N71" s="964" t="s">
        <v>117</v>
      </c>
      <c r="O71" s="965" t="s">
        <v>117</v>
      </c>
      <c r="P71" s="985">
        <f t="shared" ref="P71:P102" si="40">SUM(N71:O71)</f>
        <v>0</v>
      </c>
      <c r="Q71" s="986" t="s">
        <v>117</v>
      </c>
      <c r="R71" s="965" t="s">
        <v>117</v>
      </c>
      <c r="S71" s="987">
        <f t="shared" ref="S71:S102" si="41">SUM(Q71:R71)</f>
        <v>0</v>
      </c>
      <c r="T71" s="965" t="s">
        <v>117</v>
      </c>
      <c r="U71" s="965" t="s">
        <v>117</v>
      </c>
      <c r="V71" s="984">
        <f t="shared" ref="V71:V102" si="42">SUM(T71:U71)</f>
        <v>0</v>
      </c>
      <c r="W71" s="964" t="s">
        <v>117</v>
      </c>
      <c r="X71" s="965" t="s">
        <v>117</v>
      </c>
      <c r="Y71" s="985">
        <f t="shared" ref="Y71:Y102" si="43">SUM(W71:X71)</f>
        <v>0</v>
      </c>
      <c r="Z71" s="986" t="s">
        <v>117</v>
      </c>
      <c r="AA71" s="965" t="s">
        <v>117</v>
      </c>
      <c r="AB71" s="987">
        <f t="shared" ref="AB71:AB102" si="44">SUM(Z71:AA71)</f>
        <v>0</v>
      </c>
      <c r="AC71" s="988">
        <f t="shared" ref="AC71:AC103" si="45">SUM(T71,B71,K71)</f>
        <v>0</v>
      </c>
      <c r="AD71" s="989">
        <f t="shared" ref="AD71:AD103" si="46">SUM(U71,C71,L71)</f>
        <v>1</v>
      </c>
      <c r="AE71" s="990">
        <f t="shared" ref="AE71:AE103" si="47">SUM(V71,D71,M71)</f>
        <v>1</v>
      </c>
      <c r="AF71" s="988">
        <f t="shared" ref="AF71:AF103" si="48">SUM(W71,E71,N71)</f>
        <v>0</v>
      </c>
      <c r="AG71" s="989">
        <f t="shared" ref="AG71:AG103" si="49">SUM(X71,F71,O71)</f>
        <v>0</v>
      </c>
      <c r="AH71" s="990">
        <f t="shared" ref="AH71:AH103" si="50">SUM(Y71,G71,P71)</f>
        <v>0</v>
      </c>
      <c r="AI71" s="988">
        <f t="shared" ref="AI71:AI103" si="51">SUM(Z71,H71,Q71)</f>
        <v>0</v>
      </c>
      <c r="AJ71" s="989">
        <f t="shared" ref="AJ71:AJ103" si="52">SUM(AA71,I71,R71)</f>
        <v>0</v>
      </c>
      <c r="AK71" s="990">
        <f t="shared" ref="AK71:AK103" si="53">SUM(AB71,J71,S71)</f>
        <v>0</v>
      </c>
    </row>
    <row r="72" spans="1:38" ht="12.95" customHeight="1" x14ac:dyDescent="0.2">
      <c r="A72" s="991" t="s">
        <v>72</v>
      </c>
      <c r="B72" s="965">
        <v>7</v>
      </c>
      <c r="C72" s="965">
        <v>42</v>
      </c>
      <c r="D72" s="984">
        <f t="shared" si="36"/>
        <v>49</v>
      </c>
      <c r="E72" s="964" t="s">
        <v>117</v>
      </c>
      <c r="F72" s="965">
        <v>1</v>
      </c>
      <c r="G72" s="985">
        <f t="shared" si="37"/>
        <v>1</v>
      </c>
      <c r="H72" s="986" t="s">
        <v>117</v>
      </c>
      <c r="I72" s="965">
        <v>7</v>
      </c>
      <c r="J72" s="987">
        <f t="shared" si="38"/>
        <v>7</v>
      </c>
      <c r="K72" s="965">
        <v>10</v>
      </c>
      <c r="L72" s="965">
        <v>65</v>
      </c>
      <c r="M72" s="984">
        <f t="shared" si="39"/>
        <v>75</v>
      </c>
      <c r="N72" s="964">
        <v>1</v>
      </c>
      <c r="O72" s="965">
        <v>2</v>
      </c>
      <c r="P72" s="985">
        <f t="shared" si="40"/>
        <v>3</v>
      </c>
      <c r="Q72" s="986">
        <v>1</v>
      </c>
      <c r="R72" s="965">
        <v>12</v>
      </c>
      <c r="S72" s="987">
        <f t="shared" si="41"/>
        <v>13</v>
      </c>
      <c r="T72" s="965">
        <v>21</v>
      </c>
      <c r="U72" s="965">
        <v>36</v>
      </c>
      <c r="V72" s="984">
        <f t="shared" si="42"/>
        <v>57</v>
      </c>
      <c r="W72" s="964">
        <v>3</v>
      </c>
      <c r="X72" s="965">
        <v>3</v>
      </c>
      <c r="Y72" s="985">
        <f t="shared" si="43"/>
        <v>6</v>
      </c>
      <c r="Z72" s="986">
        <v>3</v>
      </c>
      <c r="AA72" s="965">
        <v>3</v>
      </c>
      <c r="AB72" s="987">
        <f t="shared" si="44"/>
        <v>6</v>
      </c>
      <c r="AC72" s="988">
        <f t="shared" si="45"/>
        <v>38</v>
      </c>
      <c r="AD72" s="989">
        <f t="shared" si="46"/>
        <v>143</v>
      </c>
      <c r="AE72" s="990">
        <f t="shared" si="47"/>
        <v>181</v>
      </c>
      <c r="AF72" s="988">
        <f t="shared" si="48"/>
        <v>4</v>
      </c>
      <c r="AG72" s="989">
        <f t="shared" si="49"/>
        <v>6</v>
      </c>
      <c r="AH72" s="990">
        <f t="shared" si="50"/>
        <v>10</v>
      </c>
      <c r="AI72" s="988">
        <f t="shared" si="51"/>
        <v>4</v>
      </c>
      <c r="AJ72" s="989">
        <f t="shared" si="52"/>
        <v>22</v>
      </c>
      <c r="AK72" s="990">
        <f t="shared" si="53"/>
        <v>26</v>
      </c>
    </row>
    <row r="73" spans="1:38" ht="12.95" customHeight="1" x14ac:dyDescent="0.2">
      <c r="A73" s="991" t="s">
        <v>73</v>
      </c>
      <c r="B73" s="965" t="s">
        <v>117</v>
      </c>
      <c r="C73" s="965">
        <v>1</v>
      </c>
      <c r="D73" s="984">
        <f t="shared" si="36"/>
        <v>1</v>
      </c>
      <c r="E73" s="964" t="s">
        <v>117</v>
      </c>
      <c r="F73" s="965" t="s">
        <v>117</v>
      </c>
      <c r="G73" s="985">
        <f t="shared" si="37"/>
        <v>0</v>
      </c>
      <c r="H73" s="986" t="s">
        <v>117</v>
      </c>
      <c r="I73" s="965" t="s">
        <v>117</v>
      </c>
      <c r="J73" s="987">
        <f t="shared" si="38"/>
        <v>0</v>
      </c>
      <c r="K73" s="965" t="s">
        <v>117</v>
      </c>
      <c r="L73" s="965" t="s">
        <v>117</v>
      </c>
      <c r="M73" s="984">
        <f t="shared" si="39"/>
        <v>0</v>
      </c>
      <c r="N73" s="964" t="s">
        <v>117</v>
      </c>
      <c r="O73" s="965" t="s">
        <v>117</v>
      </c>
      <c r="P73" s="985">
        <f t="shared" si="40"/>
        <v>0</v>
      </c>
      <c r="Q73" s="986" t="s">
        <v>117</v>
      </c>
      <c r="R73" s="965" t="s">
        <v>117</v>
      </c>
      <c r="S73" s="987">
        <f t="shared" si="41"/>
        <v>0</v>
      </c>
      <c r="T73" s="965" t="s">
        <v>117</v>
      </c>
      <c r="U73" s="965" t="s">
        <v>117</v>
      </c>
      <c r="V73" s="984">
        <f t="shared" si="42"/>
        <v>0</v>
      </c>
      <c r="W73" s="964" t="s">
        <v>117</v>
      </c>
      <c r="X73" s="965" t="s">
        <v>117</v>
      </c>
      <c r="Y73" s="985">
        <f t="shared" si="43"/>
        <v>0</v>
      </c>
      <c r="Z73" s="986" t="s">
        <v>117</v>
      </c>
      <c r="AA73" s="965" t="s">
        <v>117</v>
      </c>
      <c r="AB73" s="987">
        <f t="shared" si="44"/>
        <v>0</v>
      </c>
      <c r="AC73" s="988">
        <f t="shared" si="45"/>
        <v>0</v>
      </c>
      <c r="AD73" s="989">
        <f t="shared" si="46"/>
        <v>1</v>
      </c>
      <c r="AE73" s="990">
        <f t="shared" si="47"/>
        <v>1</v>
      </c>
      <c r="AF73" s="988">
        <f t="shared" si="48"/>
        <v>0</v>
      </c>
      <c r="AG73" s="989">
        <f t="shared" si="49"/>
        <v>0</v>
      </c>
      <c r="AH73" s="990">
        <f t="shared" si="50"/>
        <v>0</v>
      </c>
      <c r="AI73" s="988">
        <f t="shared" si="51"/>
        <v>0</v>
      </c>
      <c r="AJ73" s="989">
        <f t="shared" si="52"/>
        <v>0</v>
      </c>
      <c r="AK73" s="990">
        <f t="shared" si="53"/>
        <v>0</v>
      </c>
    </row>
    <row r="74" spans="1:38" ht="12.95" customHeight="1" x14ac:dyDescent="0.2">
      <c r="A74" s="991" t="s">
        <v>74</v>
      </c>
      <c r="B74" s="965">
        <v>3</v>
      </c>
      <c r="C74" s="965">
        <v>13</v>
      </c>
      <c r="D74" s="984">
        <f t="shared" si="36"/>
        <v>16</v>
      </c>
      <c r="E74" s="964" t="s">
        <v>117</v>
      </c>
      <c r="F74" s="965" t="s">
        <v>117</v>
      </c>
      <c r="G74" s="985">
        <f t="shared" si="37"/>
        <v>0</v>
      </c>
      <c r="H74" s="986" t="s">
        <v>117</v>
      </c>
      <c r="I74" s="965">
        <v>2</v>
      </c>
      <c r="J74" s="987">
        <f t="shared" si="38"/>
        <v>2</v>
      </c>
      <c r="K74" s="965">
        <v>3</v>
      </c>
      <c r="L74" s="965">
        <v>6</v>
      </c>
      <c r="M74" s="984">
        <f t="shared" si="39"/>
        <v>9</v>
      </c>
      <c r="N74" s="964">
        <v>1</v>
      </c>
      <c r="O74" s="965">
        <v>1</v>
      </c>
      <c r="P74" s="985">
        <f t="shared" si="40"/>
        <v>2</v>
      </c>
      <c r="Q74" s="986">
        <v>1</v>
      </c>
      <c r="R74" s="965">
        <v>4</v>
      </c>
      <c r="S74" s="987">
        <f t="shared" si="41"/>
        <v>5</v>
      </c>
      <c r="T74" s="965">
        <v>2</v>
      </c>
      <c r="U74" s="965">
        <v>1</v>
      </c>
      <c r="V74" s="984">
        <f t="shared" si="42"/>
        <v>3</v>
      </c>
      <c r="W74" s="964">
        <v>4</v>
      </c>
      <c r="X74" s="965">
        <v>1</v>
      </c>
      <c r="Y74" s="985">
        <f t="shared" si="43"/>
        <v>5</v>
      </c>
      <c r="Z74" s="986" t="s">
        <v>117</v>
      </c>
      <c r="AA74" s="965" t="s">
        <v>117</v>
      </c>
      <c r="AB74" s="987">
        <f t="shared" si="44"/>
        <v>0</v>
      </c>
      <c r="AC74" s="988">
        <f t="shared" si="45"/>
        <v>8</v>
      </c>
      <c r="AD74" s="989">
        <f t="shared" si="46"/>
        <v>20</v>
      </c>
      <c r="AE74" s="990">
        <f t="shared" si="47"/>
        <v>28</v>
      </c>
      <c r="AF74" s="988">
        <f t="shared" si="48"/>
        <v>5</v>
      </c>
      <c r="AG74" s="989">
        <f t="shared" si="49"/>
        <v>2</v>
      </c>
      <c r="AH74" s="990">
        <f t="shared" si="50"/>
        <v>7</v>
      </c>
      <c r="AI74" s="988">
        <f t="shared" si="51"/>
        <v>1</v>
      </c>
      <c r="AJ74" s="989">
        <f t="shared" si="52"/>
        <v>6</v>
      </c>
      <c r="AK74" s="990">
        <f t="shared" si="53"/>
        <v>7</v>
      </c>
    </row>
    <row r="75" spans="1:38" ht="12.95" customHeight="1" x14ac:dyDescent="0.2">
      <c r="A75" s="991" t="s">
        <v>76</v>
      </c>
      <c r="B75" s="965">
        <v>1</v>
      </c>
      <c r="C75" s="965">
        <v>9</v>
      </c>
      <c r="D75" s="984">
        <f t="shared" si="36"/>
        <v>10</v>
      </c>
      <c r="E75" s="964" t="s">
        <v>117</v>
      </c>
      <c r="F75" s="965">
        <v>3</v>
      </c>
      <c r="G75" s="985">
        <f t="shared" si="37"/>
        <v>3</v>
      </c>
      <c r="H75" s="986" t="s">
        <v>117</v>
      </c>
      <c r="I75" s="965" t="s">
        <v>117</v>
      </c>
      <c r="J75" s="987">
        <f t="shared" si="38"/>
        <v>0</v>
      </c>
      <c r="K75" s="965" t="s">
        <v>117</v>
      </c>
      <c r="L75" s="965">
        <v>6</v>
      </c>
      <c r="M75" s="984">
        <f t="shared" si="39"/>
        <v>6</v>
      </c>
      <c r="N75" s="964" t="s">
        <v>117</v>
      </c>
      <c r="O75" s="965" t="s">
        <v>117</v>
      </c>
      <c r="P75" s="985">
        <f t="shared" si="40"/>
        <v>0</v>
      </c>
      <c r="Q75" s="986" t="s">
        <v>117</v>
      </c>
      <c r="R75" s="965" t="s">
        <v>117</v>
      </c>
      <c r="S75" s="987">
        <f t="shared" si="41"/>
        <v>0</v>
      </c>
      <c r="T75" s="965">
        <v>1</v>
      </c>
      <c r="U75" s="965">
        <v>5</v>
      </c>
      <c r="V75" s="984">
        <f t="shared" si="42"/>
        <v>6</v>
      </c>
      <c r="W75" s="964" t="s">
        <v>117</v>
      </c>
      <c r="X75" s="965" t="s">
        <v>117</v>
      </c>
      <c r="Y75" s="985">
        <f t="shared" si="43"/>
        <v>0</v>
      </c>
      <c r="Z75" s="986" t="s">
        <v>117</v>
      </c>
      <c r="AA75" s="965" t="s">
        <v>117</v>
      </c>
      <c r="AB75" s="987">
        <f t="shared" si="44"/>
        <v>0</v>
      </c>
      <c r="AC75" s="988">
        <f t="shared" si="45"/>
        <v>2</v>
      </c>
      <c r="AD75" s="989">
        <f t="shared" si="46"/>
        <v>20</v>
      </c>
      <c r="AE75" s="990">
        <f t="shared" si="47"/>
        <v>22</v>
      </c>
      <c r="AF75" s="988">
        <f t="shared" si="48"/>
        <v>0</v>
      </c>
      <c r="AG75" s="989">
        <f t="shared" si="49"/>
        <v>3</v>
      </c>
      <c r="AH75" s="990">
        <f t="shared" si="50"/>
        <v>3</v>
      </c>
      <c r="AI75" s="988">
        <f t="shared" si="51"/>
        <v>0</v>
      </c>
      <c r="AJ75" s="989">
        <f t="shared" si="52"/>
        <v>0</v>
      </c>
      <c r="AK75" s="990">
        <f t="shared" si="53"/>
        <v>0</v>
      </c>
    </row>
    <row r="76" spans="1:38" ht="12.95" customHeight="1" x14ac:dyDescent="0.2">
      <c r="A76" s="991" t="s">
        <v>77</v>
      </c>
      <c r="B76" s="965" t="s">
        <v>117</v>
      </c>
      <c r="C76" s="965" t="s">
        <v>117</v>
      </c>
      <c r="D76" s="984">
        <f t="shared" si="36"/>
        <v>0</v>
      </c>
      <c r="E76" s="964" t="s">
        <v>117</v>
      </c>
      <c r="F76" s="965">
        <v>1</v>
      </c>
      <c r="G76" s="985">
        <f t="shared" si="37"/>
        <v>1</v>
      </c>
      <c r="H76" s="986" t="s">
        <v>117</v>
      </c>
      <c r="I76" s="965" t="s">
        <v>117</v>
      </c>
      <c r="J76" s="987">
        <f t="shared" si="38"/>
        <v>0</v>
      </c>
      <c r="K76" s="965" t="s">
        <v>117</v>
      </c>
      <c r="L76" s="965">
        <v>4</v>
      </c>
      <c r="M76" s="984">
        <f t="shared" si="39"/>
        <v>4</v>
      </c>
      <c r="N76" s="964">
        <v>1</v>
      </c>
      <c r="O76" s="965" t="s">
        <v>117</v>
      </c>
      <c r="P76" s="985">
        <f t="shared" si="40"/>
        <v>1</v>
      </c>
      <c r="Q76" s="986" t="s">
        <v>117</v>
      </c>
      <c r="R76" s="965" t="s">
        <v>117</v>
      </c>
      <c r="S76" s="987">
        <f t="shared" si="41"/>
        <v>0</v>
      </c>
      <c r="T76" s="965" t="s">
        <v>117</v>
      </c>
      <c r="U76" s="965">
        <v>1</v>
      </c>
      <c r="V76" s="984">
        <f t="shared" si="42"/>
        <v>1</v>
      </c>
      <c r="W76" s="964" t="s">
        <v>117</v>
      </c>
      <c r="X76" s="965" t="s">
        <v>117</v>
      </c>
      <c r="Y76" s="985">
        <f t="shared" si="43"/>
        <v>0</v>
      </c>
      <c r="Z76" s="986" t="s">
        <v>117</v>
      </c>
      <c r="AA76" s="965" t="s">
        <v>117</v>
      </c>
      <c r="AB76" s="987">
        <f t="shared" si="44"/>
        <v>0</v>
      </c>
      <c r="AC76" s="988">
        <f t="shared" si="45"/>
        <v>0</v>
      </c>
      <c r="AD76" s="989">
        <f t="shared" si="46"/>
        <v>5</v>
      </c>
      <c r="AE76" s="990">
        <f t="shared" si="47"/>
        <v>5</v>
      </c>
      <c r="AF76" s="988">
        <f t="shared" si="48"/>
        <v>1</v>
      </c>
      <c r="AG76" s="989">
        <f t="shared" si="49"/>
        <v>1</v>
      </c>
      <c r="AH76" s="990">
        <f t="shared" si="50"/>
        <v>2</v>
      </c>
      <c r="AI76" s="988">
        <f t="shared" si="51"/>
        <v>0</v>
      </c>
      <c r="AJ76" s="989">
        <f t="shared" si="52"/>
        <v>0</v>
      </c>
      <c r="AK76" s="990">
        <f t="shared" si="53"/>
        <v>0</v>
      </c>
    </row>
    <row r="77" spans="1:38" ht="12.95" customHeight="1" x14ac:dyDescent="0.2">
      <c r="A77" s="991" t="s">
        <v>210</v>
      </c>
      <c r="B77" s="965" t="s">
        <v>117</v>
      </c>
      <c r="C77" s="965" t="s">
        <v>117</v>
      </c>
      <c r="D77" s="984">
        <f t="shared" si="36"/>
        <v>0</v>
      </c>
      <c r="E77" s="964" t="s">
        <v>117</v>
      </c>
      <c r="F77" s="965" t="s">
        <v>117</v>
      </c>
      <c r="G77" s="985">
        <f t="shared" si="37"/>
        <v>0</v>
      </c>
      <c r="H77" s="986" t="s">
        <v>117</v>
      </c>
      <c r="I77" s="965" t="s">
        <v>117</v>
      </c>
      <c r="J77" s="987">
        <f t="shared" si="38"/>
        <v>0</v>
      </c>
      <c r="K77" s="965" t="s">
        <v>117</v>
      </c>
      <c r="L77" s="965" t="s">
        <v>117</v>
      </c>
      <c r="M77" s="984">
        <f t="shared" si="39"/>
        <v>0</v>
      </c>
      <c r="N77" s="964" t="s">
        <v>117</v>
      </c>
      <c r="O77" s="965" t="s">
        <v>117</v>
      </c>
      <c r="P77" s="985">
        <f t="shared" si="40"/>
        <v>0</v>
      </c>
      <c r="Q77" s="986" t="s">
        <v>117</v>
      </c>
      <c r="R77" s="965" t="s">
        <v>117</v>
      </c>
      <c r="S77" s="987">
        <f t="shared" si="41"/>
        <v>0</v>
      </c>
      <c r="T77" s="965" t="s">
        <v>117</v>
      </c>
      <c r="U77" s="965" t="s">
        <v>117</v>
      </c>
      <c r="V77" s="984">
        <f t="shared" si="42"/>
        <v>0</v>
      </c>
      <c r="W77" s="964" t="s">
        <v>117</v>
      </c>
      <c r="X77" s="965" t="s">
        <v>117</v>
      </c>
      <c r="Y77" s="985">
        <f t="shared" si="43"/>
        <v>0</v>
      </c>
      <c r="Z77" s="986" t="s">
        <v>117</v>
      </c>
      <c r="AA77" s="965">
        <v>1</v>
      </c>
      <c r="AB77" s="987">
        <f t="shared" si="44"/>
        <v>1</v>
      </c>
      <c r="AC77" s="988">
        <f t="shared" si="45"/>
        <v>0</v>
      </c>
      <c r="AD77" s="989">
        <f t="shared" si="46"/>
        <v>0</v>
      </c>
      <c r="AE77" s="990">
        <f t="shared" si="47"/>
        <v>0</v>
      </c>
      <c r="AF77" s="988">
        <f t="shared" si="48"/>
        <v>0</v>
      </c>
      <c r="AG77" s="989">
        <f t="shared" si="49"/>
        <v>0</v>
      </c>
      <c r="AH77" s="990">
        <f t="shared" si="50"/>
        <v>0</v>
      </c>
      <c r="AI77" s="988">
        <f t="shared" si="51"/>
        <v>0</v>
      </c>
      <c r="AJ77" s="989">
        <f t="shared" si="52"/>
        <v>1</v>
      </c>
      <c r="AK77" s="990">
        <f t="shared" si="53"/>
        <v>1</v>
      </c>
    </row>
    <row r="78" spans="1:38" ht="12.95" customHeight="1" x14ac:dyDescent="0.2">
      <c r="A78" s="991" t="s">
        <v>78</v>
      </c>
      <c r="B78" s="964" t="s">
        <v>117</v>
      </c>
      <c r="C78" s="965">
        <v>3</v>
      </c>
      <c r="D78" s="984">
        <f t="shared" si="36"/>
        <v>3</v>
      </c>
      <c r="E78" s="964" t="s">
        <v>117</v>
      </c>
      <c r="F78" s="965" t="s">
        <v>117</v>
      </c>
      <c r="G78" s="985">
        <f t="shared" si="37"/>
        <v>0</v>
      </c>
      <c r="H78" s="986" t="s">
        <v>117</v>
      </c>
      <c r="I78" s="965">
        <v>1</v>
      </c>
      <c r="J78" s="987">
        <f t="shared" si="38"/>
        <v>1</v>
      </c>
      <c r="K78" s="965" t="s">
        <v>117</v>
      </c>
      <c r="L78" s="965">
        <v>2</v>
      </c>
      <c r="M78" s="984">
        <f t="shared" si="39"/>
        <v>2</v>
      </c>
      <c r="N78" s="964" t="s">
        <v>117</v>
      </c>
      <c r="O78" s="965" t="s">
        <v>117</v>
      </c>
      <c r="P78" s="985">
        <f t="shared" si="40"/>
        <v>0</v>
      </c>
      <c r="Q78" s="986" t="s">
        <v>117</v>
      </c>
      <c r="R78" s="965">
        <v>1</v>
      </c>
      <c r="S78" s="987">
        <f t="shared" si="41"/>
        <v>1</v>
      </c>
      <c r="T78" s="965" t="s">
        <v>117</v>
      </c>
      <c r="U78" s="965" t="s">
        <v>117</v>
      </c>
      <c r="V78" s="984">
        <f t="shared" si="42"/>
        <v>0</v>
      </c>
      <c r="W78" s="964" t="s">
        <v>117</v>
      </c>
      <c r="X78" s="965" t="s">
        <v>117</v>
      </c>
      <c r="Y78" s="985">
        <f t="shared" si="43"/>
        <v>0</v>
      </c>
      <c r="Z78" s="986" t="s">
        <v>117</v>
      </c>
      <c r="AA78" s="965" t="s">
        <v>117</v>
      </c>
      <c r="AB78" s="987">
        <f t="shared" si="44"/>
        <v>0</v>
      </c>
      <c r="AC78" s="988">
        <f t="shared" si="45"/>
        <v>0</v>
      </c>
      <c r="AD78" s="989">
        <f t="shared" si="46"/>
        <v>5</v>
      </c>
      <c r="AE78" s="990">
        <f t="shared" si="47"/>
        <v>5</v>
      </c>
      <c r="AF78" s="988">
        <f t="shared" si="48"/>
        <v>0</v>
      </c>
      <c r="AG78" s="989">
        <f t="shared" si="49"/>
        <v>0</v>
      </c>
      <c r="AH78" s="990">
        <f t="shared" si="50"/>
        <v>0</v>
      </c>
      <c r="AI78" s="988">
        <f t="shared" si="51"/>
        <v>0</v>
      </c>
      <c r="AJ78" s="989">
        <f t="shared" si="52"/>
        <v>2</v>
      </c>
      <c r="AK78" s="990">
        <f t="shared" si="53"/>
        <v>2</v>
      </c>
    </row>
    <row r="79" spans="1:38" s="500" customFormat="1" ht="12.95" customHeight="1" x14ac:dyDescent="0.2">
      <c r="A79" s="991" t="s">
        <v>79</v>
      </c>
      <c r="B79" s="965">
        <v>1</v>
      </c>
      <c r="C79" s="965">
        <v>1</v>
      </c>
      <c r="D79" s="984">
        <f t="shared" si="36"/>
        <v>2</v>
      </c>
      <c r="E79" s="964" t="s">
        <v>117</v>
      </c>
      <c r="F79" s="965" t="s">
        <v>117</v>
      </c>
      <c r="G79" s="985">
        <f t="shared" si="37"/>
        <v>0</v>
      </c>
      <c r="H79" s="986" t="s">
        <v>117</v>
      </c>
      <c r="I79" s="965" t="s">
        <v>117</v>
      </c>
      <c r="J79" s="987">
        <f t="shared" si="38"/>
        <v>0</v>
      </c>
      <c r="K79" s="965" t="s">
        <v>117</v>
      </c>
      <c r="L79" s="965" t="s">
        <v>117</v>
      </c>
      <c r="M79" s="984">
        <f t="shared" si="39"/>
        <v>0</v>
      </c>
      <c r="N79" s="964" t="s">
        <v>117</v>
      </c>
      <c r="O79" s="965" t="s">
        <v>117</v>
      </c>
      <c r="P79" s="985">
        <f t="shared" si="40"/>
        <v>0</v>
      </c>
      <c r="Q79" s="986" t="s">
        <v>117</v>
      </c>
      <c r="R79" s="965" t="s">
        <v>117</v>
      </c>
      <c r="S79" s="987">
        <f t="shared" si="41"/>
        <v>0</v>
      </c>
      <c r="T79" s="965" t="s">
        <v>117</v>
      </c>
      <c r="U79" s="965">
        <v>2</v>
      </c>
      <c r="V79" s="984">
        <f t="shared" si="42"/>
        <v>2</v>
      </c>
      <c r="W79" s="964" t="s">
        <v>117</v>
      </c>
      <c r="X79" s="965" t="s">
        <v>117</v>
      </c>
      <c r="Y79" s="985">
        <f t="shared" si="43"/>
        <v>0</v>
      </c>
      <c r="Z79" s="986" t="s">
        <v>117</v>
      </c>
      <c r="AA79" s="965">
        <v>1</v>
      </c>
      <c r="AB79" s="987">
        <f t="shared" si="44"/>
        <v>1</v>
      </c>
      <c r="AC79" s="988">
        <f t="shared" si="45"/>
        <v>1</v>
      </c>
      <c r="AD79" s="989">
        <f t="shared" si="46"/>
        <v>3</v>
      </c>
      <c r="AE79" s="990">
        <f t="shared" si="47"/>
        <v>4</v>
      </c>
      <c r="AF79" s="988">
        <f t="shared" si="48"/>
        <v>0</v>
      </c>
      <c r="AG79" s="989">
        <f t="shared" si="49"/>
        <v>0</v>
      </c>
      <c r="AH79" s="990">
        <f t="shared" si="50"/>
        <v>0</v>
      </c>
      <c r="AI79" s="988">
        <f t="shared" si="51"/>
        <v>0</v>
      </c>
      <c r="AJ79" s="989">
        <f t="shared" si="52"/>
        <v>1</v>
      </c>
      <c r="AK79" s="990">
        <f t="shared" si="53"/>
        <v>1</v>
      </c>
      <c r="AL79" s="41"/>
    </row>
    <row r="80" spans="1:38" s="500" customFormat="1" ht="12.95" customHeight="1" x14ac:dyDescent="0.2">
      <c r="A80" s="991" t="s">
        <v>81</v>
      </c>
      <c r="B80" s="965">
        <v>47</v>
      </c>
      <c r="C80" s="965">
        <v>34</v>
      </c>
      <c r="D80" s="984">
        <f t="shared" si="36"/>
        <v>81</v>
      </c>
      <c r="E80" s="964">
        <v>2</v>
      </c>
      <c r="F80" s="965">
        <v>7</v>
      </c>
      <c r="G80" s="985">
        <f t="shared" si="37"/>
        <v>9</v>
      </c>
      <c r="H80" s="986">
        <v>13</v>
      </c>
      <c r="I80" s="965">
        <v>8</v>
      </c>
      <c r="J80" s="987">
        <f t="shared" si="38"/>
        <v>21</v>
      </c>
      <c r="K80" s="965">
        <v>47</v>
      </c>
      <c r="L80" s="965">
        <v>25</v>
      </c>
      <c r="M80" s="984">
        <f t="shared" si="39"/>
        <v>72</v>
      </c>
      <c r="N80" s="964">
        <v>6</v>
      </c>
      <c r="O80" s="965">
        <v>11</v>
      </c>
      <c r="P80" s="985">
        <f t="shared" si="40"/>
        <v>17</v>
      </c>
      <c r="Q80" s="986">
        <v>4</v>
      </c>
      <c r="R80" s="965">
        <v>6</v>
      </c>
      <c r="S80" s="987">
        <f t="shared" si="41"/>
        <v>10</v>
      </c>
      <c r="T80" s="965">
        <v>40</v>
      </c>
      <c r="U80" s="965">
        <v>27</v>
      </c>
      <c r="V80" s="984">
        <f t="shared" si="42"/>
        <v>67</v>
      </c>
      <c r="W80" s="964">
        <v>10</v>
      </c>
      <c r="X80" s="965">
        <v>6</v>
      </c>
      <c r="Y80" s="985">
        <f t="shared" si="43"/>
        <v>16</v>
      </c>
      <c r="Z80" s="986">
        <v>9</v>
      </c>
      <c r="AA80" s="965">
        <v>4</v>
      </c>
      <c r="AB80" s="987">
        <f t="shared" si="44"/>
        <v>13</v>
      </c>
      <c r="AC80" s="988">
        <f t="shared" si="45"/>
        <v>134</v>
      </c>
      <c r="AD80" s="989">
        <f t="shared" si="46"/>
        <v>86</v>
      </c>
      <c r="AE80" s="990">
        <f t="shared" si="47"/>
        <v>220</v>
      </c>
      <c r="AF80" s="988">
        <f t="shared" si="48"/>
        <v>18</v>
      </c>
      <c r="AG80" s="989">
        <f t="shared" si="49"/>
        <v>24</v>
      </c>
      <c r="AH80" s="990">
        <f t="shared" si="50"/>
        <v>42</v>
      </c>
      <c r="AI80" s="988">
        <f t="shared" si="51"/>
        <v>26</v>
      </c>
      <c r="AJ80" s="989">
        <f t="shared" si="52"/>
        <v>18</v>
      </c>
      <c r="AK80" s="990">
        <f t="shared" si="53"/>
        <v>44</v>
      </c>
      <c r="AL80" s="41"/>
    </row>
    <row r="81" spans="1:38" s="500" customFormat="1" ht="12.95" customHeight="1" x14ac:dyDescent="0.2">
      <c r="A81" s="991" t="s">
        <v>211</v>
      </c>
      <c r="B81" s="965" t="s">
        <v>117</v>
      </c>
      <c r="C81" s="965" t="s">
        <v>117</v>
      </c>
      <c r="D81" s="984">
        <f t="shared" si="36"/>
        <v>0</v>
      </c>
      <c r="E81" s="964" t="s">
        <v>117</v>
      </c>
      <c r="F81" s="965" t="s">
        <v>117</v>
      </c>
      <c r="G81" s="985">
        <f t="shared" si="37"/>
        <v>0</v>
      </c>
      <c r="H81" s="986" t="s">
        <v>117</v>
      </c>
      <c r="I81" s="965" t="s">
        <v>117</v>
      </c>
      <c r="J81" s="987">
        <f t="shared" si="38"/>
        <v>0</v>
      </c>
      <c r="K81" s="965" t="s">
        <v>117</v>
      </c>
      <c r="L81" s="965">
        <v>3</v>
      </c>
      <c r="M81" s="984">
        <f t="shared" si="39"/>
        <v>3</v>
      </c>
      <c r="N81" s="964" t="s">
        <v>117</v>
      </c>
      <c r="O81" s="965" t="s">
        <v>117</v>
      </c>
      <c r="P81" s="985">
        <f t="shared" si="40"/>
        <v>0</v>
      </c>
      <c r="Q81" s="986" t="s">
        <v>117</v>
      </c>
      <c r="R81" s="965" t="s">
        <v>117</v>
      </c>
      <c r="S81" s="987">
        <f t="shared" si="41"/>
        <v>0</v>
      </c>
      <c r="T81" s="965">
        <v>1</v>
      </c>
      <c r="U81" s="965" t="s">
        <v>117</v>
      </c>
      <c r="V81" s="984">
        <f t="shared" si="42"/>
        <v>1</v>
      </c>
      <c r="W81" s="964" t="s">
        <v>117</v>
      </c>
      <c r="X81" s="965" t="s">
        <v>117</v>
      </c>
      <c r="Y81" s="985">
        <f t="shared" si="43"/>
        <v>0</v>
      </c>
      <c r="Z81" s="986" t="s">
        <v>117</v>
      </c>
      <c r="AA81" s="965">
        <v>1</v>
      </c>
      <c r="AB81" s="987">
        <f t="shared" si="44"/>
        <v>1</v>
      </c>
      <c r="AC81" s="988">
        <f t="shared" si="45"/>
        <v>1</v>
      </c>
      <c r="AD81" s="989">
        <f t="shared" si="46"/>
        <v>3</v>
      </c>
      <c r="AE81" s="990">
        <f t="shared" si="47"/>
        <v>4</v>
      </c>
      <c r="AF81" s="988">
        <f t="shared" si="48"/>
        <v>0</v>
      </c>
      <c r="AG81" s="989">
        <f t="shared" si="49"/>
        <v>0</v>
      </c>
      <c r="AH81" s="990">
        <f t="shared" si="50"/>
        <v>0</v>
      </c>
      <c r="AI81" s="988">
        <f t="shared" si="51"/>
        <v>0</v>
      </c>
      <c r="AJ81" s="989">
        <f t="shared" si="52"/>
        <v>1</v>
      </c>
      <c r="AK81" s="990">
        <f t="shared" si="53"/>
        <v>1</v>
      </c>
      <c r="AL81" s="41"/>
    </row>
    <row r="82" spans="1:38" s="500" customFormat="1" ht="12.95" customHeight="1" x14ac:dyDescent="0.2">
      <c r="A82" s="991" t="s">
        <v>82</v>
      </c>
      <c r="B82" s="965" t="s">
        <v>117</v>
      </c>
      <c r="C82" s="965">
        <v>2</v>
      </c>
      <c r="D82" s="984">
        <f t="shared" si="36"/>
        <v>2</v>
      </c>
      <c r="E82" s="964" t="s">
        <v>117</v>
      </c>
      <c r="F82" s="965">
        <v>2</v>
      </c>
      <c r="G82" s="985">
        <f t="shared" si="37"/>
        <v>2</v>
      </c>
      <c r="H82" s="986" t="s">
        <v>117</v>
      </c>
      <c r="I82" s="965" t="s">
        <v>117</v>
      </c>
      <c r="J82" s="987">
        <f t="shared" si="38"/>
        <v>0</v>
      </c>
      <c r="K82" s="965" t="s">
        <v>117</v>
      </c>
      <c r="L82" s="965">
        <v>1</v>
      </c>
      <c r="M82" s="984">
        <f t="shared" si="39"/>
        <v>1</v>
      </c>
      <c r="N82" s="964" t="s">
        <v>117</v>
      </c>
      <c r="O82" s="965" t="s">
        <v>117</v>
      </c>
      <c r="P82" s="985">
        <f t="shared" si="40"/>
        <v>0</v>
      </c>
      <c r="Q82" s="986" t="s">
        <v>117</v>
      </c>
      <c r="R82" s="965" t="s">
        <v>117</v>
      </c>
      <c r="S82" s="987">
        <f t="shared" si="41"/>
        <v>0</v>
      </c>
      <c r="T82" s="965" t="s">
        <v>117</v>
      </c>
      <c r="U82" s="965" t="s">
        <v>117</v>
      </c>
      <c r="V82" s="984">
        <f t="shared" si="42"/>
        <v>0</v>
      </c>
      <c r="W82" s="964" t="s">
        <v>117</v>
      </c>
      <c r="X82" s="965" t="s">
        <v>117</v>
      </c>
      <c r="Y82" s="985">
        <f t="shared" si="43"/>
        <v>0</v>
      </c>
      <c r="Z82" s="986" t="s">
        <v>117</v>
      </c>
      <c r="AA82" s="965" t="s">
        <v>117</v>
      </c>
      <c r="AB82" s="987">
        <f t="shared" si="44"/>
        <v>0</v>
      </c>
      <c r="AC82" s="988">
        <f t="shared" si="45"/>
        <v>0</v>
      </c>
      <c r="AD82" s="989">
        <f t="shared" si="46"/>
        <v>3</v>
      </c>
      <c r="AE82" s="990">
        <f t="shared" si="47"/>
        <v>3</v>
      </c>
      <c r="AF82" s="988">
        <f t="shared" si="48"/>
        <v>0</v>
      </c>
      <c r="AG82" s="989">
        <f t="shared" si="49"/>
        <v>2</v>
      </c>
      <c r="AH82" s="990">
        <f t="shared" si="50"/>
        <v>2</v>
      </c>
      <c r="AI82" s="988">
        <f t="shared" si="51"/>
        <v>0</v>
      </c>
      <c r="AJ82" s="989">
        <f t="shared" si="52"/>
        <v>0</v>
      </c>
      <c r="AK82" s="990">
        <f t="shared" si="53"/>
        <v>0</v>
      </c>
      <c r="AL82" s="41"/>
    </row>
    <row r="83" spans="1:38" s="500" customFormat="1" ht="12.95" customHeight="1" x14ac:dyDescent="0.2">
      <c r="A83" s="991" t="s">
        <v>83</v>
      </c>
      <c r="B83" s="964" t="s">
        <v>117</v>
      </c>
      <c r="C83" s="965">
        <v>1</v>
      </c>
      <c r="D83" s="984">
        <f t="shared" si="36"/>
        <v>1</v>
      </c>
      <c r="E83" s="964" t="s">
        <v>117</v>
      </c>
      <c r="F83" s="965">
        <v>1</v>
      </c>
      <c r="G83" s="985">
        <f t="shared" si="37"/>
        <v>1</v>
      </c>
      <c r="H83" s="986" t="s">
        <v>117</v>
      </c>
      <c r="I83" s="965" t="s">
        <v>117</v>
      </c>
      <c r="J83" s="987">
        <f t="shared" si="38"/>
        <v>0</v>
      </c>
      <c r="K83" s="965">
        <v>2</v>
      </c>
      <c r="L83" s="965">
        <v>4</v>
      </c>
      <c r="M83" s="984">
        <f t="shared" si="39"/>
        <v>6</v>
      </c>
      <c r="N83" s="964" t="s">
        <v>117</v>
      </c>
      <c r="O83" s="965">
        <v>1</v>
      </c>
      <c r="P83" s="985">
        <f t="shared" si="40"/>
        <v>1</v>
      </c>
      <c r="Q83" s="986" t="s">
        <v>117</v>
      </c>
      <c r="R83" s="965" t="s">
        <v>117</v>
      </c>
      <c r="S83" s="987">
        <f t="shared" si="41"/>
        <v>0</v>
      </c>
      <c r="T83" s="965">
        <v>2</v>
      </c>
      <c r="U83" s="965">
        <v>1</v>
      </c>
      <c r="V83" s="984">
        <f t="shared" si="42"/>
        <v>3</v>
      </c>
      <c r="W83" s="964" t="s">
        <v>117</v>
      </c>
      <c r="X83" s="965" t="s">
        <v>117</v>
      </c>
      <c r="Y83" s="985">
        <f t="shared" si="43"/>
        <v>0</v>
      </c>
      <c r="Z83" s="986" t="s">
        <v>117</v>
      </c>
      <c r="AA83" s="965" t="s">
        <v>117</v>
      </c>
      <c r="AB83" s="987">
        <f t="shared" si="44"/>
        <v>0</v>
      </c>
      <c r="AC83" s="988">
        <f t="shared" si="45"/>
        <v>4</v>
      </c>
      <c r="AD83" s="989">
        <f t="shared" si="46"/>
        <v>6</v>
      </c>
      <c r="AE83" s="990">
        <f t="shared" si="47"/>
        <v>10</v>
      </c>
      <c r="AF83" s="988">
        <f t="shared" si="48"/>
        <v>0</v>
      </c>
      <c r="AG83" s="989">
        <f t="shared" si="49"/>
        <v>2</v>
      </c>
      <c r="AH83" s="990">
        <f t="shared" si="50"/>
        <v>2</v>
      </c>
      <c r="AI83" s="988">
        <f t="shared" si="51"/>
        <v>0</v>
      </c>
      <c r="AJ83" s="989">
        <f t="shared" si="52"/>
        <v>0</v>
      </c>
      <c r="AK83" s="990">
        <f t="shared" si="53"/>
        <v>0</v>
      </c>
      <c r="AL83" s="41"/>
    </row>
    <row r="84" spans="1:38" s="500" customFormat="1" ht="12.95" customHeight="1" x14ac:dyDescent="0.2">
      <c r="A84" s="991" t="s">
        <v>85</v>
      </c>
      <c r="B84" s="986" t="s">
        <v>117</v>
      </c>
      <c r="C84" s="965" t="s">
        <v>117</v>
      </c>
      <c r="D84" s="984">
        <f t="shared" si="36"/>
        <v>0</v>
      </c>
      <c r="E84" s="964" t="s">
        <v>117</v>
      </c>
      <c r="F84" s="965" t="s">
        <v>117</v>
      </c>
      <c r="G84" s="985">
        <f t="shared" si="37"/>
        <v>0</v>
      </c>
      <c r="H84" s="986" t="s">
        <v>117</v>
      </c>
      <c r="I84" s="965" t="s">
        <v>117</v>
      </c>
      <c r="J84" s="987">
        <f t="shared" si="38"/>
        <v>0</v>
      </c>
      <c r="K84" s="965">
        <v>1</v>
      </c>
      <c r="L84" s="965">
        <v>1</v>
      </c>
      <c r="M84" s="984">
        <f t="shared" si="39"/>
        <v>2</v>
      </c>
      <c r="N84" s="964" t="s">
        <v>117</v>
      </c>
      <c r="O84" s="965">
        <v>1</v>
      </c>
      <c r="P84" s="985">
        <f t="shared" si="40"/>
        <v>1</v>
      </c>
      <c r="Q84" s="986" t="s">
        <v>117</v>
      </c>
      <c r="R84" s="965" t="s">
        <v>117</v>
      </c>
      <c r="S84" s="987">
        <f t="shared" si="41"/>
        <v>0</v>
      </c>
      <c r="T84" s="965" t="s">
        <v>117</v>
      </c>
      <c r="U84" s="965" t="s">
        <v>117</v>
      </c>
      <c r="V84" s="984">
        <f t="shared" si="42"/>
        <v>0</v>
      </c>
      <c r="W84" s="964" t="s">
        <v>117</v>
      </c>
      <c r="X84" s="965" t="s">
        <v>117</v>
      </c>
      <c r="Y84" s="985">
        <f t="shared" si="43"/>
        <v>0</v>
      </c>
      <c r="Z84" s="986" t="s">
        <v>117</v>
      </c>
      <c r="AA84" s="965" t="s">
        <v>117</v>
      </c>
      <c r="AB84" s="987">
        <f t="shared" si="44"/>
        <v>0</v>
      </c>
      <c r="AC84" s="988">
        <f t="shared" si="45"/>
        <v>1</v>
      </c>
      <c r="AD84" s="989">
        <f t="shared" si="46"/>
        <v>1</v>
      </c>
      <c r="AE84" s="990">
        <f t="shared" si="47"/>
        <v>2</v>
      </c>
      <c r="AF84" s="988">
        <f t="shared" si="48"/>
        <v>0</v>
      </c>
      <c r="AG84" s="989">
        <f t="shared" si="49"/>
        <v>1</v>
      </c>
      <c r="AH84" s="990">
        <f t="shared" si="50"/>
        <v>1</v>
      </c>
      <c r="AI84" s="988">
        <f t="shared" si="51"/>
        <v>0</v>
      </c>
      <c r="AJ84" s="989">
        <f t="shared" si="52"/>
        <v>0</v>
      </c>
      <c r="AK84" s="990">
        <f t="shared" si="53"/>
        <v>0</v>
      </c>
      <c r="AL84" s="41"/>
    </row>
    <row r="85" spans="1:38" s="500" customFormat="1" ht="12.95" customHeight="1" x14ac:dyDescent="0.2">
      <c r="A85" s="991" t="s">
        <v>86</v>
      </c>
      <c r="B85" s="965" t="s">
        <v>117</v>
      </c>
      <c r="C85" s="965">
        <v>1</v>
      </c>
      <c r="D85" s="984">
        <f t="shared" si="36"/>
        <v>1</v>
      </c>
      <c r="E85" s="964" t="s">
        <v>117</v>
      </c>
      <c r="F85" s="965">
        <v>1</v>
      </c>
      <c r="G85" s="985">
        <f t="shared" si="37"/>
        <v>1</v>
      </c>
      <c r="H85" s="986" t="s">
        <v>117</v>
      </c>
      <c r="I85" s="965">
        <v>1</v>
      </c>
      <c r="J85" s="987">
        <f t="shared" si="38"/>
        <v>1</v>
      </c>
      <c r="K85" s="965">
        <v>1</v>
      </c>
      <c r="L85" s="965">
        <v>3</v>
      </c>
      <c r="M85" s="984">
        <f t="shared" si="39"/>
        <v>4</v>
      </c>
      <c r="N85" s="964" t="s">
        <v>117</v>
      </c>
      <c r="O85" s="965" t="s">
        <v>117</v>
      </c>
      <c r="P85" s="985">
        <f t="shared" si="40"/>
        <v>0</v>
      </c>
      <c r="Q85" s="986" t="s">
        <v>117</v>
      </c>
      <c r="R85" s="965" t="s">
        <v>117</v>
      </c>
      <c r="S85" s="987">
        <f t="shared" si="41"/>
        <v>0</v>
      </c>
      <c r="T85" s="965">
        <v>2</v>
      </c>
      <c r="U85" s="965">
        <v>1</v>
      </c>
      <c r="V85" s="984">
        <f t="shared" si="42"/>
        <v>3</v>
      </c>
      <c r="W85" s="964" t="s">
        <v>117</v>
      </c>
      <c r="X85" s="965">
        <v>1</v>
      </c>
      <c r="Y85" s="985">
        <f t="shared" si="43"/>
        <v>1</v>
      </c>
      <c r="Z85" s="986" t="s">
        <v>117</v>
      </c>
      <c r="AA85" s="965" t="s">
        <v>117</v>
      </c>
      <c r="AB85" s="987">
        <f t="shared" si="44"/>
        <v>0</v>
      </c>
      <c r="AC85" s="988">
        <f t="shared" si="45"/>
        <v>3</v>
      </c>
      <c r="AD85" s="989">
        <f t="shared" si="46"/>
        <v>5</v>
      </c>
      <c r="AE85" s="990">
        <f t="shared" si="47"/>
        <v>8</v>
      </c>
      <c r="AF85" s="988">
        <f t="shared" si="48"/>
        <v>0</v>
      </c>
      <c r="AG85" s="989">
        <f t="shared" si="49"/>
        <v>2</v>
      </c>
      <c r="AH85" s="990">
        <f t="shared" si="50"/>
        <v>2</v>
      </c>
      <c r="AI85" s="988">
        <f t="shared" si="51"/>
        <v>0</v>
      </c>
      <c r="AJ85" s="989">
        <f t="shared" si="52"/>
        <v>1</v>
      </c>
      <c r="AK85" s="990">
        <f t="shared" si="53"/>
        <v>1</v>
      </c>
      <c r="AL85" s="41"/>
    </row>
    <row r="86" spans="1:38" s="500" customFormat="1" ht="12.95" customHeight="1" x14ac:dyDescent="0.2">
      <c r="A86" s="991" t="s">
        <v>274</v>
      </c>
      <c r="B86" s="965">
        <v>2</v>
      </c>
      <c r="C86" s="965">
        <v>12</v>
      </c>
      <c r="D86" s="984">
        <f t="shared" si="36"/>
        <v>14</v>
      </c>
      <c r="E86" s="964">
        <v>2</v>
      </c>
      <c r="F86" s="965">
        <v>1</v>
      </c>
      <c r="G86" s="985">
        <f t="shared" si="37"/>
        <v>3</v>
      </c>
      <c r="H86" s="986" t="s">
        <v>117</v>
      </c>
      <c r="I86" s="965">
        <v>3</v>
      </c>
      <c r="J86" s="987">
        <f t="shared" si="38"/>
        <v>3</v>
      </c>
      <c r="K86" s="965" t="s">
        <v>117</v>
      </c>
      <c r="L86" s="965" t="s">
        <v>117</v>
      </c>
      <c r="M86" s="984">
        <f t="shared" si="39"/>
        <v>0</v>
      </c>
      <c r="N86" s="964" t="s">
        <v>117</v>
      </c>
      <c r="O86" s="965" t="s">
        <v>117</v>
      </c>
      <c r="P86" s="985">
        <f t="shared" si="40"/>
        <v>0</v>
      </c>
      <c r="Q86" s="986" t="s">
        <v>117</v>
      </c>
      <c r="R86" s="965" t="s">
        <v>117</v>
      </c>
      <c r="S86" s="987">
        <f t="shared" si="41"/>
        <v>0</v>
      </c>
      <c r="T86" s="965" t="s">
        <v>117</v>
      </c>
      <c r="U86" s="965" t="s">
        <v>117</v>
      </c>
      <c r="V86" s="984">
        <f t="shared" si="42"/>
        <v>0</v>
      </c>
      <c r="W86" s="964" t="s">
        <v>117</v>
      </c>
      <c r="X86" s="965" t="s">
        <v>117</v>
      </c>
      <c r="Y86" s="985">
        <f t="shared" si="43"/>
        <v>0</v>
      </c>
      <c r="Z86" s="986" t="s">
        <v>117</v>
      </c>
      <c r="AA86" s="965" t="s">
        <v>117</v>
      </c>
      <c r="AB86" s="987">
        <f t="shared" si="44"/>
        <v>0</v>
      </c>
      <c r="AC86" s="988">
        <f t="shared" si="45"/>
        <v>2</v>
      </c>
      <c r="AD86" s="989">
        <f t="shared" si="46"/>
        <v>12</v>
      </c>
      <c r="AE86" s="990">
        <f t="shared" si="47"/>
        <v>14</v>
      </c>
      <c r="AF86" s="988">
        <f t="shared" si="48"/>
        <v>2</v>
      </c>
      <c r="AG86" s="989">
        <f t="shared" si="49"/>
        <v>1</v>
      </c>
      <c r="AH86" s="990">
        <f t="shared" si="50"/>
        <v>3</v>
      </c>
      <c r="AI86" s="988">
        <f t="shared" si="51"/>
        <v>0</v>
      </c>
      <c r="AJ86" s="989">
        <f t="shared" si="52"/>
        <v>3</v>
      </c>
      <c r="AK86" s="990">
        <f t="shared" si="53"/>
        <v>3</v>
      </c>
      <c r="AL86" s="41"/>
    </row>
    <row r="87" spans="1:38" s="500" customFormat="1" ht="12.95" customHeight="1" x14ac:dyDescent="0.2">
      <c r="A87" s="991" t="s">
        <v>87</v>
      </c>
      <c r="B87" s="965" t="s">
        <v>117</v>
      </c>
      <c r="C87" s="965" t="s">
        <v>117</v>
      </c>
      <c r="D87" s="984">
        <f t="shared" si="36"/>
        <v>0</v>
      </c>
      <c r="E87" s="964" t="s">
        <v>117</v>
      </c>
      <c r="F87" s="965" t="s">
        <v>117</v>
      </c>
      <c r="G87" s="985">
        <f t="shared" si="37"/>
        <v>0</v>
      </c>
      <c r="H87" s="986" t="s">
        <v>117</v>
      </c>
      <c r="I87" s="965" t="s">
        <v>117</v>
      </c>
      <c r="J87" s="987">
        <f t="shared" si="38"/>
        <v>0</v>
      </c>
      <c r="K87" s="965">
        <v>11</v>
      </c>
      <c r="L87" s="965">
        <v>19</v>
      </c>
      <c r="M87" s="984">
        <f t="shared" si="39"/>
        <v>30</v>
      </c>
      <c r="N87" s="964" t="s">
        <v>117</v>
      </c>
      <c r="O87" s="965">
        <v>2</v>
      </c>
      <c r="P87" s="985">
        <f t="shared" si="40"/>
        <v>2</v>
      </c>
      <c r="Q87" s="986" t="s">
        <v>117</v>
      </c>
      <c r="R87" s="965" t="s">
        <v>117</v>
      </c>
      <c r="S87" s="987">
        <f t="shared" si="41"/>
        <v>0</v>
      </c>
      <c r="T87" s="965" t="s">
        <v>117</v>
      </c>
      <c r="U87" s="965">
        <v>12</v>
      </c>
      <c r="V87" s="984">
        <f t="shared" si="42"/>
        <v>12</v>
      </c>
      <c r="W87" s="964">
        <v>1</v>
      </c>
      <c r="X87" s="965">
        <v>1</v>
      </c>
      <c r="Y87" s="985">
        <f t="shared" si="43"/>
        <v>2</v>
      </c>
      <c r="Z87" s="986">
        <v>1</v>
      </c>
      <c r="AA87" s="965">
        <v>3</v>
      </c>
      <c r="AB87" s="987">
        <f t="shared" si="44"/>
        <v>4</v>
      </c>
      <c r="AC87" s="988">
        <f t="shared" si="45"/>
        <v>11</v>
      </c>
      <c r="AD87" s="989">
        <f t="shared" si="46"/>
        <v>31</v>
      </c>
      <c r="AE87" s="990">
        <f t="shared" si="47"/>
        <v>42</v>
      </c>
      <c r="AF87" s="988">
        <f t="shared" si="48"/>
        <v>1</v>
      </c>
      <c r="AG87" s="989">
        <f t="shared" si="49"/>
        <v>3</v>
      </c>
      <c r="AH87" s="990">
        <f t="shared" si="50"/>
        <v>4</v>
      </c>
      <c r="AI87" s="988">
        <f t="shared" si="51"/>
        <v>1</v>
      </c>
      <c r="AJ87" s="989">
        <f t="shared" si="52"/>
        <v>3</v>
      </c>
      <c r="AK87" s="990">
        <f t="shared" si="53"/>
        <v>4</v>
      </c>
      <c r="AL87" s="41"/>
    </row>
    <row r="88" spans="1:38" s="500" customFormat="1" ht="12.95" customHeight="1" x14ac:dyDescent="0.2">
      <c r="A88" s="991" t="s">
        <v>88</v>
      </c>
      <c r="B88" s="965" t="s">
        <v>117</v>
      </c>
      <c r="C88" s="965" t="s">
        <v>117</v>
      </c>
      <c r="D88" s="984">
        <f t="shared" si="36"/>
        <v>0</v>
      </c>
      <c r="E88" s="964" t="s">
        <v>117</v>
      </c>
      <c r="F88" s="965" t="s">
        <v>117</v>
      </c>
      <c r="G88" s="985">
        <f t="shared" si="37"/>
        <v>0</v>
      </c>
      <c r="H88" s="986" t="s">
        <v>117</v>
      </c>
      <c r="I88" s="965" t="s">
        <v>117</v>
      </c>
      <c r="J88" s="987">
        <f t="shared" si="38"/>
        <v>0</v>
      </c>
      <c r="K88" s="965" t="s">
        <v>117</v>
      </c>
      <c r="L88" s="965">
        <v>1</v>
      </c>
      <c r="M88" s="984">
        <f t="shared" si="39"/>
        <v>1</v>
      </c>
      <c r="N88" s="964" t="s">
        <v>117</v>
      </c>
      <c r="O88" s="965" t="s">
        <v>117</v>
      </c>
      <c r="P88" s="985">
        <f t="shared" si="40"/>
        <v>0</v>
      </c>
      <c r="Q88" s="986" t="s">
        <v>117</v>
      </c>
      <c r="R88" s="965" t="s">
        <v>117</v>
      </c>
      <c r="S88" s="987">
        <f t="shared" si="41"/>
        <v>0</v>
      </c>
      <c r="T88" s="965" t="s">
        <v>117</v>
      </c>
      <c r="U88" s="965" t="s">
        <v>117</v>
      </c>
      <c r="V88" s="984">
        <f t="shared" si="42"/>
        <v>0</v>
      </c>
      <c r="W88" s="964" t="s">
        <v>117</v>
      </c>
      <c r="X88" s="965" t="s">
        <v>117</v>
      </c>
      <c r="Y88" s="985">
        <f t="shared" si="43"/>
        <v>0</v>
      </c>
      <c r="Z88" s="986" t="s">
        <v>117</v>
      </c>
      <c r="AA88" s="965" t="s">
        <v>117</v>
      </c>
      <c r="AB88" s="987">
        <f t="shared" si="44"/>
        <v>0</v>
      </c>
      <c r="AC88" s="988">
        <f t="shared" si="45"/>
        <v>0</v>
      </c>
      <c r="AD88" s="989">
        <f t="shared" si="46"/>
        <v>1</v>
      </c>
      <c r="AE88" s="990">
        <f t="shared" si="47"/>
        <v>1</v>
      </c>
      <c r="AF88" s="988">
        <f t="shared" si="48"/>
        <v>0</v>
      </c>
      <c r="AG88" s="989">
        <f t="shared" si="49"/>
        <v>0</v>
      </c>
      <c r="AH88" s="990">
        <f t="shared" si="50"/>
        <v>0</v>
      </c>
      <c r="AI88" s="988">
        <f t="shared" si="51"/>
        <v>0</v>
      </c>
      <c r="AJ88" s="989">
        <f t="shared" si="52"/>
        <v>0</v>
      </c>
      <c r="AK88" s="990">
        <f t="shared" si="53"/>
        <v>0</v>
      </c>
      <c r="AL88" s="41"/>
    </row>
    <row r="89" spans="1:38" s="500" customFormat="1" ht="12.95" customHeight="1" x14ac:dyDescent="0.2">
      <c r="A89" s="991" t="s">
        <v>89</v>
      </c>
      <c r="B89" s="993">
        <v>1</v>
      </c>
      <c r="C89" s="993">
        <v>8</v>
      </c>
      <c r="D89" s="984">
        <f t="shared" si="36"/>
        <v>9</v>
      </c>
      <c r="E89" s="992">
        <v>1</v>
      </c>
      <c r="F89" s="993">
        <v>1</v>
      </c>
      <c r="G89" s="985">
        <f t="shared" si="37"/>
        <v>2</v>
      </c>
      <c r="H89" s="994" t="s">
        <v>117</v>
      </c>
      <c r="I89" s="993">
        <v>1</v>
      </c>
      <c r="J89" s="987">
        <f t="shared" si="38"/>
        <v>1</v>
      </c>
      <c r="K89" s="965">
        <v>4</v>
      </c>
      <c r="L89" s="965">
        <v>7</v>
      </c>
      <c r="M89" s="984">
        <f t="shared" si="39"/>
        <v>11</v>
      </c>
      <c r="N89" s="964" t="s">
        <v>117</v>
      </c>
      <c r="O89" s="965" t="s">
        <v>117</v>
      </c>
      <c r="P89" s="985">
        <f t="shared" si="40"/>
        <v>0</v>
      </c>
      <c r="Q89" s="986" t="s">
        <v>117</v>
      </c>
      <c r="R89" s="965">
        <v>1</v>
      </c>
      <c r="S89" s="987">
        <f t="shared" si="41"/>
        <v>1</v>
      </c>
      <c r="T89" s="965">
        <v>2</v>
      </c>
      <c r="U89" s="965">
        <v>7</v>
      </c>
      <c r="V89" s="984">
        <f t="shared" si="42"/>
        <v>9</v>
      </c>
      <c r="W89" s="964" t="s">
        <v>117</v>
      </c>
      <c r="X89" s="965">
        <v>2</v>
      </c>
      <c r="Y89" s="985">
        <f t="shared" si="43"/>
        <v>2</v>
      </c>
      <c r="Z89" s="986" t="s">
        <v>117</v>
      </c>
      <c r="AA89" s="965" t="s">
        <v>117</v>
      </c>
      <c r="AB89" s="987">
        <f t="shared" si="44"/>
        <v>0</v>
      </c>
      <c r="AC89" s="988">
        <f t="shared" si="45"/>
        <v>7</v>
      </c>
      <c r="AD89" s="989">
        <f t="shared" si="46"/>
        <v>22</v>
      </c>
      <c r="AE89" s="990">
        <f t="shared" si="47"/>
        <v>29</v>
      </c>
      <c r="AF89" s="988">
        <f t="shared" si="48"/>
        <v>1</v>
      </c>
      <c r="AG89" s="989">
        <f t="shared" si="49"/>
        <v>3</v>
      </c>
      <c r="AH89" s="990">
        <f t="shared" si="50"/>
        <v>4</v>
      </c>
      <c r="AI89" s="988">
        <f t="shared" si="51"/>
        <v>0</v>
      </c>
      <c r="AJ89" s="989">
        <f t="shared" si="52"/>
        <v>2</v>
      </c>
      <c r="AK89" s="990">
        <f t="shared" si="53"/>
        <v>2</v>
      </c>
      <c r="AL89" s="41"/>
    </row>
    <row r="90" spans="1:38" s="500" customFormat="1" ht="12.95" customHeight="1" x14ac:dyDescent="0.2">
      <c r="A90" s="991" t="s">
        <v>90</v>
      </c>
      <c r="B90" s="993" t="s">
        <v>117</v>
      </c>
      <c r="C90" s="993">
        <v>3</v>
      </c>
      <c r="D90" s="984">
        <f t="shared" si="36"/>
        <v>3</v>
      </c>
      <c r="E90" s="992" t="s">
        <v>117</v>
      </c>
      <c r="F90" s="993" t="s">
        <v>117</v>
      </c>
      <c r="G90" s="985">
        <f t="shared" si="37"/>
        <v>0</v>
      </c>
      <c r="H90" s="994" t="s">
        <v>117</v>
      </c>
      <c r="I90" s="993" t="s">
        <v>117</v>
      </c>
      <c r="J90" s="987">
        <f t="shared" si="38"/>
        <v>0</v>
      </c>
      <c r="K90" s="965" t="s">
        <v>117</v>
      </c>
      <c r="L90" s="965" t="s">
        <v>117</v>
      </c>
      <c r="M90" s="984">
        <f t="shared" si="39"/>
        <v>0</v>
      </c>
      <c r="N90" s="964" t="s">
        <v>117</v>
      </c>
      <c r="O90" s="965" t="s">
        <v>117</v>
      </c>
      <c r="P90" s="985">
        <f t="shared" si="40"/>
        <v>0</v>
      </c>
      <c r="Q90" s="986" t="s">
        <v>117</v>
      </c>
      <c r="R90" s="965" t="s">
        <v>117</v>
      </c>
      <c r="S90" s="987">
        <f t="shared" si="41"/>
        <v>0</v>
      </c>
      <c r="T90" s="965" t="s">
        <v>117</v>
      </c>
      <c r="U90" s="965">
        <v>2</v>
      </c>
      <c r="V90" s="984">
        <f t="shared" si="42"/>
        <v>2</v>
      </c>
      <c r="W90" s="964" t="s">
        <v>117</v>
      </c>
      <c r="X90" s="965" t="s">
        <v>117</v>
      </c>
      <c r="Y90" s="985">
        <f t="shared" si="43"/>
        <v>0</v>
      </c>
      <c r="Z90" s="986" t="s">
        <v>117</v>
      </c>
      <c r="AA90" s="965" t="s">
        <v>117</v>
      </c>
      <c r="AB90" s="987">
        <f t="shared" si="44"/>
        <v>0</v>
      </c>
      <c r="AC90" s="988">
        <f t="shared" si="45"/>
        <v>0</v>
      </c>
      <c r="AD90" s="989">
        <f t="shared" si="46"/>
        <v>5</v>
      </c>
      <c r="AE90" s="990">
        <f t="shared" si="47"/>
        <v>5</v>
      </c>
      <c r="AF90" s="988">
        <f t="shared" si="48"/>
        <v>0</v>
      </c>
      <c r="AG90" s="989">
        <f t="shared" si="49"/>
        <v>0</v>
      </c>
      <c r="AH90" s="990">
        <f t="shared" si="50"/>
        <v>0</v>
      </c>
      <c r="AI90" s="988">
        <f t="shared" si="51"/>
        <v>0</v>
      </c>
      <c r="AJ90" s="989">
        <f t="shared" si="52"/>
        <v>0</v>
      </c>
      <c r="AK90" s="990">
        <f t="shared" si="53"/>
        <v>0</v>
      </c>
      <c r="AL90" s="41"/>
    </row>
    <row r="91" spans="1:38" x14ac:dyDescent="0.2">
      <c r="A91" s="991" t="s">
        <v>91</v>
      </c>
      <c r="B91" s="965">
        <v>2</v>
      </c>
      <c r="C91" s="965">
        <v>1</v>
      </c>
      <c r="D91" s="984">
        <f t="shared" si="36"/>
        <v>3</v>
      </c>
      <c r="E91" s="964" t="s">
        <v>117</v>
      </c>
      <c r="F91" s="965" t="s">
        <v>117</v>
      </c>
      <c r="G91" s="985">
        <f t="shared" si="37"/>
        <v>0</v>
      </c>
      <c r="H91" s="986">
        <v>1</v>
      </c>
      <c r="I91" s="965">
        <v>1</v>
      </c>
      <c r="J91" s="987">
        <f t="shared" si="38"/>
        <v>2</v>
      </c>
      <c r="K91" s="965">
        <v>4</v>
      </c>
      <c r="L91" s="965">
        <v>2</v>
      </c>
      <c r="M91" s="984">
        <f t="shared" si="39"/>
        <v>6</v>
      </c>
      <c r="N91" s="964" t="s">
        <v>117</v>
      </c>
      <c r="O91" s="965">
        <v>1</v>
      </c>
      <c r="P91" s="985">
        <f t="shared" si="40"/>
        <v>1</v>
      </c>
      <c r="Q91" s="986" t="s">
        <v>117</v>
      </c>
      <c r="R91" s="965" t="s">
        <v>117</v>
      </c>
      <c r="S91" s="987">
        <f t="shared" si="41"/>
        <v>0</v>
      </c>
      <c r="T91" s="965">
        <v>5</v>
      </c>
      <c r="U91" s="965">
        <v>3</v>
      </c>
      <c r="V91" s="984">
        <f t="shared" si="42"/>
        <v>8</v>
      </c>
      <c r="W91" s="964" t="s">
        <v>117</v>
      </c>
      <c r="X91" s="965" t="s">
        <v>117</v>
      </c>
      <c r="Y91" s="985">
        <f t="shared" si="43"/>
        <v>0</v>
      </c>
      <c r="Z91" s="986" t="s">
        <v>117</v>
      </c>
      <c r="AA91" s="965" t="s">
        <v>117</v>
      </c>
      <c r="AB91" s="987">
        <f t="shared" si="44"/>
        <v>0</v>
      </c>
      <c r="AC91" s="988">
        <f t="shared" si="45"/>
        <v>11</v>
      </c>
      <c r="AD91" s="989">
        <f t="shared" si="46"/>
        <v>6</v>
      </c>
      <c r="AE91" s="990">
        <f t="shared" si="47"/>
        <v>17</v>
      </c>
      <c r="AF91" s="988">
        <f t="shared" si="48"/>
        <v>0</v>
      </c>
      <c r="AG91" s="989">
        <f t="shared" si="49"/>
        <v>1</v>
      </c>
      <c r="AH91" s="990">
        <f t="shared" si="50"/>
        <v>1</v>
      </c>
      <c r="AI91" s="988">
        <f t="shared" si="51"/>
        <v>1</v>
      </c>
      <c r="AJ91" s="989">
        <f t="shared" si="52"/>
        <v>1</v>
      </c>
      <c r="AK91" s="990">
        <f t="shared" si="53"/>
        <v>2</v>
      </c>
    </row>
    <row r="92" spans="1:38" x14ac:dyDescent="0.2">
      <c r="A92" s="991" t="s">
        <v>92</v>
      </c>
      <c r="B92" s="986">
        <v>1</v>
      </c>
      <c r="C92" s="965" t="s">
        <v>117</v>
      </c>
      <c r="D92" s="984">
        <f t="shared" si="36"/>
        <v>1</v>
      </c>
      <c r="E92" s="995" t="s">
        <v>117</v>
      </c>
      <c r="F92" s="996" t="s">
        <v>117</v>
      </c>
      <c r="G92" s="985">
        <f t="shared" si="37"/>
        <v>0</v>
      </c>
      <c r="H92" s="986" t="s">
        <v>117</v>
      </c>
      <c r="I92" s="965" t="s">
        <v>117</v>
      </c>
      <c r="J92" s="987">
        <f t="shared" si="38"/>
        <v>0</v>
      </c>
      <c r="K92" s="965">
        <v>1</v>
      </c>
      <c r="L92" s="965">
        <v>3</v>
      </c>
      <c r="M92" s="984">
        <f t="shared" si="39"/>
        <v>4</v>
      </c>
      <c r="N92" s="964">
        <v>1</v>
      </c>
      <c r="O92" s="965" t="s">
        <v>117</v>
      </c>
      <c r="P92" s="985">
        <f t="shared" si="40"/>
        <v>1</v>
      </c>
      <c r="Q92" s="986" t="s">
        <v>117</v>
      </c>
      <c r="R92" s="965" t="s">
        <v>117</v>
      </c>
      <c r="S92" s="987">
        <f t="shared" si="41"/>
        <v>0</v>
      </c>
      <c r="T92" s="965" t="s">
        <v>117</v>
      </c>
      <c r="U92" s="965">
        <v>1</v>
      </c>
      <c r="V92" s="984">
        <f t="shared" si="42"/>
        <v>1</v>
      </c>
      <c r="W92" s="964" t="s">
        <v>117</v>
      </c>
      <c r="X92" s="965" t="s">
        <v>117</v>
      </c>
      <c r="Y92" s="985">
        <f t="shared" si="43"/>
        <v>0</v>
      </c>
      <c r="Z92" s="986">
        <v>1</v>
      </c>
      <c r="AA92" s="965" t="s">
        <v>117</v>
      </c>
      <c r="AB92" s="987">
        <f t="shared" si="44"/>
        <v>1</v>
      </c>
      <c r="AC92" s="988">
        <f t="shared" si="45"/>
        <v>2</v>
      </c>
      <c r="AD92" s="989">
        <f t="shared" si="46"/>
        <v>4</v>
      </c>
      <c r="AE92" s="990">
        <f t="shared" si="47"/>
        <v>6</v>
      </c>
      <c r="AF92" s="988">
        <f t="shared" si="48"/>
        <v>1</v>
      </c>
      <c r="AG92" s="989">
        <f t="shared" si="49"/>
        <v>0</v>
      </c>
      <c r="AH92" s="990">
        <f t="shared" si="50"/>
        <v>1</v>
      </c>
      <c r="AI92" s="988">
        <f t="shared" si="51"/>
        <v>1</v>
      </c>
      <c r="AJ92" s="989">
        <f t="shared" si="52"/>
        <v>0</v>
      </c>
      <c r="AK92" s="990">
        <f t="shared" si="53"/>
        <v>1</v>
      </c>
    </row>
    <row r="93" spans="1:38" x14ac:dyDescent="0.2">
      <c r="A93" s="991" t="s">
        <v>93</v>
      </c>
      <c r="B93" s="986" t="s">
        <v>117</v>
      </c>
      <c r="C93" s="965" t="s">
        <v>117</v>
      </c>
      <c r="D93" s="984">
        <f t="shared" si="36"/>
        <v>0</v>
      </c>
      <c r="E93" s="995" t="s">
        <v>117</v>
      </c>
      <c r="F93" s="996" t="s">
        <v>117</v>
      </c>
      <c r="G93" s="985">
        <f t="shared" si="37"/>
        <v>0</v>
      </c>
      <c r="H93" s="986" t="s">
        <v>117</v>
      </c>
      <c r="I93" s="965" t="s">
        <v>117</v>
      </c>
      <c r="J93" s="987">
        <f t="shared" si="38"/>
        <v>0</v>
      </c>
      <c r="K93" s="965" t="s">
        <v>117</v>
      </c>
      <c r="L93" s="965" t="s">
        <v>117</v>
      </c>
      <c r="M93" s="984">
        <f t="shared" si="39"/>
        <v>0</v>
      </c>
      <c r="N93" s="964" t="s">
        <v>117</v>
      </c>
      <c r="O93" s="965" t="s">
        <v>117</v>
      </c>
      <c r="P93" s="985">
        <f t="shared" si="40"/>
        <v>0</v>
      </c>
      <c r="Q93" s="986" t="s">
        <v>117</v>
      </c>
      <c r="R93" s="965" t="s">
        <v>117</v>
      </c>
      <c r="S93" s="987">
        <f t="shared" si="41"/>
        <v>0</v>
      </c>
      <c r="T93" s="965" t="s">
        <v>117</v>
      </c>
      <c r="U93" s="965" t="s">
        <v>117</v>
      </c>
      <c r="V93" s="984">
        <f t="shared" si="42"/>
        <v>0</v>
      </c>
      <c r="W93" s="964" t="s">
        <v>117</v>
      </c>
      <c r="X93" s="965" t="s">
        <v>117</v>
      </c>
      <c r="Y93" s="985">
        <f t="shared" si="43"/>
        <v>0</v>
      </c>
      <c r="Z93" s="986" t="s">
        <v>117</v>
      </c>
      <c r="AA93" s="965">
        <v>1</v>
      </c>
      <c r="AB93" s="987">
        <f t="shared" si="44"/>
        <v>1</v>
      </c>
      <c r="AC93" s="988">
        <f t="shared" si="45"/>
        <v>0</v>
      </c>
      <c r="AD93" s="989">
        <f t="shared" si="46"/>
        <v>0</v>
      </c>
      <c r="AE93" s="990">
        <f t="shared" si="47"/>
        <v>0</v>
      </c>
      <c r="AF93" s="988">
        <f t="shared" si="48"/>
        <v>0</v>
      </c>
      <c r="AG93" s="989">
        <f t="shared" si="49"/>
        <v>0</v>
      </c>
      <c r="AH93" s="990">
        <f t="shared" si="50"/>
        <v>0</v>
      </c>
      <c r="AI93" s="988">
        <f t="shared" si="51"/>
        <v>0</v>
      </c>
      <c r="AJ93" s="989">
        <f t="shared" si="52"/>
        <v>1</v>
      </c>
      <c r="AK93" s="990">
        <f t="shared" si="53"/>
        <v>1</v>
      </c>
    </row>
    <row r="94" spans="1:38" x14ac:dyDescent="0.2">
      <c r="A94" s="991" t="s">
        <v>94</v>
      </c>
      <c r="B94" s="986" t="s">
        <v>117</v>
      </c>
      <c r="C94" s="965" t="s">
        <v>117</v>
      </c>
      <c r="D94" s="984">
        <f t="shared" si="36"/>
        <v>0</v>
      </c>
      <c r="E94" s="964" t="s">
        <v>117</v>
      </c>
      <c r="F94" s="965" t="s">
        <v>117</v>
      </c>
      <c r="G94" s="985">
        <f t="shared" si="37"/>
        <v>0</v>
      </c>
      <c r="H94" s="986" t="s">
        <v>117</v>
      </c>
      <c r="I94" s="965" t="s">
        <v>117</v>
      </c>
      <c r="J94" s="987">
        <f t="shared" si="38"/>
        <v>0</v>
      </c>
      <c r="K94" s="965" t="s">
        <v>117</v>
      </c>
      <c r="L94" s="965">
        <v>3</v>
      </c>
      <c r="M94" s="984">
        <f t="shared" si="39"/>
        <v>3</v>
      </c>
      <c r="N94" s="964" t="s">
        <v>117</v>
      </c>
      <c r="O94" s="965" t="s">
        <v>117</v>
      </c>
      <c r="P94" s="985">
        <f t="shared" si="40"/>
        <v>0</v>
      </c>
      <c r="Q94" s="986" t="s">
        <v>117</v>
      </c>
      <c r="R94" s="965">
        <v>1</v>
      </c>
      <c r="S94" s="987">
        <f t="shared" si="41"/>
        <v>1</v>
      </c>
      <c r="T94" s="965" t="s">
        <v>117</v>
      </c>
      <c r="U94" s="965" t="s">
        <v>117</v>
      </c>
      <c r="V94" s="984">
        <f t="shared" si="42"/>
        <v>0</v>
      </c>
      <c r="W94" s="964" t="s">
        <v>117</v>
      </c>
      <c r="X94" s="965" t="s">
        <v>117</v>
      </c>
      <c r="Y94" s="985">
        <f t="shared" si="43"/>
        <v>0</v>
      </c>
      <c r="Z94" s="986" t="s">
        <v>117</v>
      </c>
      <c r="AA94" s="965" t="s">
        <v>117</v>
      </c>
      <c r="AB94" s="987">
        <f t="shared" si="44"/>
        <v>0</v>
      </c>
      <c r="AC94" s="988">
        <f t="shared" si="45"/>
        <v>0</v>
      </c>
      <c r="AD94" s="989">
        <f t="shared" si="46"/>
        <v>3</v>
      </c>
      <c r="AE94" s="990">
        <f t="shared" si="47"/>
        <v>3</v>
      </c>
      <c r="AF94" s="988">
        <f t="shared" si="48"/>
        <v>0</v>
      </c>
      <c r="AG94" s="989">
        <f t="shared" si="49"/>
        <v>0</v>
      </c>
      <c r="AH94" s="990">
        <f t="shared" si="50"/>
        <v>0</v>
      </c>
      <c r="AI94" s="988">
        <f t="shared" si="51"/>
        <v>0</v>
      </c>
      <c r="AJ94" s="989">
        <f t="shared" si="52"/>
        <v>1</v>
      </c>
      <c r="AK94" s="990">
        <f t="shared" si="53"/>
        <v>1</v>
      </c>
    </row>
    <row r="95" spans="1:38" x14ac:dyDescent="0.2">
      <c r="A95" s="991" t="s">
        <v>96</v>
      </c>
      <c r="B95" s="964">
        <v>1</v>
      </c>
      <c r="C95" s="965">
        <v>6</v>
      </c>
      <c r="D95" s="984">
        <f t="shared" si="36"/>
        <v>7</v>
      </c>
      <c r="E95" s="964" t="s">
        <v>117</v>
      </c>
      <c r="F95" s="965">
        <v>1</v>
      </c>
      <c r="G95" s="985">
        <f t="shared" si="37"/>
        <v>1</v>
      </c>
      <c r="H95" s="986" t="s">
        <v>117</v>
      </c>
      <c r="I95" s="965">
        <v>1</v>
      </c>
      <c r="J95" s="987">
        <f t="shared" si="38"/>
        <v>1</v>
      </c>
      <c r="K95" s="965">
        <v>2</v>
      </c>
      <c r="L95" s="965">
        <v>13</v>
      </c>
      <c r="M95" s="984">
        <f t="shared" si="39"/>
        <v>15</v>
      </c>
      <c r="N95" s="964" t="s">
        <v>117</v>
      </c>
      <c r="O95" s="965">
        <v>2</v>
      </c>
      <c r="P95" s="985">
        <f t="shared" si="40"/>
        <v>2</v>
      </c>
      <c r="Q95" s="986">
        <v>1</v>
      </c>
      <c r="R95" s="965">
        <v>6</v>
      </c>
      <c r="S95" s="987">
        <f t="shared" si="41"/>
        <v>7</v>
      </c>
      <c r="T95" s="965">
        <v>1</v>
      </c>
      <c r="U95" s="965">
        <v>6</v>
      </c>
      <c r="V95" s="984">
        <f t="shared" si="42"/>
        <v>7</v>
      </c>
      <c r="W95" s="964" t="s">
        <v>117</v>
      </c>
      <c r="X95" s="965">
        <v>3</v>
      </c>
      <c r="Y95" s="985">
        <f t="shared" si="43"/>
        <v>3</v>
      </c>
      <c r="Z95" s="986" t="s">
        <v>117</v>
      </c>
      <c r="AA95" s="965">
        <v>3</v>
      </c>
      <c r="AB95" s="987">
        <f t="shared" si="44"/>
        <v>3</v>
      </c>
      <c r="AC95" s="988">
        <f t="shared" si="45"/>
        <v>4</v>
      </c>
      <c r="AD95" s="989">
        <f t="shared" si="46"/>
        <v>25</v>
      </c>
      <c r="AE95" s="990">
        <f t="shared" si="47"/>
        <v>29</v>
      </c>
      <c r="AF95" s="988">
        <f t="shared" si="48"/>
        <v>0</v>
      </c>
      <c r="AG95" s="989">
        <f t="shared" si="49"/>
        <v>6</v>
      </c>
      <c r="AH95" s="990">
        <f t="shared" si="50"/>
        <v>6</v>
      </c>
      <c r="AI95" s="988">
        <f t="shared" si="51"/>
        <v>1</v>
      </c>
      <c r="AJ95" s="989">
        <f t="shared" si="52"/>
        <v>10</v>
      </c>
      <c r="AK95" s="990">
        <f t="shared" si="53"/>
        <v>11</v>
      </c>
    </row>
    <row r="96" spans="1:38" x14ac:dyDescent="0.2">
      <c r="A96" s="991" t="s">
        <v>97</v>
      </c>
      <c r="B96" s="965">
        <v>9</v>
      </c>
      <c r="C96" s="965">
        <v>108</v>
      </c>
      <c r="D96" s="984">
        <f t="shared" si="36"/>
        <v>117</v>
      </c>
      <c r="E96" s="964">
        <v>2</v>
      </c>
      <c r="F96" s="965">
        <v>15</v>
      </c>
      <c r="G96" s="985">
        <f t="shared" si="37"/>
        <v>17</v>
      </c>
      <c r="H96" s="986">
        <v>1</v>
      </c>
      <c r="I96" s="965">
        <v>20</v>
      </c>
      <c r="J96" s="987">
        <f t="shared" si="38"/>
        <v>21</v>
      </c>
      <c r="K96" s="965">
        <v>15</v>
      </c>
      <c r="L96" s="965">
        <v>94</v>
      </c>
      <c r="M96" s="984">
        <f t="shared" si="39"/>
        <v>109</v>
      </c>
      <c r="N96" s="964">
        <v>2</v>
      </c>
      <c r="O96" s="965">
        <v>9</v>
      </c>
      <c r="P96" s="985">
        <f t="shared" si="40"/>
        <v>11</v>
      </c>
      <c r="Q96" s="986" t="s">
        <v>117</v>
      </c>
      <c r="R96" s="965">
        <v>13</v>
      </c>
      <c r="S96" s="987">
        <f t="shared" si="41"/>
        <v>13</v>
      </c>
      <c r="T96" s="965">
        <v>21</v>
      </c>
      <c r="U96" s="965">
        <v>74</v>
      </c>
      <c r="V96" s="984">
        <f t="shared" si="42"/>
        <v>95</v>
      </c>
      <c r="W96" s="964">
        <v>3</v>
      </c>
      <c r="X96" s="965">
        <v>6</v>
      </c>
      <c r="Y96" s="985">
        <f t="shared" si="43"/>
        <v>9</v>
      </c>
      <c r="Z96" s="986" t="s">
        <v>117</v>
      </c>
      <c r="AA96" s="965">
        <v>17</v>
      </c>
      <c r="AB96" s="987">
        <f t="shared" si="44"/>
        <v>17</v>
      </c>
      <c r="AC96" s="988">
        <f t="shared" si="45"/>
        <v>45</v>
      </c>
      <c r="AD96" s="989">
        <f t="shared" si="46"/>
        <v>276</v>
      </c>
      <c r="AE96" s="990">
        <f t="shared" si="47"/>
        <v>321</v>
      </c>
      <c r="AF96" s="988">
        <f t="shared" si="48"/>
        <v>7</v>
      </c>
      <c r="AG96" s="989">
        <f t="shared" si="49"/>
        <v>30</v>
      </c>
      <c r="AH96" s="990">
        <f t="shared" si="50"/>
        <v>37</v>
      </c>
      <c r="AI96" s="988">
        <f t="shared" si="51"/>
        <v>1</v>
      </c>
      <c r="AJ96" s="989">
        <f t="shared" si="52"/>
        <v>50</v>
      </c>
      <c r="AK96" s="990">
        <f t="shared" si="53"/>
        <v>51</v>
      </c>
    </row>
    <row r="97" spans="1:37" x14ac:dyDescent="0.2">
      <c r="A97" s="991" t="s">
        <v>98</v>
      </c>
      <c r="B97" s="965">
        <v>1</v>
      </c>
      <c r="C97" s="965" t="s">
        <v>117</v>
      </c>
      <c r="D97" s="984">
        <f t="shared" si="36"/>
        <v>1</v>
      </c>
      <c r="E97" s="964" t="s">
        <v>117</v>
      </c>
      <c r="F97" s="965" t="s">
        <v>117</v>
      </c>
      <c r="G97" s="985">
        <f t="shared" si="37"/>
        <v>0</v>
      </c>
      <c r="H97" s="986" t="s">
        <v>117</v>
      </c>
      <c r="I97" s="965" t="s">
        <v>117</v>
      </c>
      <c r="J97" s="987">
        <f t="shared" si="38"/>
        <v>0</v>
      </c>
      <c r="K97" s="965">
        <v>1</v>
      </c>
      <c r="L97" s="965" t="s">
        <v>117</v>
      </c>
      <c r="M97" s="984">
        <f t="shared" si="39"/>
        <v>1</v>
      </c>
      <c r="N97" s="964" t="s">
        <v>117</v>
      </c>
      <c r="O97" s="965" t="s">
        <v>117</v>
      </c>
      <c r="P97" s="985">
        <f t="shared" si="40"/>
        <v>0</v>
      </c>
      <c r="Q97" s="986" t="s">
        <v>117</v>
      </c>
      <c r="R97" s="965" t="s">
        <v>117</v>
      </c>
      <c r="S97" s="987">
        <f t="shared" si="41"/>
        <v>0</v>
      </c>
      <c r="T97" s="965" t="s">
        <v>117</v>
      </c>
      <c r="U97" s="965" t="s">
        <v>117</v>
      </c>
      <c r="V97" s="984">
        <f t="shared" si="42"/>
        <v>0</v>
      </c>
      <c r="W97" s="964" t="s">
        <v>117</v>
      </c>
      <c r="X97" s="965" t="s">
        <v>117</v>
      </c>
      <c r="Y97" s="985">
        <f t="shared" si="43"/>
        <v>0</v>
      </c>
      <c r="Z97" s="986" t="s">
        <v>117</v>
      </c>
      <c r="AA97" s="965" t="s">
        <v>117</v>
      </c>
      <c r="AB97" s="987">
        <f t="shared" si="44"/>
        <v>0</v>
      </c>
      <c r="AC97" s="988">
        <f t="shared" si="45"/>
        <v>2</v>
      </c>
      <c r="AD97" s="989">
        <f t="shared" si="46"/>
        <v>0</v>
      </c>
      <c r="AE97" s="990">
        <f t="shared" si="47"/>
        <v>2</v>
      </c>
      <c r="AF97" s="988">
        <f t="shared" si="48"/>
        <v>0</v>
      </c>
      <c r="AG97" s="989">
        <f t="shared" si="49"/>
        <v>0</v>
      </c>
      <c r="AH97" s="990">
        <f t="shared" si="50"/>
        <v>0</v>
      </c>
      <c r="AI97" s="988">
        <f t="shared" si="51"/>
        <v>0</v>
      </c>
      <c r="AJ97" s="989">
        <f t="shared" si="52"/>
        <v>0</v>
      </c>
      <c r="AK97" s="990">
        <f t="shared" si="53"/>
        <v>0</v>
      </c>
    </row>
    <row r="98" spans="1:37" x14ac:dyDescent="0.2">
      <c r="A98" s="991" t="s">
        <v>100</v>
      </c>
      <c r="B98" s="965">
        <v>363</v>
      </c>
      <c r="C98" s="965">
        <v>227</v>
      </c>
      <c r="D98" s="984">
        <f t="shared" si="36"/>
        <v>590</v>
      </c>
      <c r="E98" s="964">
        <v>45</v>
      </c>
      <c r="F98" s="965">
        <v>39</v>
      </c>
      <c r="G98" s="985">
        <f t="shared" si="37"/>
        <v>84</v>
      </c>
      <c r="H98" s="986">
        <v>63</v>
      </c>
      <c r="I98" s="965">
        <v>61</v>
      </c>
      <c r="J98" s="987">
        <f t="shared" si="38"/>
        <v>124</v>
      </c>
      <c r="K98" s="965">
        <v>376</v>
      </c>
      <c r="L98" s="965">
        <v>253</v>
      </c>
      <c r="M98" s="984">
        <f t="shared" si="39"/>
        <v>629</v>
      </c>
      <c r="N98" s="964">
        <v>49</v>
      </c>
      <c r="O98" s="965">
        <v>33</v>
      </c>
      <c r="P98" s="985">
        <f t="shared" si="40"/>
        <v>82</v>
      </c>
      <c r="Q98" s="986">
        <v>65</v>
      </c>
      <c r="R98" s="965">
        <v>52</v>
      </c>
      <c r="S98" s="987">
        <f t="shared" si="41"/>
        <v>117</v>
      </c>
      <c r="T98" s="965">
        <v>325</v>
      </c>
      <c r="U98" s="965">
        <v>284</v>
      </c>
      <c r="V98" s="984">
        <f t="shared" si="42"/>
        <v>609</v>
      </c>
      <c r="W98" s="964">
        <v>56</v>
      </c>
      <c r="X98" s="965">
        <v>43</v>
      </c>
      <c r="Y98" s="985">
        <f t="shared" si="43"/>
        <v>99</v>
      </c>
      <c r="Z98" s="986">
        <v>70</v>
      </c>
      <c r="AA98" s="965">
        <v>54</v>
      </c>
      <c r="AB98" s="987">
        <f t="shared" si="44"/>
        <v>124</v>
      </c>
      <c r="AC98" s="988">
        <f t="shared" si="45"/>
        <v>1064</v>
      </c>
      <c r="AD98" s="989">
        <f t="shared" si="46"/>
        <v>764</v>
      </c>
      <c r="AE98" s="990">
        <f t="shared" si="47"/>
        <v>1828</v>
      </c>
      <c r="AF98" s="988">
        <f t="shared" si="48"/>
        <v>150</v>
      </c>
      <c r="AG98" s="989">
        <f t="shared" si="49"/>
        <v>115</v>
      </c>
      <c r="AH98" s="990">
        <f t="shared" si="50"/>
        <v>265</v>
      </c>
      <c r="AI98" s="988">
        <f t="shared" si="51"/>
        <v>198</v>
      </c>
      <c r="AJ98" s="989">
        <f t="shared" si="52"/>
        <v>167</v>
      </c>
      <c r="AK98" s="990">
        <f t="shared" si="53"/>
        <v>365</v>
      </c>
    </row>
    <row r="99" spans="1:37" x14ac:dyDescent="0.2">
      <c r="A99" s="991" t="s">
        <v>101</v>
      </c>
      <c r="B99" s="965">
        <v>1</v>
      </c>
      <c r="C99" s="965">
        <v>4</v>
      </c>
      <c r="D99" s="984">
        <f t="shared" si="36"/>
        <v>5</v>
      </c>
      <c r="E99" s="964" t="s">
        <v>117</v>
      </c>
      <c r="F99" s="965">
        <v>1</v>
      </c>
      <c r="G99" s="985">
        <f t="shared" si="37"/>
        <v>1</v>
      </c>
      <c r="H99" s="986" t="s">
        <v>117</v>
      </c>
      <c r="I99" s="965">
        <v>1</v>
      </c>
      <c r="J99" s="987">
        <f t="shared" si="38"/>
        <v>1</v>
      </c>
      <c r="K99" s="965">
        <v>4</v>
      </c>
      <c r="L99" s="965">
        <v>7</v>
      </c>
      <c r="M99" s="984">
        <f t="shared" si="39"/>
        <v>11</v>
      </c>
      <c r="N99" s="964" t="s">
        <v>117</v>
      </c>
      <c r="O99" s="965">
        <v>1</v>
      </c>
      <c r="P99" s="985">
        <f t="shared" si="40"/>
        <v>1</v>
      </c>
      <c r="Q99" s="986" t="s">
        <v>117</v>
      </c>
      <c r="R99" s="965">
        <v>3</v>
      </c>
      <c r="S99" s="987">
        <f t="shared" si="41"/>
        <v>3</v>
      </c>
      <c r="T99" s="965" t="s">
        <v>117</v>
      </c>
      <c r="U99" s="965">
        <v>2</v>
      </c>
      <c r="V99" s="984">
        <f t="shared" si="42"/>
        <v>2</v>
      </c>
      <c r="W99" s="964" t="s">
        <v>117</v>
      </c>
      <c r="X99" s="965">
        <v>2</v>
      </c>
      <c r="Y99" s="985">
        <f t="shared" si="43"/>
        <v>2</v>
      </c>
      <c r="Z99" s="986" t="s">
        <v>117</v>
      </c>
      <c r="AA99" s="965">
        <v>2</v>
      </c>
      <c r="AB99" s="987">
        <f t="shared" si="44"/>
        <v>2</v>
      </c>
      <c r="AC99" s="988">
        <f t="shared" si="45"/>
        <v>5</v>
      </c>
      <c r="AD99" s="989">
        <f t="shared" si="46"/>
        <v>13</v>
      </c>
      <c r="AE99" s="990">
        <f t="shared" si="47"/>
        <v>18</v>
      </c>
      <c r="AF99" s="988">
        <f t="shared" si="48"/>
        <v>0</v>
      </c>
      <c r="AG99" s="989">
        <f t="shared" si="49"/>
        <v>4</v>
      </c>
      <c r="AH99" s="990">
        <f t="shared" si="50"/>
        <v>4</v>
      </c>
      <c r="AI99" s="988">
        <f t="shared" si="51"/>
        <v>0</v>
      </c>
      <c r="AJ99" s="989">
        <f t="shared" si="52"/>
        <v>6</v>
      </c>
      <c r="AK99" s="990">
        <f t="shared" si="53"/>
        <v>6</v>
      </c>
    </row>
    <row r="100" spans="1:37" x14ac:dyDescent="0.2">
      <c r="A100" s="991" t="s">
        <v>102</v>
      </c>
      <c r="B100" s="965" t="s">
        <v>117</v>
      </c>
      <c r="C100" s="965" t="s">
        <v>117</v>
      </c>
      <c r="D100" s="984">
        <f t="shared" si="36"/>
        <v>0</v>
      </c>
      <c r="E100" s="964" t="s">
        <v>117</v>
      </c>
      <c r="F100" s="965" t="s">
        <v>117</v>
      </c>
      <c r="G100" s="985">
        <f t="shared" si="37"/>
        <v>0</v>
      </c>
      <c r="H100" s="986">
        <v>1</v>
      </c>
      <c r="I100" s="965" t="s">
        <v>117</v>
      </c>
      <c r="J100" s="987">
        <f t="shared" si="38"/>
        <v>1</v>
      </c>
      <c r="K100" s="965" t="s">
        <v>117</v>
      </c>
      <c r="L100" s="965">
        <v>1</v>
      </c>
      <c r="M100" s="984">
        <f t="shared" si="39"/>
        <v>1</v>
      </c>
      <c r="N100" s="964" t="s">
        <v>117</v>
      </c>
      <c r="O100" s="965" t="s">
        <v>117</v>
      </c>
      <c r="P100" s="985">
        <f t="shared" si="40"/>
        <v>0</v>
      </c>
      <c r="Q100" s="986" t="s">
        <v>117</v>
      </c>
      <c r="R100" s="965" t="s">
        <v>117</v>
      </c>
      <c r="S100" s="987">
        <f t="shared" si="41"/>
        <v>0</v>
      </c>
      <c r="T100" s="965" t="s">
        <v>117</v>
      </c>
      <c r="U100" s="965">
        <v>1</v>
      </c>
      <c r="V100" s="984">
        <f t="shared" si="42"/>
        <v>1</v>
      </c>
      <c r="W100" s="964" t="s">
        <v>117</v>
      </c>
      <c r="X100" s="965" t="s">
        <v>117</v>
      </c>
      <c r="Y100" s="985">
        <f t="shared" si="43"/>
        <v>0</v>
      </c>
      <c r="Z100" s="986" t="s">
        <v>117</v>
      </c>
      <c r="AA100" s="965" t="s">
        <v>117</v>
      </c>
      <c r="AB100" s="987">
        <f t="shared" si="44"/>
        <v>0</v>
      </c>
      <c r="AC100" s="988">
        <f t="shared" si="45"/>
        <v>0</v>
      </c>
      <c r="AD100" s="989">
        <f t="shared" si="46"/>
        <v>2</v>
      </c>
      <c r="AE100" s="990">
        <f t="shared" si="47"/>
        <v>2</v>
      </c>
      <c r="AF100" s="988">
        <f t="shared" si="48"/>
        <v>0</v>
      </c>
      <c r="AG100" s="989">
        <f t="shared" si="49"/>
        <v>0</v>
      </c>
      <c r="AH100" s="990">
        <f t="shared" si="50"/>
        <v>0</v>
      </c>
      <c r="AI100" s="988">
        <f t="shared" si="51"/>
        <v>1</v>
      </c>
      <c r="AJ100" s="989">
        <f t="shared" si="52"/>
        <v>0</v>
      </c>
      <c r="AK100" s="990">
        <f t="shared" si="53"/>
        <v>1</v>
      </c>
    </row>
    <row r="101" spans="1:37" x14ac:dyDescent="0.2">
      <c r="A101" s="991" t="s">
        <v>103</v>
      </c>
      <c r="B101" s="965">
        <v>116</v>
      </c>
      <c r="C101" s="965">
        <v>124</v>
      </c>
      <c r="D101" s="984">
        <f t="shared" si="36"/>
        <v>240</v>
      </c>
      <c r="E101" s="964">
        <v>10</v>
      </c>
      <c r="F101" s="965">
        <v>11</v>
      </c>
      <c r="G101" s="985">
        <f t="shared" si="37"/>
        <v>21</v>
      </c>
      <c r="H101" s="986">
        <v>12</v>
      </c>
      <c r="I101" s="965">
        <v>9</v>
      </c>
      <c r="J101" s="987">
        <f t="shared" si="38"/>
        <v>21</v>
      </c>
      <c r="K101" s="965">
        <v>121</v>
      </c>
      <c r="L101" s="965">
        <v>179</v>
      </c>
      <c r="M101" s="984">
        <f t="shared" si="39"/>
        <v>300</v>
      </c>
      <c r="N101" s="964">
        <v>6</v>
      </c>
      <c r="O101" s="965">
        <v>6</v>
      </c>
      <c r="P101" s="985">
        <f t="shared" si="40"/>
        <v>12</v>
      </c>
      <c r="Q101" s="986" t="s">
        <v>117</v>
      </c>
      <c r="R101" s="965" t="s">
        <v>117</v>
      </c>
      <c r="S101" s="987">
        <f t="shared" si="41"/>
        <v>0</v>
      </c>
      <c r="T101" s="965">
        <v>146</v>
      </c>
      <c r="U101" s="965">
        <v>193</v>
      </c>
      <c r="V101" s="984">
        <f t="shared" si="42"/>
        <v>339</v>
      </c>
      <c r="W101" s="964">
        <v>11</v>
      </c>
      <c r="X101" s="965">
        <v>11</v>
      </c>
      <c r="Y101" s="985">
        <f t="shared" si="43"/>
        <v>22</v>
      </c>
      <c r="Z101" s="986">
        <v>6</v>
      </c>
      <c r="AA101" s="965">
        <v>10</v>
      </c>
      <c r="AB101" s="987">
        <f t="shared" si="44"/>
        <v>16</v>
      </c>
      <c r="AC101" s="988">
        <f t="shared" si="45"/>
        <v>383</v>
      </c>
      <c r="AD101" s="989">
        <f t="shared" si="46"/>
        <v>496</v>
      </c>
      <c r="AE101" s="990">
        <f t="shared" si="47"/>
        <v>879</v>
      </c>
      <c r="AF101" s="988">
        <f t="shared" si="48"/>
        <v>27</v>
      </c>
      <c r="AG101" s="989">
        <f t="shared" si="49"/>
        <v>28</v>
      </c>
      <c r="AH101" s="990">
        <f t="shared" si="50"/>
        <v>55</v>
      </c>
      <c r="AI101" s="988">
        <f t="shared" si="51"/>
        <v>18</v>
      </c>
      <c r="AJ101" s="989">
        <f t="shared" si="52"/>
        <v>19</v>
      </c>
      <c r="AK101" s="990">
        <f t="shared" si="53"/>
        <v>37</v>
      </c>
    </row>
    <row r="102" spans="1:37" x14ac:dyDescent="0.2">
      <c r="A102" s="991" t="s">
        <v>111</v>
      </c>
      <c r="B102" s="965" t="s">
        <v>117</v>
      </c>
      <c r="C102" s="965" t="s">
        <v>117</v>
      </c>
      <c r="D102" s="984" t="s">
        <v>117</v>
      </c>
      <c r="E102" s="992" t="s">
        <v>117</v>
      </c>
      <c r="F102" s="993" t="s">
        <v>117</v>
      </c>
      <c r="G102" s="985" t="s">
        <v>117</v>
      </c>
      <c r="H102" s="986" t="s">
        <v>117</v>
      </c>
      <c r="I102" s="965" t="s">
        <v>117</v>
      </c>
      <c r="J102" s="987" t="s">
        <v>117</v>
      </c>
      <c r="K102" s="965" t="s">
        <v>117</v>
      </c>
      <c r="L102" s="965" t="s">
        <v>117</v>
      </c>
      <c r="M102" s="984">
        <f t="shared" si="39"/>
        <v>0</v>
      </c>
      <c r="N102" s="964" t="s">
        <v>117</v>
      </c>
      <c r="O102" s="965">
        <v>1</v>
      </c>
      <c r="P102" s="985">
        <f t="shared" si="40"/>
        <v>1</v>
      </c>
      <c r="Q102" s="986" t="s">
        <v>117</v>
      </c>
      <c r="R102" s="965" t="s">
        <v>117</v>
      </c>
      <c r="S102" s="987">
        <f t="shared" si="41"/>
        <v>0</v>
      </c>
      <c r="T102" s="965" t="s">
        <v>117</v>
      </c>
      <c r="U102" s="965">
        <v>1</v>
      </c>
      <c r="V102" s="984">
        <f t="shared" si="42"/>
        <v>1</v>
      </c>
      <c r="W102" s="964" t="s">
        <v>117</v>
      </c>
      <c r="X102" s="965" t="s">
        <v>117</v>
      </c>
      <c r="Y102" s="985">
        <f t="shared" si="43"/>
        <v>0</v>
      </c>
      <c r="Z102" s="986" t="s">
        <v>117</v>
      </c>
      <c r="AA102" s="965" t="s">
        <v>117</v>
      </c>
      <c r="AB102" s="987">
        <f t="shared" si="44"/>
        <v>0</v>
      </c>
      <c r="AC102" s="988">
        <f t="shared" si="45"/>
        <v>0</v>
      </c>
      <c r="AD102" s="989">
        <f t="shared" si="46"/>
        <v>1</v>
      </c>
      <c r="AE102" s="990">
        <f t="shared" si="47"/>
        <v>1</v>
      </c>
      <c r="AF102" s="988">
        <f t="shared" si="48"/>
        <v>0</v>
      </c>
      <c r="AG102" s="989">
        <f t="shared" si="49"/>
        <v>1</v>
      </c>
      <c r="AH102" s="990">
        <f t="shared" si="50"/>
        <v>1</v>
      </c>
      <c r="AI102" s="988">
        <f t="shared" si="51"/>
        <v>0</v>
      </c>
      <c r="AJ102" s="989">
        <f t="shared" si="52"/>
        <v>0</v>
      </c>
      <c r="AK102" s="990">
        <f t="shared" si="53"/>
        <v>0</v>
      </c>
    </row>
    <row r="103" spans="1:37" ht="12.75" thickBot="1" x14ac:dyDescent="0.25">
      <c r="A103" s="991" t="s">
        <v>105</v>
      </c>
      <c r="B103" s="965" t="s">
        <v>117</v>
      </c>
      <c r="C103" s="965">
        <v>1</v>
      </c>
      <c r="D103" s="984">
        <f>SUM(B103:C103)</f>
        <v>1</v>
      </c>
      <c r="E103" s="992" t="s">
        <v>117</v>
      </c>
      <c r="F103" s="993" t="s">
        <v>117</v>
      </c>
      <c r="G103" s="985">
        <f>SUM(E103:F103)</f>
        <v>0</v>
      </c>
      <c r="H103" s="986" t="s">
        <v>117</v>
      </c>
      <c r="I103" s="965" t="s">
        <v>117</v>
      </c>
      <c r="J103" s="987">
        <f>SUM(H103:I103)</f>
        <v>0</v>
      </c>
      <c r="K103" s="965" t="s">
        <v>117</v>
      </c>
      <c r="L103" s="965" t="s">
        <v>117</v>
      </c>
      <c r="M103" s="984">
        <f t="shared" ref="M103" si="54">SUM(K103:L103)</f>
        <v>0</v>
      </c>
      <c r="N103" s="964" t="s">
        <v>117</v>
      </c>
      <c r="O103" s="965">
        <v>1</v>
      </c>
      <c r="P103" s="985">
        <f t="shared" ref="P103" si="55">SUM(N103:O103)</f>
        <v>1</v>
      </c>
      <c r="Q103" s="986">
        <v>8</v>
      </c>
      <c r="R103" s="965">
        <v>11</v>
      </c>
      <c r="S103" s="987">
        <f t="shared" ref="S103" si="56">SUM(Q103:R103)</f>
        <v>19</v>
      </c>
      <c r="T103" s="965" t="s">
        <v>117</v>
      </c>
      <c r="U103" s="965">
        <v>3</v>
      </c>
      <c r="V103" s="984">
        <f t="shared" ref="V103" si="57">SUM(T103:U103)</f>
        <v>3</v>
      </c>
      <c r="W103" s="964" t="s">
        <v>117</v>
      </c>
      <c r="X103" s="965" t="s">
        <v>117</v>
      </c>
      <c r="Y103" s="985">
        <f t="shared" ref="Y103" si="58">SUM(W103:X103)</f>
        <v>0</v>
      </c>
      <c r="Z103" s="986">
        <v>1</v>
      </c>
      <c r="AA103" s="965">
        <v>2</v>
      </c>
      <c r="AB103" s="987">
        <f t="shared" ref="AB103" si="59">SUM(Z103:AA103)</f>
        <v>3</v>
      </c>
      <c r="AC103" s="988">
        <f t="shared" si="45"/>
        <v>0</v>
      </c>
      <c r="AD103" s="989">
        <f t="shared" si="46"/>
        <v>4</v>
      </c>
      <c r="AE103" s="990">
        <f t="shared" si="47"/>
        <v>4</v>
      </c>
      <c r="AF103" s="988">
        <f t="shared" si="48"/>
        <v>0</v>
      </c>
      <c r="AG103" s="989">
        <f t="shared" si="49"/>
        <v>1</v>
      </c>
      <c r="AH103" s="990">
        <f t="shared" si="50"/>
        <v>1</v>
      </c>
      <c r="AI103" s="988">
        <f t="shared" si="51"/>
        <v>9</v>
      </c>
      <c r="AJ103" s="989">
        <f t="shared" si="52"/>
        <v>13</v>
      </c>
      <c r="AK103" s="990">
        <f t="shared" si="53"/>
        <v>22</v>
      </c>
    </row>
    <row r="104" spans="1:37" ht="12.75" thickBot="1" x14ac:dyDescent="0.25">
      <c r="A104" s="997" t="s">
        <v>121</v>
      </c>
      <c r="B104" s="998">
        <f t="shared" ref="B104:AK104" si="60">SUM(B7:B103)</f>
        <v>843</v>
      </c>
      <c r="C104" s="999">
        <f t="shared" si="60"/>
        <v>1040</v>
      </c>
      <c r="D104" s="1000">
        <f t="shared" si="60"/>
        <v>1883</v>
      </c>
      <c r="E104" s="998">
        <f t="shared" si="60"/>
        <v>97</v>
      </c>
      <c r="F104" s="999">
        <f t="shared" si="60"/>
        <v>137</v>
      </c>
      <c r="G104" s="1000">
        <f t="shared" si="60"/>
        <v>234</v>
      </c>
      <c r="H104" s="998">
        <f t="shared" si="60"/>
        <v>139</v>
      </c>
      <c r="I104" s="999">
        <f t="shared" si="60"/>
        <v>182</v>
      </c>
      <c r="J104" s="1000">
        <f t="shared" si="60"/>
        <v>321</v>
      </c>
      <c r="K104" s="998">
        <f t="shared" si="60"/>
        <v>914</v>
      </c>
      <c r="L104" s="999">
        <f t="shared" si="60"/>
        <v>1078</v>
      </c>
      <c r="M104" s="1000">
        <f t="shared" si="60"/>
        <v>1992</v>
      </c>
      <c r="N104" s="998">
        <f t="shared" si="60"/>
        <v>82</v>
      </c>
      <c r="O104" s="999">
        <f t="shared" si="60"/>
        <v>109</v>
      </c>
      <c r="P104" s="1000">
        <f t="shared" si="60"/>
        <v>191</v>
      </c>
      <c r="Q104" s="998">
        <f t="shared" si="60"/>
        <v>127</v>
      </c>
      <c r="R104" s="999">
        <f t="shared" si="60"/>
        <v>169</v>
      </c>
      <c r="S104" s="1000">
        <f t="shared" si="60"/>
        <v>296</v>
      </c>
      <c r="T104" s="998">
        <f t="shared" si="60"/>
        <v>818</v>
      </c>
      <c r="U104" s="999">
        <f t="shared" si="60"/>
        <v>1046</v>
      </c>
      <c r="V104" s="1000">
        <f t="shared" si="60"/>
        <v>1864</v>
      </c>
      <c r="W104" s="998">
        <f t="shared" si="60"/>
        <v>123</v>
      </c>
      <c r="X104" s="999">
        <f t="shared" si="60"/>
        <v>125</v>
      </c>
      <c r="Y104" s="1000">
        <f t="shared" si="60"/>
        <v>248</v>
      </c>
      <c r="Z104" s="998">
        <f t="shared" si="60"/>
        <v>119</v>
      </c>
      <c r="AA104" s="999">
        <f t="shared" si="60"/>
        <v>171</v>
      </c>
      <c r="AB104" s="1000">
        <f t="shared" si="60"/>
        <v>290</v>
      </c>
      <c r="AC104" s="998">
        <f t="shared" si="60"/>
        <v>2575</v>
      </c>
      <c r="AD104" s="999">
        <f t="shared" si="60"/>
        <v>3164</v>
      </c>
      <c r="AE104" s="1000">
        <f t="shared" si="60"/>
        <v>5739</v>
      </c>
      <c r="AF104" s="998">
        <f t="shared" si="60"/>
        <v>302</v>
      </c>
      <c r="AG104" s="999">
        <f t="shared" si="60"/>
        <v>371</v>
      </c>
      <c r="AH104" s="1000">
        <f t="shared" si="60"/>
        <v>673</v>
      </c>
      <c r="AI104" s="998">
        <f t="shared" si="60"/>
        <v>385</v>
      </c>
      <c r="AJ104" s="999">
        <f t="shared" si="60"/>
        <v>522</v>
      </c>
      <c r="AK104" s="1000">
        <f t="shared" si="60"/>
        <v>907</v>
      </c>
    </row>
    <row r="105" spans="1:37" x14ac:dyDescent="0.2">
      <c r="K105" s="839"/>
      <c r="L105" s="839"/>
      <c r="M105" s="764"/>
      <c r="N105" s="839"/>
      <c r="O105" s="839"/>
      <c r="P105" s="764"/>
      <c r="Q105" s="839"/>
      <c r="R105" s="839"/>
      <c r="S105" s="764"/>
      <c r="T105" s="839"/>
      <c r="U105" s="839"/>
      <c r="V105" s="764"/>
      <c r="W105" s="839"/>
      <c r="X105" s="839"/>
      <c r="Y105" s="764"/>
      <c r="Z105" s="839"/>
      <c r="AA105" s="839"/>
      <c r="AB105" s="764"/>
      <c r="AC105" s="764"/>
    </row>
  </sheetData>
  <sortState ref="A7:AK103">
    <sortCondition ref="A7:A103"/>
  </sortState>
  <mergeCells count="17">
    <mergeCell ref="AF5:AH5"/>
    <mergeCell ref="A4:A6"/>
    <mergeCell ref="B4:J4"/>
    <mergeCell ref="AC4:AK4"/>
    <mergeCell ref="AI5:AK5"/>
    <mergeCell ref="B5:D5"/>
    <mergeCell ref="E5:G5"/>
    <mergeCell ref="K4:S4"/>
    <mergeCell ref="K5:M5"/>
    <mergeCell ref="N5:P5"/>
    <mergeCell ref="Q5:S5"/>
    <mergeCell ref="H5:J5"/>
    <mergeCell ref="T4:AB4"/>
    <mergeCell ref="T5:V5"/>
    <mergeCell ref="W5:Y5"/>
    <mergeCell ref="Z5:AB5"/>
    <mergeCell ref="AC5:AE5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00B0F0"/>
  </sheetPr>
  <dimension ref="A1:G51"/>
  <sheetViews>
    <sheetView zoomScaleNormal="100" workbookViewId="0">
      <selection activeCell="J40" sqref="J40"/>
    </sheetView>
  </sheetViews>
  <sheetFormatPr defaultRowHeight="12" x14ac:dyDescent="0.2"/>
  <cols>
    <col min="1" max="1" width="20.140625" style="41" customWidth="1"/>
    <col min="2" max="3" width="9.7109375" style="41" customWidth="1"/>
    <col min="4" max="4" width="4.7109375" style="41" customWidth="1"/>
    <col min="5" max="5" width="21.140625" style="41" customWidth="1"/>
    <col min="6" max="7" width="9.7109375" style="41" customWidth="1"/>
    <col min="8" max="145" width="9.140625" style="41"/>
    <col min="146" max="146" width="18.140625" style="41" customWidth="1"/>
    <col min="147" max="148" width="9.7109375" style="41" customWidth="1"/>
    <col min="149" max="149" width="4.7109375" style="41" customWidth="1"/>
    <col min="150" max="150" width="21.140625" style="41" customWidth="1"/>
    <col min="151" max="152" width="9.7109375" style="41" customWidth="1"/>
    <col min="153" max="401" width="9.140625" style="41"/>
    <col min="402" max="402" width="18.140625" style="41" customWidth="1"/>
    <col min="403" max="404" width="9.7109375" style="41" customWidth="1"/>
    <col min="405" max="405" width="4.7109375" style="41" customWidth="1"/>
    <col min="406" max="406" width="21.140625" style="41" customWidth="1"/>
    <col min="407" max="408" width="9.7109375" style="41" customWidth="1"/>
    <col min="409" max="657" width="9.140625" style="41"/>
    <col min="658" max="658" width="18.140625" style="41" customWidth="1"/>
    <col min="659" max="660" width="9.7109375" style="41" customWidth="1"/>
    <col min="661" max="661" width="4.7109375" style="41" customWidth="1"/>
    <col min="662" max="662" width="21.140625" style="41" customWidth="1"/>
    <col min="663" max="664" width="9.7109375" style="41" customWidth="1"/>
    <col min="665" max="913" width="9.140625" style="41"/>
    <col min="914" max="914" width="18.140625" style="41" customWidth="1"/>
    <col min="915" max="916" width="9.7109375" style="41" customWidth="1"/>
    <col min="917" max="917" width="4.7109375" style="41" customWidth="1"/>
    <col min="918" max="918" width="21.140625" style="41" customWidth="1"/>
    <col min="919" max="920" width="9.7109375" style="41" customWidth="1"/>
    <col min="921" max="1169" width="9.140625" style="41"/>
    <col min="1170" max="1170" width="18.140625" style="41" customWidth="1"/>
    <col min="1171" max="1172" width="9.7109375" style="41" customWidth="1"/>
    <col min="1173" max="1173" width="4.7109375" style="41" customWidth="1"/>
    <col min="1174" max="1174" width="21.140625" style="41" customWidth="1"/>
    <col min="1175" max="1176" width="9.7109375" style="41" customWidth="1"/>
    <col min="1177" max="1425" width="9.140625" style="41"/>
    <col min="1426" max="1426" width="18.140625" style="41" customWidth="1"/>
    <col min="1427" max="1428" width="9.7109375" style="41" customWidth="1"/>
    <col min="1429" max="1429" width="4.7109375" style="41" customWidth="1"/>
    <col min="1430" max="1430" width="21.140625" style="41" customWidth="1"/>
    <col min="1431" max="1432" width="9.7109375" style="41" customWidth="1"/>
    <col min="1433" max="1681" width="9.140625" style="41"/>
    <col min="1682" max="1682" width="18.140625" style="41" customWidth="1"/>
    <col min="1683" max="1684" width="9.7109375" style="41" customWidth="1"/>
    <col min="1685" max="1685" width="4.7109375" style="41" customWidth="1"/>
    <col min="1686" max="1686" width="21.140625" style="41" customWidth="1"/>
    <col min="1687" max="1688" width="9.7109375" style="41" customWidth="1"/>
    <col min="1689" max="1937" width="9.140625" style="41"/>
    <col min="1938" max="1938" width="18.140625" style="41" customWidth="1"/>
    <col min="1939" max="1940" width="9.7109375" style="41" customWidth="1"/>
    <col min="1941" max="1941" width="4.7109375" style="41" customWidth="1"/>
    <col min="1942" max="1942" width="21.140625" style="41" customWidth="1"/>
    <col min="1943" max="1944" width="9.7109375" style="41" customWidth="1"/>
    <col min="1945" max="2193" width="9.140625" style="41"/>
    <col min="2194" max="2194" width="18.140625" style="41" customWidth="1"/>
    <col min="2195" max="2196" width="9.7109375" style="41" customWidth="1"/>
    <col min="2197" max="2197" width="4.7109375" style="41" customWidth="1"/>
    <col min="2198" max="2198" width="21.140625" style="41" customWidth="1"/>
    <col min="2199" max="2200" width="9.7109375" style="41" customWidth="1"/>
    <col min="2201" max="2449" width="9.140625" style="41"/>
    <col min="2450" max="2450" width="18.140625" style="41" customWidth="1"/>
    <col min="2451" max="2452" width="9.7109375" style="41" customWidth="1"/>
    <col min="2453" max="2453" width="4.7109375" style="41" customWidth="1"/>
    <col min="2454" max="2454" width="21.140625" style="41" customWidth="1"/>
    <col min="2455" max="2456" width="9.7109375" style="41" customWidth="1"/>
    <col min="2457" max="2705" width="9.140625" style="41"/>
    <col min="2706" max="2706" width="18.140625" style="41" customWidth="1"/>
    <col min="2707" max="2708" width="9.7109375" style="41" customWidth="1"/>
    <col min="2709" max="2709" width="4.7109375" style="41" customWidth="1"/>
    <col min="2710" max="2710" width="21.140625" style="41" customWidth="1"/>
    <col min="2711" max="2712" width="9.7109375" style="41" customWidth="1"/>
    <col min="2713" max="2961" width="9.140625" style="41"/>
    <col min="2962" max="2962" width="18.140625" style="41" customWidth="1"/>
    <col min="2963" max="2964" width="9.7109375" style="41" customWidth="1"/>
    <col min="2965" max="2965" width="4.7109375" style="41" customWidth="1"/>
    <col min="2966" max="2966" width="21.140625" style="41" customWidth="1"/>
    <col min="2967" max="2968" width="9.7109375" style="41" customWidth="1"/>
    <col min="2969" max="3217" width="9.140625" style="41"/>
    <col min="3218" max="3218" width="18.140625" style="41" customWidth="1"/>
    <col min="3219" max="3220" width="9.7109375" style="41" customWidth="1"/>
    <col min="3221" max="3221" width="4.7109375" style="41" customWidth="1"/>
    <col min="3222" max="3222" width="21.140625" style="41" customWidth="1"/>
    <col min="3223" max="3224" width="9.7109375" style="41" customWidth="1"/>
    <col min="3225" max="3473" width="9.140625" style="41"/>
    <col min="3474" max="3474" width="18.140625" style="41" customWidth="1"/>
    <col min="3475" max="3476" width="9.7109375" style="41" customWidth="1"/>
    <col min="3477" max="3477" width="4.7109375" style="41" customWidth="1"/>
    <col min="3478" max="3478" width="21.140625" style="41" customWidth="1"/>
    <col min="3479" max="3480" width="9.7109375" style="41" customWidth="1"/>
    <col min="3481" max="3729" width="9.140625" style="41"/>
    <col min="3730" max="3730" width="18.140625" style="41" customWidth="1"/>
    <col min="3731" max="3732" width="9.7109375" style="41" customWidth="1"/>
    <col min="3733" max="3733" width="4.7109375" style="41" customWidth="1"/>
    <col min="3734" max="3734" width="21.140625" style="41" customWidth="1"/>
    <col min="3735" max="3736" width="9.7109375" style="41" customWidth="1"/>
    <col min="3737" max="3985" width="9.140625" style="41"/>
    <col min="3986" max="3986" width="18.140625" style="41" customWidth="1"/>
    <col min="3987" max="3988" width="9.7109375" style="41" customWidth="1"/>
    <col min="3989" max="3989" width="4.7109375" style="41" customWidth="1"/>
    <col min="3990" max="3990" width="21.140625" style="41" customWidth="1"/>
    <col min="3991" max="3992" width="9.7109375" style="41" customWidth="1"/>
    <col min="3993" max="4241" width="9.140625" style="41"/>
    <col min="4242" max="4242" width="18.140625" style="41" customWidth="1"/>
    <col min="4243" max="4244" width="9.7109375" style="41" customWidth="1"/>
    <col min="4245" max="4245" width="4.7109375" style="41" customWidth="1"/>
    <col min="4246" max="4246" width="21.140625" style="41" customWidth="1"/>
    <col min="4247" max="4248" width="9.7109375" style="41" customWidth="1"/>
    <col min="4249" max="4497" width="9.140625" style="41"/>
    <col min="4498" max="4498" width="18.140625" style="41" customWidth="1"/>
    <col min="4499" max="4500" width="9.7109375" style="41" customWidth="1"/>
    <col min="4501" max="4501" width="4.7109375" style="41" customWidth="1"/>
    <col min="4502" max="4502" width="21.140625" style="41" customWidth="1"/>
    <col min="4503" max="4504" width="9.7109375" style="41" customWidth="1"/>
    <col min="4505" max="4753" width="9.140625" style="41"/>
    <col min="4754" max="4754" width="18.140625" style="41" customWidth="1"/>
    <col min="4755" max="4756" width="9.7109375" style="41" customWidth="1"/>
    <col min="4757" max="4757" width="4.7109375" style="41" customWidth="1"/>
    <col min="4758" max="4758" width="21.140625" style="41" customWidth="1"/>
    <col min="4759" max="4760" width="9.7109375" style="41" customWidth="1"/>
    <col min="4761" max="5009" width="9.140625" style="41"/>
    <col min="5010" max="5010" width="18.140625" style="41" customWidth="1"/>
    <col min="5011" max="5012" width="9.7109375" style="41" customWidth="1"/>
    <col min="5013" max="5013" width="4.7109375" style="41" customWidth="1"/>
    <col min="5014" max="5014" width="21.140625" style="41" customWidth="1"/>
    <col min="5015" max="5016" width="9.7109375" style="41" customWidth="1"/>
    <col min="5017" max="5265" width="9.140625" style="41"/>
    <col min="5266" max="5266" width="18.140625" style="41" customWidth="1"/>
    <col min="5267" max="5268" width="9.7109375" style="41" customWidth="1"/>
    <col min="5269" max="5269" width="4.7109375" style="41" customWidth="1"/>
    <col min="5270" max="5270" width="21.140625" style="41" customWidth="1"/>
    <col min="5271" max="5272" width="9.7109375" style="41" customWidth="1"/>
    <col min="5273" max="5521" width="9.140625" style="41"/>
    <col min="5522" max="5522" width="18.140625" style="41" customWidth="1"/>
    <col min="5523" max="5524" width="9.7109375" style="41" customWidth="1"/>
    <col min="5525" max="5525" width="4.7109375" style="41" customWidth="1"/>
    <col min="5526" max="5526" width="21.140625" style="41" customWidth="1"/>
    <col min="5527" max="5528" width="9.7109375" style="41" customWidth="1"/>
    <col min="5529" max="5777" width="9.140625" style="41"/>
    <col min="5778" max="5778" width="18.140625" style="41" customWidth="1"/>
    <col min="5779" max="5780" width="9.7109375" style="41" customWidth="1"/>
    <col min="5781" max="5781" width="4.7109375" style="41" customWidth="1"/>
    <col min="5782" max="5782" width="21.140625" style="41" customWidth="1"/>
    <col min="5783" max="5784" width="9.7109375" style="41" customWidth="1"/>
    <col min="5785" max="6033" width="9.140625" style="41"/>
    <col min="6034" max="6034" width="18.140625" style="41" customWidth="1"/>
    <col min="6035" max="6036" width="9.7109375" style="41" customWidth="1"/>
    <col min="6037" max="6037" width="4.7109375" style="41" customWidth="1"/>
    <col min="6038" max="6038" width="21.140625" style="41" customWidth="1"/>
    <col min="6039" max="6040" width="9.7109375" style="41" customWidth="1"/>
    <col min="6041" max="6289" width="9.140625" style="41"/>
    <col min="6290" max="6290" width="18.140625" style="41" customWidth="1"/>
    <col min="6291" max="6292" width="9.7109375" style="41" customWidth="1"/>
    <col min="6293" max="6293" width="4.7109375" style="41" customWidth="1"/>
    <col min="6294" max="6294" width="21.140625" style="41" customWidth="1"/>
    <col min="6295" max="6296" width="9.7109375" style="41" customWidth="1"/>
    <col min="6297" max="6545" width="9.140625" style="41"/>
    <col min="6546" max="6546" width="18.140625" style="41" customWidth="1"/>
    <col min="6547" max="6548" width="9.7109375" style="41" customWidth="1"/>
    <col min="6549" max="6549" width="4.7109375" style="41" customWidth="1"/>
    <col min="6550" max="6550" width="21.140625" style="41" customWidth="1"/>
    <col min="6551" max="6552" width="9.7109375" style="41" customWidth="1"/>
    <col min="6553" max="6801" width="9.140625" style="41"/>
    <col min="6802" max="6802" width="18.140625" style="41" customWidth="1"/>
    <col min="6803" max="6804" width="9.7109375" style="41" customWidth="1"/>
    <col min="6805" max="6805" width="4.7109375" style="41" customWidth="1"/>
    <col min="6806" max="6806" width="21.140625" style="41" customWidth="1"/>
    <col min="6807" max="6808" width="9.7109375" style="41" customWidth="1"/>
    <col min="6809" max="7057" width="9.140625" style="41"/>
    <col min="7058" max="7058" width="18.140625" style="41" customWidth="1"/>
    <col min="7059" max="7060" width="9.7109375" style="41" customWidth="1"/>
    <col min="7061" max="7061" width="4.7109375" style="41" customWidth="1"/>
    <col min="7062" max="7062" width="21.140625" style="41" customWidth="1"/>
    <col min="7063" max="7064" width="9.7109375" style="41" customWidth="1"/>
    <col min="7065" max="7313" width="9.140625" style="41"/>
    <col min="7314" max="7314" width="18.140625" style="41" customWidth="1"/>
    <col min="7315" max="7316" width="9.7109375" style="41" customWidth="1"/>
    <col min="7317" max="7317" width="4.7109375" style="41" customWidth="1"/>
    <col min="7318" max="7318" width="21.140625" style="41" customWidth="1"/>
    <col min="7319" max="7320" width="9.7109375" style="41" customWidth="1"/>
    <col min="7321" max="7569" width="9.140625" style="41"/>
    <col min="7570" max="7570" width="18.140625" style="41" customWidth="1"/>
    <col min="7571" max="7572" width="9.7109375" style="41" customWidth="1"/>
    <col min="7573" max="7573" width="4.7109375" style="41" customWidth="1"/>
    <col min="7574" max="7574" width="21.140625" style="41" customWidth="1"/>
    <col min="7575" max="7576" width="9.7109375" style="41" customWidth="1"/>
    <col min="7577" max="7825" width="9.140625" style="41"/>
    <col min="7826" max="7826" width="18.140625" style="41" customWidth="1"/>
    <col min="7827" max="7828" width="9.7109375" style="41" customWidth="1"/>
    <col min="7829" max="7829" width="4.7109375" style="41" customWidth="1"/>
    <col min="7830" max="7830" width="21.140625" style="41" customWidth="1"/>
    <col min="7831" max="7832" width="9.7109375" style="41" customWidth="1"/>
    <col min="7833" max="8081" width="9.140625" style="41"/>
    <col min="8082" max="8082" width="18.140625" style="41" customWidth="1"/>
    <col min="8083" max="8084" width="9.7109375" style="41" customWidth="1"/>
    <col min="8085" max="8085" width="4.7109375" style="41" customWidth="1"/>
    <col min="8086" max="8086" width="21.140625" style="41" customWidth="1"/>
    <col min="8087" max="8088" width="9.7109375" style="41" customWidth="1"/>
    <col min="8089" max="8337" width="9.140625" style="41"/>
    <col min="8338" max="8338" width="18.140625" style="41" customWidth="1"/>
    <col min="8339" max="8340" width="9.7109375" style="41" customWidth="1"/>
    <col min="8341" max="8341" width="4.7109375" style="41" customWidth="1"/>
    <col min="8342" max="8342" width="21.140625" style="41" customWidth="1"/>
    <col min="8343" max="8344" width="9.7109375" style="41" customWidth="1"/>
    <col min="8345" max="8593" width="9.140625" style="41"/>
    <col min="8594" max="8594" width="18.140625" style="41" customWidth="1"/>
    <col min="8595" max="8596" width="9.7109375" style="41" customWidth="1"/>
    <col min="8597" max="8597" width="4.7109375" style="41" customWidth="1"/>
    <col min="8598" max="8598" width="21.140625" style="41" customWidth="1"/>
    <col min="8599" max="8600" width="9.7109375" style="41" customWidth="1"/>
    <col min="8601" max="8849" width="9.140625" style="41"/>
    <col min="8850" max="8850" width="18.140625" style="41" customWidth="1"/>
    <col min="8851" max="8852" width="9.7109375" style="41" customWidth="1"/>
    <col min="8853" max="8853" width="4.7109375" style="41" customWidth="1"/>
    <col min="8854" max="8854" width="21.140625" style="41" customWidth="1"/>
    <col min="8855" max="8856" width="9.7109375" style="41" customWidth="1"/>
    <col min="8857" max="9105" width="9.140625" style="41"/>
    <col min="9106" max="9106" width="18.140625" style="41" customWidth="1"/>
    <col min="9107" max="9108" width="9.7109375" style="41" customWidth="1"/>
    <col min="9109" max="9109" width="4.7109375" style="41" customWidth="1"/>
    <col min="9110" max="9110" width="21.140625" style="41" customWidth="1"/>
    <col min="9111" max="9112" width="9.7109375" style="41" customWidth="1"/>
    <col min="9113" max="9361" width="9.140625" style="41"/>
    <col min="9362" max="9362" width="18.140625" style="41" customWidth="1"/>
    <col min="9363" max="9364" width="9.7109375" style="41" customWidth="1"/>
    <col min="9365" max="9365" width="4.7109375" style="41" customWidth="1"/>
    <col min="9366" max="9366" width="21.140625" style="41" customWidth="1"/>
    <col min="9367" max="9368" width="9.7109375" style="41" customWidth="1"/>
    <col min="9369" max="9617" width="9.140625" style="41"/>
    <col min="9618" max="9618" width="18.140625" style="41" customWidth="1"/>
    <col min="9619" max="9620" width="9.7109375" style="41" customWidth="1"/>
    <col min="9621" max="9621" width="4.7109375" style="41" customWidth="1"/>
    <col min="9622" max="9622" width="21.140625" style="41" customWidth="1"/>
    <col min="9623" max="9624" width="9.7109375" style="41" customWidth="1"/>
    <col min="9625" max="9873" width="9.140625" style="41"/>
    <col min="9874" max="9874" width="18.140625" style="41" customWidth="1"/>
    <col min="9875" max="9876" width="9.7109375" style="41" customWidth="1"/>
    <col min="9877" max="9877" width="4.7109375" style="41" customWidth="1"/>
    <col min="9878" max="9878" width="21.140625" style="41" customWidth="1"/>
    <col min="9879" max="9880" width="9.7109375" style="41" customWidth="1"/>
    <col min="9881" max="10129" width="9.140625" style="41"/>
    <col min="10130" max="10130" width="18.140625" style="41" customWidth="1"/>
    <col min="10131" max="10132" width="9.7109375" style="41" customWidth="1"/>
    <col min="10133" max="10133" width="4.7109375" style="41" customWidth="1"/>
    <col min="10134" max="10134" width="21.140625" style="41" customWidth="1"/>
    <col min="10135" max="10136" width="9.7109375" style="41" customWidth="1"/>
    <col min="10137" max="10385" width="9.140625" style="41"/>
    <col min="10386" max="10386" width="18.140625" style="41" customWidth="1"/>
    <col min="10387" max="10388" width="9.7109375" style="41" customWidth="1"/>
    <col min="10389" max="10389" width="4.7109375" style="41" customWidth="1"/>
    <col min="10390" max="10390" width="21.140625" style="41" customWidth="1"/>
    <col min="10391" max="10392" width="9.7109375" style="41" customWidth="1"/>
    <col min="10393" max="10641" width="9.140625" style="41"/>
    <col min="10642" max="10642" width="18.140625" style="41" customWidth="1"/>
    <col min="10643" max="10644" width="9.7109375" style="41" customWidth="1"/>
    <col min="10645" max="10645" width="4.7109375" style="41" customWidth="1"/>
    <col min="10646" max="10646" width="21.140625" style="41" customWidth="1"/>
    <col min="10647" max="10648" width="9.7109375" style="41" customWidth="1"/>
    <col min="10649" max="10897" width="9.140625" style="41"/>
    <col min="10898" max="10898" width="18.140625" style="41" customWidth="1"/>
    <col min="10899" max="10900" width="9.7109375" style="41" customWidth="1"/>
    <col min="10901" max="10901" width="4.7109375" style="41" customWidth="1"/>
    <col min="10902" max="10902" width="21.140625" style="41" customWidth="1"/>
    <col min="10903" max="10904" width="9.7109375" style="41" customWidth="1"/>
    <col min="10905" max="11153" width="9.140625" style="41"/>
    <col min="11154" max="11154" width="18.140625" style="41" customWidth="1"/>
    <col min="11155" max="11156" width="9.7109375" style="41" customWidth="1"/>
    <col min="11157" max="11157" width="4.7109375" style="41" customWidth="1"/>
    <col min="11158" max="11158" width="21.140625" style="41" customWidth="1"/>
    <col min="11159" max="11160" width="9.7109375" style="41" customWidth="1"/>
    <col min="11161" max="11409" width="9.140625" style="41"/>
    <col min="11410" max="11410" width="18.140625" style="41" customWidth="1"/>
    <col min="11411" max="11412" width="9.7109375" style="41" customWidth="1"/>
    <col min="11413" max="11413" width="4.7109375" style="41" customWidth="1"/>
    <col min="11414" max="11414" width="21.140625" style="41" customWidth="1"/>
    <col min="11415" max="11416" width="9.7109375" style="41" customWidth="1"/>
    <col min="11417" max="11665" width="9.140625" style="41"/>
    <col min="11666" max="11666" width="18.140625" style="41" customWidth="1"/>
    <col min="11667" max="11668" width="9.7109375" style="41" customWidth="1"/>
    <col min="11669" max="11669" width="4.7109375" style="41" customWidth="1"/>
    <col min="11670" max="11670" width="21.140625" style="41" customWidth="1"/>
    <col min="11671" max="11672" width="9.7109375" style="41" customWidth="1"/>
    <col min="11673" max="11921" width="9.140625" style="41"/>
    <col min="11922" max="11922" width="18.140625" style="41" customWidth="1"/>
    <col min="11923" max="11924" width="9.7109375" style="41" customWidth="1"/>
    <col min="11925" max="11925" width="4.7109375" style="41" customWidth="1"/>
    <col min="11926" max="11926" width="21.140625" style="41" customWidth="1"/>
    <col min="11927" max="11928" width="9.7109375" style="41" customWidth="1"/>
    <col min="11929" max="12177" width="9.140625" style="41"/>
    <col min="12178" max="12178" width="18.140625" style="41" customWidth="1"/>
    <col min="12179" max="12180" width="9.7109375" style="41" customWidth="1"/>
    <col min="12181" max="12181" width="4.7109375" style="41" customWidth="1"/>
    <col min="12182" max="12182" width="21.140625" style="41" customWidth="1"/>
    <col min="12183" max="12184" width="9.7109375" style="41" customWidth="1"/>
    <col min="12185" max="12433" width="9.140625" style="41"/>
    <col min="12434" max="12434" width="18.140625" style="41" customWidth="1"/>
    <col min="12435" max="12436" width="9.7109375" style="41" customWidth="1"/>
    <col min="12437" max="12437" width="4.7109375" style="41" customWidth="1"/>
    <col min="12438" max="12438" width="21.140625" style="41" customWidth="1"/>
    <col min="12439" max="12440" width="9.7109375" style="41" customWidth="1"/>
    <col min="12441" max="12689" width="9.140625" style="41"/>
    <col min="12690" max="12690" width="18.140625" style="41" customWidth="1"/>
    <col min="12691" max="12692" width="9.7109375" style="41" customWidth="1"/>
    <col min="12693" max="12693" width="4.7109375" style="41" customWidth="1"/>
    <col min="12694" max="12694" width="21.140625" style="41" customWidth="1"/>
    <col min="12695" max="12696" width="9.7109375" style="41" customWidth="1"/>
    <col min="12697" max="12945" width="9.140625" style="41"/>
    <col min="12946" max="12946" width="18.140625" style="41" customWidth="1"/>
    <col min="12947" max="12948" width="9.7109375" style="41" customWidth="1"/>
    <col min="12949" max="12949" width="4.7109375" style="41" customWidth="1"/>
    <col min="12950" max="12950" width="21.140625" style="41" customWidth="1"/>
    <col min="12951" max="12952" width="9.7109375" style="41" customWidth="1"/>
    <col min="12953" max="13201" width="9.140625" style="41"/>
    <col min="13202" max="13202" width="18.140625" style="41" customWidth="1"/>
    <col min="13203" max="13204" width="9.7109375" style="41" customWidth="1"/>
    <col min="13205" max="13205" width="4.7109375" style="41" customWidth="1"/>
    <col min="13206" max="13206" width="21.140625" style="41" customWidth="1"/>
    <col min="13207" max="13208" width="9.7109375" style="41" customWidth="1"/>
    <col min="13209" max="13457" width="9.140625" style="41"/>
    <col min="13458" max="13458" width="18.140625" style="41" customWidth="1"/>
    <col min="13459" max="13460" width="9.7109375" style="41" customWidth="1"/>
    <col min="13461" max="13461" width="4.7109375" style="41" customWidth="1"/>
    <col min="13462" max="13462" width="21.140625" style="41" customWidth="1"/>
    <col min="13463" max="13464" width="9.7109375" style="41" customWidth="1"/>
    <col min="13465" max="13713" width="9.140625" style="41"/>
    <col min="13714" max="13714" width="18.140625" style="41" customWidth="1"/>
    <col min="13715" max="13716" width="9.7109375" style="41" customWidth="1"/>
    <col min="13717" max="13717" width="4.7109375" style="41" customWidth="1"/>
    <col min="13718" max="13718" width="21.140625" style="41" customWidth="1"/>
    <col min="13719" max="13720" width="9.7109375" style="41" customWidth="1"/>
    <col min="13721" max="13969" width="9.140625" style="41"/>
    <col min="13970" max="13970" width="18.140625" style="41" customWidth="1"/>
    <col min="13971" max="13972" width="9.7109375" style="41" customWidth="1"/>
    <col min="13973" max="13973" width="4.7109375" style="41" customWidth="1"/>
    <col min="13974" max="13974" width="21.140625" style="41" customWidth="1"/>
    <col min="13975" max="13976" width="9.7109375" style="41" customWidth="1"/>
    <col min="13977" max="14225" width="9.140625" style="41"/>
    <col min="14226" max="14226" width="18.140625" style="41" customWidth="1"/>
    <col min="14227" max="14228" width="9.7109375" style="41" customWidth="1"/>
    <col min="14229" max="14229" width="4.7109375" style="41" customWidth="1"/>
    <col min="14230" max="14230" width="21.140625" style="41" customWidth="1"/>
    <col min="14231" max="14232" width="9.7109375" style="41" customWidth="1"/>
    <col min="14233" max="14481" width="9.140625" style="41"/>
    <col min="14482" max="14482" width="18.140625" style="41" customWidth="1"/>
    <col min="14483" max="14484" width="9.7109375" style="41" customWidth="1"/>
    <col min="14485" max="14485" width="4.7109375" style="41" customWidth="1"/>
    <col min="14486" max="14486" width="21.140625" style="41" customWidth="1"/>
    <col min="14487" max="14488" width="9.7109375" style="41" customWidth="1"/>
    <col min="14489" max="14737" width="9.140625" style="41"/>
    <col min="14738" max="14738" width="18.140625" style="41" customWidth="1"/>
    <col min="14739" max="14740" width="9.7109375" style="41" customWidth="1"/>
    <col min="14741" max="14741" width="4.7109375" style="41" customWidth="1"/>
    <col min="14742" max="14742" width="21.140625" style="41" customWidth="1"/>
    <col min="14743" max="14744" width="9.7109375" style="41" customWidth="1"/>
    <col min="14745" max="14993" width="9.140625" style="41"/>
    <col min="14994" max="14994" width="18.140625" style="41" customWidth="1"/>
    <col min="14995" max="14996" width="9.7109375" style="41" customWidth="1"/>
    <col min="14997" max="14997" width="4.7109375" style="41" customWidth="1"/>
    <col min="14998" max="14998" width="21.140625" style="41" customWidth="1"/>
    <col min="14999" max="15000" width="9.7109375" style="41" customWidth="1"/>
    <col min="15001" max="15249" width="9.140625" style="41"/>
    <col min="15250" max="15250" width="18.140625" style="41" customWidth="1"/>
    <col min="15251" max="15252" width="9.7109375" style="41" customWidth="1"/>
    <col min="15253" max="15253" width="4.7109375" style="41" customWidth="1"/>
    <col min="15254" max="15254" width="21.140625" style="41" customWidth="1"/>
    <col min="15255" max="15256" width="9.7109375" style="41" customWidth="1"/>
    <col min="15257" max="15505" width="9.140625" style="41"/>
    <col min="15506" max="15506" width="18.140625" style="41" customWidth="1"/>
    <col min="15507" max="15508" width="9.7109375" style="41" customWidth="1"/>
    <col min="15509" max="15509" width="4.7109375" style="41" customWidth="1"/>
    <col min="15510" max="15510" width="21.140625" style="41" customWidth="1"/>
    <col min="15511" max="15512" width="9.7109375" style="41" customWidth="1"/>
    <col min="15513" max="15761" width="9.140625" style="41"/>
    <col min="15762" max="15762" width="18.140625" style="41" customWidth="1"/>
    <col min="15763" max="15764" width="9.7109375" style="41" customWidth="1"/>
    <col min="15765" max="15765" width="4.7109375" style="41" customWidth="1"/>
    <col min="15766" max="15766" width="21.140625" style="41" customWidth="1"/>
    <col min="15767" max="15768" width="9.7109375" style="41" customWidth="1"/>
    <col min="15769" max="16017" width="9.140625" style="41"/>
    <col min="16018" max="16018" width="18.140625" style="41" customWidth="1"/>
    <col min="16019" max="16020" width="9.7109375" style="41" customWidth="1"/>
    <col min="16021" max="16021" width="4.7109375" style="41" customWidth="1"/>
    <col min="16022" max="16022" width="21.140625" style="41" customWidth="1"/>
    <col min="16023" max="16024" width="9.7109375" style="41" customWidth="1"/>
    <col min="16025" max="16384" width="9.140625" style="41"/>
  </cols>
  <sheetData>
    <row r="1" spans="1:7" x14ac:dyDescent="0.2">
      <c r="A1" s="495" t="s">
        <v>441</v>
      </c>
      <c r="B1" s="72"/>
      <c r="C1" s="72"/>
      <c r="D1" s="72"/>
      <c r="E1" s="72"/>
      <c r="F1" s="72"/>
      <c r="G1" s="497"/>
    </row>
    <row r="2" spans="1:7" x14ac:dyDescent="0.2">
      <c r="A2" s="72" t="s">
        <v>400</v>
      </c>
      <c r="B2" s="72"/>
      <c r="C2" s="72"/>
      <c r="D2" s="72"/>
      <c r="E2" s="72"/>
      <c r="F2" s="72"/>
      <c r="G2" s="498"/>
    </row>
    <row r="3" spans="1:7" ht="12.75" customHeight="1" thickBot="1" x14ac:dyDescent="0.25">
      <c r="A3" s="34"/>
      <c r="B3" s="34"/>
      <c r="C3" s="34"/>
      <c r="D3" s="34"/>
      <c r="E3" s="34"/>
      <c r="F3" s="34"/>
      <c r="G3" s="34"/>
    </row>
    <row r="4" spans="1:7" x14ac:dyDescent="0.2">
      <c r="A4" s="1298" t="s">
        <v>0</v>
      </c>
      <c r="B4" s="1300">
        <v>2016</v>
      </c>
      <c r="C4" s="1296" t="s">
        <v>120</v>
      </c>
      <c r="D4" s="34"/>
      <c r="E4" s="1298" t="s">
        <v>0</v>
      </c>
      <c r="F4" s="1300" t="s">
        <v>401</v>
      </c>
      <c r="G4" s="1296" t="s">
        <v>120</v>
      </c>
    </row>
    <row r="5" spans="1:7" x14ac:dyDescent="0.2">
      <c r="A5" s="1299"/>
      <c r="B5" s="1301"/>
      <c r="C5" s="1297"/>
      <c r="D5" s="34"/>
      <c r="E5" s="1299"/>
      <c r="F5" s="1301"/>
      <c r="G5" s="1297"/>
    </row>
    <row r="6" spans="1:7" ht="12.75" thickBot="1" x14ac:dyDescent="0.25">
      <c r="A6" s="35" t="s">
        <v>182</v>
      </c>
      <c r="B6" s="429">
        <v>1864</v>
      </c>
      <c r="C6" s="36">
        <f>B6*100/B$6</f>
        <v>100</v>
      </c>
      <c r="D6" s="34"/>
      <c r="E6" s="35" t="s">
        <v>182</v>
      </c>
      <c r="F6" s="429">
        <v>5739</v>
      </c>
      <c r="G6" s="36">
        <f>F6*100/$F$6</f>
        <v>100</v>
      </c>
    </row>
    <row r="7" spans="1:7" x14ac:dyDescent="0.2">
      <c r="A7" s="37" t="s">
        <v>183</v>
      </c>
      <c r="B7" s="38"/>
      <c r="C7" s="38"/>
      <c r="D7" s="34"/>
      <c r="E7" s="37" t="s">
        <v>183</v>
      </c>
      <c r="F7" s="38"/>
      <c r="G7" s="38"/>
    </row>
    <row r="8" spans="1:7" ht="36.75" thickBot="1" x14ac:dyDescent="0.25">
      <c r="A8" s="40" t="s">
        <v>184</v>
      </c>
      <c r="B8" s="38"/>
      <c r="C8" s="38"/>
      <c r="D8" s="34"/>
      <c r="E8" s="40" t="s">
        <v>184</v>
      </c>
      <c r="F8" s="38"/>
      <c r="G8" s="38"/>
    </row>
    <row r="9" spans="1:7" x14ac:dyDescent="0.2">
      <c r="A9" s="181" t="s">
        <v>100</v>
      </c>
      <c r="B9" s="430">
        <v>609</v>
      </c>
      <c r="C9" s="264">
        <f t="shared" ref="C9:C14" si="0">B9*100/$B$6</f>
        <v>32.671673819742487</v>
      </c>
      <c r="D9" s="72"/>
      <c r="E9" s="181" t="s">
        <v>100</v>
      </c>
      <c r="F9" s="430">
        <v>1828</v>
      </c>
      <c r="G9" s="264">
        <f t="shared" ref="G9:G14" si="1">F9*100/$F$6</f>
        <v>31.852239066039381</v>
      </c>
    </row>
    <row r="10" spans="1:7" x14ac:dyDescent="0.2">
      <c r="A10" s="143" t="s">
        <v>103</v>
      </c>
      <c r="B10" s="431">
        <v>339</v>
      </c>
      <c r="C10" s="265">
        <f t="shared" si="0"/>
        <v>18.186695278969957</v>
      </c>
      <c r="D10" s="72"/>
      <c r="E10" s="143" t="s">
        <v>103</v>
      </c>
      <c r="F10" s="431">
        <v>879</v>
      </c>
      <c r="G10" s="265">
        <f t="shared" si="1"/>
        <v>15.316257187663355</v>
      </c>
    </row>
    <row r="11" spans="1:7" x14ac:dyDescent="0.2">
      <c r="A11" s="143" t="s">
        <v>20</v>
      </c>
      <c r="B11" s="431">
        <v>270</v>
      </c>
      <c r="C11" s="265">
        <f t="shared" si="0"/>
        <v>14.484978540772532</v>
      </c>
      <c r="D11" s="72"/>
      <c r="E11" s="143" t="s">
        <v>20</v>
      </c>
      <c r="F11" s="431">
        <v>649</v>
      </c>
      <c r="G11" s="265">
        <f t="shared" si="1"/>
        <v>11.308590346750305</v>
      </c>
    </row>
    <row r="12" spans="1:7" x14ac:dyDescent="0.2">
      <c r="A12" s="143" t="s">
        <v>97</v>
      </c>
      <c r="B12" s="431">
        <v>95</v>
      </c>
      <c r="C12" s="265">
        <f t="shared" si="0"/>
        <v>5.0965665236051505</v>
      </c>
      <c r="D12" s="72"/>
      <c r="E12" s="143" t="s">
        <v>97</v>
      </c>
      <c r="F12" s="431">
        <v>321</v>
      </c>
      <c r="G12" s="265">
        <f t="shared" si="1"/>
        <v>5.5933089388395194</v>
      </c>
    </row>
    <row r="13" spans="1:7" x14ac:dyDescent="0.2">
      <c r="A13" s="143" t="s">
        <v>7</v>
      </c>
      <c r="B13" s="431">
        <v>68</v>
      </c>
      <c r="C13" s="265">
        <f t="shared" si="0"/>
        <v>3.648068669527897</v>
      </c>
      <c r="D13" s="72"/>
      <c r="E13" s="143" t="s">
        <v>7</v>
      </c>
      <c r="F13" s="431">
        <v>267</v>
      </c>
      <c r="G13" s="265">
        <f>F13*100/$F$6</f>
        <v>4.6523784631468894</v>
      </c>
    </row>
    <row r="14" spans="1:7" ht="12.75" thickBot="1" x14ac:dyDescent="0.25">
      <c r="A14" s="266" t="s">
        <v>185</v>
      </c>
      <c r="B14" s="267">
        <f>SUM(B9:B13)</f>
        <v>1381</v>
      </c>
      <c r="C14" s="77">
        <f t="shared" si="0"/>
        <v>74.087982832618025</v>
      </c>
      <c r="D14" s="72"/>
      <c r="E14" s="266" t="s">
        <v>185</v>
      </c>
      <c r="F14" s="267">
        <f>SUM(F9:F13)</f>
        <v>3944</v>
      </c>
      <c r="G14" s="77">
        <f t="shared" si="1"/>
        <v>68.722774002439451</v>
      </c>
    </row>
    <row r="15" spans="1:7" ht="12.75" customHeight="1" x14ac:dyDescent="0.2"/>
    <row r="16" spans="1:7" ht="12.75" customHeight="1" x14ac:dyDescent="0.2"/>
    <row r="17" spans="1:7" ht="12.75" customHeight="1" x14ac:dyDescent="0.2">
      <c r="A17" s="495" t="s">
        <v>442</v>
      </c>
    </row>
    <row r="18" spans="1:7" ht="12.75" customHeight="1" x14ac:dyDescent="0.2">
      <c r="A18" s="72" t="s">
        <v>402</v>
      </c>
    </row>
    <row r="19" spans="1:7" ht="12.75" customHeight="1" x14ac:dyDescent="0.2">
      <c r="A19" s="72" t="s">
        <v>315</v>
      </c>
    </row>
    <row r="20" spans="1:7" ht="12.75" thickBot="1" x14ac:dyDescent="0.25">
      <c r="A20" s="495"/>
      <c r="B20" s="72"/>
      <c r="C20" s="72"/>
      <c r="D20" s="72"/>
      <c r="E20" s="72"/>
      <c r="F20" s="72"/>
      <c r="G20" s="497"/>
    </row>
    <row r="21" spans="1:7" ht="12.75" customHeight="1" x14ac:dyDescent="0.2">
      <c r="A21" s="1298" t="s">
        <v>0</v>
      </c>
      <c r="B21" s="1300">
        <v>2016</v>
      </c>
      <c r="C21" s="1296" t="s">
        <v>120</v>
      </c>
      <c r="D21" s="34"/>
      <c r="E21" s="1298" t="s">
        <v>0</v>
      </c>
      <c r="F21" s="1300" t="s">
        <v>401</v>
      </c>
      <c r="G21" s="1296" t="s">
        <v>120</v>
      </c>
    </row>
    <row r="22" spans="1:7" x14ac:dyDescent="0.2">
      <c r="A22" s="1299"/>
      <c r="B22" s="1301"/>
      <c r="C22" s="1297"/>
      <c r="D22" s="34"/>
      <c r="E22" s="1299"/>
      <c r="F22" s="1301"/>
      <c r="G22" s="1297"/>
    </row>
    <row r="23" spans="1:7" ht="12.75" thickBot="1" x14ac:dyDescent="0.25">
      <c r="A23" s="35" t="s">
        <v>182</v>
      </c>
      <c r="B23" s="429">
        <v>248</v>
      </c>
      <c r="C23" s="36">
        <f>B23*100/$B$23</f>
        <v>100</v>
      </c>
      <c r="D23" s="34"/>
      <c r="E23" s="35" t="s">
        <v>182</v>
      </c>
      <c r="F23" s="429">
        <v>673</v>
      </c>
      <c r="G23" s="36">
        <f>F23*100/$F$23</f>
        <v>100</v>
      </c>
    </row>
    <row r="24" spans="1:7" x14ac:dyDescent="0.2">
      <c r="A24" s="37" t="s">
        <v>183</v>
      </c>
      <c r="B24" s="38"/>
      <c r="C24" s="38"/>
      <c r="D24" s="34"/>
      <c r="E24" s="37" t="s">
        <v>183</v>
      </c>
      <c r="F24" s="38"/>
      <c r="G24" s="38"/>
    </row>
    <row r="25" spans="1:7" ht="36.75" thickBot="1" x14ac:dyDescent="0.25">
      <c r="A25" s="40" t="s">
        <v>184</v>
      </c>
      <c r="B25" s="38"/>
      <c r="C25" s="38"/>
      <c r="D25" s="34"/>
      <c r="E25" s="40" t="s">
        <v>184</v>
      </c>
      <c r="F25" s="38"/>
      <c r="G25" s="38"/>
    </row>
    <row r="26" spans="1:7" x14ac:dyDescent="0.2">
      <c r="A26" s="181" t="s">
        <v>100</v>
      </c>
      <c r="B26" s="426">
        <v>99</v>
      </c>
      <c r="C26" s="264">
        <f>B26*100/B$23</f>
        <v>39.91935483870968</v>
      </c>
      <c r="D26" s="72"/>
      <c r="E26" s="181" t="s">
        <v>100</v>
      </c>
      <c r="F26" s="426">
        <v>265</v>
      </c>
      <c r="G26" s="264">
        <f t="shared" ref="G26:G32" si="2">F26*100/$F$23</f>
        <v>39.375928677563152</v>
      </c>
    </row>
    <row r="27" spans="1:7" x14ac:dyDescent="0.2">
      <c r="A27" s="143" t="s">
        <v>20</v>
      </c>
      <c r="B27" s="427">
        <v>23</v>
      </c>
      <c r="C27" s="265">
        <f>B27*100/$B$23</f>
        <v>9.2741935483870961</v>
      </c>
      <c r="D27" s="72"/>
      <c r="E27" s="143" t="s">
        <v>103</v>
      </c>
      <c r="F27" s="427">
        <v>55</v>
      </c>
      <c r="G27" s="265">
        <f t="shared" si="2"/>
        <v>8.1723625557206532</v>
      </c>
    </row>
    <row r="28" spans="1:7" x14ac:dyDescent="0.2">
      <c r="A28" s="143" t="s">
        <v>103</v>
      </c>
      <c r="B28" s="427">
        <v>22</v>
      </c>
      <c r="C28" s="265">
        <f>B28*100/$B$23</f>
        <v>8.870967741935484</v>
      </c>
      <c r="D28" s="72"/>
      <c r="E28" s="143" t="s">
        <v>20</v>
      </c>
      <c r="F28" s="427">
        <v>54</v>
      </c>
      <c r="G28" s="265">
        <f t="shared" si="2"/>
        <v>8.0237741456166418</v>
      </c>
    </row>
    <row r="29" spans="1:7" x14ac:dyDescent="0.2">
      <c r="A29" s="143" t="s">
        <v>81</v>
      </c>
      <c r="B29" s="427">
        <v>16</v>
      </c>
      <c r="C29" s="265">
        <f>B29*100/$B$23</f>
        <v>6.4516129032258061</v>
      </c>
      <c r="D29" s="72"/>
      <c r="E29" s="143" t="s">
        <v>81</v>
      </c>
      <c r="F29" s="427">
        <v>42</v>
      </c>
      <c r="G29" s="265">
        <f t="shared" si="2"/>
        <v>6.2407132243684993</v>
      </c>
    </row>
    <row r="30" spans="1:7" x14ac:dyDescent="0.2">
      <c r="A30" s="143" t="s">
        <v>7</v>
      </c>
      <c r="B30" s="427">
        <v>15</v>
      </c>
      <c r="C30" s="265">
        <f>B30*100/$B$23</f>
        <v>6.0483870967741939</v>
      </c>
      <c r="D30" s="72"/>
      <c r="E30" s="143" t="s">
        <v>7</v>
      </c>
      <c r="F30" s="427">
        <v>37</v>
      </c>
      <c r="G30" s="265">
        <f t="shared" si="2"/>
        <v>5.4977711738484398</v>
      </c>
    </row>
    <row r="31" spans="1:7" ht="12.75" thickBot="1" x14ac:dyDescent="0.25">
      <c r="A31" s="266" t="s">
        <v>185</v>
      </c>
      <c r="B31" s="267">
        <f>SUM(B26:B30)</f>
        <v>175</v>
      </c>
      <c r="C31" s="77">
        <f>B31*100/$B$23</f>
        <v>70.564516129032256</v>
      </c>
      <c r="D31" s="72"/>
      <c r="E31" s="1001" t="s">
        <v>97</v>
      </c>
      <c r="F31" s="427">
        <v>37</v>
      </c>
      <c r="G31" s="265">
        <f t="shared" si="2"/>
        <v>5.4977711738484398</v>
      </c>
    </row>
    <row r="32" spans="1:7" ht="12.75" thickBot="1" x14ac:dyDescent="0.25">
      <c r="D32" s="72"/>
      <c r="E32" s="266" t="s">
        <v>185</v>
      </c>
      <c r="F32" s="267">
        <f>SUM(F26:F31)</f>
        <v>490</v>
      </c>
      <c r="G32" s="77">
        <f t="shared" si="2"/>
        <v>72.808320950965822</v>
      </c>
    </row>
    <row r="33" spans="1:7" x14ac:dyDescent="0.2">
      <c r="D33" s="72"/>
      <c r="E33" s="1002"/>
      <c r="F33" s="1003"/>
      <c r="G33" s="1004"/>
    </row>
    <row r="34" spans="1:7" ht="12.75" customHeight="1" x14ac:dyDescent="0.2"/>
    <row r="35" spans="1:7" ht="12.75" customHeight="1" x14ac:dyDescent="0.2">
      <c r="A35" s="495" t="s">
        <v>443</v>
      </c>
      <c r="B35" s="72"/>
      <c r="C35" s="72"/>
    </row>
    <row r="36" spans="1:7" x14ac:dyDescent="0.2">
      <c r="A36" s="72" t="s">
        <v>403</v>
      </c>
      <c r="B36" s="72"/>
      <c r="C36" s="72"/>
      <c r="D36" s="72"/>
      <c r="E36" s="72"/>
      <c r="F36" s="72"/>
      <c r="G36" s="497"/>
    </row>
    <row r="37" spans="1:7" x14ac:dyDescent="0.2">
      <c r="A37" s="72" t="s">
        <v>279</v>
      </c>
      <c r="B37" s="72"/>
      <c r="C37" s="72"/>
      <c r="D37" s="72"/>
      <c r="E37" s="72"/>
      <c r="F37" s="72"/>
      <c r="G37" s="498"/>
    </row>
    <row r="38" spans="1:7" ht="12.75" thickBot="1" x14ac:dyDescent="0.25">
      <c r="A38" s="72"/>
      <c r="B38" s="72"/>
      <c r="C38" s="72"/>
      <c r="D38" s="72"/>
      <c r="E38" s="72"/>
      <c r="F38" s="72"/>
      <c r="G38" s="498"/>
    </row>
    <row r="39" spans="1:7" ht="12.75" customHeight="1" x14ac:dyDescent="0.2">
      <c r="A39" s="1298" t="s">
        <v>0</v>
      </c>
      <c r="B39" s="1300">
        <v>2016</v>
      </c>
      <c r="C39" s="1296" t="s">
        <v>120</v>
      </c>
      <c r="D39" s="34"/>
      <c r="E39" s="1298" t="s">
        <v>0</v>
      </c>
      <c r="F39" s="1300" t="s">
        <v>401</v>
      </c>
      <c r="G39" s="1296" t="s">
        <v>120</v>
      </c>
    </row>
    <row r="40" spans="1:7" x14ac:dyDescent="0.2">
      <c r="A40" s="1299"/>
      <c r="B40" s="1301"/>
      <c r="C40" s="1297"/>
      <c r="D40" s="34"/>
      <c r="E40" s="1299"/>
      <c r="F40" s="1301"/>
      <c r="G40" s="1297"/>
    </row>
    <row r="41" spans="1:7" ht="12.75" thickBot="1" x14ac:dyDescent="0.25">
      <c r="A41" s="35" t="s">
        <v>182</v>
      </c>
      <c r="B41" s="429">
        <v>290</v>
      </c>
      <c r="C41" s="36">
        <f>B41*100/$B$41</f>
        <v>100</v>
      </c>
      <c r="D41" s="34"/>
      <c r="E41" s="35" t="s">
        <v>182</v>
      </c>
      <c r="F41" s="429">
        <v>907</v>
      </c>
      <c r="G41" s="36">
        <f>F41*100/$F$41</f>
        <v>100</v>
      </c>
    </row>
    <row r="42" spans="1:7" x14ac:dyDescent="0.2">
      <c r="A42" s="37" t="s">
        <v>183</v>
      </c>
      <c r="B42" s="38"/>
      <c r="C42" s="38"/>
      <c r="D42" s="34"/>
      <c r="E42" s="37" t="s">
        <v>183</v>
      </c>
      <c r="F42" s="38"/>
      <c r="G42" s="38"/>
    </row>
    <row r="43" spans="1:7" ht="36.75" thickBot="1" x14ac:dyDescent="0.25">
      <c r="A43" s="40" t="s">
        <v>184</v>
      </c>
      <c r="B43" s="38"/>
      <c r="C43" s="38"/>
      <c r="D43" s="34"/>
      <c r="E43" s="40" t="s">
        <v>184</v>
      </c>
      <c r="F43" s="38"/>
      <c r="G43" s="38"/>
    </row>
    <row r="44" spans="1:7" x14ac:dyDescent="0.2">
      <c r="A44" s="69" t="s">
        <v>100</v>
      </c>
      <c r="B44" s="428">
        <v>124</v>
      </c>
      <c r="C44" s="264">
        <f>B44*100/$B$41</f>
        <v>42.758620689655174</v>
      </c>
      <c r="D44" s="72"/>
      <c r="E44" s="69" t="s">
        <v>100</v>
      </c>
      <c r="F44" s="428">
        <v>365</v>
      </c>
      <c r="G44" s="264">
        <f t="shared" ref="G44:G49" si="3">F44*100/$F$41</f>
        <v>40.242557883131205</v>
      </c>
    </row>
    <row r="45" spans="1:7" x14ac:dyDescent="0.2">
      <c r="A45" s="14" t="s">
        <v>20</v>
      </c>
      <c r="B45" s="341">
        <v>19</v>
      </c>
      <c r="C45" s="265">
        <f>B45*100/$B$41</f>
        <v>6.5517241379310347</v>
      </c>
      <c r="D45" s="72"/>
      <c r="E45" s="14" t="s">
        <v>7</v>
      </c>
      <c r="F45" s="341">
        <v>65</v>
      </c>
      <c r="G45" s="265">
        <f t="shared" si="3"/>
        <v>7.1664829106945973</v>
      </c>
    </row>
    <row r="46" spans="1:7" x14ac:dyDescent="0.2">
      <c r="A46" s="14" t="s">
        <v>97</v>
      </c>
      <c r="B46" s="341">
        <v>17</v>
      </c>
      <c r="C46" s="265">
        <f>B46*100/$B$41</f>
        <v>5.8620689655172411</v>
      </c>
      <c r="D46" s="72"/>
      <c r="E46" s="14" t="s">
        <v>20</v>
      </c>
      <c r="F46" s="341">
        <v>52</v>
      </c>
      <c r="G46" s="265">
        <f t="shared" si="3"/>
        <v>5.7331863285556777</v>
      </c>
    </row>
    <row r="47" spans="1:7" x14ac:dyDescent="0.2">
      <c r="A47" s="14" t="s">
        <v>103</v>
      </c>
      <c r="B47" s="341">
        <v>16</v>
      </c>
      <c r="C47" s="265">
        <f>B47*100/$B$41</f>
        <v>5.5172413793103452</v>
      </c>
      <c r="D47" s="72"/>
      <c r="E47" s="14" t="s">
        <v>97</v>
      </c>
      <c r="F47" s="341">
        <v>51</v>
      </c>
      <c r="G47" s="265">
        <f>F47*100/$F$41</f>
        <v>5.6229327453142224</v>
      </c>
    </row>
    <row r="48" spans="1:7" x14ac:dyDescent="0.2">
      <c r="A48" s="14" t="s">
        <v>81</v>
      </c>
      <c r="B48" s="341">
        <v>13</v>
      </c>
      <c r="C48" s="265">
        <f>B48*100/$B$41</f>
        <v>4.4827586206896548</v>
      </c>
      <c r="D48" s="72"/>
      <c r="E48" s="14" t="s">
        <v>14</v>
      </c>
      <c r="F48" s="341">
        <v>49</v>
      </c>
      <c r="G48" s="265">
        <f>F48*100/$F$41</f>
        <v>5.4024255788313118</v>
      </c>
    </row>
    <row r="49" spans="1:7" ht="12.75" thickBot="1" x14ac:dyDescent="0.25">
      <c r="A49" s="17" t="s">
        <v>7</v>
      </c>
      <c r="B49" s="414">
        <v>13</v>
      </c>
      <c r="C49" s="265">
        <f t="shared" ref="C49:C50" si="4">B49*100/$B$41</f>
        <v>4.4827586206896548</v>
      </c>
      <c r="D49" s="72"/>
      <c r="E49" s="75" t="s">
        <v>185</v>
      </c>
      <c r="F49" s="76">
        <f>SUM(F44:F48)</f>
        <v>582</v>
      </c>
      <c r="G49" s="77">
        <f t="shared" si="3"/>
        <v>64.167585446527013</v>
      </c>
    </row>
    <row r="50" spans="1:7" x14ac:dyDescent="0.2">
      <c r="A50" s="17" t="s">
        <v>14</v>
      </c>
      <c r="B50" s="414">
        <v>13</v>
      </c>
      <c r="C50" s="265">
        <f t="shared" si="4"/>
        <v>4.4827586206896548</v>
      </c>
      <c r="D50" s="72"/>
    </row>
    <row r="51" spans="1:7" ht="12.75" thickBot="1" x14ac:dyDescent="0.25">
      <c r="A51" s="75" t="s">
        <v>185</v>
      </c>
      <c r="B51" s="76">
        <f>SUM(B44:B50)</f>
        <v>215</v>
      </c>
      <c r="C51" s="77">
        <f>B51*100/$B$41</f>
        <v>74.137931034482762</v>
      </c>
      <c r="D51" s="72"/>
    </row>
  </sheetData>
  <mergeCells count="18">
    <mergeCell ref="G4:G5"/>
    <mergeCell ref="A4:A5"/>
    <mergeCell ref="B4:B5"/>
    <mergeCell ref="C4:C5"/>
    <mergeCell ref="E4:E5"/>
    <mergeCell ref="F4:F5"/>
    <mergeCell ref="G39:G40"/>
    <mergeCell ref="A21:A22"/>
    <mergeCell ref="B21:B22"/>
    <mergeCell ref="C21:C22"/>
    <mergeCell ref="E21:E22"/>
    <mergeCell ref="F21:F22"/>
    <mergeCell ref="G21:G22"/>
    <mergeCell ref="A39:A40"/>
    <mergeCell ref="B39:B40"/>
    <mergeCell ref="C39:C40"/>
    <mergeCell ref="E39:E40"/>
    <mergeCell ref="F39:F40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</sheetPr>
  <dimension ref="A1:S104"/>
  <sheetViews>
    <sheetView zoomScaleNormal="100" workbookViewId="0">
      <selection activeCell="P19" sqref="P19"/>
    </sheetView>
  </sheetViews>
  <sheetFormatPr defaultRowHeight="12" x14ac:dyDescent="0.2"/>
  <cols>
    <col min="1" max="1" width="24.85546875" style="41" customWidth="1"/>
    <col min="2" max="9" width="7.7109375" style="41" customWidth="1"/>
    <col min="10" max="16384" width="9.140625" style="41"/>
  </cols>
  <sheetData>
    <row r="1" spans="1:10" x14ac:dyDescent="0.2">
      <c r="A1" s="465" t="s">
        <v>393</v>
      </c>
      <c r="J1" s="764"/>
    </row>
    <row r="2" spans="1:10" ht="12.75" thickBot="1" x14ac:dyDescent="0.25"/>
    <row r="3" spans="1:10" ht="12.75" customHeight="1" thickBot="1" x14ac:dyDescent="0.25">
      <c r="A3" s="1190" t="s">
        <v>0</v>
      </c>
      <c r="B3" s="1194">
        <v>2014</v>
      </c>
      <c r="C3" s="1193"/>
      <c r="D3" s="1194">
        <v>2015</v>
      </c>
      <c r="E3" s="1193"/>
      <c r="F3" s="1194">
        <v>2016</v>
      </c>
      <c r="G3" s="1193"/>
      <c r="H3" s="1194" t="s">
        <v>115</v>
      </c>
      <c r="I3" s="1193"/>
    </row>
    <row r="4" spans="1:10" ht="55.5" thickBot="1" x14ac:dyDescent="0.25">
      <c r="A4" s="1191"/>
      <c r="B4" s="460" t="s">
        <v>119</v>
      </c>
      <c r="C4" s="460" t="s">
        <v>120</v>
      </c>
      <c r="D4" s="460" t="s">
        <v>119</v>
      </c>
      <c r="E4" s="460" t="s">
        <v>120</v>
      </c>
      <c r="F4" s="460" t="s">
        <v>119</v>
      </c>
      <c r="G4" s="460" t="s">
        <v>120</v>
      </c>
      <c r="H4" s="460" t="s">
        <v>116</v>
      </c>
      <c r="I4" s="460" t="s">
        <v>120</v>
      </c>
    </row>
    <row r="5" spans="1:10" ht="12" customHeight="1" x14ac:dyDescent="0.2">
      <c r="A5" s="404" t="s">
        <v>81</v>
      </c>
      <c r="B5" s="515">
        <v>890</v>
      </c>
      <c r="C5" s="1069">
        <f>B5*100/$B$16</f>
        <v>29.180327868852459</v>
      </c>
      <c r="D5" s="515">
        <v>618</v>
      </c>
      <c r="E5" s="1069">
        <f>D5*100/$D$16</f>
        <v>24.739791833466775</v>
      </c>
      <c r="F5" s="515">
        <v>801</v>
      </c>
      <c r="G5" s="1069">
        <f>F5*100/$F$16</f>
        <v>27.263444520081688</v>
      </c>
      <c r="H5" s="507">
        <v>2303</v>
      </c>
      <c r="I5" s="1135">
        <f>H5*100/$H$16</f>
        <v>27.138816874852697</v>
      </c>
    </row>
    <row r="6" spans="1:10" ht="12" customHeight="1" x14ac:dyDescent="0.2">
      <c r="A6" s="404" t="s">
        <v>27</v>
      </c>
      <c r="B6" s="515">
        <v>758</v>
      </c>
      <c r="C6" s="1069">
        <f t="shared" ref="C6:C16" si="0">B6*100/$B$16</f>
        <v>24.852459016393443</v>
      </c>
      <c r="D6" s="515">
        <v>749</v>
      </c>
      <c r="E6" s="1069">
        <f t="shared" ref="E6:E16" si="1">D6*100/$D$16</f>
        <v>29.983987189751801</v>
      </c>
      <c r="F6" s="515">
        <v>677</v>
      </c>
      <c r="G6" s="1069">
        <f t="shared" ref="G6:G16" si="2">F6*100/$F$16</f>
        <v>23.0428863172226</v>
      </c>
      <c r="H6" s="507">
        <v>2182</v>
      </c>
      <c r="I6" s="1135">
        <f t="shared" ref="I6:I16" si="3">H6*100/$H$16</f>
        <v>25.712938958284234</v>
      </c>
    </row>
    <row r="7" spans="1:10" ht="12" customHeight="1" x14ac:dyDescent="0.2">
      <c r="A7" s="404" t="s">
        <v>100</v>
      </c>
      <c r="B7" s="515">
        <v>523</v>
      </c>
      <c r="C7" s="1069">
        <f t="shared" si="0"/>
        <v>17.147540983606557</v>
      </c>
      <c r="D7" s="515">
        <v>479</v>
      </c>
      <c r="E7" s="1069">
        <f t="shared" si="1"/>
        <v>19.175340272217774</v>
      </c>
      <c r="F7" s="515">
        <v>671</v>
      </c>
      <c r="G7" s="1069">
        <f t="shared" si="2"/>
        <v>22.83866575901974</v>
      </c>
      <c r="H7" s="507">
        <v>1574</v>
      </c>
      <c r="I7" s="1135">
        <f t="shared" si="3"/>
        <v>18.548197030403017</v>
      </c>
    </row>
    <row r="8" spans="1:10" ht="12" customHeight="1" x14ac:dyDescent="0.2">
      <c r="A8" s="404" t="s">
        <v>35</v>
      </c>
      <c r="B8" s="515">
        <v>191</v>
      </c>
      <c r="C8" s="1069">
        <f t="shared" si="0"/>
        <v>6.2622950819672134</v>
      </c>
      <c r="D8" s="515">
        <v>183</v>
      </c>
      <c r="E8" s="1069">
        <f t="shared" si="1"/>
        <v>7.3258606885508408</v>
      </c>
      <c r="F8" s="515">
        <v>267</v>
      </c>
      <c r="G8" s="1069">
        <f t="shared" si="2"/>
        <v>9.0878148400272298</v>
      </c>
      <c r="H8" s="507">
        <v>631</v>
      </c>
      <c r="I8" s="1135">
        <f t="shared" si="3"/>
        <v>7.4357765731793544</v>
      </c>
    </row>
    <row r="9" spans="1:10" ht="12" customHeight="1" x14ac:dyDescent="0.2">
      <c r="A9" s="404" t="s">
        <v>97</v>
      </c>
      <c r="B9" s="515">
        <v>134</v>
      </c>
      <c r="C9" s="1069">
        <f t="shared" si="0"/>
        <v>4.3934426229508201</v>
      </c>
      <c r="D9" s="515">
        <v>90</v>
      </c>
      <c r="E9" s="1069">
        <f t="shared" si="1"/>
        <v>3.6028823058446759</v>
      </c>
      <c r="F9" s="515">
        <v>72</v>
      </c>
      <c r="G9" s="1069">
        <f t="shared" si="2"/>
        <v>2.4506466984343089</v>
      </c>
      <c r="H9" s="507">
        <v>291</v>
      </c>
      <c r="I9" s="1135">
        <f t="shared" si="3"/>
        <v>3.4291774687720951</v>
      </c>
    </row>
    <row r="10" spans="1:10" ht="12" customHeight="1" x14ac:dyDescent="0.2">
      <c r="A10" s="404" t="s">
        <v>20</v>
      </c>
      <c r="B10" s="515">
        <v>61</v>
      </c>
      <c r="C10" s="1069">
        <f t="shared" si="0"/>
        <v>2</v>
      </c>
      <c r="D10" s="515">
        <v>55</v>
      </c>
      <c r="E10" s="1069">
        <f t="shared" si="1"/>
        <v>2.2017614091273017</v>
      </c>
      <c r="F10" s="515">
        <v>114</v>
      </c>
      <c r="G10" s="1069">
        <f t="shared" si="2"/>
        <v>3.8801906058543225</v>
      </c>
      <c r="H10" s="507">
        <v>206</v>
      </c>
      <c r="I10" s="1135">
        <f t="shared" si="3"/>
        <v>2.4275276926702807</v>
      </c>
    </row>
    <row r="11" spans="1:10" ht="12" customHeight="1" x14ac:dyDescent="0.2">
      <c r="A11" s="404" t="s">
        <v>14</v>
      </c>
      <c r="B11" s="515">
        <v>67</v>
      </c>
      <c r="C11" s="1069">
        <f t="shared" si="0"/>
        <v>2.1967213114754101</v>
      </c>
      <c r="D11" s="515">
        <v>44</v>
      </c>
      <c r="E11" s="1069">
        <f t="shared" si="1"/>
        <v>1.7614091273018415</v>
      </c>
      <c r="F11" s="515">
        <v>43</v>
      </c>
      <c r="G11" s="1069">
        <f t="shared" si="2"/>
        <v>1.4635806671204901</v>
      </c>
      <c r="H11" s="507">
        <v>149</v>
      </c>
      <c r="I11" s="1135">
        <f t="shared" si="3"/>
        <v>1.7558331369314164</v>
      </c>
    </row>
    <row r="12" spans="1:10" ht="12" customHeight="1" x14ac:dyDescent="0.2">
      <c r="A12" s="404" t="s">
        <v>114</v>
      </c>
      <c r="B12" s="515">
        <v>40</v>
      </c>
      <c r="C12" s="1069">
        <f t="shared" si="0"/>
        <v>1.3114754098360655</v>
      </c>
      <c r="D12" s="515">
        <v>37</v>
      </c>
      <c r="E12" s="1069">
        <f t="shared" si="1"/>
        <v>1.4811849479583667</v>
      </c>
      <c r="F12" s="515">
        <v>16</v>
      </c>
      <c r="G12" s="1069">
        <f t="shared" si="2"/>
        <v>0.54458815520762427</v>
      </c>
      <c r="H12" s="507">
        <v>93</v>
      </c>
      <c r="I12" s="1135">
        <f t="shared" si="3"/>
        <v>1.0959226962055149</v>
      </c>
    </row>
    <row r="13" spans="1:10" ht="12" customHeight="1" x14ac:dyDescent="0.2">
      <c r="A13" s="404" t="s">
        <v>30</v>
      </c>
      <c r="B13" s="515">
        <v>34</v>
      </c>
      <c r="C13" s="1069">
        <f t="shared" si="0"/>
        <v>1.1147540983606556</v>
      </c>
      <c r="D13" s="515">
        <v>21</v>
      </c>
      <c r="E13" s="1069">
        <f t="shared" si="1"/>
        <v>0.8406725380304243</v>
      </c>
      <c r="F13" s="515">
        <v>15</v>
      </c>
      <c r="G13" s="1069">
        <f t="shared" si="2"/>
        <v>0.51055139550714768</v>
      </c>
      <c r="H13" s="507">
        <v>70</v>
      </c>
      <c r="I13" s="1135">
        <f t="shared" si="3"/>
        <v>0.82488805090737682</v>
      </c>
    </row>
    <row r="14" spans="1:10" ht="12" customHeight="1" x14ac:dyDescent="0.2">
      <c r="A14" s="404" t="s">
        <v>36</v>
      </c>
      <c r="B14" s="515">
        <v>39</v>
      </c>
      <c r="C14" s="1069">
        <f t="shared" si="0"/>
        <v>1.278688524590164</v>
      </c>
      <c r="D14" s="515">
        <v>13</v>
      </c>
      <c r="E14" s="1069">
        <f t="shared" si="1"/>
        <v>0.52041633306645319</v>
      </c>
      <c r="F14" s="515">
        <v>12</v>
      </c>
      <c r="G14" s="1069">
        <f t="shared" si="2"/>
        <v>0.40844111640571817</v>
      </c>
      <c r="H14" s="507">
        <v>64</v>
      </c>
      <c r="I14" s="1135">
        <f t="shared" si="3"/>
        <v>0.75418336082960169</v>
      </c>
    </row>
    <row r="15" spans="1:10" ht="12.75" customHeight="1" thickBot="1" x14ac:dyDescent="0.25">
      <c r="A15" s="508" t="s">
        <v>122</v>
      </c>
      <c r="B15" s="516">
        <f>B16-SUM(B5:B14)</f>
        <v>313</v>
      </c>
      <c r="C15" s="1069">
        <f t="shared" si="0"/>
        <v>10.262295081967213</v>
      </c>
      <c r="D15" s="515">
        <f>D16-SUM(D5:D14)</f>
        <v>209</v>
      </c>
      <c r="E15" s="1069">
        <f t="shared" si="1"/>
        <v>8.366693354683747</v>
      </c>
      <c r="F15" s="516">
        <f>F16-SUM(F5:F14)</f>
        <v>250</v>
      </c>
      <c r="G15" s="1069">
        <f t="shared" si="2"/>
        <v>8.509189925119129</v>
      </c>
      <c r="H15" s="507">
        <f>H16-SUM(H5:H14)</f>
        <v>923</v>
      </c>
      <c r="I15" s="1135">
        <f t="shared" si="3"/>
        <v>10.876738156964413</v>
      </c>
    </row>
    <row r="16" spans="1:10" ht="12.75" customHeight="1" thickBot="1" x14ac:dyDescent="0.25">
      <c r="A16" s="509" t="s">
        <v>121</v>
      </c>
      <c r="B16" s="509">
        <v>3050</v>
      </c>
      <c r="C16" s="1070">
        <f t="shared" si="0"/>
        <v>100</v>
      </c>
      <c r="D16" s="509">
        <v>2498</v>
      </c>
      <c r="E16" s="1070">
        <f t="shared" si="1"/>
        <v>100</v>
      </c>
      <c r="F16" s="509">
        <v>2938</v>
      </c>
      <c r="G16" s="1070">
        <f t="shared" si="2"/>
        <v>100</v>
      </c>
      <c r="H16" s="509">
        <f>SUM(B16,D16,F16)</f>
        <v>8486</v>
      </c>
      <c r="I16" s="1070">
        <f t="shared" si="3"/>
        <v>100</v>
      </c>
    </row>
    <row r="17" spans="1:19" ht="12" customHeight="1" x14ac:dyDescent="0.2"/>
    <row r="18" spans="1:19" ht="12" customHeight="1" x14ac:dyDescent="0.2"/>
    <row r="19" spans="1:19" ht="12" customHeight="1" x14ac:dyDescent="0.2"/>
    <row r="20" spans="1:19" ht="12" customHeight="1" x14ac:dyDescent="0.2">
      <c r="A20" s="41" t="str">
        <f>A5</f>
        <v>ROSJA</v>
      </c>
      <c r="B20" s="41">
        <f>H5</f>
        <v>2303</v>
      </c>
      <c r="C20" s="520"/>
    </row>
    <row r="21" spans="1:19" ht="12" customHeight="1" x14ac:dyDescent="0.2">
      <c r="A21" s="41" t="str">
        <f t="shared" ref="A21:A24" si="4">A6</f>
        <v>FILIPINY</v>
      </c>
      <c r="B21" s="41">
        <f>H6</f>
        <v>2182</v>
      </c>
      <c r="C21" s="520"/>
    </row>
    <row r="22" spans="1:19" ht="12" customHeight="1" x14ac:dyDescent="0.2">
      <c r="A22" s="41" t="str">
        <f t="shared" si="4"/>
        <v>UKRAINA</v>
      </c>
      <c r="B22" s="41">
        <f>H7</f>
        <v>1574</v>
      </c>
      <c r="C22" s="520"/>
    </row>
    <row r="23" spans="1:19" ht="12" customHeight="1" x14ac:dyDescent="0.2">
      <c r="A23" s="41" t="str">
        <f t="shared" si="4"/>
        <v>INDIE</v>
      </c>
      <c r="B23" s="41">
        <f>H8</f>
        <v>631</v>
      </c>
      <c r="C23" s="520"/>
    </row>
    <row r="24" spans="1:19" ht="12" customHeight="1" x14ac:dyDescent="0.2">
      <c r="A24" s="41" t="str">
        <f t="shared" si="4"/>
        <v>TURCJA</v>
      </c>
      <c r="B24" s="41">
        <f>H9</f>
        <v>291</v>
      </c>
      <c r="C24" s="520"/>
    </row>
    <row r="25" spans="1:19" ht="12" customHeight="1" x14ac:dyDescent="0.2">
      <c r="A25" s="41" t="s">
        <v>122</v>
      </c>
      <c r="B25" s="41">
        <f>H16-SUM(B20:B24)</f>
        <v>1505</v>
      </c>
      <c r="C25" s="520"/>
    </row>
    <row r="26" spans="1:19" ht="12" customHeight="1" x14ac:dyDescent="0.2">
      <c r="B26" s="521"/>
    </row>
    <row r="27" spans="1:19" ht="12" customHeight="1" x14ac:dyDescent="0.2"/>
    <row r="28" spans="1:19" ht="12" customHeight="1" x14ac:dyDescent="0.2"/>
    <row r="29" spans="1:19" ht="12" customHeight="1" x14ac:dyDescent="0.2"/>
    <row r="30" spans="1:19" ht="12" customHeight="1" x14ac:dyDescent="0.2"/>
    <row r="31" spans="1:19" ht="12" customHeight="1" x14ac:dyDescent="0.2">
      <c r="S31" s="946"/>
    </row>
    <row r="32" spans="1:19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.75" customHeight="1" x14ac:dyDescent="0.2"/>
  </sheetData>
  <mergeCells count="5">
    <mergeCell ref="B3:C3"/>
    <mergeCell ref="D3:E3"/>
    <mergeCell ref="F3:G3"/>
    <mergeCell ref="H3:I3"/>
    <mergeCell ref="A3:A4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00B0F0"/>
  </sheetPr>
  <dimension ref="A1:M68"/>
  <sheetViews>
    <sheetView zoomScaleNormal="100" workbookViewId="0">
      <selection activeCell="Q63" sqref="Q63"/>
    </sheetView>
  </sheetViews>
  <sheetFormatPr defaultRowHeight="12" x14ac:dyDescent="0.2"/>
  <cols>
    <col min="1" max="1" width="32.7109375" style="365" customWidth="1"/>
    <col min="2" max="4" width="9.140625" style="41"/>
    <col min="5" max="5" width="13.85546875" style="41" customWidth="1"/>
    <col min="6" max="16384" width="9.140625" style="41"/>
  </cols>
  <sheetData>
    <row r="1" spans="1:8" ht="12.75" customHeight="1" x14ac:dyDescent="0.2">
      <c r="A1" s="489"/>
      <c r="B1" s="72"/>
      <c r="C1" s="72"/>
      <c r="D1" s="72"/>
      <c r="E1" s="72"/>
      <c r="F1" s="512"/>
    </row>
    <row r="2" spans="1:8" ht="12.75" customHeight="1" x14ac:dyDescent="0.2">
      <c r="A2" s="38"/>
      <c r="B2" s="34"/>
      <c r="C2" s="34"/>
      <c r="D2" s="34"/>
      <c r="E2" s="34"/>
    </row>
    <row r="3" spans="1:8" ht="12.75" customHeight="1" x14ac:dyDescent="0.2">
      <c r="A3" s="269"/>
      <c r="B3" s="490"/>
      <c r="C3" s="72"/>
      <c r="D3" s="269"/>
      <c r="E3" s="490"/>
    </row>
    <row r="4" spans="1:8" ht="12.75" customHeight="1" thickBot="1" x14ac:dyDescent="0.25">
      <c r="A4" s="491" t="s">
        <v>0</v>
      </c>
      <c r="B4" s="492">
        <v>2015</v>
      </c>
      <c r="C4" s="34"/>
      <c r="D4" s="493" t="s">
        <v>0</v>
      </c>
      <c r="E4" s="494" t="s">
        <v>347</v>
      </c>
    </row>
    <row r="5" spans="1:8" ht="12.75" customHeight="1" thickBot="1" x14ac:dyDescent="0.25">
      <c r="A5" s="272" t="s">
        <v>100</v>
      </c>
      <c r="B5" s="272">
        <v>609</v>
      </c>
      <c r="C5" s="72"/>
      <c r="D5" s="232" t="s">
        <v>100</v>
      </c>
      <c r="E5" s="232">
        <v>1828</v>
      </c>
    </row>
    <row r="6" spans="1:8" ht="12.75" customHeight="1" thickBot="1" x14ac:dyDescent="0.25">
      <c r="A6" s="272" t="s">
        <v>103</v>
      </c>
      <c r="B6" s="272">
        <v>339</v>
      </c>
      <c r="C6" s="72"/>
      <c r="D6" s="232" t="s">
        <v>103</v>
      </c>
      <c r="E6" s="232">
        <v>879</v>
      </c>
      <c r="G6" s="499"/>
      <c r="H6" s="499"/>
    </row>
    <row r="7" spans="1:8" ht="12.75" customHeight="1" thickBot="1" x14ac:dyDescent="0.25">
      <c r="A7" s="272" t="s">
        <v>20</v>
      </c>
      <c r="B7" s="272">
        <v>270</v>
      </c>
      <c r="C7" s="72"/>
      <c r="D7" s="232" t="s">
        <v>20</v>
      </c>
      <c r="E7" s="232">
        <v>649</v>
      </c>
    </row>
    <row r="8" spans="1:8" ht="12.75" customHeight="1" thickBot="1" x14ac:dyDescent="0.25">
      <c r="A8" s="272" t="s">
        <v>97</v>
      </c>
      <c r="B8" s="272">
        <v>95</v>
      </c>
      <c r="C8" s="72"/>
      <c r="D8" s="232" t="s">
        <v>97</v>
      </c>
      <c r="E8" s="232">
        <v>321</v>
      </c>
    </row>
    <row r="9" spans="1:8" ht="12.75" customHeight="1" x14ac:dyDescent="0.2">
      <c r="A9" s="272" t="s">
        <v>7</v>
      </c>
      <c r="B9" s="272">
        <v>68</v>
      </c>
      <c r="C9" s="72"/>
      <c r="D9" s="232" t="s">
        <v>7</v>
      </c>
      <c r="E9" s="232">
        <v>267</v>
      </c>
    </row>
    <row r="10" spans="1:8" ht="12.75" customHeight="1" x14ac:dyDescent="0.2">
      <c r="A10" s="272" t="s">
        <v>166</v>
      </c>
      <c r="B10" s="902">
        <f>B11-SUM(B5:B9)</f>
        <v>483</v>
      </c>
      <c r="C10" s="72"/>
      <c r="D10" s="143" t="s">
        <v>166</v>
      </c>
      <c r="E10" s="425">
        <f>E11-SUM(E5:E9)</f>
        <v>1795</v>
      </c>
    </row>
    <row r="11" spans="1:8" ht="12.75" customHeight="1" x14ac:dyDescent="0.2">
      <c r="A11" s="365" t="s">
        <v>115</v>
      </c>
      <c r="B11" s="499">
        <f>rez_dec_najl.!B6</f>
        <v>1864</v>
      </c>
      <c r="C11" s="72"/>
      <c r="D11" s="269" t="s">
        <v>115</v>
      </c>
      <c r="E11" s="499">
        <f>rez_dec_najl.!F6</f>
        <v>5739</v>
      </c>
    </row>
    <row r="12" spans="1:8" ht="12.75" customHeight="1" x14ac:dyDescent="0.2">
      <c r="C12" s="72"/>
    </row>
    <row r="13" spans="1:8" ht="12.75" customHeight="1" x14ac:dyDescent="0.2">
      <c r="C13" s="72"/>
      <c r="D13" s="269"/>
    </row>
    <row r="14" spans="1:8" ht="12.75" customHeight="1" x14ac:dyDescent="0.2">
      <c r="C14" s="72"/>
      <c r="D14" s="269"/>
      <c r="E14" s="270"/>
    </row>
    <row r="15" spans="1:8" ht="12.75" customHeight="1" x14ac:dyDescent="0.2">
      <c r="C15" s="72"/>
      <c r="D15" s="269"/>
      <c r="E15" s="270"/>
    </row>
    <row r="16" spans="1:8" ht="12.75" customHeight="1" x14ac:dyDescent="0.2">
      <c r="C16" s="72"/>
      <c r="D16" s="269"/>
      <c r="E16" s="270"/>
    </row>
    <row r="17" spans="1:6" ht="12.75" customHeight="1" x14ac:dyDescent="0.2">
      <c r="C17" s="72"/>
      <c r="D17" s="269"/>
      <c r="E17" s="270"/>
    </row>
    <row r="18" spans="1:6" ht="12.75" customHeight="1" x14ac:dyDescent="0.2">
      <c r="C18" s="72"/>
      <c r="D18" s="269"/>
      <c r="E18" s="270"/>
    </row>
    <row r="19" spans="1:6" ht="12.75" customHeight="1" x14ac:dyDescent="0.2">
      <c r="C19" s="72"/>
    </row>
    <row r="20" spans="1:6" ht="12.75" customHeight="1" x14ac:dyDescent="0.2">
      <c r="D20" s="495" t="s">
        <v>309</v>
      </c>
      <c r="E20" s="72"/>
    </row>
    <row r="21" spans="1:6" ht="12.75" customHeight="1" x14ac:dyDescent="0.2">
      <c r="D21" s="72" t="s">
        <v>281</v>
      </c>
      <c r="E21" s="72"/>
    </row>
    <row r="22" spans="1:6" ht="12.75" customHeight="1" x14ac:dyDescent="0.2">
      <c r="D22" s="38" t="s">
        <v>181</v>
      </c>
      <c r="E22" s="38"/>
    </row>
    <row r="23" spans="1:6" ht="12.75" customHeight="1" x14ac:dyDescent="0.2">
      <c r="D23" s="38"/>
      <c r="E23" s="38"/>
    </row>
    <row r="24" spans="1:6" ht="12.75" customHeight="1" x14ac:dyDescent="0.2">
      <c r="D24" s="38"/>
      <c r="E24" s="38"/>
    </row>
    <row r="25" spans="1:6" ht="12.75" customHeight="1" x14ac:dyDescent="0.2">
      <c r="D25" s="38"/>
      <c r="E25" s="38"/>
    </row>
    <row r="26" spans="1:6" ht="12.75" customHeight="1" x14ac:dyDescent="0.2">
      <c r="D26" s="38"/>
      <c r="E26" s="38"/>
    </row>
    <row r="27" spans="1:6" ht="12.75" customHeight="1" x14ac:dyDescent="0.2"/>
    <row r="28" spans="1:6" ht="12.75" customHeight="1" thickBot="1" x14ac:dyDescent="0.25">
      <c r="A28" s="491" t="s">
        <v>0</v>
      </c>
      <c r="B28" s="492">
        <v>2015</v>
      </c>
      <c r="C28" s="34"/>
      <c r="D28" s="493" t="s">
        <v>0</v>
      </c>
      <c r="E28" s="494" t="s">
        <v>347</v>
      </c>
      <c r="F28" s="72"/>
    </row>
    <row r="29" spans="1:6" ht="12.75" customHeight="1" thickBot="1" x14ac:dyDescent="0.25">
      <c r="A29" s="181" t="str">
        <f>rez_dec_najl.!A26</f>
        <v>UKRAINA</v>
      </c>
      <c r="B29" s="181">
        <f>rez_dec_najl.!B26</f>
        <v>99</v>
      </c>
      <c r="D29" s="232" t="str">
        <f>rez_dec_najl.!E26</f>
        <v>UKRAINA</v>
      </c>
      <c r="E29" s="232">
        <f>rez_dec_najl.!F26</f>
        <v>265</v>
      </c>
      <c r="F29" s="38"/>
    </row>
    <row r="30" spans="1:6" ht="12.75" customHeight="1" thickBot="1" x14ac:dyDescent="0.25">
      <c r="A30" s="181" t="str">
        <f>rez_dec_najl.!A27</f>
        <v>CHINY</v>
      </c>
      <c r="B30" s="181">
        <f>rez_dec_najl.!B27</f>
        <v>23</v>
      </c>
      <c r="D30" s="232" t="str">
        <f>rez_dec_najl.!E27</f>
        <v>WIETNAM</v>
      </c>
      <c r="E30" s="232">
        <f>rez_dec_najl.!F27</f>
        <v>55</v>
      </c>
      <c r="F30" s="72"/>
    </row>
    <row r="31" spans="1:6" ht="12.75" customHeight="1" thickBot="1" x14ac:dyDescent="0.25">
      <c r="A31" s="181" t="str">
        <f>rez_dec_najl.!A28</f>
        <v>WIETNAM</v>
      </c>
      <c r="B31" s="181">
        <f>rez_dec_najl.!B28</f>
        <v>22</v>
      </c>
      <c r="D31" s="232" t="str">
        <f>rez_dec_najl.!E28</f>
        <v>CHINY</v>
      </c>
      <c r="E31" s="232">
        <f>rez_dec_najl.!F28</f>
        <v>54</v>
      </c>
      <c r="F31" s="72"/>
    </row>
    <row r="32" spans="1:6" ht="12.75" customHeight="1" thickBot="1" x14ac:dyDescent="0.25">
      <c r="A32" s="181" t="str">
        <f>rez_dec_najl.!A29</f>
        <v>ROSJA</v>
      </c>
      <c r="B32" s="181">
        <f>rez_dec_najl.!B29</f>
        <v>16</v>
      </c>
      <c r="D32" s="232" t="str">
        <f>rez_dec_najl.!E29</f>
        <v>ROSJA</v>
      </c>
      <c r="E32" s="232">
        <f>rez_dec_najl.!F29</f>
        <v>42</v>
      </c>
      <c r="F32" s="34"/>
    </row>
    <row r="33" spans="1:9" ht="12.75" customHeight="1" x14ac:dyDescent="0.2">
      <c r="A33" s="181" t="str">
        <f>rez_dec_najl.!A30</f>
        <v>ARMENIA</v>
      </c>
      <c r="B33" s="181">
        <f>rez_dec_najl.!B30</f>
        <v>15</v>
      </c>
      <c r="D33" s="232" t="str">
        <f>rez_dec_najl.!E30</f>
        <v>ARMENIA</v>
      </c>
      <c r="E33" s="232">
        <f>rez_dec_najl.!F30</f>
        <v>37</v>
      </c>
    </row>
    <row r="34" spans="1:9" ht="12.75" customHeight="1" x14ac:dyDescent="0.2">
      <c r="A34" s="143" t="s">
        <v>166</v>
      </c>
      <c r="B34" s="427">
        <f>B35-SUM(B29:B33)</f>
        <v>73</v>
      </c>
      <c r="D34" s="926" t="s">
        <v>97</v>
      </c>
      <c r="E34" s="1005">
        <v>37</v>
      </c>
    </row>
    <row r="35" spans="1:9" ht="12.75" customHeight="1" x14ac:dyDescent="0.2">
      <c r="A35" s="365" t="s">
        <v>115</v>
      </c>
      <c r="B35" s="499">
        <f>rez_dec_najl.!B23</f>
        <v>248</v>
      </c>
      <c r="D35" s="143" t="s">
        <v>166</v>
      </c>
      <c r="E35" s="425">
        <f>E36-SUM(E29:E34)</f>
        <v>183</v>
      </c>
    </row>
    <row r="36" spans="1:9" ht="12.75" customHeight="1" x14ac:dyDescent="0.2">
      <c r="D36" s="365" t="s">
        <v>115</v>
      </c>
      <c r="E36" s="499">
        <f>rez_dec_najl.!F23</f>
        <v>673</v>
      </c>
    </row>
    <row r="37" spans="1:9" ht="12.75" customHeight="1" x14ac:dyDescent="0.2">
      <c r="A37" s="269"/>
    </row>
    <row r="38" spans="1:9" ht="12.75" customHeight="1" x14ac:dyDescent="0.2">
      <c r="A38" s="269"/>
      <c r="I38" s="499"/>
    </row>
    <row r="39" spans="1:9" ht="12.75" customHeight="1" x14ac:dyDescent="0.2">
      <c r="A39" s="269"/>
    </row>
    <row r="40" spans="1:9" ht="12.75" customHeight="1" x14ac:dyDescent="0.2">
      <c r="A40" s="269"/>
    </row>
    <row r="41" spans="1:9" ht="12.75" customHeight="1" x14ac:dyDescent="0.2">
      <c r="A41" s="269"/>
    </row>
    <row r="42" spans="1:9" ht="12.75" customHeight="1" x14ac:dyDescent="0.2">
      <c r="A42" s="269"/>
    </row>
    <row r="43" spans="1:9" x14ac:dyDescent="0.2">
      <c r="A43" s="489" t="s">
        <v>310</v>
      </c>
      <c r="B43" s="72"/>
      <c r="C43" s="72"/>
      <c r="D43" s="72"/>
      <c r="E43" s="72"/>
      <c r="F43" s="72"/>
      <c r="G43" s="72"/>
    </row>
    <row r="44" spans="1:9" x14ac:dyDescent="0.2">
      <c r="A44" s="269" t="s">
        <v>282</v>
      </c>
      <c r="B44" s="72"/>
      <c r="C44" s="72"/>
      <c r="D44" s="72"/>
      <c r="E44" s="72"/>
      <c r="F44" s="72"/>
      <c r="G44" s="72"/>
    </row>
    <row r="45" spans="1:9" ht="12.75" customHeight="1" x14ac:dyDescent="0.2">
      <c r="A45" s="269"/>
      <c r="B45" s="490"/>
      <c r="C45" s="490"/>
      <c r="D45" s="72"/>
      <c r="E45" s="269"/>
      <c r="F45" s="490"/>
      <c r="G45" s="490"/>
    </row>
    <row r="46" spans="1:9" ht="12.75" customHeight="1" x14ac:dyDescent="0.2">
      <c r="A46" s="897"/>
      <c r="B46" s="898"/>
      <c r="C46" s="899"/>
    </row>
    <row r="47" spans="1:9" ht="24" customHeight="1" x14ac:dyDescent="0.2">
      <c r="A47" s="491" t="s">
        <v>0</v>
      </c>
      <c r="B47" s="492">
        <v>2015</v>
      </c>
      <c r="C47" s="34"/>
      <c r="D47" s="900"/>
      <c r="E47" s="901"/>
    </row>
    <row r="48" spans="1:9" ht="12.75" thickBot="1" x14ac:dyDescent="0.25">
      <c r="A48" s="273" t="s">
        <v>100</v>
      </c>
      <c r="B48" s="273">
        <v>124</v>
      </c>
      <c r="C48" s="34"/>
      <c r="D48" s="493" t="s">
        <v>0</v>
      </c>
      <c r="E48" s="494" t="s">
        <v>347</v>
      </c>
    </row>
    <row r="49" spans="1:13" ht="12.75" thickBot="1" x14ac:dyDescent="0.25">
      <c r="A49" s="273" t="s">
        <v>20</v>
      </c>
      <c r="B49" s="273">
        <v>19</v>
      </c>
      <c r="C49" s="34"/>
      <c r="D49" s="69" t="str">
        <f>rez_dec_najl.!E44</f>
        <v>UKRAINA</v>
      </c>
      <c r="E49" s="69">
        <f>rez_dec_najl.!F44</f>
        <v>365</v>
      </c>
    </row>
    <row r="50" spans="1:13" ht="12.75" thickBot="1" x14ac:dyDescent="0.25">
      <c r="A50" s="273" t="s">
        <v>97</v>
      </c>
      <c r="B50" s="273">
        <v>17</v>
      </c>
      <c r="C50" s="72"/>
      <c r="D50" s="69" t="str">
        <f>rez_dec_najl.!E45</f>
        <v>ARMENIA</v>
      </c>
      <c r="E50" s="69">
        <f>rez_dec_najl.!F45</f>
        <v>65</v>
      </c>
    </row>
    <row r="51" spans="1:13" ht="12.75" thickBot="1" x14ac:dyDescent="0.25">
      <c r="A51" s="273" t="s">
        <v>103</v>
      </c>
      <c r="B51" s="273">
        <v>16</v>
      </c>
      <c r="C51" s="72"/>
      <c r="D51" s="69" t="str">
        <f>rez_dec_najl.!E46</f>
        <v>CHINY</v>
      </c>
      <c r="E51" s="69">
        <f>rez_dec_najl.!F46</f>
        <v>52</v>
      </c>
    </row>
    <row r="52" spans="1:13" ht="12.75" thickBot="1" x14ac:dyDescent="0.25">
      <c r="A52" s="273" t="s">
        <v>81</v>
      </c>
      <c r="B52" s="273">
        <v>13</v>
      </c>
      <c r="C52" s="72"/>
      <c r="D52" s="69" t="str">
        <f>rez_dec_najl.!E47</f>
        <v>TURCJA</v>
      </c>
      <c r="E52" s="69">
        <f>rez_dec_najl.!F47</f>
        <v>51</v>
      </c>
      <c r="L52" s="499"/>
      <c r="M52" s="499"/>
    </row>
    <row r="53" spans="1:13" ht="24" x14ac:dyDescent="0.2">
      <c r="A53" s="273" t="s">
        <v>7</v>
      </c>
      <c r="B53" s="273">
        <v>13</v>
      </c>
      <c r="C53" s="72"/>
      <c r="D53" s="69" t="str">
        <f>rez_dec_najl.!E48</f>
        <v>BIAŁORUŚ</v>
      </c>
      <c r="E53" s="69">
        <f>rez_dec_najl.!F48</f>
        <v>49</v>
      </c>
      <c r="L53" s="499"/>
      <c r="M53" s="499"/>
    </row>
    <row r="54" spans="1:13" x14ac:dyDescent="0.2">
      <c r="A54" s="273" t="s">
        <v>14</v>
      </c>
      <c r="B54" s="273">
        <v>13</v>
      </c>
      <c r="C54" s="72"/>
      <c r="D54" s="143" t="s">
        <v>166</v>
      </c>
      <c r="E54" s="425">
        <f>E55-SUM(E49:E53)</f>
        <v>325</v>
      </c>
      <c r="L54" s="499"/>
      <c r="M54" s="499"/>
    </row>
    <row r="55" spans="1:13" x14ac:dyDescent="0.2">
      <c r="A55" s="272" t="s">
        <v>166</v>
      </c>
      <c r="B55" s="341">
        <f>B56-SUM(B48:B54)</f>
        <v>75</v>
      </c>
      <c r="C55" s="72"/>
      <c r="D55" s="365" t="s">
        <v>115</v>
      </c>
      <c r="E55" s="499">
        <f>rez_dec_najl.!F41</f>
        <v>907</v>
      </c>
    </row>
    <row r="56" spans="1:13" x14ac:dyDescent="0.2">
      <c r="A56" s="365" t="s">
        <v>115</v>
      </c>
      <c r="B56" s="499">
        <f>rez_dec_najl.!B41</f>
        <v>290</v>
      </c>
      <c r="C56" s="72"/>
      <c r="D56" s="269"/>
      <c r="E56" s="270"/>
    </row>
    <row r="57" spans="1:13" x14ac:dyDescent="0.2">
      <c r="C57" s="72"/>
      <c r="D57" s="269"/>
      <c r="E57" s="270"/>
    </row>
    <row r="58" spans="1:13" x14ac:dyDescent="0.2">
      <c r="A58" s="269"/>
      <c r="B58" s="271"/>
      <c r="C58" s="72"/>
      <c r="D58" s="269"/>
      <c r="E58" s="270"/>
    </row>
    <row r="59" spans="1:13" x14ac:dyDescent="0.2">
      <c r="A59" s="269"/>
      <c r="B59" s="271"/>
      <c r="C59" s="72"/>
      <c r="D59" s="269"/>
      <c r="E59" s="270"/>
    </row>
    <row r="60" spans="1:13" x14ac:dyDescent="0.2">
      <c r="A60" s="269"/>
      <c r="B60" s="271"/>
      <c r="C60" s="72"/>
      <c r="D60" s="269"/>
      <c r="E60" s="270"/>
    </row>
    <row r="61" spans="1:13" x14ac:dyDescent="0.2">
      <c r="A61" s="269"/>
      <c r="B61" s="271"/>
      <c r="C61" s="72"/>
      <c r="D61" s="269"/>
      <c r="E61" s="270"/>
    </row>
    <row r="62" spans="1:13" x14ac:dyDescent="0.2">
      <c r="A62" s="269"/>
      <c r="B62" s="271"/>
      <c r="C62" s="72"/>
    </row>
    <row r="63" spans="1:13" x14ac:dyDescent="0.2">
      <c r="A63" s="269"/>
      <c r="B63" s="271"/>
      <c r="C63" s="72"/>
    </row>
    <row r="64" spans="1:13" x14ac:dyDescent="0.2">
      <c r="C64" s="34"/>
    </row>
    <row r="65" spans="1:3" x14ac:dyDescent="0.2">
      <c r="A65" s="269"/>
      <c r="C65" s="72"/>
    </row>
    <row r="66" spans="1:3" ht="12.75" customHeight="1" x14ac:dyDescent="0.2"/>
    <row r="67" spans="1:3" ht="12.75" customHeight="1" x14ac:dyDescent="0.2"/>
    <row r="68" spans="1:3" ht="12.75" customHeight="1" x14ac:dyDescent="0.2"/>
  </sheetData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00B0F0"/>
  </sheetPr>
  <dimension ref="A1:P26"/>
  <sheetViews>
    <sheetView zoomScaleNormal="100" workbookViewId="0">
      <selection activeCell="R13" sqref="R13"/>
    </sheetView>
  </sheetViews>
  <sheetFormatPr defaultRowHeight="12" x14ac:dyDescent="0.2"/>
  <cols>
    <col min="1" max="1" width="32.7109375" style="41" customWidth="1"/>
    <col min="2" max="16" width="5.7109375" style="41" customWidth="1"/>
    <col min="17" max="17" width="10.7109375" style="41" customWidth="1"/>
    <col min="18" max="243" width="9.140625" style="41"/>
    <col min="244" max="244" width="34.42578125" style="41" customWidth="1"/>
    <col min="245" max="259" width="5.7109375" style="41" customWidth="1"/>
    <col min="260" max="260" width="28.140625" style="41" bestFit="1" customWidth="1"/>
    <col min="261" max="499" width="9.140625" style="41"/>
    <col min="500" max="500" width="34.42578125" style="41" customWidth="1"/>
    <col min="501" max="515" width="5.7109375" style="41" customWidth="1"/>
    <col min="516" max="516" width="28.140625" style="41" bestFit="1" customWidth="1"/>
    <col min="517" max="755" width="9.140625" style="41"/>
    <col min="756" max="756" width="34.42578125" style="41" customWidth="1"/>
    <col min="757" max="771" width="5.7109375" style="41" customWidth="1"/>
    <col min="772" max="772" width="28.140625" style="41" bestFit="1" customWidth="1"/>
    <col min="773" max="1011" width="9.140625" style="41"/>
    <col min="1012" max="1012" width="34.42578125" style="41" customWidth="1"/>
    <col min="1013" max="1027" width="5.7109375" style="41" customWidth="1"/>
    <col min="1028" max="1028" width="28.140625" style="41" bestFit="1" customWidth="1"/>
    <col min="1029" max="1267" width="9.140625" style="41"/>
    <col min="1268" max="1268" width="34.42578125" style="41" customWidth="1"/>
    <col min="1269" max="1283" width="5.7109375" style="41" customWidth="1"/>
    <col min="1284" max="1284" width="28.140625" style="41" bestFit="1" customWidth="1"/>
    <col min="1285" max="1523" width="9.140625" style="41"/>
    <col min="1524" max="1524" width="34.42578125" style="41" customWidth="1"/>
    <col min="1525" max="1539" width="5.7109375" style="41" customWidth="1"/>
    <col min="1540" max="1540" width="28.140625" style="41" bestFit="1" customWidth="1"/>
    <col min="1541" max="1779" width="9.140625" style="41"/>
    <col min="1780" max="1780" width="34.42578125" style="41" customWidth="1"/>
    <col min="1781" max="1795" width="5.7109375" style="41" customWidth="1"/>
    <col min="1796" max="1796" width="28.140625" style="41" bestFit="1" customWidth="1"/>
    <col min="1797" max="2035" width="9.140625" style="41"/>
    <col min="2036" max="2036" width="34.42578125" style="41" customWidth="1"/>
    <col min="2037" max="2051" width="5.7109375" style="41" customWidth="1"/>
    <col min="2052" max="2052" width="28.140625" style="41" bestFit="1" customWidth="1"/>
    <col min="2053" max="2291" width="9.140625" style="41"/>
    <col min="2292" max="2292" width="34.42578125" style="41" customWidth="1"/>
    <col min="2293" max="2307" width="5.7109375" style="41" customWidth="1"/>
    <col min="2308" max="2308" width="28.140625" style="41" bestFit="1" customWidth="1"/>
    <col min="2309" max="2547" width="9.140625" style="41"/>
    <col min="2548" max="2548" width="34.42578125" style="41" customWidth="1"/>
    <col min="2549" max="2563" width="5.7109375" style="41" customWidth="1"/>
    <col min="2564" max="2564" width="28.140625" style="41" bestFit="1" customWidth="1"/>
    <col min="2565" max="2803" width="9.140625" style="41"/>
    <col min="2804" max="2804" width="34.42578125" style="41" customWidth="1"/>
    <col min="2805" max="2819" width="5.7109375" style="41" customWidth="1"/>
    <col min="2820" max="2820" width="28.140625" style="41" bestFit="1" customWidth="1"/>
    <col min="2821" max="3059" width="9.140625" style="41"/>
    <col min="3060" max="3060" width="34.42578125" style="41" customWidth="1"/>
    <col min="3061" max="3075" width="5.7109375" style="41" customWidth="1"/>
    <col min="3076" max="3076" width="28.140625" style="41" bestFit="1" customWidth="1"/>
    <col min="3077" max="3315" width="9.140625" style="41"/>
    <col min="3316" max="3316" width="34.42578125" style="41" customWidth="1"/>
    <col min="3317" max="3331" width="5.7109375" style="41" customWidth="1"/>
    <col min="3332" max="3332" width="28.140625" style="41" bestFit="1" customWidth="1"/>
    <col min="3333" max="3571" width="9.140625" style="41"/>
    <col min="3572" max="3572" width="34.42578125" style="41" customWidth="1"/>
    <col min="3573" max="3587" width="5.7109375" style="41" customWidth="1"/>
    <col min="3588" max="3588" width="28.140625" style="41" bestFit="1" customWidth="1"/>
    <col min="3589" max="3827" width="9.140625" style="41"/>
    <col min="3828" max="3828" width="34.42578125" style="41" customWidth="1"/>
    <col min="3829" max="3843" width="5.7109375" style="41" customWidth="1"/>
    <col min="3844" max="3844" width="28.140625" style="41" bestFit="1" customWidth="1"/>
    <col min="3845" max="4083" width="9.140625" style="41"/>
    <col min="4084" max="4084" width="34.42578125" style="41" customWidth="1"/>
    <col min="4085" max="4099" width="5.7109375" style="41" customWidth="1"/>
    <col min="4100" max="4100" width="28.140625" style="41" bestFit="1" customWidth="1"/>
    <col min="4101" max="4339" width="9.140625" style="41"/>
    <col min="4340" max="4340" width="34.42578125" style="41" customWidth="1"/>
    <col min="4341" max="4355" width="5.7109375" style="41" customWidth="1"/>
    <col min="4356" max="4356" width="28.140625" style="41" bestFit="1" customWidth="1"/>
    <col min="4357" max="4595" width="9.140625" style="41"/>
    <col min="4596" max="4596" width="34.42578125" style="41" customWidth="1"/>
    <col min="4597" max="4611" width="5.7109375" style="41" customWidth="1"/>
    <col min="4612" max="4612" width="28.140625" style="41" bestFit="1" customWidth="1"/>
    <col min="4613" max="4851" width="9.140625" style="41"/>
    <col min="4852" max="4852" width="34.42578125" style="41" customWidth="1"/>
    <col min="4853" max="4867" width="5.7109375" style="41" customWidth="1"/>
    <col min="4868" max="4868" width="28.140625" style="41" bestFit="1" customWidth="1"/>
    <col min="4869" max="5107" width="9.140625" style="41"/>
    <col min="5108" max="5108" width="34.42578125" style="41" customWidth="1"/>
    <col min="5109" max="5123" width="5.7109375" style="41" customWidth="1"/>
    <col min="5124" max="5124" width="28.140625" style="41" bestFit="1" customWidth="1"/>
    <col min="5125" max="5363" width="9.140625" style="41"/>
    <col min="5364" max="5364" width="34.42578125" style="41" customWidth="1"/>
    <col min="5365" max="5379" width="5.7109375" style="41" customWidth="1"/>
    <col min="5380" max="5380" width="28.140625" style="41" bestFit="1" customWidth="1"/>
    <col min="5381" max="5619" width="9.140625" style="41"/>
    <col min="5620" max="5620" width="34.42578125" style="41" customWidth="1"/>
    <col min="5621" max="5635" width="5.7109375" style="41" customWidth="1"/>
    <col min="5636" max="5636" width="28.140625" style="41" bestFit="1" customWidth="1"/>
    <col min="5637" max="5875" width="9.140625" style="41"/>
    <col min="5876" max="5876" width="34.42578125" style="41" customWidth="1"/>
    <col min="5877" max="5891" width="5.7109375" style="41" customWidth="1"/>
    <col min="5892" max="5892" width="28.140625" style="41" bestFit="1" customWidth="1"/>
    <col min="5893" max="6131" width="9.140625" style="41"/>
    <col min="6132" max="6132" width="34.42578125" style="41" customWidth="1"/>
    <col min="6133" max="6147" width="5.7109375" style="41" customWidth="1"/>
    <col min="6148" max="6148" width="28.140625" style="41" bestFit="1" customWidth="1"/>
    <col min="6149" max="6387" width="9.140625" style="41"/>
    <col min="6388" max="6388" width="34.42578125" style="41" customWidth="1"/>
    <col min="6389" max="6403" width="5.7109375" style="41" customWidth="1"/>
    <col min="6404" max="6404" width="28.140625" style="41" bestFit="1" customWidth="1"/>
    <col min="6405" max="6643" width="9.140625" style="41"/>
    <col min="6644" max="6644" width="34.42578125" style="41" customWidth="1"/>
    <col min="6645" max="6659" width="5.7109375" style="41" customWidth="1"/>
    <col min="6660" max="6660" width="28.140625" style="41" bestFit="1" customWidth="1"/>
    <col min="6661" max="6899" width="9.140625" style="41"/>
    <col min="6900" max="6900" width="34.42578125" style="41" customWidth="1"/>
    <col min="6901" max="6915" width="5.7109375" style="41" customWidth="1"/>
    <col min="6916" max="6916" width="28.140625" style="41" bestFit="1" customWidth="1"/>
    <col min="6917" max="7155" width="9.140625" style="41"/>
    <col min="7156" max="7156" width="34.42578125" style="41" customWidth="1"/>
    <col min="7157" max="7171" width="5.7109375" style="41" customWidth="1"/>
    <col min="7172" max="7172" width="28.140625" style="41" bestFit="1" customWidth="1"/>
    <col min="7173" max="7411" width="9.140625" style="41"/>
    <col min="7412" max="7412" width="34.42578125" style="41" customWidth="1"/>
    <col min="7413" max="7427" width="5.7109375" style="41" customWidth="1"/>
    <col min="7428" max="7428" width="28.140625" style="41" bestFit="1" customWidth="1"/>
    <col min="7429" max="7667" width="9.140625" style="41"/>
    <col min="7668" max="7668" width="34.42578125" style="41" customWidth="1"/>
    <col min="7669" max="7683" width="5.7109375" style="41" customWidth="1"/>
    <col min="7684" max="7684" width="28.140625" style="41" bestFit="1" customWidth="1"/>
    <col min="7685" max="7923" width="9.140625" style="41"/>
    <col min="7924" max="7924" width="34.42578125" style="41" customWidth="1"/>
    <col min="7925" max="7939" width="5.7109375" style="41" customWidth="1"/>
    <col min="7940" max="7940" width="28.140625" style="41" bestFit="1" customWidth="1"/>
    <col min="7941" max="8179" width="9.140625" style="41"/>
    <col min="8180" max="8180" width="34.42578125" style="41" customWidth="1"/>
    <col min="8181" max="8195" width="5.7109375" style="41" customWidth="1"/>
    <col min="8196" max="8196" width="28.140625" style="41" bestFit="1" customWidth="1"/>
    <col min="8197" max="8435" width="9.140625" style="41"/>
    <col min="8436" max="8436" width="34.42578125" style="41" customWidth="1"/>
    <col min="8437" max="8451" width="5.7109375" style="41" customWidth="1"/>
    <col min="8452" max="8452" width="28.140625" style="41" bestFit="1" customWidth="1"/>
    <col min="8453" max="8691" width="9.140625" style="41"/>
    <col min="8692" max="8692" width="34.42578125" style="41" customWidth="1"/>
    <col min="8693" max="8707" width="5.7109375" style="41" customWidth="1"/>
    <col min="8708" max="8708" width="28.140625" style="41" bestFit="1" customWidth="1"/>
    <col min="8709" max="8947" width="9.140625" style="41"/>
    <col min="8948" max="8948" width="34.42578125" style="41" customWidth="1"/>
    <col min="8949" max="8963" width="5.7109375" style="41" customWidth="1"/>
    <col min="8964" max="8964" width="28.140625" style="41" bestFit="1" customWidth="1"/>
    <col min="8965" max="9203" width="9.140625" style="41"/>
    <col min="9204" max="9204" width="34.42578125" style="41" customWidth="1"/>
    <col min="9205" max="9219" width="5.7109375" style="41" customWidth="1"/>
    <col min="9220" max="9220" width="28.140625" style="41" bestFit="1" customWidth="1"/>
    <col min="9221" max="9459" width="9.140625" style="41"/>
    <col min="9460" max="9460" width="34.42578125" style="41" customWidth="1"/>
    <col min="9461" max="9475" width="5.7109375" style="41" customWidth="1"/>
    <col min="9476" max="9476" width="28.140625" style="41" bestFit="1" customWidth="1"/>
    <col min="9477" max="9715" width="9.140625" style="41"/>
    <col min="9716" max="9716" width="34.42578125" style="41" customWidth="1"/>
    <col min="9717" max="9731" width="5.7109375" style="41" customWidth="1"/>
    <col min="9732" max="9732" width="28.140625" style="41" bestFit="1" customWidth="1"/>
    <col min="9733" max="9971" width="9.140625" style="41"/>
    <col min="9972" max="9972" width="34.42578125" style="41" customWidth="1"/>
    <col min="9973" max="9987" width="5.7109375" style="41" customWidth="1"/>
    <col min="9988" max="9988" width="28.140625" style="41" bestFit="1" customWidth="1"/>
    <col min="9989" max="10227" width="9.140625" style="41"/>
    <col min="10228" max="10228" width="34.42578125" style="41" customWidth="1"/>
    <col min="10229" max="10243" width="5.7109375" style="41" customWidth="1"/>
    <col min="10244" max="10244" width="28.140625" style="41" bestFit="1" customWidth="1"/>
    <col min="10245" max="10483" width="9.140625" style="41"/>
    <col min="10484" max="10484" width="34.42578125" style="41" customWidth="1"/>
    <col min="10485" max="10499" width="5.7109375" style="41" customWidth="1"/>
    <col min="10500" max="10500" width="28.140625" style="41" bestFit="1" customWidth="1"/>
    <col min="10501" max="10739" width="9.140625" style="41"/>
    <col min="10740" max="10740" width="34.42578125" style="41" customWidth="1"/>
    <col min="10741" max="10755" width="5.7109375" style="41" customWidth="1"/>
    <col min="10756" max="10756" width="28.140625" style="41" bestFit="1" customWidth="1"/>
    <col min="10757" max="10995" width="9.140625" style="41"/>
    <col min="10996" max="10996" width="34.42578125" style="41" customWidth="1"/>
    <col min="10997" max="11011" width="5.7109375" style="41" customWidth="1"/>
    <col min="11012" max="11012" width="28.140625" style="41" bestFit="1" customWidth="1"/>
    <col min="11013" max="11251" width="9.140625" style="41"/>
    <col min="11252" max="11252" width="34.42578125" style="41" customWidth="1"/>
    <col min="11253" max="11267" width="5.7109375" style="41" customWidth="1"/>
    <col min="11268" max="11268" width="28.140625" style="41" bestFit="1" customWidth="1"/>
    <col min="11269" max="11507" width="9.140625" style="41"/>
    <col min="11508" max="11508" width="34.42578125" style="41" customWidth="1"/>
    <col min="11509" max="11523" width="5.7109375" style="41" customWidth="1"/>
    <col min="11524" max="11524" width="28.140625" style="41" bestFit="1" customWidth="1"/>
    <col min="11525" max="11763" width="9.140625" style="41"/>
    <col min="11764" max="11764" width="34.42578125" style="41" customWidth="1"/>
    <col min="11765" max="11779" width="5.7109375" style="41" customWidth="1"/>
    <col min="11780" max="11780" width="28.140625" style="41" bestFit="1" customWidth="1"/>
    <col min="11781" max="12019" width="9.140625" style="41"/>
    <col min="12020" max="12020" width="34.42578125" style="41" customWidth="1"/>
    <col min="12021" max="12035" width="5.7109375" style="41" customWidth="1"/>
    <col min="12036" max="12036" width="28.140625" style="41" bestFit="1" customWidth="1"/>
    <col min="12037" max="12275" width="9.140625" style="41"/>
    <col min="12276" max="12276" width="34.42578125" style="41" customWidth="1"/>
    <col min="12277" max="12291" width="5.7109375" style="41" customWidth="1"/>
    <col min="12292" max="12292" width="28.140625" style="41" bestFit="1" customWidth="1"/>
    <col min="12293" max="12531" width="9.140625" style="41"/>
    <col min="12532" max="12532" width="34.42578125" style="41" customWidth="1"/>
    <col min="12533" max="12547" width="5.7109375" style="41" customWidth="1"/>
    <col min="12548" max="12548" width="28.140625" style="41" bestFit="1" customWidth="1"/>
    <col min="12549" max="12787" width="9.140625" style="41"/>
    <col min="12788" max="12788" width="34.42578125" style="41" customWidth="1"/>
    <col min="12789" max="12803" width="5.7109375" style="41" customWidth="1"/>
    <col min="12804" max="12804" width="28.140625" style="41" bestFit="1" customWidth="1"/>
    <col min="12805" max="13043" width="9.140625" style="41"/>
    <col min="13044" max="13044" width="34.42578125" style="41" customWidth="1"/>
    <col min="13045" max="13059" width="5.7109375" style="41" customWidth="1"/>
    <col min="13060" max="13060" width="28.140625" style="41" bestFit="1" customWidth="1"/>
    <col min="13061" max="13299" width="9.140625" style="41"/>
    <col min="13300" max="13300" width="34.42578125" style="41" customWidth="1"/>
    <col min="13301" max="13315" width="5.7109375" style="41" customWidth="1"/>
    <col min="13316" max="13316" width="28.140625" style="41" bestFit="1" customWidth="1"/>
    <col min="13317" max="13555" width="9.140625" style="41"/>
    <col min="13556" max="13556" width="34.42578125" style="41" customWidth="1"/>
    <col min="13557" max="13571" width="5.7109375" style="41" customWidth="1"/>
    <col min="13572" max="13572" width="28.140625" style="41" bestFit="1" customWidth="1"/>
    <col min="13573" max="13811" width="9.140625" style="41"/>
    <col min="13812" max="13812" width="34.42578125" style="41" customWidth="1"/>
    <col min="13813" max="13827" width="5.7109375" style="41" customWidth="1"/>
    <col min="13828" max="13828" width="28.140625" style="41" bestFit="1" customWidth="1"/>
    <col min="13829" max="14067" width="9.140625" style="41"/>
    <col min="14068" max="14068" width="34.42578125" style="41" customWidth="1"/>
    <col min="14069" max="14083" width="5.7109375" style="41" customWidth="1"/>
    <col min="14084" max="14084" width="28.140625" style="41" bestFit="1" customWidth="1"/>
    <col min="14085" max="14323" width="9.140625" style="41"/>
    <col min="14324" max="14324" width="34.42578125" style="41" customWidth="1"/>
    <col min="14325" max="14339" width="5.7109375" style="41" customWidth="1"/>
    <col min="14340" max="14340" width="28.140625" style="41" bestFit="1" customWidth="1"/>
    <col min="14341" max="14579" width="9.140625" style="41"/>
    <col min="14580" max="14580" width="34.42578125" style="41" customWidth="1"/>
    <col min="14581" max="14595" width="5.7109375" style="41" customWidth="1"/>
    <col min="14596" max="14596" width="28.140625" style="41" bestFit="1" customWidth="1"/>
    <col min="14597" max="14835" width="9.140625" style="41"/>
    <col min="14836" max="14836" width="34.42578125" style="41" customWidth="1"/>
    <col min="14837" max="14851" width="5.7109375" style="41" customWidth="1"/>
    <col min="14852" max="14852" width="28.140625" style="41" bestFit="1" customWidth="1"/>
    <col min="14853" max="15091" width="9.140625" style="41"/>
    <col min="15092" max="15092" width="34.42578125" style="41" customWidth="1"/>
    <col min="15093" max="15107" width="5.7109375" style="41" customWidth="1"/>
    <col min="15108" max="15108" width="28.140625" style="41" bestFit="1" customWidth="1"/>
    <col min="15109" max="15347" width="9.140625" style="41"/>
    <col min="15348" max="15348" width="34.42578125" style="41" customWidth="1"/>
    <col min="15349" max="15363" width="5.7109375" style="41" customWidth="1"/>
    <col min="15364" max="15364" width="28.140625" style="41" bestFit="1" customWidth="1"/>
    <col min="15365" max="15603" width="9.140625" style="41"/>
    <col min="15604" max="15604" width="34.42578125" style="41" customWidth="1"/>
    <col min="15605" max="15619" width="5.7109375" style="41" customWidth="1"/>
    <col min="15620" max="15620" width="28.140625" style="41" bestFit="1" customWidth="1"/>
    <col min="15621" max="15859" width="9.140625" style="41"/>
    <col min="15860" max="15860" width="34.42578125" style="41" customWidth="1"/>
    <col min="15861" max="15875" width="5.7109375" style="41" customWidth="1"/>
    <col min="15876" max="15876" width="28.140625" style="41" bestFit="1" customWidth="1"/>
    <col min="15877" max="16115" width="9.140625" style="41"/>
    <col min="16116" max="16116" width="34.42578125" style="41" customWidth="1"/>
    <col min="16117" max="16131" width="5.7109375" style="41" customWidth="1"/>
    <col min="16132" max="16132" width="28.140625" style="41" bestFit="1" customWidth="1"/>
    <col min="16133" max="16384" width="9.140625" style="41"/>
  </cols>
  <sheetData>
    <row r="1" spans="1:16" ht="12.75" customHeight="1" x14ac:dyDescent="0.2">
      <c r="A1" s="457" t="s">
        <v>444</v>
      </c>
    </row>
    <row r="2" spans="1:16" ht="12.75" customHeight="1" x14ac:dyDescent="0.2">
      <c r="A2" s="41" t="s">
        <v>283</v>
      </c>
    </row>
    <row r="3" spans="1:16" ht="12.75" customHeight="1" x14ac:dyDescent="0.2">
      <c r="A3" s="841"/>
    </row>
    <row r="4" spans="1:16" ht="12.75" customHeight="1" x14ac:dyDescent="0.2"/>
    <row r="5" spans="1:16" ht="12.75" customHeight="1" x14ac:dyDescent="0.2"/>
    <row r="6" spans="1:16" ht="12.75" thickBot="1" x14ac:dyDescent="0.25"/>
    <row r="7" spans="1:16" x14ac:dyDescent="0.2">
      <c r="A7" s="1309" t="s">
        <v>190</v>
      </c>
      <c r="B7" s="1306">
        <v>2014</v>
      </c>
      <c r="C7" s="1307"/>
      <c r="D7" s="1308"/>
      <c r="E7" s="1306">
        <v>2015</v>
      </c>
      <c r="F7" s="1307"/>
      <c r="G7" s="1308"/>
      <c r="H7" s="1306">
        <v>2016</v>
      </c>
      <c r="I7" s="1307"/>
      <c r="J7" s="1308"/>
      <c r="K7" s="1306" t="s">
        <v>115</v>
      </c>
      <c r="L7" s="1307"/>
      <c r="M7" s="1307"/>
      <c r="N7" s="1307"/>
      <c r="O7" s="1307"/>
      <c r="P7" s="1308"/>
    </row>
    <row r="8" spans="1:16" ht="12" customHeight="1" x14ac:dyDescent="0.2">
      <c r="A8" s="1310"/>
      <c r="B8" s="1314" t="s">
        <v>191</v>
      </c>
      <c r="C8" s="1302" t="s">
        <v>192</v>
      </c>
      <c r="D8" s="1304" t="s">
        <v>193</v>
      </c>
      <c r="E8" s="1314" t="s">
        <v>191</v>
      </c>
      <c r="F8" s="1302" t="s">
        <v>192</v>
      </c>
      <c r="G8" s="1304" t="s">
        <v>193</v>
      </c>
      <c r="H8" s="1314" t="s">
        <v>191</v>
      </c>
      <c r="I8" s="1302" t="s">
        <v>192</v>
      </c>
      <c r="J8" s="1304" t="s">
        <v>193</v>
      </c>
      <c r="K8" s="1316" t="s">
        <v>191</v>
      </c>
      <c r="L8" s="1317"/>
      <c r="M8" s="1312" t="s">
        <v>192</v>
      </c>
      <c r="N8" s="1317"/>
      <c r="O8" s="1312" t="s">
        <v>193</v>
      </c>
      <c r="P8" s="1313"/>
    </row>
    <row r="9" spans="1:16" ht="39" customHeight="1" thickBot="1" x14ac:dyDescent="0.25">
      <c r="A9" s="1311"/>
      <c r="B9" s="1315"/>
      <c r="C9" s="1303"/>
      <c r="D9" s="1305"/>
      <c r="E9" s="1315"/>
      <c r="F9" s="1303"/>
      <c r="G9" s="1305"/>
      <c r="H9" s="1315"/>
      <c r="I9" s="1303"/>
      <c r="J9" s="1305"/>
      <c r="K9" s="274" t="s">
        <v>119</v>
      </c>
      <c r="L9" s="275" t="s">
        <v>120</v>
      </c>
      <c r="M9" s="276" t="s">
        <v>119</v>
      </c>
      <c r="N9" s="275" t="s">
        <v>120</v>
      </c>
      <c r="O9" s="276" t="s">
        <v>119</v>
      </c>
      <c r="P9" s="263" t="s">
        <v>120</v>
      </c>
    </row>
    <row r="10" spans="1:16" x14ac:dyDescent="0.2">
      <c r="A10" s="2" t="s">
        <v>321</v>
      </c>
      <c r="B10" s="418">
        <v>141</v>
      </c>
      <c r="C10" s="407">
        <v>6</v>
      </c>
      <c r="D10" s="419">
        <v>40</v>
      </c>
      <c r="E10" s="925">
        <v>112</v>
      </c>
      <c r="F10" s="925">
        <v>8</v>
      </c>
      <c r="G10" s="925">
        <v>29</v>
      </c>
      <c r="H10" s="86">
        <f>VLOOKUP(A10,'[1]Tab. 24'!$B$9:$F$30,2,FALSE)</f>
        <v>134</v>
      </c>
      <c r="I10" s="407">
        <f>VLOOKUP(A10,'[1]Tab. 24'!$B$9:$F$25,3,FALSE)</f>
        <v>2</v>
      </c>
      <c r="J10" s="419">
        <f>VLOOKUP(A10,'[1]Tab. 24'!$B$9:$F$25,4,FALSE)</f>
        <v>50</v>
      </c>
      <c r="K10" s="58">
        <f>SUM(E10,H10,B10)</f>
        <v>387</v>
      </c>
      <c r="L10" s="277">
        <f t="shared" ref="L10:L25" si="0">K10*100/K$26</f>
        <v>6.7433350757971775</v>
      </c>
      <c r="M10" s="278">
        <f>SUM(F10,I10,C10)</f>
        <v>16</v>
      </c>
      <c r="N10" s="277">
        <f t="shared" ref="N10:N17" si="1">M10*100/M$26</f>
        <v>2.3774145616641902</v>
      </c>
      <c r="O10" s="278">
        <f>SUM(J10,G10,D10)</f>
        <v>119</v>
      </c>
      <c r="P10" s="279">
        <f t="shared" ref="P10:P17" si="2">O10*100/O$26</f>
        <v>13.120176405733186</v>
      </c>
    </row>
    <row r="11" spans="1:16" x14ac:dyDescent="0.2">
      <c r="A11" s="17" t="s">
        <v>322</v>
      </c>
      <c r="B11" s="420">
        <v>20</v>
      </c>
      <c r="C11" s="93">
        <v>3</v>
      </c>
      <c r="D11" s="94">
        <v>7</v>
      </c>
      <c r="E11" s="925">
        <v>27</v>
      </c>
      <c r="F11" s="925">
        <v>1</v>
      </c>
      <c r="G11" s="925">
        <v>8</v>
      </c>
      <c r="H11" s="86">
        <f>VLOOKUP(A11,'[1]Tab. 24'!$B$9:$F$30,2,FALSE)</f>
        <v>22</v>
      </c>
      <c r="I11" s="407">
        <f>VLOOKUP(A11,'[1]Tab. 24'!$B$9:$F$25,3,FALSE)</f>
        <v>3</v>
      </c>
      <c r="J11" s="419">
        <f>VLOOKUP(A11,'[1]Tab. 24'!$B$9:$F$25,4,FALSE)</f>
        <v>5</v>
      </c>
      <c r="K11" s="58">
        <f t="shared" ref="K11:K25" si="3">SUM(E11,H11,B11)</f>
        <v>69</v>
      </c>
      <c r="L11" s="280">
        <f t="shared" si="0"/>
        <v>1.2023000522739153</v>
      </c>
      <c r="M11" s="278">
        <f t="shared" ref="M11:M25" si="4">SUM(F11,I11,C11)</f>
        <v>7</v>
      </c>
      <c r="N11" s="280">
        <f t="shared" si="1"/>
        <v>1.0401188707280833</v>
      </c>
      <c r="O11" s="278">
        <f t="shared" ref="O11:O25" si="5">SUM(J11,G11,D11)</f>
        <v>20</v>
      </c>
      <c r="P11" s="281">
        <f t="shared" si="2"/>
        <v>2.2050716648291071</v>
      </c>
    </row>
    <row r="12" spans="1:16" x14ac:dyDescent="0.2">
      <c r="A12" s="17" t="s">
        <v>263</v>
      </c>
      <c r="B12" s="420">
        <v>52</v>
      </c>
      <c r="C12" s="93">
        <v>0</v>
      </c>
      <c r="D12" s="94">
        <v>15</v>
      </c>
      <c r="E12" s="925">
        <v>41</v>
      </c>
      <c r="F12" s="925">
        <v>4</v>
      </c>
      <c r="G12" s="925">
        <v>10</v>
      </c>
      <c r="H12" s="86">
        <f>VLOOKUP(A12,'[1]Tab. 24'!$B$9:$F$30,2,FALSE)</f>
        <v>34</v>
      </c>
      <c r="I12" s="407">
        <f>VLOOKUP(A12,'[1]Tab. 24'!$B$9:$F$25,3,FALSE)</f>
        <v>1</v>
      </c>
      <c r="J12" s="419">
        <f>VLOOKUP(A12,'[1]Tab. 24'!$B$9:$F$25,4,FALSE)</f>
        <v>7</v>
      </c>
      <c r="K12" s="58">
        <f t="shared" si="3"/>
        <v>127</v>
      </c>
      <c r="L12" s="280">
        <f t="shared" si="0"/>
        <v>2.2129290817215543</v>
      </c>
      <c r="M12" s="278">
        <f t="shared" si="4"/>
        <v>5</v>
      </c>
      <c r="N12" s="280">
        <f t="shared" si="1"/>
        <v>0.74294205052005946</v>
      </c>
      <c r="O12" s="278">
        <f t="shared" si="5"/>
        <v>32</v>
      </c>
      <c r="P12" s="281">
        <f t="shared" si="2"/>
        <v>3.528114663726571</v>
      </c>
    </row>
    <row r="13" spans="1:16" x14ac:dyDescent="0.2">
      <c r="A13" s="6" t="s">
        <v>323</v>
      </c>
      <c r="B13" s="420">
        <v>43</v>
      </c>
      <c r="C13" s="93">
        <v>18</v>
      </c>
      <c r="D13" s="94">
        <v>12</v>
      </c>
      <c r="E13" s="925">
        <v>29</v>
      </c>
      <c r="F13" s="925">
        <v>6</v>
      </c>
      <c r="G13" s="925">
        <v>8</v>
      </c>
      <c r="H13" s="86">
        <f>VLOOKUP(A13,'[1]Tab. 24'!$B$9:$F$30,2,FALSE)</f>
        <v>26</v>
      </c>
      <c r="I13" s="407">
        <f>VLOOKUP(A13,'[1]Tab. 24'!$B$9:$F$25,3,FALSE)</f>
        <v>2</v>
      </c>
      <c r="J13" s="419">
        <f>VLOOKUP(A13,'[1]Tab. 24'!$B$9:$F$25,4,FALSE)</f>
        <v>8</v>
      </c>
      <c r="K13" s="58">
        <f t="shared" si="3"/>
        <v>98</v>
      </c>
      <c r="L13" s="280">
        <f t="shared" si="0"/>
        <v>1.7076145669977347</v>
      </c>
      <c r="M13" s="278">
        <f t="shared" si="4"/>
        <v>26</v>
      </c>
      <c r="N13" s="280">
        <f t="shared" si="1"/>
        <v>3.8632986627043091</v>
      </c>
      <c r="O13" s="278">
        <f t="shared" si="5"/>
        <v>28</v>
      </c>
      <c r="P13" s="281">
        <f t="shared" si="2"/>
        <v>3.0871003307607499</v>
      </c>
    </row>
    <row r="14" spans="1:16" x14ac:dyDescent="0.2">
      <c r="A14" s="17" t="s">
        <v>264</v>
      </c>
      <c r="B14" s="420">
        <v>79</v>
      </c>
      <c r="C14" s="93">
        <v>5</v>
      </c>
      <c r="D14" s="94">
        <v>52</v>
      </c>
      <c r="E14" s="925">
        <v>98</v>
      </c>
      <c r="F14" s="925">
        <v>7</v>
      </c>
      <c r="G14" s="925">
        <v>52</v>
      </c>
      <c r="H14" s="86">
        <f>VLOOKUP(A14,'[1]Tab. 24'!$B$9:$F$30,2,FALSE)</f>
        <v>60</v>
      </c>
      <c r="I14" s="407">
        <f>VLOOKUP(A14,'[1]Tab. 24'!$B$9:$F$25,3,FALSE)</f>
        <v>3</v>
      </c>
      <c r="J14" s="419">
        <f>VLOOKUP(A14,'[1]Tab. 24'!$B$9:$F$25,4,FALSE)</f>
        <v>17</v>
      </c>
      <c r="K14" s="58">
        <f t="shared" si="3"/>
        <v>237</v>
      </c>
      <c r="L14" s="280">
        <f t="shared" si="0"/>
        <v>4.1296393099843174</v>
      </c>
      <c r="M14" s="278">
        <f t="shared" si="4"/>
        <v>15</v>
      </c>
      <c r="N14" s="280">
        <f t="shared" si="1"/>
        <v>2.2288261515601784</v>
      </c>
      <c r="O14" s="278">
        <f t="shared" si="5"/>
        <v>121</v>
      </c>
      <c r="P14" s="281">
        <f t="shared" si="2"/>
        <v>13.340683572216097</v>
      </c>
    </row>
    <row r="15" spans="1:16" x14ac:dyDescent="0.2">
      <c r="A15" s="17" t="s">
        <v>324</v>
      </c>
      <c r="B15" s="420">
        <v>109</v>
      </c>
      <c r="C15" s="93">
        <v>6</v>
      </c>
      <c r="D15" s="94">
        <v>47</v>
      </c>
      <c r="E15" s="925">
        <v>124</v>
      </c>
      <c r="F15" s="925">
        <v>4</v>
      </c>
      <c r="G15" s="925">
        <v>51</v>
      </c>
      <c r="H15" s="86">
        <f>VLOOKUP(A15,'[1]Tab. 24'!$B$9:$F$30,2,FALSE)</f>
        <v>99</v>
      </c>
      <c r="I15" s="407">
        <f>VLOOKUP(A15,'[1]Tab. 24'!$B$9:$F$25,3,FALSE)</f>
        <v>4</v>
      </c>
      <c r="J15" s="419">
        <f>VLOOKUP(A15,'[1]Tab. 24'!$B$9:$F$25,4,FALSE)</f>
        <v>43</v>
      </c>
      <c r="K15" s="58">
        <f t="shared" si="3"/>
        <v>332</v>
      </c>
      <c r="L15" s="280">
        <f t="shared" si="0"/>
        <v>5.7849799616657958</v>
      </c>
      <c r="M15" s="278">
        <f t="shared" si="4"/>
        <v>14</v>
      </c>
      <c r="N15" s="280">
        <f t="shared" si="1"/>
        <v>2.0802377414561666</v>
      </c>
      <c r="O15" s="278">
        <f t="shared" si="5"/>
        <v>141</v>
      </c>
      <c r="P15" s="281">
        <f t="shared" si="2"/>
        <v>15.545755237045205</v>
      </c>
    </row>
    <row r="16" spans="1:16" x14ac:dyDescent="0.2">
      <c r="A16" s="6" t="s">
        <v>325</v>
      </c>
      <c r="B16" s="420">
        <v>1007</v>
      </c>
      <c r="C16" s="93">
        <v>143</v>
      </c>
      <c r="D16" s="94">
        <v>84</v>
      </c>
      <c r="E16" s="925">
        <v>1174</v>
      </c>
      <c r="F16" s="925">
        <v>111</v>
      </c>
      <c r="G16" s="925">
        <v>65</v>
      </c>
      <c r="H16" s="86">
        <f>VLOOKUP(A16,'[1]Tab. 24'!$B$9:$F$30,2,FALSE)</f>
        <v>1192</v>
      </c>
      <c r="I16" s="407">
        <f>VLOOKUP(A16,'[1]Tab. 24'!$B$9:$F$25,3,FALSE)</f>
        <v>196</v>
      </c>
      <c r="J16" s="419">
        <f>VLOOKUP(A16,'[1]Tab. 24'!$B$9:$F$25,4,FALSE)</f>
        <v>90</v>
      </c>
      <c r="K16" s="58">
        <f t="shared" si="3"/>
        <v>3373</v>
      </c>
      <c r="L16" s="280">
        <f t="shared" si="0"/>
        <v>58.773305453911831</v>
      </c>
      <c r="M16" s="278">
        <f t="shared" si="4"/>
        <v>450</v>
      </c>
      <c r="N16" s="280">
        <f t="shared" si="1"/>
        <v>66.864784546805353</v>
      </c>
      <c r="O16" s="278">
        <f t="shared" si="5"/>
        <v>239</v>
      </c>
      <c r="P16" s="281">
        <f t="shared" si="2"/>
        <v>26.350606394707828</v>
      </c>
    </row>
    <row r="17" spans="1:16" x14ac:dyDescent="0.2">
      <c r="A17" s="6" t="s">
        <v>326</v>
      </c>
      <c r="B17" s="420">
        <v>39</v>
      </c>
      <c r="C17" s="93">
        <v>3</v>
      </c>
      <c r="D17" s="94">
        <v>3</v>
      </c>
      <c r="E17" s="925">
        <v>33</v>
      </c>
      <c r="F17" s="925">
        <v>7</v>
      </c>
      <c r="G17" s="925">
        <v>4</v>
      </c>
      <c r="H17" s="86">
        <f>VLOOKUP(A17,'[1]Tab. 24'!$B$9:$F$30,2,FALSE)</f>
        <v>35</v>
      </c>
      <c r="I17" s="407">
        <f>VLOOKUP(A17,'[1]Tab. 24'!$B$9:$F$25,3,FALSE)</f>
        <v>4</v>
      </c>
      <c r="J17" s="419">
        <f>VLOOKUP(A17,'[1]Tab. 24'!$B$9:$F$25,4,FALSE)</f>
        <v>0</v>
      </c>
      <c r="K17" s="58">
        <f t="shared" si="3"/>
        <v>107</v>
      </c>
      <c r="L17" s="280">
        <f t="shared" si="0"/>
        <v>1.8644363129465065</v>
      </c>
      <c r="M17" s="278">
        <f t="shared" si="4"/>
        <v>14</v>
      </c>
      <c r="N17" s="280">
        <f t="shared" si="1"/>
        <v>2.0802377414561666</v>
      </c>
      <c r="O17" s="278">
        <f t="shared" si="5"/>
        <v>7</v>
      </c>
      <c r="P17" s="281">
        <f t="shared" si="2"/>
        <v>0.77177508269018746</v>
      </c>
    </row>
    <row r="18" spans="1:16" x14ac:dyDescent="0.2">
      <c r="A18" s="6" t="s">
        <v>327</v>
      </c>
      <c r="B18" s="420">
        <v>38</v>
      </c>
      <c r="C18" s="93">
        <v>3</v>
      </c>
      <c r="D18" s="94">
        <v>8</v>
      </c>
      <c r="E18" s="925">
        <v>24</v>
      </c>
      <c r="F18" s="925">
        <v>1</v>
      </c>
      <c r="G18" s="925">
        <v>5</v>
      </c>
      <c r="H18" s="86">
        <f>VLOOKUP(A18,'[1]Tab. 24'!$B$9:$F$30,2,FALSE)</f>
        <v>29</v>
      </c>
      <c r="I18" s="407">
        <f>VLOOKUP(A18,'[1]Tab. 24'!$B$9:$F$25,3,FALSE)</f>
        <v>1</v>
      </c>
      <c r="J18" s="419">
        <f>VLOOKUP(A18,'[1]Tab. 24'!$B$9:$F$25,4,FALSE)</f>
        <v>5</v>
      </c>
      <c r="K18" s="58">
        <f t="shared" si="3"/>
        <v>91</v>
      </c>
      <c r="L18" s="280">
        <f t="shared" si="0"/>
        <v>1.585642097926468</v>
      </c>
      <c r="M18" s="278">
        <f t="shared" si="4"/>
        <v>5</v>
      </c>
      <c r="N18" s="280">
        <f>M18*100/M$26</f>
        <v>0.74294205052005946</v>
      </c>
      <c r="O18" s="278">
        <f t="shared" si="5"/>
        <v>18</v>
      </c>
      <c r="P18" s="281">
        <f>O18*100/O$26</f>
        <v>1.9845644983461963</v>
      </c>
    </row>
    <row r="19" spans="1:16" x14ac:dyDescent="0.2">
      <c r="A19" s="6" t="s">
        <v>328</v>
      </c>
      <c r="B19" s="420">
        <v>28</v>
      </c>
      <c r="C19" s="93">
        <v>1</v>
      </c>
      <c r="D19" s="94">
        <v>1</v>
      </c>
      <c r="E19" s="925">
        <v>21</v>
      </c>
      <c r="F19" s="925">
        <v>1</v>
      </c>
      <c r="G19" s="925">
        <v>1</v>
      </c>
      <c r="H19" s="86">
        <f>VLOOKUP(A19,'[1]Tab. 24'!$B$9:$F$30,2,FALSE)</f>
        <v>22</v>
      </c>
      <c r="I19" s="407">
        <f>VLOOKUP(A19,'[1]Tab. 24'!$B$9:$F$25,3,FALSE)</f>
        <v>1</v>
      </c>
      <c r="J19" s="419">
        <f>VLOOKUP(A19,'[1]Tab. 24'!$B$9:$F$25,4,FALSE)</f>
        <v>4</v>
      </c>
      <c r="K19" s="58">
        <f t="shared" si="3"/>
        <v>71</v>
      </c>
      <c r="L19" s="280">
        <f t="shared" si="0"/>
        <v>1.2371493291514202</v>
      </c>
      <c r="M19" s="278">
        <f t="shared" si="4"/>
        <v>3</v>
      </c>
      <c r="N19" s="280">
        <f>M19*100/M$26</f>
        <v>0.44576523031203569</v>
      </c>
      <c r="O19" s="278">
        <f t="shared" si="5"/>
        <v>6</v>
      </c>
      <c r="P19" s="281">
        <f>O19*100/O$26</f>
        <v>0.66152149944873206</v>
      </c>
    </row>
    <row r="20" spans="1:16" x14ac:dyDescent="0.2">
      <c r="A20" s="6" t="s">
        <v>329</v>
      </c>
      <c r="B20" s="420">
        <v>32</v>
      </c>
      <c r="C20" s="93">
        <v>12</v>
      </c>
      <c r="D20" s="94">
        <v>16</v>
      </c>
      <c r="E20" s="925">
        <v>58</v>
      </c>
      <c r="F20" s="925">
        <v>9</v>
      </c>
      <c r="G20" s="925">
        <v>22</v>
      </c>
      <c r="H20" s="86">
        <f>VLOOKUP(A20,'[1]Tab. 24'!$B$9:$F$30,2,FALSE)</f>
        <v>25</v>
      </c>
      <c r="I20" s="407">
        <f>VLOOKUP(A20,'[1]Tab. 24'!$B$9:$F$25,3,FALSE)</f>
        <v>2</v>
      </c>
      <c r="J20" s="419">
        <f>VLOOKUP(A20,'[1]Tab. 24'!$B$9:$F$25,4,FALSE)</f>
        <v>18</v>
      </c>
      <c r="K20" s="58">
        <f t="shared" si="3"/>
        <v>115</v>
      </c>
      <c r="L20" s="280">
        <f t="shared" si="0"/>
        <v>2.0038334204565253</v>
      </c>
      <c r="M20" s="278">
        <f t="shared" si="4"/>
        <v>23</v>
      </c>
      <c r="N20" s="280">
        <f t="shared" ref="N20:N25" si="6">M20*100/M$26</f>
        <v>3.4175334323922733</v>
      </c>
      <c r="O20" s="278">
        <f t="shared" si="5"/>
        <v>56</v>
      </c>
      <c r="P20" s="281">
        <f t="shared" ref="P20:P25" si="7">O20*100/O$26</f>
        <v>6.1742006615214997</v>
      </c>
    </row>
    <row r="21" spans="1:16" x14ac:dyDescent="0.2">
      <c r="A21" s="6" t="s">
        <v>330</v>
      </c>
      <c r="B21" s="420">
        <v>96</v>
      </c>
      <c r="C21" s="93">
        <v>1</v>
      </c>
      <c r="D21" s="94">
        <v>14</v>
      </c>
      <c r="E21" s="925">
        <v>102</v>
      </c>
      <c r="F21" s="925">
        <v>2</v>
      </c>
      <c r="G21" s="925">
        <v>15</v>
      </c>
      <c r="H21" s="86">
        <f>VLOOKUP(A21,'[1]Tab. 24'!$B$9:$F$30,2,FALSE)</f>
        <v>74</v>
      </c>
      <c r="I21" s="407">
        <f>VLOOKUP(A21,'[1]Tab. 24'!$B$9:$F$25,3,FALSE)</f>
        <v>0</v>
      </c>
      <c r="J21" s="419">
        <f>VLOOKUP(A21,'[1]Tab. 24'!$B$9:$F$25,4,FALSE)</f>
        <v>13</v>
      </c>
      <c r="K21" s="58">
        <f t="shared" si="3"/>
        <v>272</v>
      </c>
      <c r="L21" s="280">
        <f t="shared" si="0"/>
        <v>4.7395016553406517</v>
      </c>
      <c r="M21" s="278">
        <f t="shared" si="4"/>
        <v>3</v>
      </c>
      <c r="N21" s="280">
        <f t="shared" si="6"/>
        <v>0.44576523031203569</v>
      </c>
      <c r="O21" s="278">
        <f t="shared" si="5"/>
        <v>42</v>
      </c>
      <c r="P21" s="281">
        <f t="shared" si="7"/>
        <v>4.6306504961411248</v>
      </c>
    </row>
    <row r="22" spans="1:16" x14ac:dyDescent="0.2">
      <c r="A22" s="17" t="s">
        <v>265</v>
      </c>
      <c r="B22" s="420">
        <v>25</v>
      </c>
      <c r="C22" s="93">
        <v>1</v>
      </c>
      <c r="D22" s="94">
        <v>0</v>
      </c>
      <c r="E22" s="925">
        <v>19</v>
      </c>
      <c r="F22" s="925">
        <v>1</v>
      </c>
      <c r="G22" s="925">
        <v>2</v>
      </c>
      <c r="H22" s="86">
        <f>VLOOKUP(A22,'[1]Tab. 24'!$B$9:$F$30,2,FALSE)</f>
        <v>9</v>
      </c>
      <c r="I22" s="407">
        <f>VLOOKUP(A22,'[1]Tab. 24'!$B$9:$F$25,3,FALSE)</f>
        <v>1</v>
      </c>
      <c r="J22" s="419">
        <f>VLOOKUP(A22,'[1]Tab. 24'!$B$9:$F$25,4,FALSE)</f>
        <v>1</v>
      </c>
      <c r="K22" s="58">
        <f t="shared" si="3"/>
        <v>53</v>
      </c>
      <c r="L22" s="280">
        <f t="shared" si="0"/>
        <v>0.92350583725387703</v>
      </c>
      <c r="M22" s="278">
        <f t="shared" si="4"/>
        <v>3</v>
      </c>
      <c r="N22" s="280">
        <f t="shared" si="6"/>
        <v>0.44576523031203569</v>
      </c>
      <c r="O22" s="278">
        <f t="shared" si="5"/>
        <v>3</v>
      </c>
      <c r="P22" s="281">
        <f t="shared" si="7"/>
        <v>0.33076074972436603</v>
      </c>
    </row>
    <row r="23" spans="1:16" x14ac:dyDescent="0.2">
      <c r="A23" s="6" t="s">
        <v>266</v>
      </c>
      <c r="B23" s="420">
        <v>24</v>
      </c>
      <c r="C23" s="93">
        <v>2</v>
      </c>
      <c r="D23" s="94">
        <v>4</v>
      </c>
      <c r="E23" s="925">
        <v>20</v>
      </c>
      <c r="F23" s="925">
        <v>4</v>
      </c>
      <c r="G23" s="925">
        <v>1</v>
      </c>
      <c r="H23" s="86">
        <f>VLOOKUP(A23,'[1]Tab. 24'!$B$9:$F$30,2,FALSE)</f>
        <v>23</v>
      </c>
      <c r="I23" s="407">
        <f>VLOOKUP(A23,'[1]Tab. 24'!$B$9:$F$25,3,FALSE)</f>
        <v>10</v>
      </c>
      <c r="J23" s="419">
        <f>VLOOKUP(A23,'[1]Tab. 24'!$B$9:$F$25,4,FALSE)</f>
        <v>2</v>
      </c>
      <c r="K23" s="58">
        <f t="shared" si="3"/>
        <v>67</v>
      </c>
      <c r="L23" s="280">
        <f t="shared" si="0"/>
        <v>1.1674507753964105</v>
      </c>
      <c r="M23" s="278">
        <f t="shared" si="4"/>
        <v>16</v>
      </c>
      <c r="N23" s="280">
        <f t="shared" si="6"/>
        <v>2.3774145616641902</v>
      </c>
      <c r="O23" s="278">
        <f t="shared" si="5"/>
        <v>7</v>
      </c>
      <c r="P23" s="281">
        <f t="shared" si="7"/>
        <v>0.77177508269018746</v>
      </c>
    </row>
    <row r="24" spans="1:16" x14ac:dyDescent="0.2">
      <c r="A24" s="6" t="s">
        <v>331</v>
      </c>
      <c r="B24" s="420">
        <v>81</v>
      </c>
      <c r="C24" s="93">
        <v>29</v>
      </c>
      <c r="D24" s="94">
        <v>12</v>
      </c>
      <c r="E24" s="925">
        <v>63</v>
      </c>
      <c r="F24" s="925">
        <v>16</v>
      </c>
      <c r="G24" s="925">
        <v>16</v>
      </c>
      <c r="H24" s="86">
        <f>VLOOKUP(A24,'[1]Tab. 24'!$B$9:$F$30,2,FALSE)</f>
        <v>36</v>
      </c>
      <c r="I24" s="407">
        <f>VLOOKUP(A24,'[1]Tab. 24'!$B$9:$F$25,3,FALSE)</f>
        <v>8</v>
      </c>
      <c r="J24" s="419">
        <f>VLOOKUP(A24,'[1]Tab. 24'!$B$9:$F$25,4,FALSE)</f>
        <v>22</v>
      </c>
      <c r="K24" s="58">
        <f t="shared" si="3"/>
        <v>180</v>
      </c>
      <c r="L24" s="280">
        <f t="shared" si="0"/>
        <v>3.1364349189754313</v>
      </c>
      <c r="M24" s="278">
        <f t="shared" si="4"/>
        <v>53</v>
      </c>
      <c r="N24" s="280">
        <f t="shared" si="6"/>
        <v>7.8751857355126305</v>
      </c>
      <c r="O24" s="278">
        <f t="shared" si="5"/>
        <v>50</v>
      </c>
      <c r="P24" s="281">
        <f t="shared" si="7"/>
        <v>5.5126791620727671</v>
      </c>
    </row>
    <row r="25" spans="1:16" ht="12.75" thickBot="1" x14ac:dyDescent="0.25">
      <c r="A25" s="9" t="s">
        <v>332</v>
      </c>
      <c r="B25" s="421">
        <v>69</v>
      </c>
      <c r="C25" s="408">
        <v>1</v>
      </c>
      <c r="D25" s="422">
        <v>6</v>
      </c>
      <c r="E25" s="421">
        <v>47</v>
      </c>
      <c r="F25" s="408">
        <v>9</v>
      </c>
      <c r="G25" s="422">
        <v>7</v>
      </c>
      <c r="H25" s="421">
        <f>VLOOKUP(A25,'[1]Tab. 24'!$B$9:$F$30,2,FALSE)</f>
        <v>44</v>
      </c>
      <c r="I25" s="408">
        <f>VLOOKUP(A25,'[1]Tab. 24'!$B$9:$F$25,3,FALSE)</f>
        <v>10</v>
      </c>
      <c r="J25" s="422">
        <f>VLOOKUP(A25,'[1]Tab. 24'!$B$9:$F$25,4,FALSE)</f>
        <v>5</v>
      </c>
      <c r="K25" s="58">
        <f t="shared" si="3"/>
        <v>160</v>
      </c>
      <c r="L25" s="282">
        <f t="shared" si="0"/>
        <v>2.7879421502003834</v>
      </c>
      <c r="M25" s="278">
        <f t="shared" si="4"/>
        <v>20</v>
      </c>
      <c r="N25" s="282">
        <f t="shared" si="6"/>
        <v>2.9717682020802378</v>
      </c>
      <c r="O25" s="278">
        <f t="shared" si="5"/>
        <v>18</v>
      </c>
      <c r="P25" s="283">
        <f t="shared" si="7"/>
        <v>1.9845644983461963</v>
      </c>
    </row>
    <row r="26" spans="1:16" ht="12.75" thickBot="1" x14ac:dyDescent="0.25">
      <c r="A26" s="244" t="s">
        <v>121</v>
      </c>
      <c r="B26" s="415">
        <f t="shared" ref="B26:P26" si="8">SUM(B10:B25)</f>
        <v>1883</v>
      </c>
      <c r="C26" s="416">
        <f t="shared" si="8"/>
        <v>234</v>
      </c>
      <c r="D26" s="417">
        <f t="shared" si="8"/>
        <v>321</v>
      </c>
      <c r="E26" s="415">
        <v>1992</v>
      </c>
      <c r="F26" s="416">
        <v>191</v>
      </c>
      <c r="G26" s="417">
        <v>296</v>
      </c>
      <c r="H26" s="415">
        <f>SUM(H10:H25)</f>
        <v>1864</v>
      </c>
      <c r="I26" s="416">
        <f t="shared" ref="I26:J26" si="9">SUM(I10:I25)</f>
        <v>248</v>
      </c>
      <c r="J26" s="417">
        <f t="shared" si="9"/>
        <v>290</v>
      </c>
      <c r="K26" s="284">
        <f t="shared" si="8"/>
        <v>5739</v>
      </c>
      <c r="L26" s="285">
        <f t="shared" si="8"/>
        <v>99.999999999999972</v>
      </c>
      <c r="M26" s="286">
        <f t="shared" si="8"/>
        <v>673</v>
      </c>
      <c r="N26" s="285">
        <f t="shared" si="8"/>
        <v>100.00000000000001</v>
      </c>
      <c r="O26" s="286">
        <f t="shared" si="8"/>
        <v>907</v>
      </c>
      <c r="P26" s="287">
        <f t="shared" si="8"/>
        <v>100.00000000000001</v>
      </c>
    </row>
  </sheetData>
  <mergeCells count="17">
    <mergeCell ref="K7:P7"/>
    <mergeCell ref="O8:P8"/>
    <mergeCell ref="B8:B9"/>
    <mergeCell ref="C8:C9"/>
    <mergeCell ref="D8:D9"/>
    <mergeCell ref="K8:L8"/>
    <mergeCell ref="M8:N8"/>
    <mergeCell ref="H7:J7"/>
    <mergeCell ref="H8:H9"/>
    <mergeCell ref="I8:I9"/>
    <mergeCell ref="J8:J9"/>
    <mergeCell ref="E8:E9"/>
    <mergeCell ref="F8:F9"/>
    <mergeCell ref="G8:G9"/>
    <mergeCell ref="E7:G7"/>
    <mergeCell ref="A7:A9"/>
    <mergeCell ref="B7:D7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O68"/>
  <sheetViews>
    <sheetView zoomScaleNormal="100" workbookViewId="0">
      <selection activeCell="R33" sqref="R33"/>
    </sheetView>
  </sheetViews>
  <sheetFormatPr defaultRowHeight="12" x14ac:dyDescent="0.2"/>
  <cols>
    <col min="1" max="1" width="32.7109375" style="41" customWidth="1"/>
    <col min="2" max="14" width="5.7109375" style="41" customWidth="1"/>
    <col min="15" max="255" width="9.140625" style="41"/>
    <col min="256" max="256" width="28.7109375" style="41" customWidth="1"/>
    <col min="257" max="257" width="5.85546875" style="41" bestFit="1" customWidth="1"/>
    <col min="258" max="270" width="5.7109375" style="41" customWidth="1"/>
    <col min="271" max="511" width="9.140625" style="41"/>
    <col min="512" max="512" width="28.7109375" style="41" customWidth="1"/>
    <col min="513" max="513" width="5.85546875" style="41" bestFit="1" customWidth="1"/>
    <col min="514" max="526" width="5.7109375" style="41" customWidth="1"/>
    <col min="527" max="767" width="9.140625" style="41"/>
    <col min="768" max="768" width="28.7109375" style="41" customWidth="1"/>
    <col min="769" max="769" width="5.85546875" style="41" bestFit="1" customWidth="1"/>
    <col min="770" max="782" width="5.7109375" style="41" customWidth="1"/>
    <col min="783" max="1023" width="9.140625" style="41"/>
    <col min="1024" max="1024" width="28.7109375" style="41" customWidth="1"/>
    <col min="1025" max="1025" width="5.85546875" style="41" bestFit="1" customWidth="1"/>
    <col min="1026" max="1038" width="5.7109375" style="41" customWidth="1"/>
    <col min="1039" max="1279" width="9.140625" style="41"/>
    <col min="1280" max="1280" width="28.7109375" style="41" customWidth="1"/>
    <col min="1281" max="1281" width="5.85546875" style="41" bestFit="1" customWidth="1"/>
    <col min="1282" max="1294" width="5.7109375" style="41" customWidth="1"/>
    <col min="1295" max="1535" width="9.140625" style="41"/>
    <col min="1536" max="1536" width="28.7109375" style="41" customWidth="1"/>
    <col min="1537" max="1537" width="5.85546875" style="41" bestFit="1" customWidth="1"/>
    <col min="1538" max="1550" width="5.7109375" style="41" customWidth="1"/>
    <col min="1551" max="1791" width="9.140625" style="41"/>
    <col min="1792" max="1792" width="28.7109375" style="41" customWidth="1"/>
    <col min="1793" max="1793" width="5.85546875" style="41" bestFit="1" customWidth="1"/>
    <col min="1794" max="1806" width="5.7109375" style="41" customWidth="1"/>
    <col min="1807" max="2047" width="9.140625" style="41"/>
    <col min="2048" max="2048" width="28.7109375" style="41" customWidth="1"/>
    <col min="2049" max="2049" width="5.85546875" style="41" bestFit="1" customWidth="1"/>
    <col min="2050" max="2062" width="5.7109375" style="41" customWidth="1"/>
    <col min="2063" max="2303" width="9.140625" style="41"/>
    <col min="2304" max="2304" width="28.7109375" style="41" customWidth="1"/>
    <col min="2305" max="2305" width="5.85546875" style="41" bestFit="1" customWidth="1"/>
    <col min="2306" max="2318" width="5.7109375" style="41" customWidth="1"/>
    <col min="2319" max="2559" width="9.140625" style="41"/>
    <col min="2560" max="2560" width="28.7109375" style="41" customWidth="1"/>
    <col min="2561" max="2561" width="5.85546875" style="41" bestFit="1" customWidth="1"/>
    <col min="2562" max="2574" width="5.7109375" style="41" customWidth="1"/>
    <col min="2575" max="2815" width="9.140625" style="41"/>
    <col min="2816" max="2816" width="28.7109375" style="41" customWidth="1"/>
    <col min="2817" max="2817" width="5.85546875" style="41" bestFit="1" customWidth="1"/>
    <col min="2818" max="2830" width="5.7109375" style="41" customWidth="1"/>
    <col min="2831" max="3071" width="9.140625" style="41"/>
    <col min="3072" max="3072" width="28.7109375" style="41" customWidth="1"/>
    <col min="3073" max="3073" width="5.85546875" style="41" bestFit="1" customWidth="1"/>
    <col min="3074" max="3086" width="5.7109375" style="41" customWidth="1"/>
    <col min="3087" max="3327" width="9.140625" style="41"/>
    <col min="3328" max="3328" width="28.7109375" style="41" customWidth="1"/>
    <col min="3329" max="3329" width="5.85546875" style="41" bestFit="1" customWidth="1"/>
    <col min="3330" max="3342" width="5.7109375" style="41" customWidth="1"/>
    <col min="3343" max="3583" width="9.140625" style="41"/>
    <col min="3584" max="3584" width="28.7109375" style="41" customWidth="1"/>
    <col min="3585" max="3585" width="5.85546875" style="41" bestFit="1" customWidth="1"/>
    <col min="3586" max="3598" width="5.7109375" style="41" customWidth="1"/>
    <col min="3599" max="3839" width="9.140625" style="41"/>
    <col min="3840" max="3840" width="28.7109375" style="41" customWidth="1"/>
    <col min="3841" max="3841" width="5.85546875" style="41" bestFit="1" customWidth="1"/>
    <col min="3842" max="3854" width="5.7109375" style="41" customWidth="1"/>
    <col min="3855" max="4095" width="9.140625" style="41"/>
    <col min="4096" max="4096" width="28.7109375" style="41" customWidth="1"/>
    <col min="4097" max="4097" width="5.85546875" style="41" bestFit="1" customWidth="1"/>
    <col min="4098" max="4110" width="5.7109375" style="41" customWidth="1"/>
    <col min="4111" max="4351" width="9.140625" style="41"/>
    <col min="4352" max="4352" width="28.7109375" style="41" customWidth="1"/>
    <col min="4353" max="4353" width="5.85546875" style="41" bestFit="1" customWidth="1"/>
    <col min="4354" max="4366" width="5.7109375" style="41" customWidth="1"/>
    <col min="4367" max="4607" width="9.140625" style="41"/>
    <col min="4608" max="4608" width="28.7109375" style="41" customWidth="1"/>
    <col min="4609" max="4609" width="5.85546875" style="41" bestFit="1" customWidth="1"/>
    <col min="4610" max="4622" width="5.7109375" style="41" customWidth="1"/>
    <col min="4623" max="4863" width="9.140625" style="41"/>
    <col min="4864" max="4864" width="28.7109375" style="41" customWidth="1"/>
    <col min="4865" max="4865" width="5.85546875" style="41" bestFit="1" customWidth="1"/>
    <col min="4866" max="4878" width="5.7109375" style="41" customWidth="1"/>
    <col min="4879" max="5119" width="9.140625" style="41"/>
    <col min="5120" max="5120" width="28.7109375" style="41" customWidth="1"/>
    <col min="5121" max="5121" width="5.85546875" style="41" bestFit="1" customWidth="1"/>
    <col min="5122" max="5134" width="5.7109375" style="41" customWidth="1"/>
    <col min="5135" max="5375" width="9.140625" style="41"/>
    <col min="5376" max="5376" width="28.7109375" style="41" customWidth="1"/>
    <col min="5377" max="5377" width="5.85546875" style="41" bestFit="1" customWidth="1"/>
    <col min="5378" max="5390" width="5.7109375" style="41" customWidth="1"/>
    <col min="5391" max="5631" width="9.140625" style="41"/>
    <col min="5632" max="5632" width="28.7109375" style="41" customWidth="1"/>
    <col min="5633" max="5633" width="5.85546875" style="41" bestFit="1" customWidth="1"/>
    <col min="5634" max="5646" width="5.7109375" style="41" customWidth="1"/>
    <col min="5647" max="5887" width="9.140625" style="41"/>
    <col min="5888" max="5888" width="28.7109375" style="41" customWidth="1"/>
    <col min="5889" max="5889" width="5.85546875" style="41" bestFit="1" customWidth="1"/>
    <col min="5890" max="5902" width="5.7109375" style="41" customWidth="1"/>
    <col min="5903" max="6143" width="9.140625" style="41"/>
    <col min="6144" max="6144" width="28.7109375" style="41" customWidth="1"/>
    <col min="6145" max="6145" width="5.85546875" style="41" bestFit="1" customWidth="1"/>
    <col min="6146" max="6158" width="5.7109375" style="41" customWidth="1"/>
    <col min="6159" max="6399" width="9.140625" style="41"/>
    <col min="6400" max="6400" width="28.7109375" style="41" customWidth="1"/>
    <col min="6401" max="6401" width="5.85546875" style="41" bestFit="1" customWidth="1"/>
    <col min="6402" max="6414" width="5.7109375" style="41" customWidth="1"/>
    <col min="6415" max="6655" width="9.140625" style="41"/>
    <col min="6656" max="6656" width="28.7109375" style="41" customWidth="1"/>
    <col min="6657" max="6657" width="5.85546875" style="41" bestFit="1" customWidth="1"/>
    <col min="6658" max="6670" width="5.7109375" style="41" customWidth="1"/>
    <col min="6671" max="6911" width="9.140625" style="41"/>
    <col min="6912" max="6912" width="28.7109375" style="41" customWidth="1"/>
    <col min="6913" max="6913" width="5.85546875" style="41" bestFit="1" customWidth="1"/>
    <col min="6914" max="6926" width="5.7109375" style="41" customWidth="1"/>
    <col min="6927" max="7167" width="9.140625" style="41"/>
    <col min="7168" max="7168" width="28.7109375" style="41" customWidth="1"/>
    <col min="7169" max="7169" width="5.85546875" style="41" bestFit="1" customWidth="1"/>
    <col min="7170" max="7182" width="5.7109375" style="41" customWidth="1"/>
    <col min="7183" max="7423" width="9.140625" style="41"/>
    <col min="7424" max="7424" width="28.7109375" style="41" customWidth="1"/>
    <col min="7425" max="7425" width="5.85546875" style="41" bestFit="1" customWidth="1"/>
    <col min="7426" max="7438" width="5.7109375" style="41" customWidth="1"/>
    <col min="7439" max="7679" width="9.140625" style="41"/>
    <col min="7680" max="7680" width="28.7109375" style="41" customWidth="1"/>
    <col min="7681" max="7681" width="5.85546875" style="41" bestFit="1" customWidth="1"/>
    <col min="7682" max="7694" width="5.7109375" style="41" customWidth="1"/>
    <col min="7695" max="7935" width="9.140625" style="41"/>
    <col min="7936" max="7936" width="28.7109375" style="41" customWidth="1"/>
    <col min="7937" max="7937" width="5.85546875" style="41" bestFit="1" customWidth="1"/>
    <col min="7938" max="7950" width="5.7109375" style="41" customWidth="1"/>
    <col min="7951" max="8191" width="9.140625" style="41"/>
    <col min="8192" max="8192" width="28.7109375" style="41" customWidth="1"/>
    <col min="8193" max="8193" width="5.85546875" style="41" bestFit="1" customWidth="1"/>
    <col min="8194" max="8206" width="5.7109375" style="41" customWidth="1"/>
    <col min="8207" max="8447" width="9.140625" style="41"/>
    <col min="8448" max="8448" width="28.7109375" style="41" customWidth="1"/>
    <col min="8449" max="8449" width="5.85546875" style="41" bestFit="1" customWidth="1"/>
    <col min="8450" max="8462" width="5.7109375" style="41" customWidth="1"/>
    <col min="8463" max="8703" width="9.140625" style="41"/>
    <col min="8704" max="8704" width="28.7109375" style="41" customWidth="1"/>
    <col min="8705" max="8705" width="5.85546875" style="41" bestFit="1" customWidth="1"/>
    <col min="8706" max="8718" width="5.7109375" style="41" customWidth="1"/>
    <col min="8719" max="8959" width="9.140625" style="41"/>
    <col min="8960" max="8960" width="28.7109375" style="41" customWidth="1"/>
    <col min="8961" max="8961" width="5.85546875" style="41" bestFit="1" customWidth="1"/>
    <col min="8962" max="8974" width="5.7109375" style="41" customWidth="1"/>
    <col min="8975" max="9215" width="9.140625" style="41"/>
    <col min="9216" max="9216" width="28.7109375" style="41" customWidth="1"/>
    <col min="9217" max="9217" width="5.85546875" style="41" bestFit="1" customWidth="1"/>
    <col min="9218" max="9230" width="5.7109375" style="41" customWidth="1"/>
    <col min="9231" max="9471" width="9.140625" style="41"/>
    <col min="9472" max="9472" width="28.7109375" style="41" customWidth="1"/>
    <col min="9473" max="9473" width="5.85546875" style="41" bestFit="1" customWidth="1"/>
    <col min="9474" max="9486" width="5.7109375" style="41" customWidth="1"/>
    <col min="9487" max="9727" width="9.140625" style="41"/>
    <col min="9728" max="9728" width="28.7109375" style="41" customWidth="1"/>
    <col min="9729" max="9729" width="5.85546875" style="41" bestFit="1" customWidth="1"/>
    <col min="9730" max="9742" width="5.7109375" style="41" customWidth="1"/>
    <col min="9743" max="9983" width="9.140625" style="41"/>
    <col min="9984" max="9984" width="28.7109375" style="41" customWidth="1"/>
    <col min="9985" max="9985" width="5.85546875" style="41" bestFit="1" customWidth="1"/>
    <col min="9986" max="9998" width="5.7109375" style="41" customWidth="1"/>
    <col min="9999" max="10239" width="9.140625" style="41"/>
    <col min="10240" max="10240" width="28.7109375" style="41" customWidth="1"/>
    <col min="10241" max="10241" width="5.85546875" style="41" bestFit="1" customWidth="1"/>
    <col min="10242" max="10254" width="5.7109375" style="41" customWidth="1"/>
    <col min="10255" max="10495" width="9.140625" style="41"/>
    <col min="10496" max="10496" width="28.7109375" style="41" customWidth="1"/>
    <col min="10497" max="10497" width="5.85546875" style="41" bestFit="1" customWidth="1"/>
    <col min="10498" max="10510" width="5.7109375" style="41" customWidth="1"/>
    <col min="10511" max="10751" width="9.140625" style="41"/>
    <col min="10752" max="10752" width="28.7109375" style="41" customWidth="1"/>
    <col min="10753" max="10753" width="5.85546875" style="41" bestFit="1" customWidth="1"/>
    <col min="10754" max="10766" width="5.7109375" style="41" customWidth="1"/>
    <col min="10767" max="11007" width="9.140625" style="41"/>
    <col min="11008" max="11008" width="28.7109375" style="41" customWidth="1"/>
    <col min="11009" max="11009" width="5.85546875" style="41" bestFit="1" customWidth="1"/>
    <col min="11010" max="11022" width="5.7109375" style="41" customWidth="1"/>
    <col min="11023" max="11263" width="9.140625" style="41"/>
    <col min="11264" max="11264" width="28.7109375" style="41" customWidth="1"/>
    <col min="11265" max="11265" width="5.85546875" style="41" bestFit="1" customWidth="1"/>
    <col min="11266" max="11278" width="5.7109375" style="41" customWidth="1"/>
    <col min="11279" max="11519" width="9.140625" style="41"/>
    <col min="11520" max="11520" width="28.7109375" style="41" customWidth="1"/>
    <col min="11521" max="11521" width="5.85546875" style="41" bestFit="1" customWidth="1"/>
    <col min="11522" max="11534" width="5.7109375" style="41" customWidth="1"/>
    <col min="11535" max="11775" width="9.140625" style="41"/>
    <col min="11776" max="11776" width="28.7109375" style="41" customWidth="1"/>
    <col min="11777" max="11777" width="5.85546875" style="41" bestFit="1" customWidth="1"/>
    <col min="11778" max="11790" width="5.7109375" style="41" customWidth="1"/>
    <col min="11791" max="12031" width="9.140625" style="41"/>
    <col min="12032" max="12032" width="28.7109375" style="41" customWidth="1"/>
    <col min="12033" max="12033" width="5.85546875" style="41" bestFit="1" customWidth="1"/>
    <col min="12034" max="12046" width="5.7109375" style="41" customWidth="1"/>
    <col min="12047" max="12287" width="9.140625" style="41"/>
    <col min="12288" max="12288" width="28.7109375" style="41" customWidth="1"/>
    <col min="12289" max="12289" width="5.85546875" style="41" bestFit="1" customWidth="1"/>
    <col min="12290" max="12302" width="5.7109375" style="41" customWidth="1"/>
    <col min="12303" max="12543" width="9.140625" style="41"/>
    <col min="12544" max="12544" width="28.7109375" style="41" customWidth="1"/>
    <col min="12545" max="12545" width="5.85546875" style="41" bestFit="1" customWidth="1"/>
    <col min="12546" max="12558" width="5.7109375" style="41" customWidth="1"/>
    <col min="12559" max="12799" width="9.140625" style="41"/>
    <col min="12800" max="12800" width="28.7109375" style="41" customWidth="1"/>
    <col min="12801" max="12801" width="5.85546875" style="41" bestFit="1" customWidth="1"/>
    <col min="12802" max="12814" width="5.7109375" style="41" customWidth="1"/>
    <col min="12815" max="13055" width="9.140625" style="41"/>
    <col min="13056" max="13056" width="28.7109375" style="41" customWidth="1"/>
    <col min="13057" max="13057" width="5.85546875" style="41" bestFit="1" customWidth="1"/>
    <col min="13058" max="13070" width="5.7109375" style="41" customWidth="1"/>
    <col min="13071" max="13311" width="9.140625" style="41"/>
    <col min="13312" max="13312" width="28.7109375" style="41" customWidth="1"/>
    <col min="13313" max="13313" width="5.85546875" style="41" bestFit="1" customWidth="1"/>
    <col min="13314" max="13326" width="5.7109375" style="41" customWidth="1"/>
    <col min="13327" max="13567" width="9.140625" style="41"/>
    <col min="13568" max="13568" width="28.7109375" style="41" customWidth="1"/>
    <col min="13569" max="13569" width="5.85546875" style="41" bestFit="1" customWidth="1"/>
    <col min="13570" max="13582" width="5.7109375" style="41" customWidth="1"/>
    <col min="13583" max="13823" width="9.140625" style="41"/>
    <col min="13824" max="13824" width="28.7109375" style="41" customWidth="1"/>
    <col min="13825" max="13825" width="5.85546875" style="41" bestFit="1" customWidth="1"/>
    <col min="13826" max="13838" width="5.7109375" style="41" customWidth="1"/>
    <col min="13839" max="14079" width="9.140625" style="41"/>
    <col min="14080" max="14080" width="28.7109375" style="41" customWidth="1"/>
    <col min="14081" max="14081" width="5.85546875" style="41" bestFit="1" customWidth="1"/>
    <col min="14082" max="14094" width="5.7109375" style="41" customWidth="1"/>
    <col min="14095" max="14335" width="9.140625" style="41"/>
    <col min="14336" max="14336" width="28.7109375" style="41" customWidth="1"/>
    <col min="14337" max="14337" width="5.85546875" style="41" bestFit="1" customWidth="1"/>
    <col min="14338" max="14350" width="5.7109375" style="41" customWidth="1"/>
    <col min="14351" max="14591" width="9.140625" style="41"/>
    <col min="14592" max="14592" width="28.7109375" style="41" customWidth="1"/>
    <col min="14593" max="14593" width="5.85546875" style="41" bestFit="1" customWidth="1"/>
    <col min="14594" max="14606" width="5.7109375" style="41" customWidth="1"/>
    <col min="14607" max="14847" width="9.140625" style="41"/>
    <col min="14848" max="14848" width="28.7109375" style="41" customWidth="1"/>
    <col min="14849" max="14849" width="5.85546875" style="41" bestFit="1" customWidth="1"/>
    <col min="14850" max="14862" width="5.7109375" style="41" customWidth="1"/>
    <col min="14863" max="15103" width="9.140625" style="41"/>
    <col min="15104" max="15104" width="28.7109375" style="41" customWidth="1"/>
    <col min="15105" max="15105" width="5.85546875" style="41" bestFit="1" customWidth="1"/>
    <col min="15106" max="15118" width="5.7109375" style="41" customWidth="1"/>
    <col min="15119" max="15359" width="9.140625" style="41"/>
    <col min="15360" max="15360" width="28.7109375" style="41" customWidth="1"/>
    <col min="15361" max="15361" width="5.85546875" style="41" bestFit="1" customWidth="1"/>
    <col min="15362" max="15374" width="5.7109375" style="41" customWidth="1"/>
    <col min="15375" max="15615" width="9.140625" style="41"/>
    <col min="15616" max="15616" width="28.7109375" style="41" customWidth="1"/>
    <col min="15617" max="15617" width="5.85546875" style="41" bestFit="1" customWidth="1"/>
    <col min="15618" max="15630" width="5.7109375" style="41" customWidth="1"/>
    <col min="15631" max="15871" width="9.140625" style="41"/>
    <col min="15872" max="15872" width="28.7109375" style="41" customWidth="1"/>
    <col min="15873" max="15873" width="5.85546875" style="41" bestFit="1" customWidth="1"/>
    <col min="15874" max="15886" width="5.7109375" style="41" customWidth="1"/>
    <col min="15887" max="16127" width="9.140625" style="41"/>
    <col min="16128" max="16128" width="28.7109375" style="41" customWidth="1"/>
    <col min="16129" max="16129" width="5.85546875" style="41" bestFit="1" customWidth="1"/>
    <col min="16130" max="16142" width="5.7109375" style="41" customWidth="1"/>
    <col min="16143" max="16384" width="9.140625" style="41"/>
  </cols>
  <sheetData>
    <row r="1" spans="1:15" x14ac:dyDescent="0.2">
      <c r="A1" s="514"/>
      <c r="B1" s="514">
        <v>2014</v>
      </c>
      <c r="C1" s="514">
        <v>2015</v>
      </c>
      <c r="D1" s="41">
        <v>2016</v>
      </c>
      <c r="O1" s="512"/>
    </row>
    <row r="2" spans="1:15" x14ac:dyDescent="0.2">
      <c r="A2" s="514" t="s">
        <v>191</v>
      </c>
      <c r="B2" s="903">
        <f>rezydent_dec_woj!B26</f>
        <v>1883</v>
      </c>
      <c r="C2" s="903">
        <f>rezydent_dec!M104</f>
        <v>1992</v>
      </c>
      <c r="D2" s="499">
        <f>rezydent_dec!V104</f>
        <v>1864</v>
      </c>
    </row>
    <row r="3" spans="1:15" x14ac:dyDescent="0.2">
      <c r="A3" s="514" t="s">
        <v>192</v>
      </c>
      <c r="B3" s="903">
        <f>rezydent_dec_woj!C26</f>
        <v>234</v>
      </c>
      <c r="C3" s="903">
        <f>rezydent_dec!P104</f>
        <v>191</v>
      </c>
      <c r="D3" s="499">
        <f>rezydent_dec!Y104</f>
        <v>248</v>
      </c>
    </row>
    <row r="4" spans="1:15" x14ac:dyDescent="0.2">
      <c r="A4" s="514" t="s">
        <v>193</v>
      </c>
      <c r="B4" s="903">
        <f>rezydent_dec_woj!D26</f>
        <v>321</v>
      </c>
      <c r="C4" s="903">
        <f>rezydent_dec!S104</f>
        <v>296</v>
      </c>
      <c r="D4" s="499">
        <f>rezydent_dec!AB104</f>
        <v>290</v>
      </c>
    </row>
    <row r="68" spans="5:11" x14ac:dyDescent="0.2">
      <c r="E68" s="41">
        <v>3</v>
      </c>
      <c r="K68" s="41">
        <v>5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Y163"/>
  <sheetViews>
    <sheetView zoomScaleNormal="100" workbookViewId="0">
      <selection activeCell="A6" sqref="A6:Y161"/>
    </sheetView>
  </sheetViews>
  <sheetFormatPr defaultRowHeight="12" x14ac:dyDescent="0.2"/>
  <cols>
    <col min="1" max="1" width="35.85546875" style="41" customWidth="1"/>
    <col min="2" max="4" width="5.28515625" style="41" customWidth="1"/>
    <col min="5" max="5" width="5.28515625" style="698" customWidth="1"/>
    <col min="6" max="8" width="5.28515625" style="41" customWidth="1"/>
    <col min="9" max="9" width="5.28515625" style="698" customWidth="1"/>
    <col min="10" max="12" width="5.28515625" style="41" customWidth="1"/>
    <col min="13" max="19" width="5.28515625" style="698" customWidth="1"/>
    <col min="20" max="20" width="6.140625" style="698" bestFit="1" customWidth="1"/>
    <col min="21" max="21" width="5.28515625" style="698" customWidth="1"/>
    <col min="22" max="24" width="6.140625" style="41" bestFit="1" customWidth="1"/>
    <col min="25" max="25" width="5.28515625" style="698" customWidth="1"/>
    <col min="26" max="16384" width="9.140625" style="41"/>
  </cols>
  <sheetData>
    <row r="1" spans="1:25" x14ac:dyDescent="0.2">
      <c r="A1" s="41" t="s">
        <v>445</v>
      </c>
    </row>
    <row r="2" spans="1:25" ht="12.75" thickBot="1" x14ac:dyDescent="0.25">
      <c r="A2" s="841"/>
    </row>
    <row r="3" spans="1:25" ht="15.75" customHeight="1" thickBot="1" x14ac:dyDescent="0.25">
      <c r="A3" s="1327" t="s">
        <v>0</v>
      </c>
      <c r="B3" s="1330">
        <v>2014</v>
      </c>
      <c r="C3" s="1331"/>
      <c r="D3" s="1331"/>
      <c r="E3" s="1331"/>
      <c r="F3" s="1331"/>
      <c r="G3" s="1331"/>
      <c r="H3" s="1331"/>
      <c r="I3" s="1331"/>
      <c r="J3" s="1331"/>
      <c r="K3" s="1331"/>
      <c r="L3" s="1331"/>
      <c r="M3" s="1332"/>
      <c r="N3" s="1331">
        <v>2015</v>
      </c>
      <c r="O3" s="1331"/>
      <c r="P3" s="1331"/>
      <c r="Q3" s="1331"/>
      <c r="R3" s="1318">
        <v>2016</v>
      </c>
      <c r="S3" s="1319"/>
      <c r="T3" s="1319"/>
      <c r="U3" s="1319"/>
      <c r="V3" s="1321" t="s">
        <v>115</v>
      </c>
      <c r="W3" s="1322"/>
      <c r="X3" s="1322"/>
      <c r="Y3" s="1323"/>
    </row>
    <row r="4" spans="1:25" ht="36" customHeight="1" thickBot="1" x14ac:dyDescent="0.25">
      <c r="A4" s="1328"/>
      <c r="B4" s="1318" t="s">
        <v>361</v>
      </c>
      <c r="C4" s="1319"/>
      <c r="D4" s="1319"/>
      <c r="E4" s="1320"/>
      <c r="F4" s="1330" t="s">
        <v>362</v>
      </c>
      <c r="G4" s="1331"/>
      <c r="H4" s="1331"/>
      <c r="I4" s="1332"/>
      <c r="J4" s="1318" t="s">
        <v>252</v>
      </c>
      <c r="K4" s="1319"/>
      <c r="L4" s="1319"/>
      <c r="M4" s="1320"/>
      <c r="N4" s="1318" t="s">
        <v>363</v>
      </c>
      <c r="O4" s="1319"/>
      <c r="P4" s="1319"/>
      <c r="Q4" s="1319"/>
      <c r="R4" s="1318" t="s">
        <v>226</v>
      </c>
      <c r="S4" s="1319"/>
      <c r="T4" s="1319"/>
      <c r="U4" s="1319"/>
      <c r="V4" s="1324"/>
      <c r="W4" s="1325"/>
      <c r="X4" s="1325"/>
      <c r="Y4" s="1326"/>
    </row>
    <row r="5" spans="1:25" ht="49.5" customHeight="1" thickBot="1" x14ac:dyDescent="0.25">
      <c r="A5" s="1329"/>
      <c r="B5" s="683" t="s">
        <v>112</v>
      </c>
      <c r="C5" s="684" t="s">
        <v>147</v>
      </c>
      <c r="D5" s="685" t="s">
        <v>118</v>
      </c>
      <c r="E5" s="699" t="s">
        <v>120</v>
      </c>
      <c r="F5" s="686" t="s">
        <v>112</v>
      </c>
      <c r="G5" s="684" t="s">
        <v>147</v>
      </c>
      <c r="H5" s="685" t="s">
        <v>118</v>
      </c>
      <c r="I5" s="699" t="s">
        <v>120</v>
      </c>
      <c r="J5" s="686" t="s">
        <v>112</v>
      </c>
      <c r="K5" s="684" t="s">
        <v>147</v>
      </c>
      <c r="L5" s="685" t="s">
        <v>118</v>
      </c>
      <c r="M5" s="699" t="s">
        <v>120</v>
      </c>
      <c r="N5" s="686" t="s">
        <v>112</v>
      </c>
      <c r="O5" s="684" t="s">
        <v>147</v>
      </c>
      <c r="P5" s="685" t="s">
        <v>118</v>
      </c>
      <c r="Q5" s="699" t="s">
        <v>120</v>
      </c>
      <c r="R5" s="686" t="s">
        <v>112</v>
      </c>
      <c r="S5" s="684" t="s">
        <v>147</v>
      </c>
      <c r="T5" s="685" t="s">
        <v>118</v>
      </c>
      <c r="U5" s="699" t="s">
        <v>120</v>
      </c>
      <c r="V5" s="686" t="s">
        <v>112</v>
      </c>
      <c r="W5" s="684" t="s">
        <v>147</v>
      </c>
      <c r="X5" s="685" t="s">
        <v>115</v>
      </c>
      <c r="Y5" s="699" t="s">
        <v>120</v>
      </c>
    </row>
    <row r="6" spans="1:25" x14ac:dyDescent="0.2">
      <c r="A6" s="689" t="s">
        <v>1</v>
      </c>
      <c r="B6" s="704">
        <v>8</v>
      </c>
      <c r="C6" s="705">
        <v>13</v>
      </c>
      <c r="D6" s="706">
        <f>SUM(B6:C6)</f>
        <v>21</v>
      </c>
      <c r="E6" s="1073">
        <f>D6*100/D$162</f>
        <v>0.14522821576763487</v>
      </c>
      <c r="F6" s="659">
        <v>5</v>
      </c>
      <c r="G6" s="705">
        <v>32</v>
      </c>
      <c r="H6" s="706">
        <f>SUM(F6:G6)</f>
        <v>37</v>
      </c>
      <c r="I6" s="1073">
        <f>H6*100/H$162</f>
        <v>9.3732583472665554E-2</v>
      </c>
      <c r="J6" s="659">
        <v>13</v>
      </c>
      <c r="K6" s="705">
        <v>45</v>
      </c>
      <c r="L6" s="690">
        <f>SUM(J6:K6)</f>
        <v>58</v>
      </c>
      <c r="M6" s="1073">
        <f>L6*100/L$162</f>
        <v>0.10753884377201765</v>
      </c>
      <c r="N6" s="701">
        <v>21</v>
      </c>
      <c r="O6" s="702">
        <v>62</v>
      </c>
      <c r="P6" s="687">
        <f>SUM(N6:O6)</f>
        <v>83</v>
      </c>
      <c r="Q6" s="1073">
        <f>P6*100/P$162</f>
        <v>8.9316460055096414E-2</v>
      </c>
      <c r="R6" s="701">
        <v>19</v>
      </c>
      <c r="S6" s="702">
        <v>78</v>
      </c>
      <c r="T6" s="687">
        <f>SUM(R6:S6)</f>
        <v>97</v>
      </c>
      <c r="U6" s="1073">
        <f>T6*100/T$162</f>
        <v>7.6140538164463561E-2</v>
      </c>
      <c r="V6" s="688">
        <f>SUM(R6,N6,J6)</f>
        <v>53</v>
      </c>
      <c r="W6" s="688">
        <f>SUM(S6,O6,K6)</f>
        <v>185</v>
      </c>
      <c r="X6" s="691">
        <f>SUM(V6:W6)</f>
        <v>238</v>
      </c>
      <c r="Y6" s="1073">
        <f>X6*100/X$162</f>
        <v>8.6779601688920655E-2</v>
      </c>
    </row>
    <row r="7" spans="1:25" x14ac:dyDescent="0.2">
      <c r="A7" s="689" t="s">
        <v>2</v>
      </c>
      <c r="B7" s="704">
        <v>9</v>
      </c>
      <c r="C7" s="705">
        <v>33</v>
      </c>
      <c r="D7" s="706">
        <f>SUM(B7:C7)</f>
        <v>42</v>
      </c>
      <c r="E7" s="1073">
        <f>D7*100/D$162</f>
        <v>0.29045643153526973</v>
      </c>
      <c r="F7" s="659">
        <v>16</v>
      </c>
      <c r="G7" s="705">
        <v>67</v>
      </c>
      <c r="H7" s="706">
        <f>SUM(F7:G7)</f>
        <v>83</v>
      </c>
      <c r="I7" s="1073">
        <f>H7*100/H$162</f>
        <v>0.2102649845467903</v>
      </c>
      <c r="J7" s="659">
        <v>25</v>
      </c>
      <c r="K7" s="705">
        <v>100</v>
      </c>
      <c r="L7" s="690">
        <f>SUM(J7:K7)</f>
        <v>125</v>
      </c>
      <c r="M7" s="1073">
        <f>L7*100/L$162</f>
        <v>0.23176474950865872</v>
      </c>
      <c r="N7" s="701">
        <v>25</v>
      </c>
      <c r="O7" s="702">
        <v>82</v>
      </c>
      <c r="P7" s="687">
        <f>SUM(N7:O7)</f>
        <v>107</v>
      </c>
      <c r="Q7" s="1073">
        <f>P7*100/P$162</f>
        <v>0.11514290633608816</v>
      </c>
      <c r="R7" s="701">
        <v>20</v>
      </c>
      <c r="S7" s="702">
        <v>85</v>
      </c>
      <c r="T7" s="687">
        <f>SUM(R7:S7)</f>
        <v>105</v>
      </c>
      <c r="U7" s="1073">
        <f>T7*100/T$162</f>
        <v>8.2420170178027566E-2</v>
      </c>
      <c r="V7" s="688">
        <f>SUM(R7,N7,J7)</f>
        <v>70</v>
      </c>
      <c r="W7" s="688">
        <f>SUM(S7,O7,K7)</f>
        <v>267</v>
      </c>
      <c r="X7" s="691">
        <f>SUM(V7:W7)</f>
        <v>337</v>
      </c>
      <c r="Y7" s="1073">
        <f>X7*100/X$162</f>
        <v>0.12287699903011033</v>
      </c>
    </row>
    <row r="8" spans="1:25" x14ac:dyDescent="0.2">
      <c r="A8" s="689" t="s">
        <v>3</v>
      </c>
      <c r="B8" s="704">
        <v>4</v>
      </c>
      <c r="C8" s="705">
        <v>84</v>
      </c>
      <c r="D8" s="706">
        <f>SUM(B8:C8)</f>
        <v>88</v>
      </c>
      <c r="E8" s="1073">
        <f>D8*100/D$162</f>
        <v>0.60857538035961267</v>
      </c>
      <c r="F8" s="659">
        <v>12</v>
      </c>
      <c r="G8" s="705">
        <v>120</v>
      </c>
      <c r="H8" s="706">
        <f>SUM(F8:G8)</f>
        <v>132</v>
      </c>
      <c r="I8" s="1073">
        <f>H8*100/H$162</f>
        <v>0.33439732482140144</v>
      </c>
      <c r="J8" s="659">
        <v>16</v>
      </c>
      <c r="K8" s="705">
        <v>204</v>
      </c>
      <c r="L8" s="690">
        <f>SUM(J8:K8)</f>
        <v>220</v>
      </c>
      <c r="M8" s="1073">
        <f>L8*100/L$162</f>
        <v>0.40790595913523936</v>
      </c>
      <c r="N8" s="701">
        <v>14</v>
      </c>
      <c r="O8" s="702">
        <v>205</v>
      </c>
      <c r="P8" s="687">
        <f>SUM(N8:O8)</f>
        <v>219</v>
      </c>
      <c r="Q8" s="1073">
        <f>P8*100/P$162</f>
        <v>0.23566632231404958</v>
      </c>
      <c r="R8" s="701">
        <v>22</v>
      </c>
      <c r="S8" s="702">
        <v>278</v>
      </c>
      <c r="T8" s="687">
        <f>SUM(R8:S8)</f>
        <v>300</v>
      </c>
      <c r="U8" s="1073">
        <f>T8*100/T$162</f>
        <v>0.23548620050865018</v>
      </c>
      <c r="V8" s="688">
        <f>SUM(R8,N8,J8)</f>
        <v>52</v>
      </c>
      <c r="W8" s="688">
        <f>SUM(S8,O8,K8)</f>
        <v>687</v>
      </c>
      <c r="X8" s="691">
        <f>SUM(V8:W8)</f>
        <v>739</v>
      </c>
      <c r="Y8" s="1073">
        <f>X8*100/X$162</f>
        <v>0.26945430944585025</v>
      </c>
    </row>
    <row r="9" spans="1:25" x14ac:dyDescent="0.2">
      <c r="A9" s="689" t="s">
        <v>222</v>
      </c>
      <c r="B9" s="704">
        <v>1</v>
      </c>
      <c r="C9" s="705" t="s">
        <v>117</v>
      </c>
      <c r="D9" s="706">
        <f>SUM(B9:C9)</f>
        <v>1</v>
      </c>
      <c r="E9" s="1073">
        <f>D9*100/D$162</f>
        <v>6.9156293222683261E-3</v>
      </c>
      <c r="F9" s="659" t="s">
        <v>117</v>
      </c>
      <c r="G9" s="705" t="s">
        <v>117</v>
      </c>
      <c r="H9" s="706">
        <f>SUM(F9:G9)</f>
        <v>0</v>
      </c>
      <c r="I9" s="1073">
        <f>H9*100/H$162</f>
        <v>0</v>
      </c>
      <c r="J9" s="659">
        <v>1</v>
      </c>
      <c r="K9" s="705" t="s">
        <v>117</v>
      </c>
      <c r="L9" s="690">
        <f>SUM(J9:K9)</f>
        <v>1</v>
      </c>
      <c r="M9" s="1073">
        <f>L9*100/L$162</f>
        <v>1.8541179960692698E-3</v>
      </c>
      <c r="N9" s="701" t="s">
        <v>117</v>
      </c>
      <c r="O9" s="702" t="s">
        <v>117</v>
      </c>
      <c r="P9" s="687">
        <f>SUM(N9:O9)</f>
        <v>0</v>
      </c>
      <c r="Q9" s="1073">
        <f>P9*100/P$162</f>
        <v>0</v>
      </c>
      <c r="R9" s="701" t="s">
        <v>117</v>
      </c>
      <c r="S9" s="702" t="s">
        <v>117</v>
      </c>
      <c r="T9" s="687">
        <f>SUM(R9:S9)</f>
        <v>0</v>
      </c>
      <c r="U9" s="1073">
        <f>T9*100/T$162</f>
        <v>0</v>
      </c>
      <c r="V9" s="688">
        <f>SUM(R9,N9,J9)</f>
        <v>1</v>
      </c>
      <c r="W9" s="688">
        <f>SUM(S9,O9,K9)</f>
        <v>0</v>
      </c>
      <c r="X9" s="691">
        <f>SUM(V9:W9)</f>
        <v>1</v>
      </c>
      <c r="Y9" s="1073">
        <f>X9*100/X$162</f>
        <v>3.6462017516353213E-4</v>
      </c>
    </row>
    <row r="10" spans="1:25" x14ac:dyDescent="0.2">
      <c r="A10" s="689" t="s">
        <v>4</v>
      </c>
      <c r="B10" s="704">
        <v>24</v>
      </c>
      <c r="C10" s="705">
        <v>17</v>
      </c>
      <c r="D10" s="706">
        <f>SUM(B10:C10)</f>
        <v>41</v>
      </c>
      <c r="E10" s="1073">
        <f>D10*100/D$162</f>
        <v>0.28354080221300137</v>
      </c>
      <c r="F10" s="659">
        <v>35</v>
      </c>
      <c r="G10" s="705">
        <v>47</v>
      </c>
      <c r="H10" s="706">
        <f>SUM(F10:G10)</f>
        <v>82</v>
      </c>
      <c r="I10" s="1073">
        <f>H10*100/H$162</f>
        <v>0.20773167147996149</v>
      </c>
      <c r="J10" s="659">
        <v>59</v>
      </c>
      <c r="K10" s="705">
        <v>64</v>
      </c>
      <c r="L10" s="690">
        <f>SUM(J10:K10)</f>
        <v>123</v>
      </c>
      <c r="M10" s="1073">
        <f>L10*100/L$162</f>
        <v>0.2280565135165202</v>
      </c>
      <c r="N10" s="701">
        <v>40</v>
      </c>
      <c r="O10" s="702">
        <v>60</v>
      </c>
      <c r="P10" s="687">
        <f>SUM(N10:O10)</f>
        <v>100</v>
      </c>
      <c r="Q10" s="1073">
        <f>P10*100/P$162</f>
        <v>0.10761019283746556</v>
      </c>
      <c r="R10" s="701">
        <v>40</v>
      </c>
      <c r="S10" s="702">
        <v>55</v>
      </c>
      <c r="T10" s="687">
        <f>SUM(R10:S10)</f>
        <v>95</v>
      </c>
      <c r="U10" s="1073">
        <f>T10*100/T$162</f>
        <v>7.4570630161072557E-2</v>
      </c>
      <c r="V10" s="688">
        <f>SUM(R10,N10,J10)</f>
        <v>139</v>
      </c>
      <c r="W10" s="688">
        <f>SUM(S10,O10,K10)</f>
        <v>179</v>
      </c>
      <c r="X10" s="691">
        <f>SUM(V10:W10)</f>
        <v>318</v>
      </c>
      <c r="Y10" s="1073">
        <f>X10*100/X$162</f>
        <v>0.11594921570200323</v>
      </c>
    </row>
    <row r="11" spans="1:25" x14ac:dyDescent="0.2">
      <c r="A11" s="689" t="s">
        <v>355</v>
      </c>
      <c r="B11" s="704" t="s">
        <v>117</v>
      </c>
      <c r="C11" s="705" t="s">
        <v>117</v>
      </c>
      <c r="D11" s="706">
        <v>0</v>
      </c>
      <c r="E11" s="1073">
        <f>D11*100/D$162</f>
        <v>0</v>
      </c>
      <c r="F11" s="659" t="s">
        <v>117</v>
      </c>
      <c r="G11" s="705" t="s">
        <v>117</v>
      </c>
      <c r="H11" s="706">
        <v>0</v>
      </c>
      <c r="I11" s="1073">
        <f>H11*100/H$162</f>
        <v>0</v>
      </c>
      <c r="J11" s="659" t="s">
        <v>117</v>
      </c>
      <c r="K11" s="705" t="s">
        <v>117</v>
      </c>
      <c r="L11" s="690">
        <v>0</v>
      </c>
      <c r="M11" s="1073">
        <f>L11*100/L$162</f>
        <v>0</v>
      </c>
      <c r="N11" s="701" t="s">
        <v>117</v>
      </c>
      <c r="O11" s="702" t="s">
        <v>117</v>
      </c>
      <c r="P11" s="687">
        <v>0</v>
      </c>
      <c r="Q11" s="1073">
        <f>P11*100/P$162</f>
        <v>0</v>
      </c>
      <c r="R11" s="701" t="s">
        <v>117</v>
      </c>
      <c r="S11" s="702">
        <v>2</v>
      </c>
      <c r="T11" s="687">
        <f>SUM(R11:S11)</f>
        <v>2</v>
      </c>
      <c r="U11" s="1073">
        <f>T11*100/T$162</f>
        <v>1.5699080033910013E-3</v>
      </c>
      <c r="V11" s="688">
        <f>SUM(R11,N11,J11)</f>
        <v>0</v>
      </c>
      <c r="W11" s="688">
        <f>SUM(S11,O11,K11)</f>
        <v>2</v>
      </c>
      <c r="X11" s="691">
        <f>SUM(V11:W11)</f>
        <v>2</v>
      </c>
      <c r="Y11" s="1073">
        <f>X11*100/X$162</f>
        <v>7.2924035032706426E-4</v>
      </c>
    </row>
    <row r="12" spans="1:25" x14ac:dyDescent="0.2">
      <c r="A12" s="689" t="s">
        <v>5</v>
      </c>
      <c r="B12" s="704">
        <v>63</v>
      </c>
      <c r="C12" s="705">
        <v>95</v>
      </c>
      <c r="D12" s="706">
        <f>SUM(B12:C12)</f>
        <v>158</v>
      </c>
      <c r="E12" s="1073">
        <f>D12*100/D$162</f>
        <v>1.0926694329183955</v>
      </c>
      <c r="F12" s="659">
        <v>65</v>
      </c>
      <c r="G12" s="705">
        <v>191</v>
      </c>
      <c r="H12" s="706">
        <f>SUM(F12:G12)</f>
        <v>256</v>
      </c>
      <c r="I12" s="1073">
        <f>H12*100/H$162</f>
        <v>0.64852814510817247</v>
      </c>
      <c r="J12" s="659">
        <v>128</v>
      </c>
      <c r="K12" s="705">
        <v>286</v>
      </c>
      <c r="L12" s="690">
        <f>SUM(J12:K12)</f>
        <v>414</v>
      </c>
      <c r="M12" s="1073">
        <f>L12*100/L$162</f>
        <v>0.76760485037267767</v>
      </c>
      <c r="N12" s="701">
        <v>381</v>
      </c>
      <c r="O12" s="702">
        <v>733</v>
      </c>
      <c r="P12" s="687">
        <f>SUM(N12:O12)</f>
        <v>1114</v>
      </c>
      <c r="Q12" s="1073">
        <f>P12*100/P$162</f>
        <v>1.1987775482093663</v>
      </c>
      <c r="R12" s="701">
        <v>259</v>
      </c>
      <c r="S12" s="702">
        <v>496</v>
      </c>
      <c r="T12" s="687">
        <f>SUM(R12:S12)</f>
        <v>755</v>
      </c>
      <c r="U12" s="1073">
        <f>T12*100/T$162</f>
        <v>0.59264027128010299</v>
      </c>
      <c r="V12" s="688">
        <f>SUM(R12,N12,J12)</f>
        <v>768</v>
      </c>
      <c r="W12" s="688">
        <f>SUM(S12,O12,K12)</f>
        <v>1515</v>
      </c>
      <c r="X12" s="691">
        <f>SUM(V12:W12)</f>
        <v>2283</v>
      </c>
      <c r="Y12" s="1073">
        <f>X12*100/X$162</f>
        <v>0.83242785989834389</v>
      </c>
    </row>
    <row r="13" spans="1:25" x14ac:dyDescent="0.2">
      <c r="A13" s="689" t="s">
        <v>6</v>
      </c>
      <c r="B13" s="704">
        <v>9</v>
      </c>
      <c r="C13" s="705">
        <v>10</v>
      </c>
      <c r="D13" s="706">
        <f>SUM(B13:C13)</f>
        <v>19</v>
      </c>
      <c r="E13" s="1073">
        <f>D13*100/D$162</f>
        <v>0.13139695712309821</v>
      </c>
      <c r="F13" s="659">
        <v>11</v>
      </c>
      <c r="G13" s="705">
        <v>34</v>
      </c>
      <c r="H13" s="706">
        <f>SUM(F13:G13)</f>
        <v>45</v>
      </c>
      <c r="I13" s="1073">
        <f>H13*100/H$162</f>
        <v>0.11399908800729594</v>
      </c>
      <c r="J13" s="659">
        <v>20</v>
      </c>
      <c r="K13" s="705">
        <v>44</v>
      </c>
      <c r="L13" s="690">
        <f>SUM(J13:K13)</f>
        <v>64</v>
      </c>
      <c r="M13" s="1073">
        <f>L13*100/L$162</f>
        <v>0.11866355174843327</v>
      </c>
      <c r="N13" s="701">
        <v>24</v>
      </c>
      <c r="O13" s="702">
        <v>44</v>
      </c>
      <c r="P13" s="687">
        <f>SUM(N13:O13)</f>
        <v>68</v>
      </c>
      <c r="Q13" s="1073">
        <f>P13*100/P$162</f>
        <v>7.3174931129476581E-2</v>
      </c>
      <c r="R13" s="701">
        <v>29</v>
      </c>
      <c r="S13" s="702">
        <v>41</v>
      </c>
      <c r="T13" s="687">
        <f>SUM(R13:S13)</f>
        <v>70</v>
      </c>
      <c r="U13" s="1073">
        <f>T13*100/T$162</f>
        <v>5.4946780118685049E-2</v>
      </c>
      <c r="V13" s="688">
        <f>SUM(R13,N13,J13)</f>
        <v>73</v>
      </c>
      <c r="W13" s="688">
        <f>SUM(S13,O13,K13)</f>
        <v>129</v>
      </c>
      <c r="X13" s="691">
        <f>SUM(V13:W13)</f>
        <v>202</v>
      </c>
      <c r="Y13" s="1073">
        <f>X13*100/X$162</f>
        <v>7.3653275383033498E-2</v>
      </c>
    </row>
    <row r="14" spans="1:25" x14ac:dyDescent="0.2">
      <c r="A14" s="689" t="s">
        <v>7</v>
      </c>
      <c r="B14" s="704">
        <v>315</v>
      </c>
      <c r="C14" s="705">
        <v>284</v>
      </c>
      <c r="D14" s="706">
        <f>SUM(B14:C14)</f>
        <v>599</v>
      </c>
      <c r="E14" s="1073">
        <f>D14*100/D$162</f>
        <v>4.1424619640387279</v>
      </c>
      <c r="F14" s="659">
        <v>420</v>
      </c>
      <c r="G14" s="705">
        <v>482</v>
      </c>
      <c r="H14" s="706">
        <f>SUM(F14:G14)</f>
        <v>902</v>
      </c>
      <c r="I14" s="1073">
        <f>H14*100/H$162</f>
        <v>2.2850483862795765</v>
      </c>
      <c r="J14" s="659">
        <v>735</v>
      </c>
      <c r="K14" s="705">
        <v>766</v>
      </c>
      <c r="L14" s="690">
        <f>SUM(J14:K14)</f>
        <v>1501</v>
      </c>
      <c r="M14" s="1073">
        <f>L14*100/L$162</f>
        <v>2.783031112099974</v>
      </c>
      <c r="N14" s="701">
        <v>587</v>
      </c>
      <c r="O14" s="702">
        <v>632</v>
      </c>
      <c r="P14" s="687">
        <f>SUM(N14:O14)</f>
        <v>1219</v>
      </c>
      <c r="Q14" s="1073">
        <f>P14*100/P$162</f>
        <v>1.3117682506887052</v>
      </c>
      <c r="R14" s="701">
        <v>428</v>
      </c>
      <c r="S14" s="702">
        <v>582</v>
      </c>
      <c r="T14" s="687">
        <f>SUM(R14:S14)</f>
        <v>1010</v>
      </c>
      <c r="U14" s="1073">
        <f>T14*100/T$162</f>
        <v>0.7928035417124556</v>
      </c>
      <c r="V14" s="688">
        <f>SUM(R14,N14,J14)</f>
        <v>1750</v>
      </c>
      <c r="W14" s="688">
        <f>SUM(S14,O14,K14)</f>
        <v>1980</v>
      </c>
      <c r="X14" s="691">
        <f>SUM(V14:W14)</f>
        <v>3730</v>
      </c>
      <c r="Y14" s="1073">
        <f>X14*100/X$162</f>
        <v>1.3600332533599748</v>
      </c>
    </row>
    <row r="15" spans="1:25" x14ac:dyDescent="0.2">
      <c r="A15" s="689" t="s">
        <v>217</v>
      </c>
      <c r="B15" s="704" t="s">
        <v>117</v>
      </c>
      <c r="C15" s="705" t="s">
        <v>117</v>
      </c>
      <c r="D15" s="706">
        <f>SUM(B15:C15)</f>
        <v>0</v>
      </c>
      <c r="E15" s="1073">
        <f>D15*100/D$162</f>
        <v>0</v>
      </c>
      <c r="F15" s="659" t="s">
        <v>117</v>
      </c>
      <c r="G15" s="705">
        <v>1</v>
      </c>
      <c r="H15" s="706">
        <f>SUM(F15:G15)</f>
        <v>1</v>
      </c>
      <c r="I15" s="1073">
        <f>H15*100/H$162</f>
        <v>2.5333130668287987E-3</v>
      </c>
      <c r="J15" s="659" t="s">
        <v>117</v>
      </c>
      <c r="K15" s="705">
        <v>1</v>
      </c>
      <c r="L15" s="690">
        <f>SUM(J15:K15)</f>
        <v>1</v>
      </c>
      <c r="M15" s="1073">
        <f>L15*100/L$162</f>
        <v>1.8541179960692698E-3</v>
      </c>
      <c r="N15" s="701" t="s">
        <v>117</v>
      </c>
      <c r="O15" s="702" t="s">
        <v>117</v>
      </c>
      <c r="P15" s="687">
        <f>SUM(N15:O15)</f>
        <v>0</v>
      </c>
      <c r="Q15" s="1073">
        <f>P15*100/P$162</f>
        <v>0</v>
      </c>
      <c r="R15" s="701" t="s">
        <v>117</v>
      </c>
      <c r="S15" s="702" t="s">
        <v>117</v>
      </c>
      <c r="T15" s="687">
        <f>SUM(R15:S15)</f>
        <v>0</v>
      </c>
      <c r="U15" s="1073">
        <f>T15*100/T$162</f>
        <v>0</v>
      </c>
      <c r="V15" s="688">
        <f>SUM(R15,N15,J15)</f>
        <v>0</v>
      </c>
      <c r="W15" s="688">
        <f>SUM(S15,O15,K15)</f>
        <v>1</v>
      </c>
      <c r="X15" s="691">
        <f>SUM(V15:W15)</f>
        <v>1</v>
      </c>
      <c r="Y15" s="1073">
        <f>X15*100/X$162</f>
        <v>3.6462017516353213E-4</v>
      </c>
    </row>
    <row r="16" spans="1:25" x14ac:dyDescent="0.2">
      <c r="A16" s="689" t="s">
        <v>8</v>
      </c>
      <c r="B16" s="704">
        <v>10</v>
      </c>
      <c r="C16" s="705">
        <v>20</v>
      </c>
      <c r="D16" s="706">
        <f>SUM(B16:C16)</f>
        <v>30</v>
      </c>
      <c r="E16" s="1073">
        <f>D16*100/D$162</f>
        <v>0.2074688796680498</v>
      </c>
      <c r="F16" s="659">
        <v>27</v>
      </c>
      <c r="G16" s="705">
        <v>48</v>
      </c>
      <c r="H16" s="706">
        <f>SUM(F16:G16)</f>
        <v>75</v>
      </c>
      <c r="I16" s="1073">
        <f>H16*100/H$162</f>
        <v>0.18999848001215991</v>
      </c>
      <c r="J16" s="659">
        <v>37</v>
      </c>
      <c r="K16" s="705">
        <v>68</v>
      </c>
      <c r="L16" s="690">
        <f>SUM(J16:K16)</f>
        <v>105</v>
      </c>
      <c r="M16" s="1073">
        <f>L16*100/L$162</f>
        <v>0.19468238958727332</v>
      </c>
      <c r="N16" s="701">
        <v>35</v>
      </c>
      <c r="O16" s="702">
        <v>102</v>
      </c>
      <c r="P16" s="687">
        <f>SUM(N16:O16)</f>
        <v>137</v>
      </c>
      <c r="Q16" s="1073">
        <f>P16*100/P$162</f>
        <v>0.14742596418732781</v>
      </c>
      <c r="R16" s="701">
        <v>32</v>
      </c>
      <c r="S16" s="702">
        <v>74</v>
      </c>
      <c r="T16" s="687">
        <f>SUM(R16:S16)</f>
        <v>106</v>
      </c>
      <c r="U16" s="1073">
        <f>T16*100/T$162</f>
        <v>8.3205124179723075E-2</v>
      </c>
      <c r="V16" s="688">
        <f>SUM(R16,N16,J16)</f>
        <v>104</v>
      </c>
      <c r="W16" s="688">
        <f>SUM(S16,O16,K16)</f>
        <v>244</v>
      </c>
      <c r="X16" s="691">
        <f>SUM(V16:W16)</f>
        <v>348</v>
      </c>
      <c r="Y16" s="1073">
        <f>X16*100/X$162</f>
        <v>0.12688782095690918</v>
      </c>
    </row>
    <row r="17" spans="1:25" x14ac:dyDescent="0.2">
      <c r="A17" s="689" t="s">
        <v>9</v>
      </c>
      <c r="B17" s="704">
        <v>10</v>
      </c>
      <c r="C17" s="705">
        <v>43</v>
      </c>
      <c r="D17" s="706">
        <f>SUM(B17:C17)</f>
        <v>53</v>
      </c>
      <c r="E17" s="1073">
        <f>D17*100/D$162</f>
        <v>0.36652835408022127</v>
      </c>
      <c r="F17" s="659">
        <v>56</v>
      </c>
      <c r="G17" s="705">
        <v>157</v>
      </c>
      <c r="H17" s="706">
        <f>SUM(F17:G17)</f>
        <v>213</v>
      </c>
      <c r="I17" s="1073">
        <f>H17*100/H$162</f>
        <v>0.53959568323453411</v>
      </c>
      <c r="J17" s="659">
        <v>66</v>
      </c>
      <c r="K17" s="705">
        <v>200</v>
      </c>
      <c r="L17" s="690">
        <f>SUM(J17:K17)</f>
        <v>266</v>
      </c>
      <c r="M17" s="1073">
        <f>L17*100/L$162</f>
        <v>0.49319538695442577</v>
      </c>
      <c r="N17" s="701">
        <v>102</v>
      </c>
      <c r="O17" s="702">
        <v>305</v>
      </c>
      <c r="P17" s="687">
        <f>SUM(N17:O17)</f>
        <v>407</v>
      </c>
      <c r="Q17" s="1073">
        <f>P17*100/P$162</f>
        <v>0.43797348484848486</v>
      </c>
      <c r="R17" s="701">
        <v>135</v>
      </c>
      <c r="S17" s="702">
        <v>442</v>
      </c>
      <c r="T17" s="687">
        <f>SUM(R17:S17)</f>
        <v>577</v>
      </c>
      <c r="U17" s="1073">
        <f>T17*100/T$162</f>
        <v>0.45291845897830385</v>
      </c>
      <c r="V17" s="688">
        <f>SUM(R17,N17,J17)</f>
        <v>303</v>
      </c>
      <c r="W17" s="688">
        <f>SUM(S17,O17,K17)</f>
        <v>947</v>
      </c>
      <c r="X17" s="691">
        <f>SUM(V17:W17)</f>
        <v>1250</v>
      </c>
      <c r="Y17" s="1073">
        <f>X17*100/X$162</f>
        <v>0.4557752189544152</v>
      </c>
    </row>
    <row r="18" spans="1:25" x14ac:dyDescent="0.2">
      <c r="A18" s="689" t="s">
        <v>319</v>
      </c>
      <c r="B18" s="704">
        <v>5</v>
      </c>
      <c r="C18" s="705">
        <v>9</v>
      </c>
      <c r="D18" s="706">
        <f>SUM(B18:C18)</f>
        <v>14</v>
      </c>
      <c r="E18" s="1073">
        <f>D18*100/D$162</f>
        <v>9.6818810511756573E-2</v>
      </c>
      <c r="F18" s="659">
        <v>21</v>
      </c>
      <c r="G18" s="705">
        <v>36</v>
      </c>
      <c r="H18" s="706">
        <f>SUM(F18:G18)</f>
        <v>57</v>
      </c>
      <c r="I18" s="1073">
        <f>H18*100/H$162</f>
        <v>0.14439884480924153</v>
      </c>
      <c r="J18" s="659">
        <v>26</v>
      </c>
      <c r="K18" s="705">
        <v>45</v>
      </c>
      <c r="L18" s="690">
        <f>SUM(J18:K18)</f>
        <v>71</v>
      </c>
      <c r="M18" s="1073">
        <f>L18*100/L$162</f>
        <v>0.13164237772091816</v>
      </c>
      <c r="N18" s="701">
        <v>22</v>
      </c>
      <c r="O18" s="702">
        <v>49</v>
      </c>
      <c r="P18" s="687">
        <f>SUM(N18:O18)</f>
        <v>71</v>
      </c>
      <c r="Q18" s="1073">
        <f>P18*100/P$162</f>
        <v>7.6403236914600547E-2</v>
      </c>
      <c r="R18" s="701">
        <v>17</v>
      </c>
      <c r="S18" s="702">
        <v>47</v>
      </c>
      <c r="T18" s="687">
        <f>SUM(R18:S18)</f>
        <v>64</v>
      </c>
      <c r="U18" s="1073">
        <f>T18*100/T$162</f>
        <v>5.0237056108512042E-2</v>
      </c>
      <c r="V18" s="688">
        <f>SUM(R18,N18,J18)</f>
        <v>65</v>
      </c>
      <c r="W18" s="688">
        <f>SUM(S18,O18,K18)</f>
        <v>141</v>
      </c>
      <c r="X18" s="691">
        <f>SUM(V18:W18)</f>
        <v>206</v>
      </c>
      <c r="Y18" s="1073">
        <f>X18*100/X$162</f>
        <v>7.5111756083687628E-2</v>
      </c>
    </row>
    <row r="19" spans="1:25" x14ac:dyDescent="0.2">
      <c r="A19" s="689" t="s">
        <v>313</v>
      </c>
      <c r="B19" s="704" t="s">
        <v>117</v>
      </c>
      <c r="C19" s="705" t="s">
        <v>117</v>
      </c>
      <c r="D19" s="706">
        <f>SUM(B19:C19)</f>
        <v>0</v>
      </c>
      <c r="E19" s="1073">
        <f>D19*100/D$162</f>
        <v>0</v>
      </c>
      <c r="F19" s="659">
        <v>1</v>
      </c>
      <c r="G19" s="705" t="s">
        <v>117</v>
      </c>
      <c r="H19" s="706">
        <f>SUM(F19:G19)</f>
        <v>1</v>
      </c>
      <c r="I19" s="1073">
        <f>H19*100/H$162</f>
        <v>2.5333130668287987E-3</v>
      </c>
      <c r="J19" s="659">
        <v>1</v>
      </c>
      <c r="K19" s="705" t="s">
        <v>117</v>
      </c>
      <c r="L19" s="690">
        <f>SUM(J19:K19)</f>
        <v>1</v>
      </c>
      <c r="M19" s="1073">
        <f>L19*100/L$162</f>
        <v>1.8541179960692698E-3</v>
      </c>
      <c r="N19" s="701" t="s">
        <v>117</v>
      </c>
      <c r="O19" s="702" t="s">
        <v>117</v>
      </c>
      <c r="P19" s="687">
        <f>SUM(N19:O19)</f>
        <v>0</v>
      </c>
      <c r="Q19" s="1073">
        <f>P19*100/P$162</f>
        <v>0</v>
      </c>
      <c r="R19" s="701" t="s">
        <v>117</v>
      </c>
      <c r="S19" s="702" t="s">
        <v>117</v>
      </c>
      <c r="T19" s="687">
        <f>SUM(R19:S19)</f>
        <v>0</v>
      </c>
      <c r="U19" s="1073">
        <f>T19*100/T$162</f>
        <v>0</v>
      </c>
      <c r="V19" s="688">
        <f>SUM(R19,N19,J19)</f>
        <v>1</v>
      </c>
      <c r="W19" s="688">
        <f>SUM(S19,O19,K19)</f>
        <v>0</v>
      </c>
      <c r="X19" s="691">
        <f>SUM(V19:W19)</f>
        <v>1</v>
      </c>
      <c r="Y19" s="1073">
        <f>X19*100/X$162</f>
        <v>3.6462017516353213E-4</v>
      </c>
    </row>
    <row r="20" spans="1:25" x14ac:dyDescent="0.2">
      <c r="A20" s="689" t="s">
        <v>198</v>
      </c>
      <c r="B20" s="704">
        <v>1</v>
      </c>
      <c r="C20" s="705" t="s">
        <v>117</v>
      </c>
      <c r="D20" s="706">
        <f>SUM(B20:C20)</f>
        <v>1</v>
      </c>
      <c r="E20" s="1073">
        <f>D20*100/D$162</f>
        <v>6.9156293222683261E-3</v>
      </c>
      <c r="F20" s="659" t="s">
        <v>117</v>
      </c>
      <c r="G20" s="705" t="s">
        <v>117</v>
      </c>
      <c r="H20" s="706">
        <f>SUM(F20:G20)</f>
        <v>0</v>
      </c>
      <c r="I20" s="1073">
        <f>H20*100/H$162</f>
        <v>0</v>
      </c>
      <c r="J20" s="659">
        <v>1</v>
      </c>
      <c r="K20" s="705" t="s">
        <v>117</v>
      </c>
      <c r="L20" s="690">
        <f>SUM(J20:K20)</f>
        <v>1</v>
      </c>
      <c r="M20" s="1073">
        <f>L20*100/L$162</f>
        <v>1.8541179960692698E-3</v>
      </c>
      <c r="N20" s="701">
        <v>0</v>
      </c>
      <c r="O20" s="702">
        <v>3</v>
      </c>
      <c r="P20" s="687">
        <f>SUM(N20:O20)</f>
        <v>3</v>
      </c>
      <c r="Q20" s="1073">
        <f>P20*100/P$162</f>
        <v>3.228305785123967E-3</v>
      </c>
      <c r="R20" s="701">
        <v>7</v>
      </c>
      <c r="S20" s="702">
        <v>3</v>
      </c>
      <c r="T20" s="687">
        <f>SUM(R20:S20)</f>
        <v>10</v>
      </c>
      <c r="U20" s="1073">
        <f>T20*100/T$162</f>
        <v>7.8495400169550072E-3</v>
      </c>
      <c r="V20" s="688">
        <f>SUM(R20,N20,J20)</f>
        <v>8</v>
      </c>
      <c r="W20" s="688">
        <f>SUM(S20,O20,K20)</f>
        <v>6</v>
      </c>
      <c r="X20" s="691">
        <f>SUM(V20:W20)</f>
        <v>14</v>
      </c>
      <c r="Y20" s="1073">
        <f>X20*100/X$162</f>
        <v>5.10468245228945E-3</v>
      </c>
    </row>
    <row r="21" spans="1:25" x14ac:dyDescent="0.2">
      <c r="A21" s="689" t="s">
        <v>10</v>
      </c>
      <c r="B21" s="704">
        <v>2</v>
      </c>
      <c r="C21" s="705">
        <v>83</v>
      </c>
      <c r="D21" s="706">
        <f>SUM(B21:C21)</f>
        <v>85</v>
      </c>
      <c r="E21" s="1073">
        <f>D21*100/D$162</f>
        <v>0.58782849239280777</v>
      </c>
      <c r="F21" s="659">
        <v>7</v>
      </c>
      <c r="G21" s="705">
        <v>100</v>
      </c>
      <c r="H21" s="706">
        <f>SUM(F21:G21)</f>
        <v>107</v>
      </c>
      <c r="I21" s="1073">
        <f>H21*100/H$162</f>
        <v>0.27106449815068145</v>
      </c>
      <c r="J21" s="659">
        <v>9</v>
      </c>
      <c r="K21" s="705">
        <v>183</v>
      </c>
      <c r="L21" s="690">
        <f>SUM(J21:K21)</f>
        <v>192</v>
      </c>
      <c r="M21" s="1073">
        <f>L21*100/L$162</f>
        <v>0.35599065524529983</v>
      </c>
      <c r="N21" s="701">
        <v>24</v>
      </c>
      <c r="O21" s="702">
        <v>245</v>
      </c>
      <c r="P21" s="687">
        <f>SUM(N21:O21)</f>
        <v>269</v>
      </c>
      <c r="Q21" s="1073">
        <f>P21*100/P$162</f>
        <v>0.28947141873278237</v>
      </c>
      <c r="R21" s="701">
        <v>28</v>
      </c>
      <c r="S21" s="702">
        <v>540</v>
      </c>
      <c r="T21" s="687">
        <f>SUM(R21:S21)</f>
        <v>568</v>
      </c>
      <c r="U21" s="1073">
        <f>T21*100/T$162</f>
        <v>0.44585387296304435</v>
      </c>
      <c r="V21" s="688">
        <f>SUM(R21,N21,J21)</f>
        <v>61</v>
      </c>
      <c r="W21" s="688">
        <f>SUM(S21,O21,K21)</f>
        <v>968</v>
      </c>
      <c r="X21" s="691">
        <f>SUM(V21:W21)</f>
        <v>1029</v>
      </c>
      <c r="Y21" s="1073">
        <f>X21*100/X$162</f>
        <v>0.37519416024327457</v>
      </c>
    </row>
    <row r="22" spans="1:25" x14ac:dyDescent="0.2">
      <c r="A22" s="689" t="s">
        <v>223</v>
      </c>
      <c r="B22" s="704">
        <v>1</v>
      </c>
      <c r="C22" s="705" t="s">
        <v>117</v>
      </c>
      <c r="D22" s="706">
        <f>SUM(B22:C22)</f>
        <v>1</v>
      </c>
      <c r="E22" s="1073">
        <f>D22*100/D$162</f>
        <v>6.9156293222683261E-3</v>
      </c>
      <c r="F22" s="659" t="s">
        <v>117</v>
      </c>
      <c r="G22" s="705" t="s">
        <v>117</v>
      </c>
      <c r="H22" s="706">
        <f>SUM(F22:G22)</f>
        <v>0</v>
      </c>
      <c r="I22" s="1073">
        <f>H22*100/H$162</f>
        <v>0</v>
      </c>
      <c r="J22" s="659">
        <v>1</v>
      </c>
      <c r="K22" s="705" t="s">
        <v>117</v>
      </c>
      <c r="L22" s="690">
        <f>SUM(J22:K22)</f>
        <v>1</v>
      </c>
      <c r="M22" s="1073">
        <f>L22*100/L$162</f>
        <v>1.8541179960692698E-3</v>
      </c>
      <c r="N22" s="701" t="s">
        <v>117</v>
      </c>
      <c r="O22" s="702" t="s">
        <v>117</v>
      </c>
      <c r="P22" s="687">
        <f>SUM(N22:O22)</f>
        <v>0</v>
      </c>
      <c r="Q22" s="1073">
        <f>P22*100/P$162</f>
        <v>0</v>
      </c>
      <c r="R22" s="701" t="s">
        <v>117</v>
      </c>
      <c r="S22" s="702" t="s">
        <v>117</v>
      </c>
      <c r="T22" s="687">
        <f>SUM(R22:S22)</f>
        <v>0</v>
      </c>
      <c r="U22" s="1073">
        <f>T22*100/T$162</f>
        <v>0</v>
      </c>
      <c r="V22" s="688">
        <f>SUM(R22,N22,J22)</f>
        <v>1</v>
      </c>
      <c r="W22" s="688">
        <f>SUM(S22,O22,K22)</f>
        <v>0</v>
      </c>
      <c r="X22" s="691">
        <f>SUM(V22:W22)</f>
        <v>1</v>
      </c>
      <c r="Y22" s="1073">
        <f>X22*100/X$162</f>
        <v>3.6462017516353213E-4</v>
      </c>
    </row>
    <row r="23" spans="1:25" x14ac:dyDescent="0.2">
      <c r="A23" s="689" t="s">
        <v>199</v>
      </c>
      <c r="B23" s="704" t="s">
        <v>117</v>
      </c>
      <c r="C23" s="705">
        <v>1</v>
      </c>
      <c r="D23" s="706">
        <f>SUM(B23:C23)</f>
        <v>1</v>
      </c>
      <c r="E23" s="1073">
        <f>D23*100/D$162</f>
        <v>6.9156293222683261E-3</v>
      </c>
      <c r="F23" s="659" t="s">
        <v>117</v>
      </c>
      <c r="G23" s="705">
        <v>1</v>
      </c>
      <c r="H23" s="706">
        <f>SUM(F23:G23)</f>
        <v>1</v>
      </c>
      <c r="I23" s="1073">
        <f>H23*100/H$162</f>
        <v>2.5333130668287987E-3</v>
      </c>
      <c r="J23" s="659" t="s">
        <v>117</v>
      </c>
      <c r="K23" s="705">
        <v>2</v>
      </c>
      <c r="L23" s="690">
        <f>SUM(J23:K23)</f>
        <v>2</v>
      </c>
      <c r="M23" s="1073">
        <f>L23*100/L$162</f>
        <v>3.7082359921385396E-3</v>
      </c>
      <c r="N23" s="701" t="s">
        <v>117</v>
      </c>
      <c r="O23" s="702" t="s">
        <v>117</v>
      </c>
      <c r="P23" s="687">
        <f>SUM(N23:O23)</f>
        <v>0</v>
      </c>
      <c r="Q23" s="1073">
        <f>P23*100/P$162</f>
        <v>0</v>
      </c>
      <c r="R23" s="701">
        <v>1</v>
      </c>
      <c r="S23" s="702" t="s">
        <v>117</v>
      </c>
      <c r="T23" s="687">
        <f>SUM(R23:S23)</f>
        <v>1</v>
      </c>
      <c r="U23" s="1073">
        <f>T23*100/T$162</f>
        <v>7.8495400169550065E-4</v>
      </c>
      <c r="V23" s="688">
        <f>SUM(R23,N23,J23)</f>
        <v>1</v>
      </c>
      <c r="W23" s="688">
        <f>SUM(S23,O23,K23)</f>
        <v>2</v>
      </c>
      <c r="X23" s="691">
        <f>SUM(V23:W23)</f>
        <v>3</v>
      </c>
      <c r="Y23" s="1073">
        <f>X23*100/X$162</f>
        <v>1.0938605254905965E-3</v>
      </c>
    </row>
    <row r="24" spans="1:25" x14ac:dyDescent="0.2">
      <c r="A24" s="689" t="s">
        <v>11</v>
      </c>
      <c r="B24" s="704" t="s">
        <v>117</v>
      </c>
      <c r="C24" s="705">
        <v>3</v>
      </c>
      <c r="D24" s="706">
        <f>SUM(B24:C24)</f>
        <v>3</v>
      </c>
      <c r="E24" s="1073">
        <f>D24*100/D$162</f>
        <v>2.0746887966804978E-2</v>
      </c>
      <c r="F24" s="659">
        <v>2</v>
      </c>
      <c r="G24" s="705">
        <v>1</v>
      </c>
      <c r="H24" s="706">
        <f>SUM(F24:G24)</f>
        <v>3</v>
      </c>
      <c r="I24" s="1073">
        <f>H24*100/H$162</f>
        <v>7.5999392004863957E-3</v>
      </c>
      <c r="J24" s="659">
        <v>2</v>
      </c>
      <c r="K24" s="705">
        <v>4</v>
      </c>
      <c r="L24" s="690">
        <f>SUM(J24:K24)</f>
        <v>6</v>
      </c>
      <c r="M24" s="1073">
        <f>L24*100/L$162</f>
        <v>1.112470797641562E-2</v>
      </c>
      <c r="N24" s="701">
        <v>2</v>
      </c>
      <c r="O24" s="702">
        <v>1</v>
      </c>
      <c r="P24" s="687">
        <f>SUM(N24:O24)</f>
        <v>3</v>
      </c>
      <c r="Q24" s="1073">
        <f>P24*100/P$162</f>
        <v>3.228305785123967E-3</v>
      </c>
      <c r="R24" s="701" t="s">
        <v>117</v>
      </c>
      <c r="S24" s="702">
        <v>3</v>
      </c>
      <c r="T24" s="687">
        <f>SUM(R24:S24)</f>
        <v>3</v>
      </c>
      <c r="U24" s="1073">
        <f>T24*100/T$162</f>
        <v>2.3548620050865021E-3</v>
      </c>
      <c r="V24" s="688">
        <f>SUM(R24,N24,J24)</f>
        <v>4</v>
      </c>
      <c r="W24" s="688">
        <f>SUM(S24,O24,K24)</f>
        <v>8</v>
      </c>
      <c r="X24" s="691">
        <f>SUM(V24:W24)</f>
        <v>12</v>
      </c>
      <c r="Y24" s="1073">
        <f>X24*100/X$162</f>
        <v>4.3754421019623858E-3</v>
      </c>
    </row>
    <row r="25" spans="1:25" x14ac:dyDescent="0.2">
      <c r="A25" s="689" t="s">
        <v>12</v>
      </c>
      <c r="B25" s="704">
        <v>9</v>
      </c>
      <c r="C25" s="705">
        <v>11</v>
      </c>
      <c r="D25" s="706">
        <f>SUM(B25:C25)</f>
        <v>20</v>
      </c>
      <c r="E25" s="1073">
        <f>D25*100/D$162</f>
        <v>0.13831258644536654</v>
      </c>
      <c r="F25" s="659">
        <v>15</v>
      </c>
      <c r="G25" s="705">
        <v>22</v>
      </c>
      <c r="H25" s="706">
        <f>SUM(F25:G25)</f>
        <v>37</v>
      </c>
      <c r="I25" s="1073">
        <f>H25*100/H$162</f>
        <v>9.3732583472665554E-2</v>
      </c>
      <c r="J25" s="659">
        <v>24</v>
      </c>
      <c r="K25" s="705">
        <v>33</v>
      </c>
      <c r="L25" s="690">
        <f>SUM(J25:K25)</f>
        <v>57</v>
      </c>
      <c r="M25" s="1073">
        <f>L25*100/L$162</f>
        <v>0.10568472577594838</v>
      </c>
      <c r="N25" s="701">
        <v>16</v>
      </c>
      <c r="O25" s="702">
        <v>32</v>
      </c>
      <c r="P25" s="687">
        <f>SUM(N25:O25)</f>
        <v>48</v>
      </c>
      <c r="Q25" s="1073">
        <f>P25*100/P$162</f>
        <v>5.1652892561983473E-2</v>
      </c>
      <c r="R25" s="701">
        <v>6</v>
      </c>
      <c r="S25" s="702">
        <v>36</v>
      </c>
      <c r="T25" s="687">
        <f>SUM(R25:S25)</f>
        <v>42</v>
      </c>
      <c r="U25" s="1073">
        <f>T25*100/T$162</f>
        <v>3.2968068071211026E-2</v>
      </c>
      <c r="V25" s="688">
        <f>SUM(R25,N25,J25)</f>
        <v>46</v>
      </c>
      <c r="W25" s="688">
        <f>SUM(S25,O25,K25)</f>
        <v>101</v>
      </c>
      <c r="X25" s="691">
        <f>SUM(V25:W25)</f>
        <v>147</v>
      </c>
      <c r="Y25" s="1073">
        <f>X25*100/X$162</f>
        <v>5.3599165749039224E-2</v>
      </c>
    </row>
    <row r="26" spans="1:25" x14ac:dyDescent="0.2">
      <c r="A26" s="689" t="s">
        <v>13</v>
      </c>
      <c r="B26" s="704" t="s">
        <v>117</v>
      </c>
      <c r="C26" s="705" t="s">
        <v>117</v>
      </c>
      <c r="D26" s="706">
        <f>SUM(B26:C26)</f>
        <v>0</v>
      </c>
      <c r="E26" s="1073">
        <f>D26*100/D$162</f>
        <v>0</v>
      </c>
      <c r="F26" s="659" t="s">
        <v>117</v>
      </c>
      <c r="G26" s="705" t="s">
        <v>117</v>
      </c>
      <c r="H26" s="706">
        <f>SUM(F26:G26)</f>
        <v>0</v>
      </c>
      <c r="I26" s="1073">
        <f>H26*100/H$162</f>
        <v>0</v>
      </c>
      <c r="J26" s="659" t="s">
        <v>117</v>
      </c>
      <c r="K26" s="705" t="s">
        <v>117</v>
      </c>
      <c r="L26" s="690">
        <f>SUM(J26:K26)</f>
        <v>0</v>
      </c>
      <c r="M26" s="1073">
        <f>L26*100/L$162</f>
        <v>0</v>
      </c>
      <c r="N26" s="701">
        <v>0</v>
      </c>
      <c r="O26" s="702">
        <v>1</v>
      </c>
      <c r="P26" s="687">
        <f>SUM(N26:O26)</f>
        <v>1</v>
      </c>
      <c r="Q26" s="1073">
        <f>P26*100/P$162</f>
        <v>1.0761019283746557E-3</v>
      </c>
      <c r="R26" s="701">
        <v>1</v>
      </c>
      <c r="S26" s="702" t="s">
        <v>117</v>
      </c>
      <c r="T26" s="687">
        <f>SUM(R26:S26)</f>
        <v>1</v>
      </c>
      <c r="U26" s="1073">
        <f>T26*100/T$162</f>
        <v>7.8495400169550065E-4</v>
      </c>
      <c r="V26" s="688">
        <f>SUM(R26,N26,J26)</f>
        <v>1</v>
      </c>
      <c r="W26" s="688">
        <f>SUM(S26,O26,K26)</f>
        <v>1</v>
      </c>
      <c r="X26" s="691">
        <f>SUM(V26:W26)</f>
        <v>2</v>
      </c>
      <c r="Y26" s="1073">
        <f>X26*100/X$162</f>
        <v>7.2924035032706426E-4</v>
      </c>
    </row>
    <row r="27" spans="1:25" x14ac:dyDescent="0.2">
      <c r="A27" s="689" t="s">
        <v>14</v>
      </c>
      <c r="B27" s="704">
        <v>358</v>
      </c>
      <c r="C27" s="705">
        <v>230</v>
      </c>
      <c r="D27" s="706">
        <f>SUM(B27:C27)</f>
        <v>588</v>
      </c>
      <c r="E27" s="1073">
        <f>D27*100/D$162</f>
        <v>4.0663900414937757</v>
      </c>
      <c r="F27" s="659">
        <v>774</v>
      </c>
      <c r="G27" s="705">
        <v>655</v>
      </c>
      <c r="H27" s="706">
        <f>SUM(F27:G27)</f>
        <v>1429</v>
      </c>
      <c r="I27" s="1073">
        <f>H27*100/H$162</f>
        <v>3.6201043724983535</v>
      </c>
      <c r="J27" s="659">
        <v>1132</v>
      </c>
      <c r="K27" s="705">
        <v>885</v>
      </c>
      <c r="L27" s="690">
        <f>SUM(J27:K27)</f>
        <v>2017</v>
      </c>
      <c r="M27" s="1073">
        <f>L27*100/L$162</f>
        <v>3.7397559980717174</v>
      </c>
      <c r="N27" s="701">
        <v>1118</v>
      </c>
      <c r="O27" s="702">
        <v>954</v>
      </c>
      <c r="P27" s="687">
        <f>SUM(N27:O27)</f>
        <v>2072</v>
      </c>
      <c r="Q27" s="1073">
        <f>P27*100/P$162</f>
        <v>2.2296831955922864</v>
      </c>
      <c r="R27" s="701">
        <v>1132</v>
      </c>
      <c r="S27" s="702">
        <v>1247</v>
      </c>
      <c r="T27" s="687">
        <f>SUM(R27:S27)</f>
        <v>2379</v>
      </c>
      <c r="U27" s="1073">
        <f>T27*100/T$162</f>
        <v>1.8674055700335961</v>
      </c>
      <c r="V27" s="688">
        <f>SUM(R27,N27,J27)</f>
        <v>3382</v>
      </c>
      <c r="W27" s="688">
        <f>SUM(S27,O27,K27)</f>
        <v>3086</v>
      </c>
      <c r="X27" s="691">
        <f>SUM(V27:W27)</f>
        <v>6468</v>
      </c>
      <c r="Y27" s="1073">
        <f>X27*100/X$162</f>
        <v>2.3583632929577258</v>
      </c>
    </row>
    <row r="28" spans="1:25" x14ac:dyDescent="0.2">
      <c r="A28" s="689" t="s">
        <v>15</v>
      </c>
      <c r="B28" s="704">
        <v>1</v>
      </c>
      <c r="C28" s="705">
        <v>3</v>
      </c>
      <c r="D28" s="706">
        <f>SUM(B28:C28)</f>
        <v>4</v>
      </c>
      <c r="E28" s="1073">
        <f>D28*100/D$162</f>
        <v>2.7662517289073305E-2</v>
      </c>
      <c r="F28" s="659">
        <v>3</v>
      </c>
      <c r="G28" s="705">
        <v>5</v>
      </c>
      <c r="H28" s="706">
        <f>SUM(F28:G28)</f>
        <v>8</v>
      </c>
      <c r="I28" s="1073">
        <f>H28*100/H$162</f>
        <v>2.026650453463039E-2</v>
      </c>
      <c r="J28" s="659">
        <v>4</v>
      </c>
      <c r="K28" s="705">
        <v>8</v>
      </c>
      <c r="L28" s="690">
        <f>SUM(J28:K28)</f>
        <v>12</v>
      </c>
      <c r="M28" s="1073">
        <f>L28*100/L$162</f>
        <v>2.2249415952831239E-2</v>
      </c>
      <c r="N28" s="701">
        <v>7</v>
      </c>
      <c r="O28" s="702">
        <v>8</v>
      </c>
      <c r="P28" s="687">
        <f>SUM(N28:O28)</f>
        <v>15</v>
      </c>
      <c r="Q28" s="1073">
        <f>P28*100/P$162</f>
        <v>1.6141528925619833E-2</v>
      </c>
      <c r="R28" s="701">
        <v>6</v>
      </c>
      <c r="S28" s="702">
        <v>6</v>
      </c>
      <c r="T28" s="687">
        <f>SUM(R28:S28)</f>
        <v>12</v>
      </c>
      <c r="U28" s="1073">
        <f>T28*100/T$162</f>
        <v>9.4194480203460083E-3</v>
      </c>
      <c r="V28" s="688">
        <f>SUM(R28,N28,J28)</f>
        <v>17</v>
      </c>
      <c r="W28" s="688">
        <f>SUM(S28,O28,K28)</f>
        <v>22</v>
      </c>
      <c r="X28" s="691">
        <f>SUM(V28:W28)</f>
        <v>39</v>
      </c>
      <c r="Y28" s="1073">
        <f>X28*100/X$162</f>
        <v>1.4220186831377754E-2</v>
      </c>
    </row>
    <row r="29" spans="1:25" x14ac:dyDescent="0.2">
      <c r="A29" s="689" t="s">
        <v>127</v>
      </c>
      <c r="B29" s="704" t="s">
        <v>117</v>
      </c>
      <c r="C29" s="705">
        <v>11</v>
      </c>
      <c r="D29" s="706">
        <f>SUM(B29:C29)</f>
        <v>11</v>
      </c>
      <c r="E29" s="1073">
        <f>D29*100/D$162</f>
        <v>7.6071922544951584E-2</v>
      </c>
      <c r="F29" s="659">
        <v>12</v>
      </c>
      <c r="G29" s="705">
        <v>24</v>
      </c>
      <c r="H29" s="706">
        <f>SUM(F29:G29)</f>
        <v>36</v>
      </c>
      <c r="I29" s="1073">
        <f>H29*100/H$162</f>
        <v>9.1199270405836752E-2</v>
      </c>
      <c r="J29" s="659">
        <v>12</v>
      </c>
      <c r="K29" s="705">
        <v>35</v>
      </c>
      <c r="L29" s="690">
        <f>SUM(J29:K29)</f>
        <v>47</v>
      </c>
      <c r="M29" s="1073">
        <f>L29*100/L$162</f>
        <v>8.7143545815255685E-2</v>
      </c>
      <c r="N29" s="659">
        <v>11</v>
      </c>
      <c r="O29" s="702">
        <v>32</v>
      </c>
      <c r="P29" s="687">
        <f>SUM(N29:O29)</f>
        <v>43</v>
      </c>
      <c r="Q29" s="1073">
        <f>P29*100/P$162</f>
        <v>4.627238292011019E-2</v>
      </c>
      <c r="R29" s="701">
        <v>12</v>
      </c>
      <c r="S29" s="702">
        <v>37</v>
      </c>
      <c r="T29" s="687">
        <f>SUM(R29:S29)</f>
        <v>49</v>
      </c>
      <c r="U29" s="1073">
        <f>T29*100/T$162</f>
        <v>3.8462746083079528E-2</v>
      </c>
      <c r="V29" s="688">
        <f>SUM(R29,N29,J29)</f>
        <v>35</v>
      </c>
      <c r="W29" s="688">
        <f>SUM(S29,O29,K29)</f>
        <v>104</v>
      </c>
      <c r="X29" s="691">
        <f>SUM(V29:W29)</f>
        <v>139</v>
      </c>
      <c r="Y29" s="1073">
        <f>X29*100/X$162</f>
        <v>5.0682204347730971E-2</v>
      </c>
    </row>
    <row r="30" spans="1:25" x14ac:dyDescent="0.2">
      <c r="A30" s="689" t="s">
        <v>16</v>
      </c>
      <c r="B30" s="704" t="s">
        <v>117</v>
      </c>
      <c r="C30" s="705" t="s">
        <v>117</v>
      </c>
      <c r="D30" s="706">
        <f>SUM(B30:C30)</f>
        <v>0</v>
      </c>
      <c r="E30" s="1073">
        <f>D30*100/D$162</f>
        <v>0</v>
      </c>
      <c r="F30" s="659" t="s">
        <v>117</v>
      </c>
      <c r="G30" s="705" t="s">
        <v>117</v>
      </c>
      <c r="H30" s="706">
        <f>SUM(F30:G30)</f>
        <v>0</v>
      </c>
      <c r="I30" s="1073">
        <f>H30*100/H$162</f>
        <v>0</v>
      </c>
      <c r="J30" s="659" t="s">
        <v>117</v>
      </c>
      <c r="K30" s="705" t="s">
        <v>117</v>
      </c>
      <c r="L30" s="690">
        <f>SUM(J30:K30)</f>
        <v>0</v>
      </c>
      <c r="M30" s="1073">
        <f>L30*100/L$162</f>
        <v>0</v>
      </c>
      <c r="N30" s="701">
        <v>1</v>
      </c>
      <c r="O30" s="702">
        <v>0</v>
      </c>
      <c r="P30" s="687">
        <f>SUM(N30:O30)</f>
        <v>1</v>
      </c>
      <c r="Q30" s="1073">
        <f>P30*100/P$162</f>
        <v>1.0761019283746557E-3</v>
      </c>
      <c r="R30" s="701" t="s">
        <v>117</v>
      </c>
      <c r="S30" s="702" t="s">
        <v>117</v>
      </c>
      <c r="T30" s="687">
        <f>SUM(R30:S30)</f>
        <v>0</v>
      </c>
      <c r="U30" s="1073">
        <f>T30*100/T$162</f>
        <v>0</v>
      </c>
      <c r="V30" s="688">
        <f>SUM(R30,N30,J30)</f>
        <v>1</v>
      </c>
      <c r="W30" s="688">
        <f>SUM(S30,O30,K30)</f>
        <v>0</v>
      </c>
      <c r="X30" s="691">
        <f>SUM(V30:W30)</f>
        <v>1</v>
      </c>
      <c r="Y30" s="1073">
        <f>X30*100/X$162</f>
        <v>3.6462017516353213E-4</v>
      </c>
    </row>
    <row r="31" spans="1:25" x14ac:dyDescent="0.2">
      <c r="A31" s="689" t="s">
        <v>17</v>
      </c>
      <c r="B31" s="704">
        <v>18</v>
      </c>
      <c r="C31" s="705">
        <v>39</v>
      </c>
      <c r="D31" s="706">
        <f>SUM(B31:C31)</f>
        <v>57</v>
      </c>
      <c r="E31" s="1073">
        <f>D31*100/D$162</f>
        <v>0.39419087136929459</v>
      </c>
      <c r="F31" s="659">
        <v>56</v>
      </c>
      <c r="G31" s="705">
        <v>115</v>
      </c>
      <c r="H31" s="706">
        <f>SUM(F31:G31)</f>
        <v>171</v>
      </c>
      <c r="I31" s="1073">
        <f>H31*100/H$162</f>
        <v>0.4331965344277246</v>
      </c>
      <c r="J31" s="659">
        <v>74</v>
      </c>
      <c r="K31" s="705">
        <v>154</v>
      </c>
      <c r="L31" s="690">
        <f>SUM(J31:K31)</f>
        <v>228</v>
      </c>
      <c r="M31" s="1073">
        <f>L31*100/L$162</f>
        <v>0.42273890310379353</v>
      </c>
      <c r="N31" s="701">
        <v>93</v>
      </c>
      <c r="O31" s="702">
        <v>178</v>
      </c>
      <c r="P31" s="687">
        <f>SUM(N31:O31)</f>
        <v>271</v>
      </c>
      <c r="Q31" s="1073">
        <f>P31*100/P$162</f>
        <v>0.29162362258953167</v>
      </c>
      <c r="R31" s="701">
        <v>151</v>
      </c>
      <c r="S31" s="702">
        <v>254</v>
      </c>
      <c r="T31" s="687">
        <f>SUM(R31:S31)</f>
        <v>405</v>
      </c>
      <c r="U31" s="1073">
        <f>T31*100/T$162</f>
        <v>0.31790637068667776</v>
      </c>
      <c r="V31" s="688">
        <f>SUM(R31,N31,J31)</f>
        <v>318</v>
      </c>
      <c r="W31" s="688">
        <f>SUM(S31,O31,K31)</f>
        <v>586</v>
      </c>
      <c r="X31" s="691">
        <f>SUM(V31:W31)</f>
        <v>904</v>
      </c>
      <c r="Y31" s="1073">
        <f>X31*100/X$162</f>
        <v>0.32961663834783306</v>
      </c>
    </row>
    <row r="32" spans="1:25" x14ac:dyDescent="0.2">
      <c r="A32" s="689" t="s">
        <v>356</v>
      </c>
      <c r="B32" s="704" t="s">
        <v>117</v>
      </c>
      <c r="C32" s="705" t="s">
        <v>117</v>
      </c>
      <c r="D32" s="706">
        <v>0</v>
      </c>
      <c r="E32" s="1073">
        <f>D32*100/D$162</f>
        <v>0</v>
      </c>
      <c r="F32" s="659" t="s">
        <v>117</v>
      </c>
      <c r="G32" s="705" t="s">
        <v>117</v>
      </c>
      <c r="H32" s="706">
        <v>0</v>
      </c>
      <c r="I32" s="1073">
        <f>H32*100/H$162</f>
        <v>0</v>
      </c>
      <c r="J32" s="659" t="s">
        <v>117</v>
      </c>
      <c r="K32" s="705" t="s">
        <v>117</v>
      </c>
      <c r="L32" s="690">
        <v>0</v>
      </c>
      <c r="M32" s="1073">
        <f>L32*100/L$162</f>
        <v>0</v>
      </c>
      <c r="N32" s="701" t="s">
        <v>117</v>
      </c>
      <c r="O32" s="702" t="s">
        <v>117</v>
      </c>
      <c r="P32" s="687">
        <v>0</v>
      </c>
      <c r="Q32" s="1073">
        <f>P32*100/P$162</f>
        <v>0</v>
      </c>
      <c r="R32" s="701" t="s">
        <v>117</v>
      </c>
      <c r="S32" s="702">
        <v>1</v>
      </c>
      <c r="T32" s="687">
        <f>SUM(R32:S32)</f>
        <v>1</v>
      </c>
      <c r="U32" s="1073">
        <f>T32*100/T$162</f>
        <v>7.8495400169550065E-4</v>
      </c>
      <c r="V32" s="688">
        <f>SUM(R32,N32,J32)</f>
        <v>0</v>
      </c>
      <c r="W32" s="688">
        <f>SUM(S32,O32,K32)</f>
        <v>1</v>
      </c>
      <c r="X32" s="691">
        <f>SUM(V32:W32)</f>
        <v>1</v>
      </c>
      <c r="Y32" s="1073">
        <f>X32*100/X$162</f>
        <v>3.6462017516353213E-4</v>
      </c>
    </row>
    <row r="33" spans="1:25" x14ac:dyDescent="0.2">
      <c r="A33" s="689" t="s">
        <v>218</v>
      </c>
      <c r="B33" s="704" t="s">
        <v>117</v>
      </c>
      <c r="C33" s="705" t="s">
        <v>117</v>
      </c>
      <c r="D33" s="706">
        <f>SUM(B33:C33)</f>
        <v>0</v>
      </c>
      <c r="E33" s="1073">
        <f>D33*100/D$162</f>
        <v>0</v>
      </c>
      <c r="F33" s="659" t="s">
        <v>117</v>
      </c>
      <c r="G33" s="705">
        <v>1</v>
      </c>
      <c r="H33" s="706">
        <f>SUM(F33:G33)</f>
        <v>1</v>
      </c>
      <c r="I33" s="1073">
        <f>H33*100/H$162</f>
        <v>2.5333130668287987E-3</v>
      </c>
      <c r="J33" s="659" t="s">
        <v>117</v>
      </c>
      <c r="K33" s="705">
        <v>1</v>
      </c>
      <c r="L33" s="690">
        <f>SUM(J33:K33)</f>
        <v>1</v>
      </c>
      <c r="M33" s="1073">
        <f>L33*100/L$162</f>
        <v>1.8541179960692698E-3</v>
      </c>
      <c r="N33" s="701">
        <v>0</v>
      </c>
      <c r="O33" s="702">
        <v>1</v>
      </c>
      <c r="P33" s="687">
        <f>SUM(N33:O33)</f>
        <v>1</v>
      </c>
      <c r="Q33" s="1073">
        <f>P33*100/P$162</f>
        <v>1.0761019283746557E-3</v>
      </c>
      <c r="R33" s="701" t="s">
        <v>117</v>
      </c>
      <c r="S33" s="702">
        <v>1</v>
      </c>
      <c r="T33" s="687">
        <f>SUM(R33:S33)</f>
        <v>1</v>
      </c>
      <c r="U33" s="1073">
        <f>T33*100/T$162</f>
        <v>7.8495400169550065E-4</v>
      </c>
      <c r="V33" s="688">
        <f>SUM(R33,N33,J33)</f>
        <v>0</v>
      </c>
      <c r="W33" s="688">
        <f>SUM(S33,O33,K33)</f>
        <v>3</v>
      </c>
      <c r="X33" s="691">
        <f>SUM(V33:W33)</f>
        <v>3</v>
      </c>
      <c r="Y33" s="1073">
        <f>X33*100/X$162</f>
        <v>1.0938605254905965E-3</v>
      </c>
    </row>
    <row r="34" spans="1:25" x14ac:dyDescent="0.2">
      <c r="A34" s="689" t="s">
        <v>18</v>
      </c>
      <c r="B34" s="704" t="s">
        <v>117</v>
      </c>
      <c r="C34" s="705">
        <v>3</v>
      </c>
      <c r="D34" s="706">
        <f>SUM(B34:C34)</f>
        <v>3</v>
      </c>
      <c r="E34" s="1073">
        <f>D34*100/D$162</f>
        <v>2.0746887966804978E-2</v>
      </c>
      <c r="F34" s="659" t="s">
        <v>117</v>
      </c>
      <c r="G34" s="705">
        <v>3</v>
      </c>
      <c r="H34" s="706">
        <f>SUM(F34:G34)</f>
        <v>3</v>
      </c>
      <c r="I34" s="1073">
        <f>H34*100/H$162</f>
        <v>7.5999392004863957E-3</v>
      </c>
      <c r="J34" s="659" t="s">
        <v>117</v>
      </c>
      <c r="K34" s="705">
        <v>6</v>
      </c>
      <c r="L34" s="690">
        <f>SUM(J34:K34)</f>
        <v>6</v>
      </c>
      <c r="M34" s="1073">
        <f>L34*100/L$162</f>
        <v>1.112470797641562E-2</v>
      </c>
      <c r="N34" s="701" t="s">
        <v>117</v>
      </c>
      <c r="O34" s="702">
        <v>3</v>
      </c>
      <c r="P34" s="687">
        <f>SUM(N34:O34)</f>
        <v>3</v>
      </c>
      <c r="Q34" s="1073">
        <f>P34*100/P$162</f>
        <v>3.228305785123967E-3</v>
      </c>
      <c r="R34" s="701" t="s">
        <v>117</v>
      </c>
      <c r="S34" s="702">
        <v>2</v>
      </c>
      <c r="T34" s="687">
        <f>SUM(R34:S34)</f>
        <v>2</v>
      </c>
      <c r="U34" s="1073">
        <f>T34*100/T$162</f>
        <v>1.5699080033910013E-3</v>
      </c>
      <c r="V34" s="688">
        <f>SUM(R34,N34,J34)</f>
        <v>0</v>
      </c>
      <c r="W34" s="688">
        <f>SUM(S34,O34,K34)</f>
        <v>11</v>
      </c>
      <c r="X34" s="691">
        <f>SUM(V34:W34)</f>
        <v>11</v>
      </c>
      <c r="Y34" s="1073">
        <f>X34*100/X$162</f>
        <v>4.0108219267988533E-3</v>
      </c>
    </row>
    <row r="35" spans="1:25" x14ac:dyDescent="0.2">
      <c r="A35" s="689" t="s">
        <v>200</v>
      </c>
      <c r="B35" s="704" t="s">
        <v>117</v>
      </c>
      <c r="C35" s="705" t="s">
        <v>117</v>
      </c>
      <c r="D35" s="706">
        <f>SUM(B35:C35)</f>
        <v>0</v>
      </c>
      <c r="E35" s="1073">
        <f>D35*100/D$162</f>
        <v>0</v>
      </c>
      <c r="F35" s="659" t="s">
        <v>117</v>
      </c>
      <c r="G35" s="705">
        <v>2</v>
      </c>
      <c r="H35" s="706">
        <f>SUM(F35:G35)</f>
        <v>2</v>
      </c>
      <c r="I35" s="1073">
        <f>H35*100/H$162</f>
        <v>5.0666261336575974E-3</v>
      </c>
      <c r="J35" s="659" t="s">
        <v>117</v>
      </c>
      <c r="K35" s="705">
        <v>2</v>
      </c>
      <c r="L35" s="690">
        <f>SUM(J35:K35)</f>
        <v>2</v>
      </c>
      <c r="M35" s="1073">
        <f>L35*100/L$162</f>
        <v>3.7082359921385396E-3</v>
      </c>
      <c r="N35" s="701" t="s">
        <v>117</v>
      </c>
      <c r="O35" s="702" t="s">
        <v>117</v>
      </c>
      <c r="P35" s="687">
        <f>SUM(N35:O35)</f>
        <v>0</v>
      </c>
      <c r="Q35" s="1073">
        <f>P35*100/P$162</f>
        <v>0</v>
      </c>
      <c r="R35" s="701">
        <v>2</v>
      </c>
      <c r="S35" s="702">
        <v>1</v>
      </c>
      <c r="T35" s="687">
        <f>SUM(R35:S35)</f>
        <v>3</v>
      </c>
      <c r="U35" s="1073">
        <f>T35*100/T$162</f>
        <v>2.3548620050865021E-3</v>
      </c>
      <c r="V35" s="688">
        <f>SUM(R35,N35,J35)</f>
        <v>2</v>
      </c>
      <c r="W35" s="688">
        <f>SUM(S35,O35,K35)</f>
        <v>3</v>
      </c>
      <c r="X35" s="691">
        <f>SUM(V35:W35)</f>
        <v>5</v>
      </c>
      <c r="Y35" s="1073">
        <f>X35*100/X$162</f>
        <v>1.8231008758176608E-3</v>
      </c>
    </row>
    <row r="36" spans="1:25" x14ac:dyDescent="0.2">
      <c r="A36" s="689" t="s">
        <v>19</v>
      </c>
      <c r="B36" s="704">
        <v>3</v>
      </c>
      <c r="C36" s="705">
        <v>12</v>
      </c>
      <c r="D36" s="706">
        <f>SUM(B36:C36)</f>
        <v>15</v>
      </c>
      <c r="E36" s="1073">
        <f>D36*100/D$162</f>
        <v>0.1037344398340249</v>
      </c>
      <c r="F36" s="659">
        <v>7</v>
      </c>
      <c r="G36" s="705">
        <v>24</v>
      </c>
      <c r="H36" s="706">
        <f>SUM(F36:G36)</f>
        <v>31</v>
      </c>
      <c r="I36" s="1073">
        <f>H36*100/H$162</f>
        <v>7.8532705071692757E-2</v>
      </c>
      <c r="J36" s="659">
        <v>10</v>
      </c>
      <c r="K36" s="705">
        <v>36</v>
      </c>
      <c r="L36" s="690">
        <f>SUM(J36:K36)</f>
        <v>46</v>
      </c>
      <c r="M36" s="1073">
        <f>L36*100/L$162</f>
        <v>8.5289427819186414E-2</v>
      </c>
      <c r="N36" s="701">
        <v>14</v>
      </c>
      <c r="O36" s="702">
        <v>37</v>
      </c>
      <c r="P36" s="687">
        <f>SUM(N36:O36)</f>
        <v>51</v>
      </c>
      <c r="Q36" s="1073">
        <f>P36*100/P$162</f>
        <v>5.4881198347107439E-2</v>
      </c>
      <c r="R36" s="701">
        <v>7</v>
      </c>
      <c r="S36" s="702">
        <v>32</v>
      </c>
      <c r="T36" s="687">
        <f>SUM(R36:S36)</f>
        <v>39</v>
      </c>
      <c r="U36" s="1073">
        <f>T36*100/T$162</f>
        <v>3.0613206066124526E-2</v>
      </c>
      <c r="V36" s="688">
        <f>SUM(R36,N36,J36)</f>
        <v>31</v>
      </c>
      <c r="W36" s="688">
        <f>SUM(S36,O36,K36)</f>
        <v>105</v>
      </c>
      <c r="X36" s="691">
        <f>SUM(V36:W36)</f>
        <v>136</v>
      </c>
      <c r="Y36" s="1073">
        <f>X36*100/X$162</f>
        <v>4.9588343822240373E-2</v>
      </c>
    </row>
    <row r="37" spans="1:25" x14ac:dyDescent="0.2">
      <c r="A37" s="689" t="s">
        <v>20</v>
      </c>
      <c r="B37" s="704">
        <v>516</v>
      </c>
      <c r="C37" s="705">
        <v>600</v>
      </c>
      <c r="D37" s="706">
        <f>SUM(B37:C37)</f>
        <v>1116</v>
      </c>
      <c r="E37" s="1073">
        <f>D37*100/D$162</f>
        <v>7.7178423236514524</v>
      </c>
      <c r="F37" s="659">
        <v>1034</v>
      </c>
      <c r="G37" s="705">
        <v>1280</v>
      </c>
      <c r="H37" s="706">
        <f>SUM(F37:G37)</f>
        <v>2314</v>
      </c>
      <c r="I37" s="1073">
        <f>H37*100/H$162</f>
        <v>5.8620864366418406</v>
      </c>
      <c r="J37" s="659">
        <v>1550</v>
      </c>
      <c r="K37" s="705">
        <v>1880</v>
      </c>
      <c r="L37" s="690">
        <f>SUM(J37:K37)</f>
        <v>3430</v>
      </c>
      <c r="M37" s="1073">
        <f>L37*100/L$162</f>
        <v>6.3596247265175956</v>
      </c>
      <c r="N37" s="701">
        <v>1867</v>
      </c>
      <c r="O37" s="702">
        <v>2135</v>
      </c>
      <c r="P37" s="687">
        <f>SUM(N37:O37)</f>
        <v>4002</v>
      </c>
      <c r="Q37" s="1073">
        <f>P37*100/P$162</f>
        <v>4.3065599173553721</v>
      </c>
      <c r="R37" s="701">
        <v>2119</v>
      </c>
      <c r="S37" s="702">
        <v>2197</v>
      </c>
      <c r="T37" s="687">
        <f>SUM(R37:S37)</f>
        <v>4316</v>
      </c>
      <c r="U37" s="1073">
        <f>T37*100/T$162</f>
        <v>3.3878614713177808</v>
      </c>
      <c r="V37" s="688">
        <f>SUM(R37,N37,J37)</f>
        <v>5536</v>
      </c>
      <c r="W37" s="688">
        <f>SUM(S37,O37,K37)</f>
        <v>6212</v>
      </c>
      <c r="X37" s="691">
        <f>SUM(V37:W37)</f>
        <v>11748</v>
      </c>
      <c r="Y37" s="1073">
        <f>X37*100/X$162</f>
        <v>4.2835578178211753</v>
      </c>
    </row>
    <row r="38" spans="1:25" x14ac:dyDescent="0.2">
      <c r="A38" s="689" t="s">
        <v>201</v>
      </c>
      <c r="B38" s="704" t="s">
        <v>117</v>
      </c>
      <c r="C38" s="705" t="s">
        <v>117</v>
      </c>
      <c r="D38" s="706">
        <f>SUM(B38:C38)</f>
        <v>0</v>
      </c>
      <c r="E38" s="1073">
        <f>D38*100/D$162</f>
        <v>0</v>
      </c>
      <c r="F38" s="659" t="s">
        <v>117</v>
      </c>
      <c r="G38" s="705" t="s">
        <v>117</v>
      </c>
      <c r="H38" s="706">
        <f>SUM(F38:G38)</f>
        <v>0</v>
      </c>
      <c r="I38" s="1073">
        <f>H38*100/H$162</f>
        <v>0</v>
      </c>
      <c r="J38" s="659" t="s">
        <v>117</v>
      </c>
      <c r="K38" s="705" t="s">
        <v>117</v>
      </c>
      <c r="L38" s="690">
        <f>SUM(J38:K38)</f>
        <v>0</v>
      </c>
      <c r="M38" s="1073">
        <f>L38*100/L$162</f>
        <v>0</v>
      </c>
      <c r="N38" s="701">
        <v>0</v>
      </c>
      <c r="O38" s="702">
        <v>1</v>
      </c>
      <c r="P38" s="687">
        <f>SUM(N38:O38)</f>
        <v>1</v>
      </c>
      <c r="Q38" s="1073">
        <f>P38*100/P$162</f>
        <v>1.0761019283746557E-3</v>
      </c>
      <c r="R38" s="701" t="s">
        <v>117</v>
      </c>
      <c r="S38" s="702">
        <v>2</v>
      </c>
      <c r="T38" s="687">
        <f>SUM(R38:S38)</f>
        <v>2</v>
      </c>
      <c r="U38" s="1073">
        <f>T38*100/T$162</f>
        <v>1.5699080033910013E-3</v>
      </c>
      <c r="V38" s="688">
        <f>SUM(R38,N38,J38)</f>
        <v>0</v>
      </c>
      <c r="W38" s="688">
        <f>SUM(S38,O38,K38)</f>
        <v>3</v>
      </c>
      <c r="X38" s="691">
        <f>SUM(V38:W38)</f>
        <v>3</v>
      </c>
      <c r="Y38" s="1073">
        <f>X38*100/X$162</f>
        <v>1.0938605254905965E-3</v>
      </c>
    </row>
    <row r="39" spans="1:25" x14ac:dyDescent="0.2">
      <c r="A39" s="689" t="s">
        <v>22</v>
      </c>
      <c r="B39" s="704" t="s">
        <v>117</v>
      </c>
      <c r="C39" s="705">
        <v>4</v>
      </c>
      <c r="D39" s="706">
        <f>SUM(B39:C39)</f>
        <v>4</v>
      </c>
      <c r="E39" s="1073">
        <f>D39*100/D$162</f>
        <v>2.7662517289073305E-2</v>
      </c>
      <c r="F39" s="659">
        <v>5</v>
      </c>
      <c r="G39" s="705">
        <v>17</v>
      </c>
      <c r="H39" s="706">
        <f>SUM(F39:G39)</f>
        <v>22</v>
      </c>
      <c r="I39" s="1073">
        <f>H39*100/H$162</f>
        <v>5.5732887470233569E-2</v>
      </c>
      <c r="J39" s="659">
        <v>5</v>
      </c>
      <c r="K39" s="705">
        <v>21</v>
      </c>
      <c r="L39" s="690">
        <f>SUM(J39:K39)</f>
        <v>26</v>
      </c>
      <c r="M39" s="1073">
        <f>L39*100/L$162</f>
        <v>4.8207067897801013E-2</v>
      </c>
      <c r="N39" s="701">
        <v>10</v>
      </c>
      <c r="O39" s="702">
        <v>37</v>
      </c>
      <c r="P39" s="687">
        <f>SUM(N39:O39)</f>
        <v>47</v>
      </c>
      <c r="Q39" s="1073">
        <f>P39*100/P$162</f>
        <v>5.0576790633608815E-2</v>
      </c>
      <c r="R39" s="701">
        <v>9</v>
      </c>
      <c r="S39" s="702">
        <v>26</v>
      </c>
      <c r="T39" s="687">
        <f>SUM(R39:S39)</f>
        <v>35</v>
      </c>
      <c r="U39" s="1073">
        <f>T39*100/T$162</f>
        <v>2.7473390059342524E-2</v>
      </c>
      <c r="V39" s="688">
        <f>SUM(R39,N39,J39)</f>
        <v>24</v>
      </c>
      <c r="W39" s="688">
        <f>SUM(S39,O39,K39)</f>
        <v>84</v>
      </c>
      <c r="X39" s="691">
        <f>SUM(V39:W39)</f>
        <v>108</v>
      </c>
      <c r="Y39" s="1073">
        <f>X39*100/X$162</f>
        <v>3.937897891766147E-2</v>
      </c>
    </row>
    <row r="40" spans="1:25" x14ac:dyDescent="0.2">
      <c r="A40" s="689" t="s">
        <v>113</v>
      </c>
      <c r="B40" s="704" t="s">
        <v>117</v>
      </c>
      <c r="C40" s="705">
        <v>3</v>
      </c>
      <c r="D40" s="706">
        <f>SUM(B40:C40)</f>
        <v>3</v>
      </c>
      <c r="E40" s="1073">
        <f>D40*100/D$162</f>
        <v>2.0746887966804978E-2</v>
      </c>
      <c r="F40" s="659">
        <v>2</v>
      </c>
      <c r="G40" s="705">
        <v>7</v>
      </c>
      <c r="H40" s="706">
        <f>SUM(F40:G40)</f>
        <v>9</v>
      </c>
      <c r="I40" s="1073">
        <f>H40*100/H$162</f>
        <v>2.2799817601459188E-2</v>
      </c>
      <c r="J40" s="659">
        <v>2</v>
      </c>
      <c r="K40" s="705">
        <v>10</v>
      </c>
      <c r="L40" s="690">
        <f>SUM(J40:K40)</f>
        <v>12</v>
      </c>
      <c r="M40" s="1073">
        <f>L40*100/L$162</f>
        <v>2.2249415952831239E-2</v>
      </c>
      <c r="N40" s="701">
        <v>2</v>
      </c>
      <c r="O40" s="702">
        <v>2</v>
      </c>
      <c r="P40" s="687">
        <f>SUM(N40:O40)</f>
        <v>4</v>
      </c>
      <c r="Q40" s="1073">
        <f>P40*100/P$162</f>
        <v>4.3044077134986227E-3</v>
      </c>
      <c r="R40" s="701">
        <v>2</v>
      </c>
      <c r="S40" s="702">
        <v>11</v>
      </c>
      <c r="T40" s="687">
        <f>SUM(R40:S40)</f>
        <v>13</v>
      </c>
      <c r="U40" s="1073">
        <f>T40*100/T$162</f>
        <v>1.0204402022041509E-2</v>
      </c>
      <c r="V40" s="688">
        <f>SUM(R40,N40,J40)</f>
        <v>6</v>
      </c>
      <c r="W40" s="688">
        <f>SUM(S40,O40,K40)</f>
        <v>23</v>
      </c>
      <c r="X40" s="691">
        <f>SUM(V40:W40)</f>
        <v>29</v>
      </c>
      <c r="Y40" s="1073">
        <f>X40*100/X$162</f>
        <v>1.0573985079742432E-2</v>
      </c>
    </row>
    <row r="41" spans="1:25" x14ac:dyDescent="0.2">
      <c r="A41" s="689" t="s">
        <v>357</v>
      </c>
      <c r="B41" s="704" t="s">
        <v>117</v>
      </c>
      <c r="C41" s="705" t="s">
        <v>117</v>
      </c>
      <c r="D41" s="706">
        <v>0</v>
      </c>
      <c r="E41" s="1073">
        <f>D41*100/D$162</f>
        <v>0</v>
      </c>
      <c r="F41" s="659" t="s">
        <v>117</v>
      </c>
      <c r="G41" s="705" t="s">
        <v>117</v>
      </c>
      <c r="H41" s="706">
        <v>0</v>
      </c>
      <c r="I41" s="1073">
        <f>H41*100/H$162</f>
        <v>0</v>
      </c>
      <c r="J41" s="659" t="s">
        <v>117</v>
      </c>
      <c r="K41" s="705" t="s">
        <v>117</v>
      </c>
      <c r="L41" s="690">
        <v>0</v>
      </c>
      <c r="M41" s="1073">
        <f>L41*100/L$162</f>
        <v>0</v>
      </c>
      <c r="N41" s="701" t="s">
        <v>117</v>
      </c>
      <c r="O41" s="702" t="s">
        <v>117</v>
      </c>
      <c r="P41" s="687">
        <v>0</v>
      </c>
      <c r="Q41" s="1073">
        <f>P41*100/P$162</f>
        <v>0</v>
      </c>
      <c r="R41" s="701" t="s">
        <v>117</v>
      </c>
      <c r="S41" s="702">
        <v>4</v>
      </c>
      <c r="T41" s="687">
        <f>SUM(R41:S41)</f>
        <v>4</v>
      </c>
      <c r="U41" s="1073">
        <f>T41*100/T$162</f>
        <v>3.1398160067820026E-3</v>
      </c>
      <c r="V41" s="688">
        <f>SUM(R41,N41,J41)</f>
        <v>0</v>
      </c>
      <c r="W41" s="688">
        <f>SUM(S41,O41,K41)</f>
        <v>4</v>
      </c>
      <c r="X41" s="691">
        <f>SUM(V41:W41)</f>
        <v>4</v>
      </c>
      <c r="Y41" s="1073">
        <f>X41*100/X$162</f>
        <v>1.4584807006541285E-3</v>
      </c>
    </row>
    <row r="42" spans="1:25" x14ac:dyDescent="0.2">
      <c r="A42" s="689" t="s">
        <v>23</v>
      </c>
      <c r="B42" s="704">
        <v>2</v>
      </c>
      <c r="C42" s="705">
        <v>2</v>
      </c>
      <c r="D42" s="706">
        <f>SUM(B42:C42)</f>
        <v>4</v>
      </c>
      <c r="E42" s="1073">
        <f>D42*100/D$162</f>
        <v>2.7662517289073305E-2</v>
      </c>
      <c r="F42" s="659">
        <v>6</v>
      </c>
      <c r="G42" s="705">
        <v>3</v>
      </c>
      <c r="H42" s="706">
        <f>SUM(F42:G42)</f>
        <v>9</v>
      </c>
      <c r="I42" s="1073">
        <f>H42*100/H$162</f>
        <v>2.2799817601459188E-2</v>
      </c>
      <c r="J42" s="659">
        <v>8</v>
      </c>
      <c r="K42" s="705">
        <v>5</v>
      </c>
      <c r="L42" s="690">
        <f>SUM(J42:K42)</f>
        <v>13</v>
      </c>
      <c r="M42" s="1073">
        <f>L42*100/L$162</f>
        <v>2.4103533948900507E-2</v>
      </c>
      <c r="N42" s="701">
        <v>3</v>
      </c>
      <c r="O42" s="702">
        <v>7</v>
      </c>
      <c r="P42" s="687">
        <f>SUM(N42:O42)</f>
        <v>10</v>
      </c>
      <c r="Q42" s="1073">
        <f>P42*100/P$162</f>
        <v>1.0761019283746556E-2</v>
      </c>
      <c r="R42" s="701">
        <v>3</v>
      </c>
      <c r="S42" s="702">
        <v>10</v>
      </c>
      <c r="T42" s="687">
        <f>SUM(R42:S42)</f>
        <v>13</v>
      </c>
      <c r="U42" s="1073">
        <f>T42*100/T$162</f>
        <v>1.0204402022041509E-2</v>
      </c>
      <c r="V42" s="688">
        <f>SUM(R42,N42,J42)</f>
        <v>14</v>
      </c>
      <c r="W42" s="688">
        <f>SUM(S42,O42,K42)</f>
        <v>22</v>
      </c>
      <c r="X42" s="691">
        <f>SUM(V42:W42)</f>
        <v>36</v>
      </c>
      <c r="Y42" s="1073">
        <f>X42*100/X$162</f>
        <v>1.3126326305887157E-2</v>
      </c>
    </row>
    <row r="43" spans="1:25" x14ac:dyDescent="0.2">
      <c r="A43" s="689" t="s">
        <v>24</v>
      </c>
      <c r="B43" s="704">
        <v>15</v>
      </c>
      <c r="C43" s="705">
        <v>142</v>
      </c>
      <c r="D43" s="706">
        <f>SUM(B43:C43)</f>
        <v>157</v>
      </c>
      <c r="E43" s="1073">
        <f>D43*100/D$162</f>
        <v>1.0857538035961272</v>
      </c>
      <c r="F43" s="659">
        <v>37</v>
      </c>
      <c r="G43" s="705">
        <v>329</v>
      </c>
      <c r="H43" s="706">
        <f>SUM(F43:G43)</f>
        <v>366</v>
      </c>
      <c r="I43" s="1073">
        <f>H43*100/H$162</f>
        <v>0.92719258245934033</v>
      </c>
      <c r="J43" s="659">
        <v>52</v>
      </c>
      <c r="K43" s="705">
        <v>471</v>
      </c>
      <c r="L43" s="690">
        <f>SUM(J43:K43)</f>
        <v>523</v>
      </c>
      <c r="M43" s="1073">
        <f>L43*100/L$162</f>
        <v>0.96970371194422811</v>
      </c>
      <c r="N43" s="701">
        <v>52</v>
      </c>
      <c r="O43" s="702">
        <v>515</v>
      </c>
      <c r="P43" s="687">
        <f>SUM(N43:O43)</f>
        <v>567</v>
      </c>
      <c r="Q43" s="1073">
        <f>P43*100/P$162</f>
        <v>0.61014979338842978</v>
      </c>
      <c r="R43" s="701">
        <v>99</v>
      </c>
      <c r="S43" s="702">
        <v>573</v>
      </c>
      <c r="T43" s="687">
        <f>SUM(R43:S43)</f>
        <v>672</v>
      </c>
      <c r="U43" s="1073">
        <f>T43*100/T$162</f>
        <v>0.52748908913937642</v>
      </c>
      <c r="V43" s="688">
        <f>SUM(R43,N43,J43)</f>
        <v>203</v>
      </c>
      <c r="W43" s="688">
        <f>SUM(S43,O43,K43)</f>
        <v>1559</v>
      </c>
      <c r="X43" s="691">
        <f>SUM(V43:W43)</f>
        <v>1762</v>
      </c>
      <c r="Y43" s="1073">
        <f>X43*100/X$162</f>
        <v>0.64246074863814362</v>
      </c>
    </row>
    <row r="44" spans="1:25" x14ac:dyDescent="0.2">
      <c r="A44" s="689" t="s">
        <v>25</v>
      </c>
      <c r="B44" s="704" t="s">
        <v>117</v>
      </c>
      <c r="C44" s="705">
        <v>3</v>
      </c>
      <c r="D44" s="706">
        <f>SUM(B44:C44)</f>
        <v>3</v>
      </c>
      <c r="E44" s="1073">
        <f>D44*100/D$162</f>
        <v>2.0746887966804978E-2</v>
      </c>
      <c r="F44" s="659">
        <v>4</v>
      </c>
      <c r="G44" s="705">
        <v>7</v>
      </c>
      <c r="H44" s="706">
        <f>SUM(F44:G44)</f>
        <v>11</v>
      </c>
      <c r="I44" s="1073">
        <f>H44*100/H$162</f>
        <v>2.7866443735116785E-2</v>
      </c>
      <c r="J44" s="659">
        <v>4</v>
      </c>
      <c r="K44" s="705">
        <v>10</v>
      </c>
      <c r="L44" s="690">
        <f>SUM(J44:K44)</f>
        <v>14</v>
      </c>
      <c r="M44" s="1073">
        <f>L44*100/L$162</f>
        <v>2.5957651944969778E-2</v>
      </c>
      <c r="N44" s="701">
        <v>4</v>
      </c>
      <c r="O44" s="702">
        <v>7</v>
      </c>
      <c r="P44" s="687">
        <f>SUM(N44:O44)</f>
        <v>11</v>
      </c>
      <c r="Q44" s="1073">
        <f>P44*100/P$162</f>
        <v>1.1837121212121212E-2</v>
      </c>
      <c r="R44" s="701">
        <v>6</v>
      </c>
      <c r="S44" s="702">
        <v>10</v>
      </c>
      <c r="T44" s="687">
        <f>SUM(R44:S44)</f>
        <v>16</v>
      </c>
      <c r="U44" s="1073">
        <f>T44*100/T$162</f>
        <v>1.255926402712801E-2</v>
      </c>
      <c r="V44" s="688">
        <f>SUM(R44,N44,J44)</f>
        <v>14</v>
      </c>
      <c r="W44" s="688">
        <f>SUM(S44,O44,K44)</f>
        <v>27</v>
      </c>
      <c r="X44" s="691">
        <f>SUM(V44:W44)</f>
        <v>41</v>
      </c>
      <c r="Y44" s="1073">
        <f>X44*100/X$162</f>
        <v>1.4949427181704817E-2</v>
      </c>
    </row>
    <row r="45" spans="1:25" x14ac:dyDescent="0.2">
      <c r="A45" s="689" t="s">
        <v>202</v>
      </c>
      <c r="B45" s="704">
        <v>1</v>
      </c>
      <c r="C45" s="705" t="s">
        <v>117</v>
      </c>
      <c r="D45" s="706">
        <f>SUM(B45:C45)</f>
        <v>1</v>
      </c>
      <c r="E45" s="1073">
        <f>D45*100/D$162</f>
        <v>6.9156293222683261E-3</v>
      </c>
      <c r="F45" s="659">
        <v>1</v>
      </c>
      <c r="G45" s="705" t="s">
        <v>117</v>
      </c>
      <c r="H45" s="706">
        <f>SUM(F45:G45)</f>
        <v>1</v>
      </c>
      <c r="I45" s="1073">
        <f>H45*100/H$162</f>
        <v>2.5333130668287987E-3</v>
      </c>
      <c r="J45" s="659">
        <v>2</v>
      </c>
      <c r="K45" s="705" t="s">
        <v>117</v>
      </c>
      <c r="L45" s="690">
        <f>SUM(J45:K45)</f>
        <v>2</v>
      </c>
      <c r="M45" s="1073">
        <f>L45*100/L$162</f>
        <v>3.7082359921385396E-3</v>
      </c>
      <c r="N45" s="701">
        <v>0</v>
      </c>
      <c r="O45" s="702">
        <v>1</v>
      </c>
      <c r="P45" s="687">
        <f>SUM(N45:O45)</f>
        <v>1</v>
      </c>
      <c r="Q45" s="1073">
        <f>P45*100/P$162</f>
        <v>1.0761019283746557E-3</v>
      </c>
      <c r="R45" s="701">
        <v>1</v>
      </c>
      <c r="S45" s="702">
        <v>4</v>
      </c>
      <c r="T45" s="687">
        <f>SUM(R45:S45)</f>
        <v>5</v>
      </c>
      <c r="U45" s="1073">
        <f>T45*100/T$162</f>
        <v>3.9247700084775036E-3</v>
      </c>
      <c r="V45" s="688">
        <f>SUM(R45,N45,J45)</f>
        <v>3</v>
      </c>
      <c r="W45" s="688">
        <f>SUM(S45,O45,K45)</f>
        <v>5</v>
      </c>
      <c r="X45" s="691">
        <f>SUM(V45:W45)</f>
        <v>8</v>
      </c>
      <c r="Y45" s="1073">
        <f>X45*100/X$162</f>
        <v>2.9169614013082571E-3</v>
      </c>
    </row>
    <row r="46" spans="1:25" x14ac:dyDescent="0.2">
      <c r="A46" s="689" t="s">
        <v>26</v>
      </c>
      <c r="B46" s="704">
        <v>2</v>
      </c>
      <c r="C46" s="705">
        <v>1</v>
      </c>
      <c r="D46" s="706">
        <f>SUM(B46:C46)</f>
        <v>3</v>
      </c>
      <c r="E46" s="1073">
        <f>D46*100/D$162</f>
        <v>2.0746887966804978E-2</v>
      </c>
      <c r="F46" s="659">
        <v>1</v>
      </c>
      <c r="G46" s="705">
        <v>8</v>
      </c>
      <c r="H46" s="706">
        <f>SUM(F46:G46)</f>
        <v>9</v>
      </c>
      <c r="I46" s="1073">
        <f>H46*100/H$162</f>
        <v>2.2799817601459188E-2</v>
      </c>
      <c r="J46" s="659">
        <v>3</v>
      </c>
      <c r="K46" s="705">
        <v>9</v>
      </c>
      <c r="L46" s="690">
        <f>SUM(J46:K46)</f>
        <v>12</v>
      </c>
      <c r="M46" s="1073">
        <f>L46*100/L$162</f>
        <v>2.2249415952831239E-2</v>
      </c>
      <c r="N46" s="701">
        <v>7</v>
      </c>
      <c r="O46" s="702">
        <v>9</v>
      </c>
      <c r="P46" s="687">
        <f>SUM(N46:O46)</f>
        <v>16</v>
      </c>
      <c r="Q46" s="1073">
        <f>P46*100/P$162</f>
        <v>1.7217630853994491E-2</v>
      </c>
      <c r="R46" s="701">
        <v>7</v>
      </c>
      <c r="S46" s="702">
        <v>18</v>
      </c>
      <c r="T46" s="687">
        <f>SUM(R46:S46)</f>
        <v>25</v>
      </c>
      <c r="U46" s="1073">
        <f>T46*100/T$162</f>
        <v>1.9623850042387515E-2</v>
      </c>
      <c r="V46" s="688">
        <f>SUM(R46,N46,J46)</f>
        <v>17</v>
      </c>
      <c r="W46" s="688">
        <f>SUM(S46,O46,K46)</f>
        <v>36</v>
      </c>
      <c r="X46" s="691">
        <f>SUM(V46:W46)</f>
        <v>53</v>
      </c>
      <c r="Y46" s="1073">
        <f>X46*100/X$162</f>
        <v>1.9324869283667202E-2</v>
      </c>
    </row>
    <row r="47" spans="1:25" x14ac:dyDescent="0.2">
      <c r="A47" s="689" t="s">
        <v>219</v>
      </c>
      <c r="B47" s="704" t="s">
        <v>117</v>
      </c>
      <c r="C47" s="705" t="s">
        <v>117</v>
      </c>
      <c r="D47" s="706">
        <f>SUM(B47:C47)</f>
        <v>0</v>
      </c>
      <c r="E47" s="1073">
        <f>D47*100/D$162</f>
        <v>0</v>
      </c>
      <c r="F47" s="659" t="s">
        <v>117</v>
      </c>
      <c r="G47" s="705">
        <v>2</v>
      </c>
      <c r="H47" s="706">
        <f>SUM(F47:G47)</f>
        <v>2</v>
      </c>
      <c r="I47" s="1073">
        <f>H47*100/H$162</f>
        <v>5.0666261336575974E-3</v>
      </c>
      <c r="J47" s="659" t="s">
        <v>117</v>
      </c>
      <c r="K47" s="705">
        <v>2</v>
      </c>
      <c r="L47" s="690">
        <f>SUM(J47:K47)</f>
        <v>2</v>
      </c>
      <c r="M47" s="1073">
        <f>L47*100/L$162</f>
        <v>3.7082359921385396E-3</v>
      </c>
      <c r="N47" s="701" t="s">
        <v>117</v>
      </c>
      <c r="O47" s="702" t="s">
        <v>117</v>
      </c>
      <c r="P47" s="687">
        <f>SUM(N47:O47)</f>
        <v>0</v>
      </c>
      <c r="Q47" s="1073">
        <f>P47*100/P$162</f>
        <v>0</v>
      </c>
      <c r="R47" s="701" t="s">
        <v>117</v>
      </c>
      <c r="S47" s="702">
        <v>1</v>
      </c>
      <c r="T47" s="687">
        <f>SUM(R47:S47)</f>
        <v>1</v>
      </c>
      <c r="U47" s="1073">
        <f>T47*100/T$162</f>
        <v>7.8495400169550065E-4</v>
      </c>
      <c r="V47" s="688">
        <f>SUM(R47,N47,J47)</f>
        <v>0</v>
      </c>
      <c r="W47" s="688">
        <f>SUM(S47,O47,K47)</f>
        <v>3</v>
      </c>
      <c r="X47" s="691">
        <f>SUM(V47:W47)</f>
        <v>3</v>
      </c>
      <c r="Y47" s="1073">
        <f>X47*100/X$162</f>
        <v>1.0938605254905965E-3</v>
      </c>
    </row>
    <row r="48" spans="1:25" x14ac:dyDescent="0.2">
      <c r="A48" s="689" t="s">
        <v>27</v>
      </c>
      <c r="B48" s="704">
        <v>73</v>
      </c>
      <c r="C48" s="705">
        <v>23</v>
      </c>
      <c r="D48" s="706">
        <f>SUM(B48:C48)</f>
        <v>96</v>
      </c>
      <c r="E48" s="1073">
        <f>D48*100/D$162</f>
        <v>0.66390041493775931</v>
      </c>
      <c r="F48" s="659">
        <v>107</v>
      </c>
      <c r="G48" s="705">
        <v>23</v>
      </c>
      <c r="H48" s="706">
        <f>SUM(F48:G48)</f>
        <v>130</v>
      </c>
      <c r="I48" s="1073">
        <f>H48*100/H$162</f>
        <v>0.32933069868774384</v>
      </c>
      <c r="J48" s="659">
        <v>180</v>
      </c>
      <c r="K48" s="705">
        <v>46</v>
      </c>
      <c r="L48" s="690">
        <f>SUM(J48:K48)</f>
        <v>226</v>
      </c>
      <c r="M48" s="1073">
        <f>L48*100/L$162</f>
        <v>0.41903066711165499</v>
      </c>
      <c r="N48" s="701">
        <v>155</v>
      </c>
      <c r="O48" s="702">
        <v>37</v>
      </c>
      <c r="P48" s="687">
        <f>SUM(N48:O48)</f>
        <v>192</v>
      </c>
      <c r="Q48" s="1073">
        <f>P48*100/P$162</f>
        <v>0.20661157024793389</v>
      </c>
      <c r="R48" s="701">
        <v>145</v>
      </c>
      <c r="S48" s="702">
        <v>61</v>
      </c>
      <c r="T48" s="687">
        <f>SUM(R48:S48)</f>
        <v>206</v>
      </c>
      <c r="U48" s="1073">
        <f>T48*100/T$162</f>
        <v>0.16170052434927312</v>
      </c>
      <c r="V48" s="688">
        <f>SUM(R48,N48,J48)</f>
        <v>480</v>
      </c>
      <c r="W48" s="688">
        <f>SUM(S48,O48,K48)</f>
        <v>144</v>
      </c>
      <c r="X48" s="691">
        <f>SUM(V48:W48)</f>
        <v>624</v>
      </c>
      <c r="Y48" s="1073">
        <f>X48*100/X$162</f>
        <v>0.22752298930204407</v>
      </c>
    </row>
    <row r="49" spans="1:25" x14ac:dyDescent="0.2">
      <c r="A49" s="689" t="s">
        <v>203</v>
      </c>
      <c r="B49" s="704">
        <v>1</v>
      </c>
      <c r="C49" s="705" t="s">
        <v>117</v>
      </c>
      <c r="D49" s="706">
        <f>SUM(B49:C49)</f>
        <v>1</v>
      </c>
      <c r="E49" s="1073">
        <f>D49*100/D$162</f>
        <v>6.9156293222683261E-3</v>
      </c>
      <c r="F49" s="659" t="s">
        <v>117</v>
      </c>
      <c r="G49" s="705">
        <v>1</v>
      </c>
      <c r="H49" s="706">
        <f>SUM(F49:G49)</f>
        <v>1</v>
      </c>
      <c r="I49" s="1073">
        <f>H49*100/H$162</f>
        <v>2.5333130668287987E-3</v>
      </c>
      <c r="J49" s="659">
        <v>1</v>
      </c>
      <c r="K49" s="705">
        <v>1</v>
      </c>
      <c r="L49" s="690">
        <f>SUM(J49:K49)</f>
        <v>2</v>
      </c>
      <c r="M49" s="1073">
        <f>L49*100/L$162</f>
        <v>3.7082359921385396E-3</v>
      </c>
      <c r="N49" s="701">
        <v>0</v>
      </c>
      <c r="O49" s="702">
        <v>1</v>
      </c>
      <c r="P49" s="687">
        <f>SUM(N49:O49)</f>
        <v>1</v>
      </c>
      <c r="Q49" s="1073">
        <f>P49*100/P$162</f>
        <v>1.0761019283746557E-3</v>
      </c>
      <c r="R49" s="701">
        <v>2</v>
      </c>
      <c r="S49" s="702" t="s">
        <v>117</v>
      </c>
      <c r="T49" s="687">
        <f>SUM(R49:S49)</f>
        <v>2</v>
      </c>
      <c r="U49" s="1073">
        <f>T49*100/T$162</f>
        <v>1.5699080033910013E-3</v>
      </c>
      <c r="V49" s="688">
        <f>SUM(R49,N49,J49)</f>
        <v>3</v>
      </c>
      <c r="W49" s="688">
        <f>SUM(S49,O49,K49)</f>
        <v>2</v>
      </c>
      <c r="X49" s="691">
        <f>SUM(V49:W49)</f>
        <v>5</v>
      </c>
      <c r="Y49" s="1073">
        <f>X49*100/X$162</f>
        <v>1.8231008758176608E-3</v>
      </c>
    </row>
    <row r="50" spans="1:25" x14ac:dyDescent="0.2">
      <c r="A50" s="689" t="s">
        <v>28</v>
      </c>
      <c r="B50" s="704" t="s">
        <v>117</v>
      </c>
      <c r="C50" s="705">
        <v>7</v>
      </c>
      <c r="D50" s="706">
        <f>SUM(B50:C50)</f>
        <v>7</v>
      </c>
      <c r="E50" s="1073">
        <f>D50*100/D$162</f>
        <v>4.8409405255878286E-2</v>
      </c>
      <c r="F50" s="659">
        <v>1</v>
      </c>
      <c r="G50" s="705">
        <v>5</v>
      </c>
      <c r="H50" s="706">
        <f>SUM(F50:G50)</f>
        <v>6</v>
      </c>
      <c r="I50" s="1073">
        <f>H50*100/H$162</f>
        <v>1.5199878400972791E-2</v>
      </c>
      <c r="J50" s="659">
        <v>1</v>
      </c>
      <c r="K50" s="705">
        <v>12</v>
      </c>
      <c r="L50" s="690">
        <f>SUM(J50:K50)</f>
        <v>13</v>
      </c>
      <c r="M50" s="1073">
        <f>L50*100/L$162</f>
        <v>2.4103533948900507E-2</v>
      </c>
      <c r="N50" s="701">
        <v>0</v>
      </c>
      <c r="O50" s="702">
        <v>10</v>
      </c>
      <c r="P50" s="687">
        <f>SUM(N50:O50)</f>
        <v>10</v>
      </c>
      <c r="Q50" s="1073">
        <f>P50*100/P$162</f>
        <v>1.0761019283746556E-2</v>
      </c>
      <c r="R50" s="701">
        <v>2</v>
      </c>
      <c r="S50" s="702">
        <v>7</v>
      </c>
      <c r="T50" s="687">
        <f>SUM(R50:S50)</f>
        <v>9</v>
      </c>
      <c r="U50" s="1073">
        <f>T50*100/T$162</f>
        <v>7.0645860152595058E-3</v>
      </c>
      <c r="V50" s="688">
        <f>SUM(R50,N50,J50)</f>
        <v>3</v>
      </c>
      <c r="W50" s="688">
        <f>SUM(S50,O50,K50)</f>
        <v>29</v>
      </c>
      <c r="X50" s="691">
        <f>SUM(V50:W50)</f>
        <v>32</v>
      </c>
      <c r="Y50" s="1073">
        <f>X50*100/X$162</f>
        <v>1.1667845605233028E-2</v>
      </c>
    </row>
    <row r="51" spans="1:25" x14ac:dyDescent="0.2">
      <c r="A51" s="689" t="s">
        <v>29</v>
      </c>
      <c r="B51" s="704">
        <v>3</v>
      </c>
      <c r="C51" s="705">
        <v>11</v>
      </c>
      <c r="D51" s="706">
        <f>SUM(B51:C51)</f>
        <v>14</v>
      </c>
      <c r="E51" s="1073">
        <f>D51*100/D$162</f>
        <v>9.6818810511756573E-2</v>
      </c>
      <c r="F51" s="659">
        <v>5</v>
      </c>
      <c r="G51" s="705">
        <v>25</v>
      </c>
      <c r="H51" s="706">
        <f>SUM(F51:G51)</f>
        <v>30</v>
      </c>
      <c r="I51" s="1073">
        <f>H51*100/H$162</f>
        <v>7.5999392004863955E-2</v>
      </c>
      <c r="J51" s="659">
        <v>8</v>
      </c>
      <c r="K51" s="705">
        <v>36</v>
      </c>
      <c r="L51" s="690">
        <f>SUM(J51:K51)</f>
        <v>44</v>
      </c>
      <c r="M51" s="1073">
        <f>L51*100/L$162</f>
        <v>8.1581191827047872E-2</v>
      </c>
      <c r="N51" s="701">
        <v>11</v>
      </c>
      <c r="O51" s="702">
        <v>26</v>
      </c>
      <c r="P51" s="687">
        <f>SUM(N51:O51)</f>
        <v>37</v>
      </c>
      <c r="Q51" s="1073">
        <f>P51*100/P$162</f>
        <v>3.9815771349862257E-2</v>
      </c>
      <c r="R51" s="701">
        <v>13</v>
      </c>
      <c r="S51" s="702">
        <v>40</v>
      </c>
      <c r="T51" s="687">
        <f>SUM(R51:S51)</f>
        <v>53</v>
      </c>
      <c r="U51" s="1073">
        <f>T51*100/T$162</f>
        <v>4.1602562089861538E-2</v>
      </c>
      <c r="V51" s="688">
        <f>SUM(R51,N51,J51)</f>
        <v>32</v>
      </c>
      <c r="W51" s="688">
        <f>SUM(S51,O51,K51)</f>
        <v>102</v>
      </c>
      <c r="X51" s="691">
        <f>SUM(V51:W51)</f>
        <v>134</v>
      </c>
      <c r="Y51" s="1073">
        <f>X51*100/X$162</f>
        <v>4.8859103471913308E-2</v>
      </c>
    </row>
    <row r="52" spans="1:25" x14ac:dyDescent="0.2">
      <c r="A52" s="689" t="s">
        <v>353</v>
      </c>
      <c r="B52" s="704" t="s">
        <v>117</v>
      </c>
      <c r="C52" s="705" t="s">
        <v>117</v>
      </c>
      <c r="D52" s="706">
        <f>SUM(B52:C52)</f>
        <v>0</v>
      </c>
      <c r="E52" s="1073">
        <f>D52*100/D$162</f>
        <v>0</v>
      </c>
      <c r="F52" s="659" t="s">
        <v>117</v>
      </c>
      <c r="G52" s="705" t="s">
        <v>117</v>
      </c>
      <c r="H52" s="706">
        <f>SUM(F52:G52)</f>
        <v>0</v>
      </c>
      <c r="I52" s="1073">
        <f>H52*100/H$162</f>
        <v>0</v>
      </c>
      <c r="J52" s="659" t="s">
        <v>117</v>
      </c>
      <c r="K52" s="705" t="s">
        <v>117</v>
      </c>
      <c r="L52" s="690">
        <f>SUM(J52:K52)</f>
        <v>0</v>
      </c>
      <c r="M52" s="1073">
        <f>L52*100/L$162</f>
        <v>0</v>
      </c>
      <c r="N52" s="701" t="s">
        <v>117</v>
      </c>
      <c r="O52" s="702" t="s">
        <v>117</v>
      </c>
      <c r="P52" s="687">
        <f>SUM(N52:O52)</f>
        <v>0</v>
      </c>
      <c r="Q52" s="1073">
        <f>P52*100/P$162</f>
        <v>0</v>
      </c>
      <c r="R52" s="701" t="s">
        <v>117</v>
      </c>
      <c r="S52" s="702">
        <v>1</v>
      </c>
      <c r="T52" s="687">
        <f>SUM(R52:S52)</f>
        <v>1</v>
      </c>
      <c r="U52" s="1073">
        <f>T52*100/T$162</f>
        <v>7.8495400169550065E-4</v>
      </c>
      <c r="V52" s="688">
        <f>SUM(R52,N52,J52)</f>
        <v>0</v>
      </c>
      <c r="W52" s="688">
        <f>SUM(S52,O52,K52)</f>
        <v>1</v>
      </c>
      <c r="X52" s="691">
        <f>SUM(V52:W52)</f>
        <v>1</v>
      </c>
      <c r="Y52" s="1073">
        <f>X52*100/X$162</f>
        <v>3.6462017516353213E-4</v>
      </c>
    </row>
    <row r="53" spans="1:25" x14ac:dyDescent="0.2">
      <c r="A53" s="689" t="s">
        <v>30</v>
      </c>
      <c r="B53" s="704">
        <v>43</v>
      </c>
      <c r="C53" s="705">
        <v>73</v>
      </c>
      <c r="D53" s="706">
        <f>SUM(B53:C53)</f>
        <v>116</v>
      </c>
      <c r="E53" s="1073">
        <f>D53*100/D$162</f>
        <v>0.8022130013831259</v>
      </c>
      <c r="F53" s="659">
        <v>88</v>
      </c>
      <c r="G53" s="705">
        <v>175</v>
      </c>
      <c r="H53" s="706">
        <f>SUM(F53:G53)</f>
        <v>263</v>
      </c>
      <c r="I53" s="1073">
        <f>H53*100/H$162</f>
        <v>0.66626133657597408</v>
      </c>
      <c r="J53" s="659">
        <v>131</v>
      </c>
      <c r="K53" s="705">
        <v>248</v>
      </c>
      <c r="L53" s="690">
        <f>SUM(J53:K53)</f>
        <v>379</v>
      </c>
      <c r="M53" s="1073">
        <f>L53*100/L$162</f>
        <v>0.70271072051025329</v>
      </c>
      <c r="N53" s="701">
        <v>133</v>
      </c>
      <c r="O53" s="702">
        <v>496</v>
      </c>
      <c r="P53" s="687">
        <f>SUM(N53:O53)</f>
        <v>629</v>
      </c>
      <c r="Q53" s="1073">
        <f>P53*100/P$162</f>
        <v>0.67686811294765836</v>
      </c>
      <c r="R53" s="701">
        <v>215</v>
      </c>
      <c r="S53" s="702">
        <v>721</v>
      </c>
      <c r="T53" s="687">
        <f>SUM(R53:S53)</f>
        <v>936</v>
      </c>
      <c r="U53" s="1073">
        <f>T53*100/T$162</f>
        <v>0.73471694558698863</v>
      </c>
      <c r="V53" s="688">
        <f>SUM(R53,N53,J53)</f>
        <v>479</v>
      </c>
      <c r="W53" s="688">
        <f>SUM(S53,O53,K53)</f>
        <v>1465</v>
      </c>
      <c r="X53" s="691">
        <f>SUM(V53:W53)</f>
        <v>1944</v>
      </c>
      <c r="Y53" s="1073">
        <f>X53*100/X$162</f>
        <v>0.70882162051790654</v>
      </c>
    </row>
    <row r="54" spans="1:25" x14ac:dyDescent="0.2">
      <c r="A54" s="689" t="s">
        <v>31</v>
      </c>
      <c r="B54" s="704">
        <v>1</v>
      </c>
      <c r="C54" s="705" t="s">
        <v>117</v>
      </c>
      <c r="D54" s="706">
        <f>SUM(B54:C54)</f>
        <v>1</v>
      </c>
      <c r="E54" s="1073">
        <f>D54*100/D$162</f>
        <v>6.9156293222683261E-3</v>
      </c>
      <c r="F54" s="659" t="s">
        <v>117</v>
      </c>
      <c r="G54" s="705">
        <v>1</v>
      </c>
      <c r="H54" s="706">
        <f>SUM(F54:G54)</f>
        <v>1</v>
      </c>
      <c r="I54" s="1073">
        <f>H54*100/H$162</f>
        <v>2.5333130668287987E-3</v>
      </c>
      <c r="J54" s="659">
        <v>1</v>
      </c>
      <c r="K54" s="705">
        <v>1</v>
      </c>
      <c r="L54" s="690">
        <f>SUM(J54:K54)</f>
        <v>2</v>
      </c>
      <c r="M54" s="1073">
        <f>L54*100/L$162</f>
        <v>3.7082359921385396E-3</v>
      </c>
      <c r="N54" s="701" t="s">
        <v>117</v>
      </c>
      <c r="O54" s="702" t="s">
        <v>117</v>
      </c>
      <c r="P54" s="687">
        <f>SUM(N54:O54)</f>
        <v>0</v>
      </c>
      <c r="Q54" s="1073">
        <f>P54*100/P$162</f>
        <v>0</v>
      </c>
      <c r="R54" s="701">
        <v>2</v>
      </c>
      <c r="S54" s="702">
        <v>2</v>
      </c>
      <c r="T54" s="687">
        <f>SUM(R54:S54)</f>
        <v>4</v>
      </c>
      <c r="U54" s="1073">
        <f>T54*100/T$162</f>
        <v>3.1398160067820026E-3</v>
      </c>
      <c r="V54" s="688">
        <f>SUM(R54,N54,J54)</f>
        <v>3</v>
      </c>
      <c r="W54" s="688">
        <f>SUM(S54,O54,K54)</f>
        <v>3</v>
      </c>
      <c r="X54" s="691">
        <f>SUM(V54:W54)</f>
        <v>6</v>
      </c>
      <c r="Y54" s="1073">
        <f>X54*100/X$162</f>
        <v>2.1877210509811929E-3</v>
      </c>
    </row>
    <row r="55" spans="1:25" x14ac:dyDescent="0.2">
      <c r="A55" s="689" t="s">
        <v>32</v>
      </c>
      <c r="B55" s="704" t="s">
        <v>117</v>
      </c>
      <c r="C55" s="705">
        <v>2</v>
      </c>
      <c r="D55" s="706">
        <f>SUM(B55:C55)</f>
        <v>2</v>
      </c>
      <c r="E55" s="1073">
        <f>D55*100/D$162</f>
        <v>1.3831258644536652E-2</v>
      </c>
      <c r="F55" s="659">
        <v>2</v>
      </c>
      <c r="G55" s="705">
        <v>6</v>
      </c>
      <c r="H55" s="706">
        <f>SUM(F55:G55)</f>
        <v>8</v>
      </c>
      <c r="I55" s="1073">
        <f>H55*100/H$162</f>
        <v>2.026650453463039E-2</v>
      </c>
      <c r="J55" s="659">
        <v>2</v>
      </c>
      <c r="K55" s="705">
        <v>8</v>
      </c>
      <c r="L55" s="690">
        <f>SUM(J55:K55)</f>
        <v>10</v>
      </c>
      <c r="M55" s="1073">
        <f>L55*100/L$162</f>
        <v>1.8541179960692697E-2</v>
      </c>
      <c r="N55" s="701">
        <v>1</v>
      </c>
      <c r="O55" s="702">
        <v>7</v>
      </c>
      <c r="P55" s="687">
        <f>SUM(N55:O55)</f>
        <v>8</v>
      </c>
      <c r="Q55" s="1073">
        <f>P55*100/P$162</f>
        <v>8.6088154269972454E-3</v>
      </c>
      <c r="R55" s="701">
        <v>1</v>
      </c>
      <c r="S55" s="702">
        <v>11</v>
      </c>
      <c r="T55" s="687">
        <f>SUM(R55:S55)</f>
        <v>12</v>
      </c>
      <c r="U55" s="1073">
        <f>T55*100/T$162</f>
        <v>9.4194480203460083E-3</v>
      </c>
      <c r="V55" s="688">
        <f>SUM(R55,N55,J55)</f>
        <v>4</v>
      </c>
      <c r="W55" s="688">
        <f>SUM(S55,O55,K55)</f>
        <v>26</v>
      </c>
      <c r="X55" s="691">
        <f>SUM(V55:W55)</f>
        <v>30</v>
      </c>
      <c r="Y55" s="1073">
        <f>X55*100/X$162</f>
        <v>1.0938605254905965E-2</v>
      </c>
    </row>
    <row r="56" spans="1:25" x14ac:dyDescent="0.2">
      <c r="A56" s="689" t="s">
        <v>33</v>
      </c>
      <c r="B56" s="704">
        <v>2</v>
      </c>
      <c r="C56" s="705">
        <v>9</v>
      </c>
      <c r="D56" s="706">
        <f>SUM(B56:C56)</f>
        <v>11</v>
      </c>
      <c r="E56" s="1073">
        <f>D56*100/D$162</f>
        <v>7.6071922544951584E-2</v>
      </c>
      <c r="F56" s="659">
        <v>1</v>
      </c>
      <c r="G56" s="705">
        <v>7</v>
      </c>
      <c r="H56" s="706">
        <f>SUM(F56:G56)</f>
        <v>8</v>
      </c>
      <c r="I56" s="1073">
        <f>H56*100/H$162</f>
        <v>2.026650453463039E-2</v>
      </c>
      <c r="J56" s="659">
        <v>3</v>
      </c>
      <c r="K56" s="705">
        <v>16</v>
      </c>
      <c r="L56" s="690">
        <f>SUM(J56:K56)</f>
        <v>19</v>
      </c>
      <c r="M56" s="1073">
        <f>L56*100/L$162</f>
        <v>3.522824192531613E-2</v>
      </c>
      <c r="N56" s="701">
        <v>2</v>
      </c>
      <c r="O56" s="702">
        <v>11</v>
      </c>
      <c r="P56" s="687">
        <f>SUM(N56:O56)</f>
        <v>13</v>
      </c>
      <c r="Q56" s="1073">
        <f>P56*100/P$162</f>
        <v>1.3989325068870524E-2</v>
      </c>
      <c r="R56" s="701">
        <v>3</v>
      </c>
      <c r="S56" s="702">
        <v>12</v>
      </c>
      <c r="T56" s="687">
        <f>SUM(R56:S56)</f>
        <v>15</v>
      </c>
      <c r="U56" s="1073">
        <f>T56*100/T$162</f>
        <v>1.177431002543251E-2</v>
      </c>
      <c r="V56" s="688">
        <f>SUM(R56,N56,J56)</f>
        <v>8</v>
      </c>
      <c r="W56" s="688">
        <f>SUM(S56,O56,K56)</f>
        <v>39</v>
      </c>
      <c r="X56" s="691">
        <f>SUM(V56:W56)</f>
        <v>47</v>
      </c>
      <c r="Y56" s="1073">
        <f>X56*100/X$162</f>
        <v>1.7137148232686011E-2</v>
      </c>
    </row>
    <row r="57" spans="1:25" x14ac:dyDescent="0.2">
      <c r="A57" s="689" t="s">
        <v>204</v>
      </c>
      <c r="B57" s="704" t="s">
        <v>117</v>
      </c>
      <c r="C57" s="705" t="s">
        <v>117</v>
      </c>
      <c r="D57" s="706">
        <f>SUM(B57:C57)</f>
        <v>0</v>
      </c>
      <c r="E57" s="1073">
        <f>D57*100/D$162</f>
        <v>0</v>
      </c>
      <c r="F57" s="659" t="s">
        <v>117</v>
      </c>
      <c r="G57" s="705">
        <v>1</v>
      </c>
      <c r="H57" s="706">
        <f>SUM(F57:G57)</f>
        <v>1</v>
      </c>
      <c r="I57" s="1073">
        <f>H57*100/H$162</f>
        <v>2.5333130668287987E-3</v>
      </c>
      <c r="J57" s="659" t="s">
        <v>117</v>
      </c>
      <c r="K57" s="705">
        <v>1</v>
      </c>
      <c r="L57" s="690">
        <f>SUM(J57:K57)</f>
        <v>1</v>
      </c>
      <c r="M57" s="1073">
        <f>L57*100/L$162</f>
        <v>1.8541179960692698E-3</v>
      </c>
      <c r="N57" s="701">
        <v>0</v>
      </c>
      <c r="O57" s="702">
        <v>2</v>
      </c>
      <c r="P57" s="687">
        <f>SUM(N57:O57)</f>
        <v>2</v>
      </c>
      <c r="Q57" s="1073">
        <f>P57*100/P$162</f>
        <v>2.1522038567493114E-3</v>
      </c>
      <c r="R57" s="701" t="s">
        <v>117</v>
      </c>
      <c r="S57" s="702">
        <v>2</v>
      </c>
      <c r="T57" s="687">
        <f>SUM(R57:S57)</f>
        <v>2</v>
      </c>
      <c r="U57" s="1073">
        <f>T57*100/T$162</f>
        <v>1.5699080033910013E-3</v>
      </c>
      <c r="V57" s="688">
        <f>SUM(R57,N57,J57)</f>
        <v>0</v>
      </c>
      <c r="W57" s="688">
        <f>SUM(S57,O57,K57)</f>
        <v>5</v>
      </c>
      <c r="X57" s="691">
        <f>SUM(V57:W57)</f>
        <v>5</v>
      </c>
      <c r="Y57" s="1073">
        <f>X57*100/X$162</f>
        <v>1.8231008758176608E-3</v>
      </c>
    </row>
    <row r="58" spans="1:25" x14ac:dyDescent="0.2">
      <c r="A58" s="689" t="s">
        <v>205</v>
      </c>
      <c r="B58" s="704" t="s">
        <v>117</v>
      </c>
      <c r="C58" s="705">
        <v>1</v>
      </c>
      <c r="D58" s="706">
        <f>SUM(B58:C58)</f>
        <v>1</v>
      </c>
      <c r="E58" s="1073">
        <f>D58*100/D$162</f>
        <v>6.9156293222683261E-3</v>
      </c>
      <c r="F58" s="659">
        <v>4</v>
      </c>
      <c r="G58" s="705" t="s">
        <v>117</v>
      </c>
      <c r="H58" s="706">
        <f>SUM(F58:G58)</f>
        <v>4</v>
      </c>
      <c r="I58" s="1073">
        <f>H58*100/H$162</f>
        <v>1.0133252267315195E-2</v>
      </c>
      <c r="J58" s="659">
        <v>4</v>
      </c>
      <c r="K58" s="705">
        <v>1</v>
      </c>
      <c r="L58" s="690">
        <f>SUM(J58:K58)</f>
        <v>5</v>
      </c>
      <c r="M58" s="1073">
        <f>L58*100/L$162</f>
        <v>9.2705899803463485E-3</v>
      </c>
      <c r="N58" s="701">
        <v>2</v>
      </c>
      <c r="O58" s="702">
        <v>0</v>
      </c>
      <c r="P58" s="687">
        <f>SUM(N58:O58)</f>
        <v>2</v>
      </c>
      <c r="Q58" s="1073">
        <f>P58*100/P$162</f>
        <v>2.1522038567493114E-3</v>
      </c>
      <c r="R58" s="701">
        <v>2</v>
      </c>
      <c r="S58" s="702" t="s">
        <v>117</v>
      </c>
      <c r="T58" s="687">
        <f>SUM(R58:S58)</f>
        <v>2</v>
      </c>
      <c r="U58" s="1073">
        <f>T58*100/T$162</f>
        <v>1.5699080033910013E-3</v>
      </c>
      <c r="V58" s="688">
        <f>SUM(R58,N58,J58)</f>
        <v>8</v>
      </c>
      <c r="W58" s="688">
        <f>SUM(S58,O58,K58)</f>
        <v>1</v>
      </c>
      <c r="X58" s="691">
        <f>SUM(V58:W58)</f>
        <v>9</v>
      </c>
      <c r="Y58" s="1073">
        <f>X58*100/X$162</f>
        <v>3.2815815764717891E-3</v>
      </c>
    </row>
    <row r="59" spans="1:25" x14ac:dyDescent="0.2">
      <c r="A59" s="689" t="s">
        <v>144</v>
      </c>
      <c r="B59" s="704">
        <v>1</v>
      </c>
      <c r="C59" s="705">
        <v>2</v>
      </c>
      <c r="D59" s="706">
        <f>SUM(B59:C59)</f>
        <v>3</v>
      </c>
      <c r="E59" s="1073">
        <f>D59*100/D$162</f>
        <v>2.0746887966804978E-2</v>
      </c>
      <c r="F59" s="659">
        <v>2</v>
      </c>
      <c r="G59" s="705">
        <v>6</v>
      </c>
      <c r="H59" s="706">
        <f>SUM(F59:G59)</f>
        <v>8</v>
      </c>
      <c r="I59" s="1073">
        <f>H59*100/H$162</f>
        <v>2.026650453463039E-2</v>
      </c>
      <c r="J59" s="659">
        <v>3</v>
      </c>
      <c r="K59" s="705">
        <v>8</v>
      </c>
      <c r="L59" s="690">
        <f>SUM(J59:K59)</f>
        <v>11</v>
      </c>
      <c r="M59" s="1073">
        <f>L59*100/L$162</f>
        <v>2.0395297956761968E-2</v>
      </c>
      <c r="N59" s="701">
        <v>2</v>
      </c>
      <c r="O59" s="659">
        <v>2</v>
      </c>
      <c r="P59" s="687">
        <f>SUM(N59:O59)</f>
        <v>4</v>
      </c>
      <c r="Q59" s="1073">
        <f>P59*100/P$162</f>
        <v>4.3044077134986227E-3</v>
      </c>
      <c r="R59" s="701">
        <v>1</v>
      </c>
      <c r="S59" s="702">
        <v>3</v>
      </c>
      <c r="T59" s="687">
        <f>SUM(R59:S59)</f>
        <v>4</v>
      </c>
      <c r="U59" s="1073">
        <f>T59*100/T$162</f>
        <v>3.1398160067820026E-3</v>
      </c>
      <c r="V59" s="688">
        <f>SUM(R59,N59,J59)</f>
        <v>6</v>
      </c>
      <c r="W59" s="688">
        <f>SUM(S59,O59,K59)</f>
        <v>13</v>
      </c>
      <c r="X59" s="691">
        <f>SUM(V59:W59)</f>
        <v>19</v>
      </c>
      <c r="Y59" s="1073">
        <f>X59*100/X$162</f>
        <v>6.9277833281071108E-3</v>
      </c>
    </row>
    <row r="60" spans="1:25" x14ac:dyDescent="0.2">
      <c r="A60" s="689" t="s">
        <v>34</v>
      </c>
      <c r="B60" s="704" t="s">
        <v>117</v>
      </c>
      <c r="C60" s="705" t="s">
        <v>117</v>
      </c>
      <c r="D60" s="706">
        <f>SUM(B60:C60)</f>
        <v>0</v>
      </c>
      <c r="E60" s="1073">
        <f>D60*100/D$162</f>
        <v>0</v>
      </c>
      <c r="F60" s="659">
        <v>1</v>
      </c>
      <c r="G60" s="705">
        <v>5</v>
      </c>
      <c r="H60" s="706">
        <f>SUM(F60:G60)</f>
        <v>6</v>
      </c>
      <c r="I60" s="1073">
        <f>H60*100/H$162</f>
        <v>1.5199878400972791E-2</v>
      </c>
      <c r="J60" s="659">
        <v>1</v>
      </c>
      <c r="K60" s="705">
        <v>5</v>
      </c>
      <c r="L60" s="690">
        <f>SUM(J60:K60)</f>
        <v>6</v>
      </c>
      <c r="M60" s="1073">
        <f>L60*100/L$162</f>
        <v>1.112470797641562E-2</v>
      </c>
      <c r="N60" s="701">
        <v>1</v>
      </c>
      <c r="O60" s="702">
        <v>6</v>
      </c>
      <c r="P60" s="687">
        <f>SUM(N60:O60)</f>
        <v>7</v>
      </c>
      <c r="Q60" s="1073">
        <f>P60*100/P$162</f>
        <v>7.5327134986225893E-3</v>
      </c>
      <c r="R60" s="701">
        <v>3</v>
      </c>
      <c r="S60" s="702">
        <v>3</v>
      </c>
      <c r="T60" s="687">
        <f>SUM(R60:S60)</f>
        <v>6</v>
      </c>
      <c r="U60" s="1073">
        <f>T60*100/T$162</f>
        <v>4.7097240101730041E-3</v>
      </c>
      <c r="V60" s="688">
        <f>SUM(R60,N60,J60)</f>
        <v>5</v>
      </c>
      <c r="W60" s="688">
        <f>SUM(S60,O60,K60)</f>
        <v>14</v>
      </c>
      <c r="X60" s="691">
        <f>SUM(V60:W60)</f>
        <v>19</v>
      </c>
      <c r="Y60" s="1073">
        <f>X60*100/X$162</f>
        <v>6.9277833281071108E-3</v>
      </c>
    </row>
    <row r="61" spans="1:25" x14ac:dyDescent="0.2">
      <c r="A61" s="689" t="s">
        <v>206</v>
      </c>
      <c r="B61" s="704">
        <v>1</v>
      </c>
      <c r="C61" s="705">
        <v>1</v>
      </c>
      <c r="D61" s="706">
        <f>SUM(B61:C61)</f>
        <v>2</v>
      </c>
      <c r="E61" s="1073">
        <f>D61*100/D$162</f>
        <v>1.3831258644536652E-2</v>
      </c>
      <c r="F61" s="659">
        <v>1</v>
      </c>
      <c r="G61" s="705">
        <v>7</v>
      </c>
      <c r="H61" s="706">
        <f>SUM(F61:G61)</f>
        <v>8</v>
      </c>
      <c r="I61" s="1073">
        <f>H61*100/H$162</f>
        <v>2.026650453463039E-2</v>
      </c>
      <c r="J61" s="659">
        <v>2</v>
      </c>
      <c r="K61" s="705">
        <v>8</v>
      </c>
      <c r="L61" s="690">
        <f>SUM(J61:K61)</f>
        <v>10</v>
      </c>
      <c r="M61" s="1073">
        <f>L61*100/L$162</f>
        <v>1.8541179960692697E-2</v>
      </c>
      <c r="N61" s="701">
        <v>3</v>
      </c>
      <c r="O61" s="702" t="s">
        <v>117</v>
      </c>
      <c r="P61" s="687">
        <f>SUM(N61:O61)</f>
        <v>3</v>
      </c>
      <c r="Q61" s="1073">
        <f>P61*100/P$162</f>
        <v>3.228305785123967E-3</v>
      </c>
      <c r="R61" s="701">
        <v>5</v>
      </c>
      <c r="S61" s="702">
        <v>3</v>
      </c>
      <c r="T61" s="687">
        <f>SUM(R61:S61)</f>
        <v>8</v>
      </c>
      <c r="U61" s="1073">
        <f>T61*100/T$162</f>
        <v>6.2796320135640052E-3</v>
      </c>
      <c r="V61" s="688">
        <f>SUM(R61,N61,J61)</f>
        <v>10</v>
      </c>
      <c r="W61" s="688">
        <f>SUM(S61,O61,K61)</f>
        <v>11</v>
      </c>
      <c r="X61" s="691">
        <f>SUM(V61:W61)</f>
        <v>21</v>
      </c>
      <c r="Y61" s="1073">
        <f>X61*100/X$162</f>
        <v>7.6570236784341749E-3</v>
      </c>
    </row>
    <row r="62" spans="1:25" x14ac:dyDescent="0.2">
      <c r="A62" s="689" t="s">
        <v>35</v>
      </c>
      <c r="B62" s="704">
        <v>139</v>
      </c>
      <c r="C62" s="705">
        <v>343</v>
      </c>
      <c r="D62" s="706">
        <f>SUM(B62:C62)</f>
        <v>482</v>
      </c>
      <c r="E62" s="1073">
        <f>D62*100/D$162</f>
        <v>3.3333333333333335</v>
      </c>
      <c r="F62" s="659">
        <v>290</v>
      </c>
      <c r="G62" s="705">
        <v>829</v>
      </c>
      <c r="H62" s="706">
        <f>SUM(F62:G62)</f>
        <v>1119</v>
      </c>
      <c r="I62" s="1073">
        <f>H62*100/H$162</f>
        <v>2.8347773217814258</v>
      </c>
      <c r="J62" s="659">
        <v>429</v>
      </c>
      <c r="K62" s="705">
        <v>1172</v>
      </c>
      <c r="L62" s="690">
        <f>SUM(J62:K62)</f>
        <v>1601</v>
      </c>
      <c r="M62" s="1073">
        <f>L62*100/L$162</f>
        <v>2.9684429117069011</v>
      </c>
      <c r="N62" s="701">
        <v>593</v>
      </c>
      <c r="O62" s="702">
        <v>1743</v>
      </c>
      <c r="P62" s="687">
        <f>SUM(N62:O62)</f>
        <v>2336</v>
      </c>
      <c r="Q62" s="1073">
        <f>P62*100/P$162</f>
        <v>2.5137741046831956</v>
      </c>
      <c r="R62" s="701">
        <v>846</v>
      </c>
      <c r="S62" s="702">
        <v>3169</v>
      </c>
      <c r="T62" s="687">
        <f>SUM(R62:S62)</f>
        <v>4015</v>
      </c>
      <c r="U62" s="1073">
        <f>T62*100/T$162</f>
        <v>3.1515903168074351</v>
      </c>
      <c r="V62" s="688">
        <f>SUM(R62,N62,J62)</f>
        <v>1868</v>
      </c>
      <c r="W62" s="688">
        <f>SUM(S62,O62,K62)</f>
        <v>6084</v>
      </c>
      <c r="X62" s="691">
        <f>SUM(V62:W62)</f>
        <v>7952</v>
      </c>
      <c r="Y62" s="1073">
        <f>X62*100/X$162</f>
        <v>2.8994596329004074</v>
      </c>
    </row>
    <row r="63" spans="1:25" x14ac:dyDescent="0.2">
      <c r="A63" s="689" t="s">
        <v>36</v>
      </c>
      <c r="B63" s="704">
        <v>15</v>
      </c>
      <c r="C63" s="705">
        <v>6</v>
      </c>
      <c r="D63" s="706">
        <f>SUM(B63:C63)</f>
        <v>21</v>
      </c>
      <c r="E63" s="1073">
        <f>D63*100/D$162</f>
        <v>0.14522821576763487</v>
      </c>
      <c r="F63" s="659">
        <v>42</v>
      </c>
      <c r="G63" s="705">
        <v>19</v>
      </c>
      <c r="H63" s="706">
        <f>SUM(F63:G63)</f>
        <v>61</v>
      </c>
      <c r="I63" s="1073">
        <f>H63*100/H$162</f>
        <v>0.15453209707655671</v>
      </c>
      <c r="J63" s="659">
        <v>57</v>
      </c>
      <c r="K63" s="705">
        <v>25</v>
      </c>
      <c r="L63" s="690">
        <f>SUM(J63:K63)</f>
        <v>82</v>
      </c>
      <c r="M63" s="1073">
        <f>L63*100/L$162</f>
        <v>0.15203767567768012</v>
      </c>
      <c r="N63" s="701">
        <v>68</v>
      </c>
      <c r="O63" s="702">
        <v>38</v>
      </c>
      <c r="P63" s="687">
        <f>SUM(N63:O63)</f>
        <v>106</v>
      </c>
      <c r="Q63" s="1073">
        <f>P63*100/P$162</f>
        <v>0.1140668044077135</v>
      </c>
      <c r="R63" s="701">
        <v>80</v>
      </c>
      <c r="S63" s="702">
        <v>54</v>
      </c>
      <c r="T63" s="687">
        <f>SUM(R63:S63)</f>
        <v>134</v>
      </c>
      <c r="U63" s="1073">
        <f>T63*100/T$162</f>
        <v>0.10518383622719708</v>
      </c>
      <c r="V63" s="688">
        <f>SUM(R63,N63,J63)</f>
        <v>205</v>
      </c>
      <c r="W63" s="688">
        <f>SUM(S63,O63,K63)</f>
        <v>117</v>
      </c>
      <c r="X63" s="691">
        <f>SUM(V63:W63)</f>
        <v>322</v>
      </c>
      <c r="Y63" s="1073">
        <f>X63*100/X$162</f>
        <v>0.11740769640265736</v>
      </c>
    </row>
    <row r="64" spans="1:25" x14ac:dyDescent="0.2">
      <c r="A64" s="689" t="s">
        <v>37</v>
      </c>
      <c r="B64" s="704">
        <v>24</v>
      </c>
      <c r="C64" s="705">
        <v>57</v>
      </c>
      <c r="D64" s="706">
        <f>SUM(B64:C64)</f>
        <v>81</v>
      </c>
      <c r="E64" s="1073">
        <f>D64*100/D$162</f>
        <v>0.56016597510373445</v>
      </c>
      <c r="F64" s="659">
        <v>76</v>
      </c>
      <c r="G64" s="705">
        <v>178</v>
      </c>
      <c r="H64" s="706">
        <f>SUM(F64:G64)</f>
        <v>254</v>
      </c>
      <c r="I64" s="1073">
        <f>H64*100/H$162</f>
        <v>0.64346151897451487</v>
      </c>
      <c r="J64" s="659">
        <v>100</v>
      </c>
      <c r="K64" s="705">
        <v>235</v>
      </c>
      <c r="L64" s="690">
        <f>SUM(J64:K64)</f>
        <v>335</v>
      </c>
      <c r="M64" s="1073">
        <f>L64*100/L$162</f>
        <v>0.62112952868320537</v>
      </c>
      <c r="N64" s="701">
        <v>194</v>
      </c>
      <c r="O64" s="702">
        <v>432</v>
      </c>
      <c r="P64" s="687">
        <f>SUM(N64:O64)</f>
        <v>626</v>
      </c>
      <c r="Q64" s="1073">
        <f>P64*100/P$162</f>
        <v>0.67363980716253447</v>
      </c>
      <c r="R64" s="701">
        <v>167</v>
      </c>
      <c r="S64" s="702">
        <v>606</v>
      </c>
      <c r="T64" s="687">
        <f>SUM(R64:S64)</f>
        <v>773</v>
      </c>
      <c r="U64" s="1073">
        <f>T64*100/T$162</f>
        <v>0.60676944331062199</v>
      </c>
      <c r="V64" s="688">
        <f>SUM(R64,N64,J64)</f>
        <v>461</v>
      </c>
      <c r="W64" s="688">
        <f>SUM(S64,O64,K64)</f>
        <v>1273</v>
      </c>
      <c r="X64" s="691">
        <f>SUM(V64:W64)</f>
        <v>1734</v>
      </c>
      <c r="Y64" s="1073">
        <f>X64*100/X$162</f>
        <v>0.63225138373356471</v>
      </c>
    </row>
    <row r="65" spans="1:25" x14ac:dyDescent="0.2">
      <c r="A65" s="689" t="s">
        <v>38</v>
      </c>
      <c r="B65" s="704">
        <v>18</v>
      </c>
      <c r="C65" s="705">
        <v>44</v>
      </c>
      <c r="D65" s="706">
        <f>SUM(B65:C65)</f>
        <v>62</v>
      </c>
      <c r="E65" s="1073">
        <f>D65*100/D$162</f>
        <v>0.42876901798063621</v>
      </c>
      <c r="F65" s="659">
        <v>43</v>
      </c>
      <c r="G65" s="705">
        <v>100</v>
      </c>
      <c r="H65" s="706">
        <f>SUM(F65:G65)</f>
        <v>143</v>
      </c>
      <c r="I65" s="1073">
        <f>H65*100/H$162</f>
        <v>0.36226376855651821</v>
      </c>
      <c r="J65" s="659">
        <v>61</v>
      </c>
      <c r="K65" s="705">
        <v>144</v>
      </c>
      <c r="L65" s="690">
        <f>SUM(J65:K65)</f>
        <v>205</v>
      </c>
      <c r="M65" s="1073">
        <f>L65*100/L$162</f>
        <v>0.38009418919420029</v>
      </c>
      <c r="N65" s="701">
        <v>77</v>
      </c>
      <c r="O65" s="702">
        <v>146</v>
      </c>
      <c r="P65" s="687">
        <f>SUM(N65:O65)</f>
        <v>223</v>
      </c>
      <c r="Q65" s="1073">
        <f>P65*100/P$162</f>
        <v>0.23997073002754821</v>
      </c>
      <c r="R65" s="701">
        <v>82</v>
      </c>
      <c r="S65" s="702">
        <v>168</v>
      </c>
      <c r="T65" s="687">
        <f>SUM(R65:S65)</f>
        <v>250</v>
      </c>
      <c r="U65" s="1073">
        <f>T65*100/T$162</f>
        <v>0.19623850042387517</v>
      </c>
      <c r="V65" s="688">
        <f>SUM(R65,N65,J65)</f>
        <v>220</v>
      </c>
      <c r="W65" s="688">
        <f>SUM(S65,O65,K65)</f>
        <v>458</v>
      </c>
      <c r="X65" s="691">
        <f>SUM(V65:W65)</f>
        <v>678</v>
      </c>
      <c r="Y65" s="1073">
        <f>X65*100/X$162</f>
        <v>0.24721247876087479</v>
      </c>
    </row>
    <row r="66" spans="1:25" x14ac:dyDescent="0.2">
      <c r="A66" s="689" t="s">
        <v>39</v>
      </c>
      <c r="B66" s="704">
        <v>19</v>
      </c>
      <c r="C66" s="705">
        <v>28</v>
      </c>
      <c r="D66" s="706">
        <f>SUM(B66:C66)</f>
        <v>47</v>
      </c>
      <c r="E66" s="1073">
        <f>D66*100/D$162</f>
        <v>0.32503457814661135</v>
      </c>
      <c r="F66" s="659">
        <v>36</v>
      </c>
      <c r="G66" s="705">
        <v>63</v>
      </c>
      <c r="H66" s="706">
        <f>SUM(F66:G66)</f>
        <v>99</v>
      </c>
      <c r="I66" s="1073">
        <f>H66*100/H$162</f>
        <v>0.2507979936160511</v>
      </c>
      <c r="J66" s="659">
        <v>55</v>
      </c>
      <c r="K66" s="705">
        <v>91</v>
      </c>
      <c r="L66" s="690">
        <f>SUM(J66:K66)</f>
        <v>146</v>
      </c>
      <c r="M66" s="1073">
        <f>L66*100/L$162</f>
        <v>0.27070122742611341</v>
      </c>
      <c r="N66" s="701">
        <v>39</v>
      </c>
      <c r="O66" s="702">
        <v>80</v>
      </c>
      <c r="P66" s="687">
        <f>SUM(N66:O66)</f>
        <v>119</v>
      </c>
      <c r="Q66" s="1073">
        <f>P66*100/P$162</f>
        <v>0.12805612947658401</v>
      </c>
      <c r="R66" s="701">
        <v>46</v>
      </c>
      <c r="S66" s="702">
        <v>80</v>
      </c>
      <c r="T66" s="687">
        <f>SUM(R66:S66)</f>
        <v>126</v>
      </c>
      <c r="U66" s="1073">
        <f>T66*100/T$162</f>
        <v>9.8904204213633079E-2</v>
      </c>
      <c r="V66" s="688">
        <f>SUM(R66,N66,J66)</f>
        <v>140</v>
      </c>
      <c r="W66" s="688">
        <f>SUM(S66,O66,K66)</f>
        <v>251</v>
      </c>
      <c r="X66" s="691">
        <f>SUM(V66:W66)</f>
        <v>391</v>
      </c>
      <c r="Y66" s="1073">
        <f>X66*100/X$162</f>
        <v>0.14256648848894107</v>
      </c>
    </row>
    <row r="67" spans="1:25" x14ac:dyDescent="0.2">
      <c r="A67" s="689" t="s">
        <v>40</v>
      </c>
      <c r="B67" s="704">
        <v>1</v>
      </c>
      <c r="C67" s="705">
        <v>4</v>
      </c>
      <c r="D67" s="706">
        <f>SUM(B67:C67)</f>
        <v>5</v>
      </c>
      <c r="E67" s="1073">
        <f>D67*100/D$162</f>
        <v>3.4578146611341634E-2</v>
      </c>
      <c r="F67" s="659">
        <v>4</v>
      </c>
      <c r="G67" s="705">
        <v>4</v>
      </c>
      <c r="H67" s="706">
        <f>SUM(F67:G67)</f>
        <v>8</v>
      </c>
      <c r="I67" s="1073">
        <f>H67*100/H$162</f>
        <v>2.026650453463039E-2</v>
      </c>
      <c r="J67" s="659">
        <v>5</v>
      </c>
      <c r="K67" s="705">
        <v>8</v>
      </c>
      <c r="L67" s="690">
        <f>SUM(J67:K67)</f>
        <v>13</v>
      </c>
      <c r="M67" s="1073">
        <f>L67*100/L$162</f>
        <v>2.4103533948900507E-2</v>
      </c>
      <c r="N67" s="701">
        <v>6</v>
      </c>
      <c r="O67" s="702">
        <v>4</v>
      </c>
      <c r="P67" s="687">
        <f>SUM(N67:O67)</f>
        <v>10</v>
      </c>
      <c r="Q67" s="1073">
        <f>P67*100/P$162</f>
        <v>1.0761019283746556E-2</v>
      </c>
      <c r="R67" s="701">
        <v>1</v>
      </c>
      <c r="S67" s="702">
        <v>6</v>
      </c>
      <c r="T67" s="687">
        <f>SUM(R67:S67)</f>
        <v>7</v>
      </c>
      <c r="U67" s="1073">
        <f>T67*100/T$162</f>
        <v>5.4946780118685047E-3</v>
      </c>
      <c r="V67" s="688">
        <f>SUM(R67,N67,J67)</f>
        <v>12</v>
      </c>
      <c r="W67" s="688">
        <f>SUM(S67,O67,K67)</f>
        <v>18</v>
      </c>
      <c r="X67" s="691">
        <f>SUM(V67:W67)</f>
        <v>30</v>
      </c>
      <c r="Y67" s="1073">
        <f>X67*100/X$162</f>
        <v>1.0938605254905965E-2</v>
      </c>
    </row>
    <row r="68" spans="1:25" x14ac:dyDescent="0.2">
      <c r="A68" s="689" t="s">
        <v>41</v>
      </c>
      <c r="B68" s="704">
        <v>65</v>
      </c>
      <c r="C68" s="705">
        <v>96</v>
      </c>
      <c r="D68" s="706">
        <f>SUM(B68:C68)</f>
        <v>161</v>
      </c>
      <c r="E68" s="1073">
        <f>D68*100/D$162</f>
        <v>1.1134163208852006</v>
      </c>
      <c r="F68" s="659">
        <v>140</v>
      </c>
      <c r="G68" s="705">
        <v>162</v>
      </c>
      <c r="H68" s="706">
        <f>SUM(F68:G68)</f>
        <v>302</v>
      </c>
      <c r="I68" s="1073">
        <f>H68*100/H$162</f>
        <v>0.76506054618229724</v>
      </c>
      <c r="J68" s="659">
        <v>205</v>
      </c>
      <c r="K68" s="705">
        <v>258</v>
      </c>
      <c r="L68" s="690">
        <f>SUM(J68:K68)</f>
        <v>463</v>
      </c>
      <c r="M68" s="1073">
        <f>L68*100/L$162</f>
        <v>0.85845663218007195</v>
      </c>
      <c r="N68" s="701">
        <v>242</v>
      </c>
      <c r="O68" s="702">
        <v>320</v>
      </c>
      <c r="P68" s="687">
        <f>SUM(N68:O68)</f>
        <v>562</v>
      </c>
      <c r="Q68" s="1073">
        <f>P68*100/P$162</f>
        <v>0.60476928374655647</v>
      </c>
      <c r="R68" s="701">
        <v>201</v>
      </c>
      <c r="S68" s="702">
        <v>270</v>
      </c>
      <c r="T68" s="687">
        <f>SUM(R68:S68)</f>
        <v>471</v>
      </c>
      <c r="U68" s="1073">
        <f>T68*100/T$162</f>
        <v>0.36971333479858082</v>
      </c>
      <c r="V68" s="688">
        <f>SUM(R68,N68,J68)</f>
        <v>648</v>
      </c>
      <c r="W68" s="688">
        <f>SUM(S68,O68,K68)</f>
        <v>848</v>
      </c>
      <c r="X68" s="691">
        <f>SUM(V68:W68)</f>
        <v>1496</v>
      </c>
      <c r="Y68" s="1073">
        <f>X68*100/X$162</f>
        <v>0.54547178204464408</v>
      </c>
    </row>
    <row r="69" spans="1:25" x14ac:dyDescent="0.2">
      <c r="A69" s="689" t="s">
        <v>42</v>
      </c>
      <c r="B69" s="704" t="s">
        <v>117</v>
      </c>
      <c r="C69" s="705">
        <v>14</v>
      </c>
      <c r="D69" s="706">
        <f>SUM(B69:C69)</f>
        <v>14</v>
      </c>
      <c r="E69" s="1073">
        <f>D69*100/D$162</f>
        <v>9.6818810511756573E-2</v>
      </c>
      <c r="F69" s="659">
        <v>12</v>
      </c>
      <c r="G69" s="705">
        <v>34</v>
      </c>
      <c r="H69" s="706">
        <f>SUM(F69:G69)</f>
        <v>46</v>
      </c>
      <c r="I69" s="1073">
        <f>H69*100/H$162</f>
        <v>0.11653240107412474</v>
      </c>
      <c r="J69" s="659">
        <v>12</v>
      </c>
      <c r="K69" s="705">
        <v>48</v>
      </c>
      <c r="L69" s="690">
        <f>SUM(J69:K69)</f>
        <v>60</v>
      </c>
      <c r="M69" s="1073">
        <f>L69*100/L$162</f>
        <v>0.1112470797641562</v>
      </c>
      <c r="N69" s="701">
        <v>19</v>
      </c>
      <c r="O69" s="702">
        <v>58</v>
      </c>
      <c r="P69" s="687">
        <f>SUM(N69:O69)</f>
        <v>77</v>
      </c>
      <c r="Q69" s="1073">
        <f>P69*100/P$162</f>
        <v>8.2859848484848481E-2</v>
      </c>
      <c r="R69" s="701">
        <v>24</v>
      </c>
      <c r="S69" s="702">
        <v>76</v>
      </c>
      <c r="T69" s="687">
        <f>SUM(R69:S69)</f>
        <v>100</v>
      </c>
      <c r="U69" s="1073">
        <f>T69*100/T$162</f>
        <v>7.8495400169550061E-2</v>
      </c>
      <c r="V69" s="688">
        <f>SUM(R69,N69,J69)</f>
        <v>55</v>
      </c>
      <c r="W69" s="688">
        <f>SUM(S69,O69,K69)</f>
        <v>182</v>
      </c>
      <c r="X69" s="691">
        <f>SUM(V69:W69)</f>
        <v>237</v>
      </c>
      <c r="Y69" s="1073">
        <f>X69*100/X$162</f>
        <v>8.6414981513757122E-2</v>
      </c>
    </row>
    <row r="70" spans="1:25" x14ac:dyDescent="0.2">
      <c r="A70" s="689" t="s">
        <v>43</v>
      </c>
      <c r="B70" s="704">
        <v>3</v>
      </c>
      <c r="C70" s="705">
        <v>21</v>
      </c>
      <c r="D70" s="706">
        <f>SUM(B70:C70)</f>
        <v>24</v>
      </c>
      <c r="E70" s="1073">
        <f>D70*100/D$162</f>
        <v>0.16597510373443983</v>
      </c>
      <c r="F70" s="659">
        <v>4</v>
      </c>
      <c r="G70" s="705">
        <v>44</v>
      </c>
      <c r="H70" s="706">
        <f>SUM(F70:G70)</f>
        <v>48</v>
      </c>
      <c r="I70" s="1073">
        <f>H70*100/H$162</f>
        <v>0.12159902720778233</v>
      </c>
      <c r="J70" s="659">
        <v>7</v>
      </c>
      <c r="K70" s="705">
        <v>65</v>
      </c>
      <c r="L70" s="690">
        <f>SUM(J70:K70)</f>
        <v>72</v>
      </c>
      <c r="M70" s="1073">
        <f>L70*100/L$162</f>
        <v>0.13349649571698743</v>
      </c>
      <c r="N70" s="701">
        <v>18</v>
      </c>
      <c r="O70" s="702">
        <v>95</v>
      </c>
      <c r="P70" s="687">
        <f>SUM(N70:O70)</f>
        <v>113</v>
      </c>
      <c r="Q70" s="1073">
        <f>P70*100/P$162</f>
        <v>0.12159951790633609</v>
      </c>
      <c r="R70" s="701">
        <v>23</v>
      </c>
      <c r="S70" s="702">
        <v>112</v>
      </c>
      <c r="T70" s="687">
        <f>SUM(R70:S70)</f>
        <v>135</v>
      </c>
      <c r="U70" s="1073">
        <f>T70*100/T$162</f>
        <v>0.10596879022889259</v>
      </c>
      <c r="V70" s="688">
        <f>SUM(R70,N70,J70)</f>
        <v>48</v>
      </c>
      <c r="W70" s="688">
        <f>SUM(S70,O70,K70)</f>
        <v>272</v>
      </c>
      <c r="X70" s="691">
        <f>SUM(V70:W70)</f>
        <v>320</v>
      </c>
      <c r="Y70" s="1073">
        <f>X70*100/X$162</f>
        <v>0.11667845605233029</v>
      </c>
    </row>
    <row r="71" spans="1:25" x14ac:dyDescent="0.2">
      <c r="A71" s="689" t="s">
        <v>109</v>
      </c>
      <c r="B71" s="704">
        <v>2</v>
      </c>
      <c r="C71" s="705">
        <v>1</v>
      </c>
      <c r="D71" s="706">
        <f>SUM(B71:C71)</f>
        <v>3</v>
      </c>
      <c r="E71" s="1073">
        <f>D71*100/D$162</f>
        <v>2.0746887966804978E-2</v>
      </c>
      <c r="F71" s="659">
        <v>4</v>
      </c>
      <c r="G71" s="705">
        <v>2</v>
      </c>
      <c r="H71" s="706">
        <f>SUM(F71:G71)</f>
        <v>6</v>
      </c>
      <c r="I71" s="1073">
        <f>H71*100/H$162</f>
        <v>1.5199878400972791E-2</v>
      </c>
      <c r="J71" s="659">
        <v>6</v>
      </c>
      <c r="K71" s="705">
        <v>3</v>
      </c>
      <c r="L71" s="690">
        <f>SUM(J71:K71)</f>
        <v>9</v>
      </c>
      <c r="M71" s="1073">
        <f>L71*100/L$162</f>
        <v>1.6687061964623429E-2</v>
      </c>
      <c r="N71" s="701">
        <v>4</v>
      </c>
      <c r="O71" s="702">
        <v>4</v>
      </c>
      <c r="P71" s="687">
        <f>SUM(N71:O71)</f>
        <v>8</v>
      </c>
      <c r="Q71" s="1073">
        <f>P71*100/P$162</f>
        <v>8.6088154269972454E-3</v>
      </c>
      <c r="R71" s="701">
        <v>4</v>
      </c>
      <c r="S71" s="702">
        <v>4</v>
      </c>
      <c r="T71" s="687">
        <f>SUM(R71:S71)</f>
        <v>8</v>
      </c>
      <c r="U71" s="1073">
        <f>T71*100/T$162</f>
        <v>6.2796320135640052E-3</v>
      </c>
      <c r="V71" s="688">
        <f>SUM(R71,N71,J71)</f>
        <v>14</v>
      </c>
      <c r="W71" s="688">
        <f>SUM(S71,O71,K71)</f>
        <v>11</v>
      </c>
      <c r="X71" s="691">
        <f>SUM(V71:W71)</f>
        <v>25</v>
      </c>
      <c r="Y71" s="1073">
        <f>X71*100/X$162</f>
        <v>9.1155043790883041E-3</v>
      </c>
    </row>
    <row r="72" spans="1:25" x14ac:dyDescent="0.2">
      <c r="A72" s="689" t="s">
        <v>44</v>
      </c>
      <c r="B72" s="704">
        <v>6</v>
      </c>
      <c r="C72" s="705">
        <v>32</v>
      </c>
      <c r="D72" s="706">
        <f>SUM(B72:C72)</f>
        <v>38</v>
      </c>
      <c r="E72" s="1073">
        <f>D72*100/D$162</f>
        <v>0.26279391424619641</v>
      </c>
      <c r="F72" s="659">
        <v>18</v>
      </c>
      <c r="G72" s="705">
        <v>54</v>
      </c>
      <c r="H72" s="706">
        <f>SUM(F72:G72)</f>
        <v>72</v>
      </c>
      <c r="I72" s="1073">
        <f>H72*100/H$162</f>
        <v>0.1823985408116735</v>
      </c>
      <c r="J72" s="659">
        <v>24</v>
      </c>
      <c r="K72" s="705">
        <v>86</v>
      </c>
      <c r="L72" s="690">
        <f>SUM(J72:K72)</f>
        <v>110</v>
      </c>
      <c r="M72" s="1073">
        <f>L72*100/L$162</f>
        <v>0.20395297956761968</v>
      </c>
      <c r="N72" s="701">
        <v>13</v>
      </c>
      <c r="O72" s="702">
        <v>72</v>
      </c>
      <c r="P72" s="687">
        <f>SUM(N72:O72)</f>
        <v>85</v>
      </c>
      <c r="Q72" s="1073">
        <f>P72*100/P$162</f>
        <v>9.146866391184573E-2</v>
      </c>
      <c r="R72" s="701">
        <v>20</v>
      </c>
      <c r="S72" s="702">
        <v>74</v>
      </c>
      <c r="T72" s="687">
        <f>SUM(R72:S72)</f>
        <v>94</v>
      </c>
      <c r="U72" s="1073">
        <f>T72*100/T$162</f>
        <v>7.3785676159377062E-2</v>
      </c>
      <c r="V72" s="688">
        <f>SUM(R72,N72,J72)</f>
        <v>57</v>
      </c>
      <c r="W72" s="688">
        <f>SUM(S72,O72,K72)</f>
        <v>232</v>
      </c>
      <c r="X72" s="691">
        <f>SUM(V72:W72)</f>
        <v>289</v>
      </c>
      <c r="Y72" s="1073">
        <f>X72*100/X$162</f>
        <v>0.10537523062226078</v>
      </c>
    </row>
    <row r="73" spans="1:25" x14ac:dyDescent="0.2">
      <c r="A73" s="689" t="s">
        <v>45</v>
      </c>
      <c r="B73" s="704">
        <v>16</v>
      </c>
      <c r="C73" s="705">
        <v>41</v>
      </c>
      <c r="D73" s="706">
        <f>SUM(B73:C73)</f>
        <v>57</v>
      </c>
      <c r="E73" s="1073">
        <f>D73*100/D$162</f>
        <v>0.39419087136929459</v>
      </c>
      <c r="F73" s="659">
        <v>57</v>
      </c>
      <c r="G73" s="705">
        <v>106</v>
      </c>
      <c r="H73" s="706">
        <f>SUM(F73:G73)</f>
        <v>163</v>
      </c>
      <c r="I73" s="1073">
        <f>H73*100/H$162</f>
        <v>0.41293002989309419</v>
      </c>
      <c r="J73" s="659">
        <v>73</v>
      </c>
      <c r="K73" s="705">
        <v>147</v>
      </c>
      <c r="L73" s="690">
        <f>SUM(J73:K73)</f>
        <v>220</v>
      </c>
      <c r="M73" s="1073">
        <f>L73*100/L$162</f>
        <v>0.40790595913523936</v>
      </c>
      <c r="N73" s="701">
        <v>110</v>
      </c>
      <c r="O73" s="702">
        <v>157</v>
      </c>
      <c r="P73" s="687">
        <f>SUM(N73:O73)</f>
        <v>267</v>
      </c>
      <c r="Q73" s="1073">
        <f>P73*100/P$162</f>
        <v>0.28731921487603307</v>
      </c>
      <c r="R73" s="701">
        <v>88</v>
      </c>
      <c r="S73" s="702">
        <v>162</v>
      </c>
      <c r="T73" s="687">
        <f>SUM(R73:S73)</f>
        <v>250</v>
      </c>
      <c r="U73" s="1073">
        <f>T73*100/T$162</f>
        <v>0.19623850042387517</v>
      </c>
      <c r="V73" s="688">
        <f>SUM(R73,N73,J73)</f>
        <v>271</v>
      </c>
      <c r="W73" s="688">
        <f>SUM(S73,O73,K73)</f>
        <v>466</v>
      </c>
      <c r="X73" s="691">
        <f>SUM(V73:W73)</f>
        <v>737</v>
      </c>
      <c r="Y73" s="1073">
        <f>X73*100/X$162</f>
        <v>0.26872506909552318</v>
      </c>
    </row>
    <row r="74" spans="1:25" x14ac:dyDescent="0.2">
      <c r="A74" s="689" t="s">
        <v>46</v>
      </c>
      <c r="B74" s="704" t="s">
        <v>117</v>
      </c>
      <c r="C74" s="705" t="s">
        <v>117</v>
      </c>
      <c r="D74" s="706">
        <v>0</v>
      </c>
      <c r="E74" s="1073">
        <f>D74*100/D$162</f>
        <v>0</v>
      </c>
      <c r="F74" s="659" t="s">
        <v>117</v>
      </c>
      <c r="G74" s="705" t="s">
        <v>117</v>
      </c>
      <c r="H74" s="706">
        <v>0</v>
      </c>
      <c r="I74" s="1073">
        <f>H74*100/H$162</f>
        <v>0</v>
      </c>
      <c r="J74" s="659" t="s">
        <v>117</v>
      </c>
      <c r="K74" s="705" t="s">
        <v>117</v>
      </c>
      <c r="L74" s="690">
        <v>0</v>
      </c>
      <c r="M74" s="1073">
        <f>L74*100/L$162</f>
        <v>0</v>
      </c>
      <c r="N74" s="701">
        <v>0</v>
      </c>
      <c r="O74" s="702">
        <v>11</v>
      </c>
      <c r="P74" s="687">
        <f>SUM(N74:O74)</f>
        <v>11</v>
      </c>
      <c r="Q74" s="1073">
        <f>P74*100/P$162</f>
        <v>1.1837121212121212E-2</v>
      </c>
      <c r="R74" s="701" t="s">
        <v>117</v>
      </c>
      <c r="S74" s="702" t="s">
        <v>117</v>
      </c>
      <c r="T74" s="687">
        <f>SUM(R74:S74)</f>
        <v>0</v>
      </c>
      <c r="U74" s="1073">
        <f>T74*100/T$162</f>
        <v>0</v>
      </c>
      <c r="V74" s="688">
        <f>SUM(R74,N74,J74)</f>
        <v>0</v>
      </c>
      <c r="W74" s="688">
        <f>SUM(S74,O74,K74)</f>
        <v>11</v>
      </c>
      <c r="X74" s="691">
        <f>SUM(V74:W74)</f>
        <v>11</v>
      </c>
      <c r="Y74" s="1073">
        <f>X74*100/X$162</f>
        <v>4.0108219267988533E-3</v>
      </c>
    </row>
    <row r="75" spans="1:25" x14ac:dyDescent="0.2">
      <c r="A75" s="689" t="s">
        <v>47</v>
      </c>
      <c r="B75" s="704">
        <v>88</v>
      </c>
      <c r="C75" s="705">
        <v>90</v>
      </c>
      <c r="D75" s="706">
        <f>SUM(B75:C75)</f>
        <v>178</v>
      </c>
      <c r="E75" s="1073">
        <f>D75*100/D$162</f>
        <v>1.2309820193637622</v>
      </c>
      <c r="F75" s="659">
        <v>139</v>
      </c>
      <c r="G75" s="705">
        <v>81</v>
      </c>
      <c r="H75" s="706">
        <f>SUM(F75:G75)</f>
        <v>220</v>
      </c>
      <c r="I75" s="1073">
        <f>H75*100/H$162</f>
        <v>0.55732887470233572</v>
      </c>
      <c r="J75" s="659">
        <v>227</v>
      </c>
      <c r="K75" s="705">
        <v>171</v>
      </c>
      <c r="L75" s="690">
        <f>SUM(J75:K75)</f>
        <v>398</v>
      </c>
      <c r="M75" s="1073">
        <f>L75*100/L$162</f>
        <v>0.73793896243556945</v>
      </c>
      <c r="N75" s="701">
        <v>278</v>
      </c>
      <c r="O75" s="702">
        <v>229</v>
      </c>
      <c r="P75" s="687">
        <f>SUM(N75:O75)</f>
        <v>507</v>
      </c>
      <c r="Q75" s="1073">
        <f>P75*100/P$162</f>
        <v>0.5455836776859504</v>
      </c>
      <c r="R75" s="701">
        <v>306</v>
      </c>
      <c r="S75" s="702">
        <v>212</v>
      </c>
      <c r="T75" s="687">
        <f>SUM(R75:S75)</f>
        <v>518</v>
      </c>
      <c r="U75" s="1073">
        <f>T75*100/T$162</f>
        <v>0.40660617287826933</v>
      </c>
      <c r="V75" s="688">
        <f>SUM(R75,N75,J75)</f>
        <v>811</v>
      </c>
      <c r="W75" s="688">
        <f>SUM(S75,O75,K75)</f>
        <v>612</v>
      </c>
      <c r="X75" s="691">
        <f>SUM(V75:W75)</f>
        <v>1423</v>
      </c>
      <c r="Y75" s="1073">
        <f>X75*100/X$162</f>
        <v>0.51885450925770626</v>
      </c>
    </row>
    <row r="76" spans="1:25" x14ac:dyDescent="0.2">
      <c r="A76" s="689" t="s">
        <v>48</v>
      </c>
      <c r="B76" s="704">
        <v>18</v>
      </c>
      <c r="C76" s="705">
        <v>15</v>
      </c>
      <c r="D76" s="706">
        <f>SUM(B76:C76)</f>
        <v>33</v>
      </c>
      <c r="E76" s="1073">
        <f>D76*100/D$162</f>
        <v>0.22821576763485477</v>
      </c>
      <c r="F76" s="659">
        <v>27</v>
      </c>
      <c r="G76" s="705">
        <v>21</v>
      </c>
      <c r="H76" s="706">
        <f>SUM(F76:G76)</f>
        <v>48</v>
      </c>
      <c r="I76" s="1073">
        <f>H76*100/H$162</f>
        <v>0.12159902720778233</v>
      </c>
      <c r="J76" s="659">
        <v>45</v>
      </c>
      <c r="K76" s="705">
        <v>36</v>
      </c>
      <c r="L76" s="690">
        <f>SUM(J76:K76)</f>
        <v>81</v>
      </c>
      <c r="M76" s="1073">
        <f>L76*100/L$162</f>
        <v>0.15018355768161085</v>
      </c>
      <c r="N76" s="701">
        <v>28</v>
      </c>
      <c r="O76" s="702">
        <v>41</v>
      </c>
      <c r="P76" s="687">
        <f>SUM(N76:O76)</f>
        <v>69</v>
      </c>
      <c r="Q76" s="1073">
        <f>P76*100/P$162</f>
        <v>7.4251033057851246E-2</v>
      </c>
      <c r="R76" s="701">
        <v>32</v>
      </c>
      <c r="S76" s="702">
        <v>31</v>
      </c>
      <c r="T76" s="687">
        <f>SUM(R76:S76)</f>
        <v>63</v>
      </c>
      <c r="U76" s="1073">
        <f>T76*100/T$162</f>
        <v>4.945210210681654E-2</v>
      </c>
      <c r="V76" s="688">
        <f>SUM(R76,N76,J76)</f>
        <v>105</v>
      </c>
      <c r="W76" s="688">
        <f>SUM(S76,O76,K76)</f>
        <v>108</v>
      </c>
      <c r="X76" s="691">
        <f>SUM(V76:W76)</f>
        <v>213</v>
      </c>
      <c r="Y76" s="1073">
        <f>X76*100/X$162</f>
        <v>7.7664097309832342E-2</v>
      </c>
    </row>
    <row r="77" spans="1:25" x14ac:dyDescent="0.2">
      <c r="A77" s="689" t="s">
        <v>49</v>
      </c>
      <c r="B77" s="704">
        <v>12</v>
      </c>
      <c r="C77" s="705">
        <v>11</v>
      </c>
      <c r="D77" s="706">
        <f>SUM(B77:C77)</f>
        <v>23</v>
      </c>
      <c r="E77" s="1073">
        <f>D77*100/D$162</f>
        <v>0.1590594744121715</v>
      </c>
      <c r="F77" s="659">
        <v>20</v>
      </c>
      <c r="G77" s="705">
        <v>20</v>
      </c>
      <c r="H77" s="706">
        <f>SUM(F77:G77)</f>
        <v>40</v>
      </c>
      <c r="I77" s="1073">
        <f>H77*100/H$162</f>
        <v>0.10133252267315195</v>
      </c>
      <c r="J77" s="659">
        <v>32</v>
      </c>
      <c r="K77" s="705">
        <v>31</v>
      </c>
      <c r="L77" s="690">
        <f>SUM(J77:K77)</f>
        <v>63</v>
      </c>
      <c r="M77" s="1073">
        <f>L77*100/L$162</f>
        <v>0.11680943375236399</v>
      </c>
      <c r="N77" s="701">
        <v>35</v>
      </c>
      <c r="O77" s="702">
        <v>68</v>
      </c>
      <c r="P77" s="687">
        <f>SUM(N77:O77)</f>
        <v>103</v>
      </c>
      <c r="Q77" s="1073">
        <f>P77*100/P$162</f>
        <v>0.11083849862258953</v>
      </c>
      <c r="R77" s="701">
        <v>44</v>
      </c>
      <c r="S77" s="702">
        <v>128</v>
      </c>
      <c r="T77" s="687">
        <f>SUM(R77:S77)</f>
        <v>172</v>
      </c>
      <c r="U77" s="1073">
        <f>T77*100/T$162</f>
        <v>0.13501208829162611</v>
      </c>
      <c r="V77" s="688">
        <f>SUM(R77,N77,J77)</f>
        <v>111</v>
      </c>
      <c r="W77" s="688">
        <f>SUM(S77,O77,K77)</f>
        <v>227</v>
      </c>
      <c r="X77" s="691">
        <f>SUM(V77:W77)</f>
        <v>338</v>
      </c>
      <c r="Y77" s="1073">
        <f>X77*100/X$162</f>
        <v>0.12324161920527386</v>
      </c>
    </row>
    <row r="78" spans="1:25" x14ac:dyDescent="0.2">
      <c r="A78" s="689" t="s">
        <v>51</v>
      </c>
      <c r="B78" s="704">
        <v>7</v>
      </c>
      <c r="C78" s="705">
        <v>19</v>
      </c>
      <c r="D78" s="706">
        <f>SUM(B78:C78)</f>
        <v>26</v>
      </c>
      <c r="E78" s="1073">
        <f>D78*100/D$162</f>
        <v>0.17980636237897649</v>
      </c>
      <c r="F78" s="659">
        <v>16</v>
      </c>
      <c r="G78" s="705">
        <v>28</v>
      </c>
      <c r="H78" s="706">
        <f>SUM(F78:G78)</f>
        <v>44</v>
      </c>
      <c r="I78" s="1073">
        <f>H78*100/H$162</f>
        <v>0.11146577494046714</v>
      </c>
      <c r="J78" s="659">
        <v>23</v>
      </c>
      <c r="K78" s="705">
        <v>47</v>
      </c>
      <c r="L78" s="690">
        <f>SUM(J78:K78)</f>
        <v>70</v>
      </c>
      <c r="M78" s="1073">
        <f>L78*100/L$162</f>
        <v>0.12978825972484889</v>
      </c>
      <c r="N78" s="701">
        <v>35</v>
      </c>
      <c r="O78" s="702">
        <v>50</v>
      </c>
      <c r="P78" s="687">
        <f>SUM(N78:O78)</f>
        <v>85</v>
      </c>
      <c r="Q78" s="1073">
        <f>P78*100/P$162</f>
        <v>9.146866391184573E-2</v>
      </c>
      <c r="R78" s="701">
        <v>33</v>
      </c>
      <c r="S78" s="702">
        <v>62</v>
      </c>
      <c r="T78" s="687">
        <f>SUM(R78:S78)</f>
        <v>95</v>
      </c>
      <c r="U78" s="1073">
        <f>T78*100/T$162</f>
        <v>7.4570630161072557E-2</v>
      </c>
      <c r="V78" s="688">
        <f>SUM(R78,N78,J78)</f>
        <v>91</v>
      </c>
      <c r="W78" s="688">
        <f>SUM(S78,O78,K78)</f>
        <v>159</v>
      </c>
      <c r="X78" s="691">
        <f>SUM(V78:W78)</f>
        <v>250</v>
      </c>
      <c r="Y78" s="1073">
        <f>X78*100/X$162</f>
        <v>9.1155043790883031E-2</v>
      </c>
    </row>
    <row r="79" spans="1:25" x14ac:dyDescent="0.2">
      <c r="A79" s="689" t="s">
        <v>52</v>
      </c>
      <c r="B79" s="704">
        <v>1</v>
      </c>
      <c r="C79" s="705">
        <v>2</v>
      </c>
      <c r="D79" s="706">
        <f>SUM(B79:C79)</f>
        <v>3</v>
      </c>
      <c r="E79" s="1073">
        <f>D79*100/D$162</f>
        <v>2.0746887966804978E-2</v>
      </c>
      <c r="F79" s="659" t="s">
        <v>117</v>
      </c>
      <c r="G79" s="705" t="s">
        <v>117</v>
      </c>
      <c r="H79" s="706">
        <f>SUM(F79:G79)</f>
        <v>0</v>
      </c>
      <c r="I79" s="1073">
        <f>H79*100/H$162</f>
        <v>0</v>
      </c>
      <c r="J79" s="659">
        <v>1</v>
      </c>
      <c r="K79" s="705">
        <v>2</v>
      </c>
      <c r="L79" s="690">
        <f>SUM(J79:K79)</f>
        <v>3</v>
      </c>
      <c r="M79" s="1073">
        <f>L79*100/L$162</f>
        <v>5.5623539882078098E-3</v>
      </c>
      <c r="N79" s="701">
        <v>0</v>
      </c>
      <c r="O79" s="702">
        <v>2</v>
      </c>
      <c r="P79" s="687">
        <f>SUM(N79:O79)</f>
        <v>2</v>
      </c>
      <c r="Q79" s="1073">
        <f>P79*100/P$162</f>
        <v>2.1522038567493114E-3</v>
      </c>
      <c r="R79" s="701" t="s">
        <v>117</v>
      </c>
      <c r="S79" s="702">
        <v>2</v>
      </c>
      <c r="T79" s="687">
        <f>SUM(R79:S79)</f>
        <v>2</v>
      </c>
      <c r="U79" s="1073">
        <f>T79*100/T$162</f>
        <v>1.5699080033910013E-3</v>
      </c>
      <c r="V79" s="688">
        <f>SUM(R79,N79,J79)</f>
        <v>1</v>
      </c>
      <c r="W79" s="688">
        <f>SUM(S79,O79,K79)</f>
        <v>6</v>
      </c>
      <c r="X79" s="691">
        <f>SUM(V79:W79)</f>
        <v>7</v>
      </c>
      <c r="Y79" s="1073">
        <f>X79*100/X$162</f>
        <v>2.552341226144725E-3</v>
      </c>
    </row>
    <row r="80" spans="1:25" x14ac:dyDescent="0.2">
      <c r="A80" s="689" t="s">
        <v>53</v>
      </c>
      <c r="B80" s="704" t="s">
        <v>117</v>
      </c>
      <c r="C80" s="705">
        <v>8</v>
      </c>
      <c r="D80" s="706">
        <f>SUM(B80:C80)</f>
        <v>8</v>
      </c>
      <c r="E80" s="1073">
        <f>D80*100/D$162</f>
        <v>5.5325034578146609E-2</v>
      </c>
      <c r="F80" s="659">
        <v>16</v>
      </c>
      <c r="G80" s="705">
        <v>33</v>
      </c>
      <c r="H80" s="706">
        <f>SUM(F80:G80)</f>
        <v>49</v>
      </c>
      <c r="I80" s="1073">
        <f>H80*100/H$162</f>
        <v>0.12413234027461113</v>
      </c>
      <c r="J80" s="659">
        <v>16</v>
      </c>
      <c r="K80" s="705">
        <v>41</v>
      </c>
      <c r="L80" s="690">
        <f>SUM(J80:K80)</f>
        <v>57</v>
      </c>
      <c r="M80" s="1073">
        <f>L80*100/L$162</f>
        <v>0.10568472577594838</v>
      </c>
      <c r="N80" s="701">
        <v>14</v>
      </c>
      <c r="O80" s="702">
        <v>42</v>
      </c>
      <c r="P80" s="687">
        <f>SUM(N80:O80)</f>
        <v>56</v>
      </c>
      <c r="Q80" s="1073">
        <f>P80*100/P$162</f>
        <v>6.0261707988980714E-2</v>
      </c>
      <c r="R80" s="701">
        <v>18</v>
      </c>
      <c r="S80" s="702">
        <v>50</v>
      </c>
      <c r="T80" s="687">
        <f>SUM(R80:S80)</f>
        <v>68</v>
      </c>
      <c r="U80" s="1073">
        <f>T80*100/T$162</f>
        <v>5.3376872115294044E-2</v>
      </c>
      <c r="V80" s="688">
        <f>SUM(R80,N80,J80)</f>
        <v>48</v>
      </c>
      <c r="W80" s="688">
        <f>SUM(S80,O80,K80)</f>
        <v>133</v>
      </c>
      <c r="X80" s="691">
        <f>SUM(V80:W80)</f>
        <v>181</v>
      </c>
      <c r="Y80" s="1073">
        <f>X80*100/X$162</f>
        <v>6.5996251704599315E-2</v>
      </c>
    </row>
    <row r="81" spans="1:25" x14ac:dyDescent="0.2">
      <c r="A81" s="689" t="s">
        <v>54</v>
      </c>
      <c r="B81" s="704">
        <v>184</v>
      </c>
      <c r="C81" s="705">
        <v>218</v>
      </c>
      <c r="D81" s="706">
        <f>SUM(B81:C81)</f>
        <v>402</v>
      </c>
      <c r="E81" s="1073">
        <f>D81*100/D$162</f>
        <v>2.7800829875518671</v>
      </c>
      <c r="F81" s="659">
        <v>283</v>
      </c>
      <c r="G81" s="705">
        <v>399</v>
      </c>
      <c r="H81" s="706">
        <f>SUM(F81:G81)</f>
        <v>682</v>
      </c>
      <c r="I81" s="1073">
        <f>H81*100/H$162</f>
        <v>1.7277195115772408</v>
      </c>
      <c r="J81" s="659">
        <v>467</v>
      </c>
      <c r="K81" s="705">
        <v>617</v>
      </c>
      <c r="L81" s="690">
        <f>SUM(J81:K81)</f>
        <v>1084</v>
      </c>
      <c r="M81" s="1073">
        <f>L81*100/L$162</f>
        <v>2.0098639077390885</v>
      </c>
      <c r="N81" s="701">
        <v>508</v>
      </c>
      <c r="O81" s="702">
        <v>589</v>
      </c>
      <c r="P81" s="687">
        <f>SUM(N81:O81)</f>
        <v>1097</v>
      </c>
      <c r="Q81" s="1073">
        <f>P81*100/P$162</f>
        <v>1.1804838154269972</v>
      </c>
      <c r="R81" s="701">
        <v>352</v>
      </c>
      <c r="S81" s="702">
        <v>436</v>
      </c>
      <c r="T81" s="687">
        <f>SUM(R81:S81)</f>
        <v>788</v>
      </c>
      <c r="U81" s="1073">
        <f>T81*100/T$162</f>
        <v>0.61854375333605449</v>
      </c>
      <c r="V81" s="688">
        <f>SUM(R81,N81,J81)</f>
        <v>1327</v>
      </c>
      <c r="W81" s="688">
        <f>SUM(S81,O81,K81)</f>
        <v>1642</v>
      </c>
      <c r="X81" s="691">
        <f>SUM(V81:W81)</f>
        <v>2969</v>
      </c>
      <c r="Y81" s="1073">
        <f>X81*100/X$162</f>
        <v>1.0825573000605269</v>
      </c>
    </row>
    <row r="82" spans="1:25" x14ac:dyDescent="0.2">
      <c r="A82" s="689" t="s">
        <v>187</v>
      </c>
      <c r="B82" s="704">
        <v>53</v>
      </c>
      <c r="C82" s="705">
        <v>12</v>
      </c>
      <c r="D82" s="706">
        <f>SUM(B82:C82)</f>
        <v>65</v>
      </c>
      <c r="E82" s="1073">
        <f>D82*100/D$162</f>
        <v>0.44951590594744123</v>
      </c>
      <c r="F82" s="659">
        <v>51</v>
      </c>
      <c r="G82" s="705">
        <v>159</v>
      </c>
      <c r="H82" s="706">
        <f>SUM(F82:G82)</f>
        <v>210</v>
      </c>
      <c r="I82" s="1073">
        <f>H82*100/H$162</f>
        <v>0.5319957440340477</v>
      </c>
      <c r="J82" s="659">
        <v>104</v>
      </c>
      <c r="K82" s="705">
        <v>171</v>
      </c>
      <c r="L82" s="690">
        <f>SUM(J82:K82)</f>
        <v>275</v>
      </c>
      <c r="M82" s="1073">
        <f>L82*100/L$162</f>
        <v>0.50988244891904921</v>
      </c>
      <c r="N82" s="701">
        <v>35</v>
      </c>
      <c r="O82" s="702">
        <v>298</v>
      </c>
      <c r="P82" s="687">
        <f>SUM(N82:O82)</f>
        <v>333</v>
      </c>
      <c r="Q82" s="1073">
        <f>P82*100/P$162</f>
        <v>0.35834194214876031</v>
      </c>
      <c r="R82" s="701">
        <v>189</v>
      </c>
      <c r="S82" s="702">
        <v>153</v>
      </c>
      <c r="T82" s="687">
        <f>SUM(R82:S82)</f>
        <v>342</v>
      </c>
      <c r="U82" s="1073">
        <f>T82*100/T$162</f>
        <v>0.26845426857986121</v>
      </c>
      <c r="V82" s="688">
        <f>SUM(R82,N82,J82)</f>
        <v>328</v>
      </c>
      <c r="W82" s="688">
        <f>SUM(S82,O82,K82)</f>
        <v>622</v>
      </c>
      <c r="X82" s="691">
        <f>SUM(V82:W82)</f>
        <v>950</v>
      </c>
      <c r="Y82" s="1073">
        <f>X82*100/X$162</f>
        <v>0.34638916640535555</v>
      </c>
    </row>
    <row r="83" spans="1:25" x14ac:dyDescent="0.2">
      <c r="A83" s="689" t="s">
        <v>55</v>
      </c>
      <c r="B83" s="704">
        <v>1</v>
      </c>
      <c r="C83" s="705">
        <v>11</v>
      </c>
      <c r="D83" s="706">
        <f>SUM(B83:C83)</f>
        <v>12</v>
      </c>
      <c r="E83" s="1073">
        <f>D83*100/D$162</f>
        <v>8.2987551867219914E-2</v>
      </c>
      <c r="F83" s="659">
        <v>4</v>
      </c>
      <c r="G83" s="705">
        <v>12</v>
      </c>
      <c r="H83" s="706">
        <f>SUM(F83:G83)</f>
        <v>16</v>
      </c>
      <c r="I83" s="1073">
        <f>H83*100/H$162</f>
        <v>4.0533009069260779E-2</v>
      </c>
      <c r="J83" s="659">
        <v>5</v>
      </c>
      <c r="K83" s="705">
        <v>23</v>
      </c>
      <c r="L83" s="690">
        <f>SUM(J83:K83)</f>
        <v>28</v>
      </c>
      <c r="M83" s="1073">
        <f>L83*100/L$162</f>
        <v>5.1915303889939556E-2</v>
      </c>
      <c r="N83" s="701">
        <v>0</v>
      </c>
      <c r="O83" s="702">
        <v>31</v>
      </c>
      <c r="P83" s="687">
        <f>SUM(N83:O83)</f>
        <v>31</v>
      </c>
      <c r="Q83" s="1073">
        <f>P83*100/P$162</f>
        <v>3.3359159779614324E-2</v>
      </c>
      <c r="R83" s="701">
        <v>5</v>
      </c>
      <c r="S83" s="702">
        <v>37</v>
      </c>
      <c r="T83" s="687">
        <f>SUM(R83:S83)</f>
        <v>42</v>
      </c>
      <c r="U83" s="1073">
        <f>T83*100/T$162</f>
        <v>3.2968068071211026E-2</v>
      </c>
      <c r="V83" s="688">
        <f>SUM(R83,N83,J83)</f>
        <v>10</v>
      </c>
      <c r="W83" s="688">
        <f>SUM(S83,O83,K83)</f>
        <v>91</v>
      </c>
      <c r="X83" s="691">
        <f>SUM(V83:W83)</f>
        <v>101</v>
      </c>
      <c r="Y83" s="1073">
        <f>X83*100/X$162</f>
        <v>3.6826637691516749E-2</v>
      </c>
    </row>
    <row r="84" spans="1:25" x14ac:dyDescent="0.2">
      <c r="A84" s="689" t="s">
        <v>140</v>
      </c>
      <c r="B84" s="704">
        <v>1</v>
      </c>
      <c r="C84" s="705">
        <v>1</v>
      </c>
      <c r="D84" s="706">
        <f>SUM(B84:C84)</f>
        <v>2</v>
      </c>
      <c r="E84" s="1073">
        <f>D84*100/D$162</f>
        <v>1.3831258644536652E-2</v>
      </c>
      <c r="F84" s="659">
        <v>4</v>
      </c>
      <c r="G84" s="705">
        <v>12</v>
      </c>
      <c r="H84" s="706">
        <f>SUM(F84:G84)</f>
        <v>16</v>
      </c>
      <c r="I84" s="1073">
        <f>H84*100/H$162</f>
        <v>4.0533009069260779E-2</v>
      </c>
      <c r="J84" s="659">
        <v>5</v>
      </c>
      <c r="K84" s="705">
        <v>13</v>
      </c>
      <c r="L84" s="690">
        <f>SUM(J84:K84)</f>
        <v>18</v>
      </c>
      <c r="M84" s="1073">
        <f>L84*100/L$162</f>
        <v>3.3374123929246859E-2</v>
      </c>
      <c r="N84" s="701">
        <v>5</v>
      </c>
      <c r="O84" s="702">
        <v>6</v>
      </c>
      <c r="P84" s="687">
        <f>SUM(N84:O84)</f>
        <v>11</v>
      </c>
      <c r="Q84" s="1073">
        <f>P84*100/P$162</f>
        <v>1.1837121212121212E-2</v>
      </c>
      <c r="R84" s="701">
        <v>5</v>
      </c>
      <c r="S84" s="702">
        <v>14</v>
      </c>
      <c r="T84" s="687">
        <f>SUM(R84:S84)</f>
        <v>19</v>
      </c>
      <c r="U84" s="1073">
        <f>T84*100/T$162</f>
        <v>1.4914126032214512E-2</v>
      </c>
      <c r="V84" s="688">
        <f>SUM(R84,N84,J84)</f>
        <v>15</v>
      </c>
      <c r="W84" s="688">
        <f>SUM(S84,O84,K84)</f>
        <v>33</v>
      </c>
      <c r="X84" s="691">
        <f>SUM(V84:W84)</f>
        <v>48</v>
      </c>
      <c r="Y84" s="1073">
        <f>X84*100/X$162</f>
        <v>1.7501768407849543E-2</v>
      </c>
    </row>
    <row r="85" spans="1:25" x14ac:dyDescent="0.2">
      <c r="A85" s="689" t="s">
        <v>56</v>
      </c>
      <c r="B85" s="704">
        <v>4</v>
      </c>
      <c r="C85" s="705">
        <v>11</v>
      </c>
      <c r="D85" s="706">
        <f>SUM(B85:C85)</f>
        <v>15</v>
      </c>
      <c r="E85" s="1073">
        <f>D85*100/D$162</f>
        <v>0.1037344398340249</v>
      </c>
      <c r="F85" s="659">
        <v>23</v>
      </c>
      <c r="G85" s="705">
        <v>15</v>
      </c>
      <c r="H85" s="706">
        <f>SUM(F85:G85)</f>
        <v>38</v>
      </c>
      <c r="I85" s="1073">
        <f>H85*100/H$162</f>
        <v>9.6265896539494356E-2</v>
      </c>
      <c r="J85" s="659">
        <v>27</v>
      </c>
      <c r="K85" s="705">
        <v>26</v>
      </c>
      <c r="L85" s="690">
        <f>SUM(J85:K85)</f>
        <v>53</v>
      </c>
      <c r="M85" s="1073">
        <f>L85*100/L$162</f>
        <v>9.8268253791671298E-2</v>
      </c>
      <c r="N85" s="701">
        <v>23</v>
      </c>
      <c r="O85" s="702">
        <v>49</v>
      </c>
      <c r="P85" s="687">
        <f>SUM(N85:O85)</f>
        <v>72</v>
      </c>
      <c r="Q85" s="1073">
        <f>P85*100/P$162</f>
        <v>7.7479338842975212E-2</v>
      </c>
      <c r="R85" s="701">
        <v>22</v>
      </c>
      <c r="S85" s="702">
        <v>33</v>
      </c>
      <c r="T85" s="687">
        <f>SUM(R85:S85)</f>
        <v>55</v>
      </c>
      <c r="U85" s="1073">
        <f>T85*100/T$162</f>
        <v>4.3172470093252535E-2</v>
      </c>
      <c r="V85" s="688">
        <f>SUM(R85,N85,J85)</f>
        <v>72</v>
      </c>
      <c r="W85" s="688">
        <f>SUM(S85,O85,K85)</f>
        <v>108</v>
      </c>
      <c r="X85" s="691">
        <f>SUM(V85:W85)</f>
        <v>180</v>
      </c>
      <c r="Y85" s="1073">
        <f>X85*100/X$162</f>
        <v>6.5631631529435783E-2</v>
      </c>
    </row>
    <row r="86" spans="1:25" x14ac:dyDescent="0.2">
      <c r="A86" s="689" t="s">
        <v>57</v>
      </c>
      <c r="B86" s="704" t="s">
        <v>117</v>
      </c>
      <c r="C86" s="705">
        <v>5</v>
      </c>
      <c r="D86" s="706">
        <f>SUM(B86:C86)</f>
        <v>5</v>
      </c>
      <c r="E86" s="1073">
        <f>D86*100/D$162</f>
        <v>3.4578146611341634E-2</v>
      </c>
      <c r="F86" s="659" t="s">
        <v>117</v>
      </c>
      <c r="G86" s="705">
        <v>2</v>
      </c>
      <c r="H86" s="706">
        <f>SUM(F86:G86)</f>
        <v>2</v>
      </c>
      <c r="I86" s="1073">
        <f>H86*100/H$162</f>
        <v>5.0666261336575974E-3</v>
      </c>
      <c r="J86" s="659" t="s">
        <v>117</v>
      </c>
      <c r="K86" s="705">
        <v>7</v>
      </c>
      <c r="L86" s="690">
        <f>SUM(J86:K86)</f>
        <v>7</v>
      </c>
      <c r="M86" s="1073">
        <f>L86*100/L$162</f>
        <v>1.2978825972484889E-2</v>
      </c>
      <c r="N86" s="701">
        <v>0</v>
      </c>
      <c r="O86" s="702">
        <v>5</v>
      </c>
      <c r="P86" s="687">
        <f>SUM(N86:O86)</f>
        <v>5</v>
      </c>
      <c r="Q86" s="1073">
        <f>P86*100/P$162</f>
        <v>5.380509641873278E-3</v>
      </c>
      <c r="R86" s="701" t="s">
        <v>117</v>
      </c>
      <c r="S86" s="702">
        <v>34</v>
      </c>
      <c r="T86" s="687">
        <f>SUM(R86:S86)</f>
        <v>34</v>
      </c>
      <c r="U86" s="1073">
        <f>T86*100/T$162</f>
        <v>2.6688436057647022E-2</v>
      </c>
      <c r="V86" s="688">
        <f>SUM(R86,N86,J86)</f>
        <v>0</v>
      </c>
      <c r="W86" s="688">
        <f>SUM(S86,O86,K86)</f>
        <v>46</v>
      </c>
      <c r="X86" s="691">
        <f>SUM(V86:W86)</f>
        <v>46</v>
      </c>
      <c r="Y86" s="1073">
        <f>X86*100/X$162</f>
        <v>1.6772528057522478E-2</v>
      </c>
    </row>
    <row r="87" spans="1:25" x14ac:dyDescent="0.2">
      <c r="A87" s="689" t="s">
        <v>207</v>
      </c>
      <c r="B87" s="704">
        <v>1</v>
      </c>
      <c r="C87" s="705" t="s">
        <v>117</v>
      </c>
      <c r="D87" s="706">
        <f>SUM(B87:C87)</f>
        <v>1</v>
      </c>
      <c r="E87" s="1073">
        <f>D87*100/D$162</f>
        <v>6.9156293222683261E-3</v>
      </c>
      <c r="F87" s="659" t="s">
        <v>117</v>
      </c>
      <c r="G87" s="705" t="s">
        <v>117</v>
      </c>
      <c r="H87" s="706">
        <f>SUM(F87:G87)</f>
        <v>0</v>
      </c>
      <c r="I87" s="1073">
        <f>H87*100/H$162</f>
        <v>0</v>
      </c>
      <c r="J87" s="659">
        <v>1</v>
      </c>
      <c r="K87" s="705" t="s">
        <v>117</v>
      </c>
      <c r="L87" s="690">
        <f>SUM(J87:K87)</f>
        <v>1</v>
      </c>
      <c r="M87" s="1073">
        <f>L87*100/L$162</f>
        <v>1.8541179960692698E-3</v>
      </c>
      <c r="N87" s="701">
        <v>0</v>
      </c>
      <c r="O87" s="702">
        <v>2</v>
      </c>
      <c r="P87" s="687">
        <f>SUM(N87:O87)</f>
        <v>2</v>
      </c>
      <c r="Q87" s="1073">
        <f>P87*100/P$162</f>
        <v>2.1522038567493114E-3</v>
      </c>
      <c r="R87" s="701">
        <v>1</v>
      </c>
      <c r="S87" s="702" t="s">
        <v>117</v>
      </c>
      <c r="T87" s="687">
        <f>SUM(R87:S87)</f>
        <v>1</v>
      </c>
      <c r="U87" s="1073">
        <f>T87*100/T$162</f>
        <v>7.8495400169550065E-4</v>
      </c>
      <c r="V87" s="688">
        <f>SUM(R87,N87,J87)</f>
        <v>2</v>
      </c>
      <c r="W87" s="688">
        <f>SUM(S87,O87,K87)</f>
        <v>2</v>
      </c>
      <c r="X87" s="691">
        <f>SUM(V87:W87)</f>
        <v>4</v>
      </c>
      <c r="Y87" s="1073">
        <f>X87*100/X$162</f>
        <v>1.4584807006541285E-3</v>
      </c>
    </row>
    <row r="88" spans="1:25" x14ac:dyDescent="0.2">
      <c r="A88" s="689" t="s">
        <v>58</v>
      </c>
      <c r="B88" s="704">
        <v>5</v>
      </c>
      <c r="C88" s="705">
        <v>14</v>
      </c>
      <c r="D88" s="706">
        <f>SUM(B88:C88)</f>
        <v>19</v>
      </c>
      <c r="E88" s="1073">
        <f>D88*100/D$162</f>
        <v>0.13139695712309821</v>
      </c>
      <c r="F88" s="659">
        <v>6</v>
      </c>
      <c r="G88" s="705">
        <v>64</v>
      </c>
      <c r="H88" s="706">
        <f>SUM(F88:G88)</f>
        <v>70</v>
      </c>
      <c r="I88" s="1073">
        <f>H88*100/H$162</f>
        <v>0.1773319146780159</v>
      </c>
      <c r="J88" s="659">
        <v>11</v>
      </c>
      <c r="K88" s="705">
        <v>78</v>
      </c>
      <c r="L88" s="690">
        <f>SUM(J88:K88)</f>
        <v>89</v>
      </c>
      <c r="M88" s="1073">
        <f>L88*100/L$162</f>
        <v>0.16501650165016502</v>
      </c>
      <c r="N88" s="701">
        <v>16</v>
      </c>
      <c r="O88" s="702">
        <v>105</v>
      </c>
      <c r="P88" s="687">
        <f>SUM(N88:O88)</f>
        <v>121</v>
      </c>
      <c r="Q88" s="1073">
        <f>P88*100/P$162</f>
        <v>0.13020833333333334</v>
      </c>
      <c r="R88" s="701">
        <v>32</v>
      </c>
      <c r="S88" s="702">
        <v>111</v>
      </c>
      <c r="T88" s="687">
        <f>SUM(R88:S88)</f>
        <v>143</v>
      </c>
      <c r="U88" s="1073">
        <f>T88*100/T$162</f>
        <v>0.1122484222424566</v>
      </c>
      <c r="V88" s="688">
        <f>SUM(R88,N88,J88)</f>
        <v>59</v>
      </c>
      <c r="W88" s="688">
        <f>SUM(S88,O88,K88)</f>
        <v>294</v>
      </c>
      <c r="X88" s="691">
        <f>SUM(V88:W88)</f>
        <v>353</v>
      </c>
      <c r="Y88" s="1073">
        <f>X88*100/X$162</f>
        <v>0.12871092183272684</v>
      </c>
    </row>
    <row r="89" spans="1:25" x14ac:dyDescent="0.2">
      <c r="A89" s="689" t="s">
        <v>59</v>
      </c>
      <c r="B89" s="704" t="s">
        <v>117</v>
      </c>
      <c r="C89" s="705" t="s">
        <v>117</v>
      </c>
      <c r="D89" s="706">
        <f>SUM(B89:C89)</f>
        <v>0</v>
      </c>
      <c r="E89" s="1073">
        <f>D89*100/D$162</f>
        <v>0</v>
      </c>
      <c r="F89" s="659" t="s">
        <v>117</v>
      </c>
      <c r="G89" s="705" t="s">
        <v>117</v>
      </c>
      <c r="H89" s="706">
        <f>SUM(F89:G89)</f>
        <v>0</v>
      </c>
      <c r="I89" s="1073">
        <f>H89*100/H$162</f>
        <v>0</v>
      </c>
      <c r="J89" s="659" t="s">
        <v>117</v>
      </c>
      <c r="K89" s="705" t="s">
        <v>117</v>
      </c>
      <c r="L89" s="690">
        <f>SUM(J89:K89)</f>
        <v>0</v>
      </c>
      <c r="M89" s="1073">
        <f>L89*100/L$162</f>
        <v>0</v>
      </c>
      <c r="N89" s="701">
        <v>0</v>
      </c>
      <c r="O89" s="702">
        <v>2</v>
      </c>
      <c r="P89" s="687">
        <f>SUM(N89:O89)</f>
        <v>2</v>
      </c>
      <c r="Q89" s="1073">
        <f>P89*100/P$162</f>
        <v>2.1522038567493114E-3</v>
      </c>
      <c r="R89" s="701" t="s">
        <v>117</v>
      </c>
      <c r="S89" s="702">
        <v>3</v>
      </c>
      <c r="T89" s="687">
        <f>SUM(R89:S89)</f>
        <v>3</v>
      </c>
      <c r="U89" s="1073">
        <f>T89*100/T$162</f>
        <v>2.3548620050865021E-3</v>
      </c>
      <c r="V89" s="688">
        <f>SUM(R89,N89,J89)</f>
        <v>0</v>
      </c>
      <c r="W89" s="688">
        <f>SUM(S89,O89,K89)</f>
        <v>5</v>
      </c>
      <c r="X89" s="691">
        <f>SUM(V89:W89)</f>
        <v>5</v>
      </c>
      <c r="Y89" s="1073">
        <f>X89*100/X$162</f>
        <v>1.8231008758176608E-3</v>
      </c>
    </row>
    <row r="90" spans="1:25" x14ac:dyDescent="0.2">
      <c r="A90" s="689" t="s">
        <v>60</v>
      </c>
      <c r="B90" s="704">
        <v>26</v>
      </c>
      <c r="C90" s="705">
        <v>52</v>
      </c>
      <c r="D90" s="706">
        <f>SUM(B90:C90)</f>
        <v>78</v>
      </c>
      <c r="E90" s="1073">
        <f>D90*100/D$162</f>
        <v>0.53941908713692943</v>
      </c>
      <c r="F90" s="659">
        <v>58</v>
      </c>
      <c r="G90" s="705">
        <v>194</v>
      </c>
      <c r="H90" s="706">
        <f>SUM(F90:G90)</f>
        <v>252</v>
      </c>
      <c r="I90" s="1073">
        <f>H90*100/H$162</f>
        <v>0.63839489284085726</v>
      </c>
      <c r="J90" s="659">
        <v>84</v>
      </c>
      <c r="K90" s="705">
        <v>246</v>
      </c>
      <c r="L90" s="690">
        <f>SUM(J90:K90)</f>
        <v>330</v>
      </c>
      <c r="M90" s="1073">
        <f>L90*100/L$162</f>
        <v>0.61185893870285901</v>
      </c>
      <c r="N90" s="701">
        <v>83</v>
      </c>
      <c r="O90" s="702">
        <v>366</v>
      </c>
      <c r="P90" s="687">
        <f>SUM(N90:O90)</f>
        <v>449</v>
      </c>
      <c r="Q90" s="1073">
        <f>P90*100/P$162</f>
        <v>0.48316976584022037</v>
      </c>
      <c r="R90" s="701">
        <v>83</v>
      </c>
      <c r="S90" s="702">
        <v>299</v>
      </c>
      <c r="T90" s="687">
        <f>SUM(R90:S90)</f>
        <v>382</v>
      </c>
      <c r="U90" s="1073">
        <f>T90*100/T$162</f>
        <v>0.29985242864768125</v>
      </c>
      <c r="V90" s="688">
        <f>SUM(R90,N90,J90)</f>
        <v>250</v>
      </c>
      <c r="W90" s="688">
        <f>SUM(S90,O90,K90)</f>
        <v>911</v>
      </c>
      <c r="X90" s="691">
        <f>SUM(V90:W90)</f>
        <v>1161</v>
      </c>
      <c r="Y90" s="1073">
        <f>X90*100/X$162</f>
        <v>0.4233240233648608</v>
      </c>
    </row>
    <row r="91" spans="1:25" x14ac:dyDescent="0.2">
      <c r="A91" s="689" t="s">
        <v>63</v>
      </c>
      <c r="B91" s="704">
        <v>1</v>
      </c>
      <c r="C91" s="705">
        <v>1</v>
      </c>
      <c r="D91" s="706">
        <f>SUM(B91:C91)</f>
        <v>2</v>
      </c>
      <c r="E91" s="1073">
        <f>D91*100/D$162</f>
        <v>1.3831258644536652E-2</v>
      </c>
      <c r="F91" s="659">
        <v>1</v>
      </c>
      <c r="G91" s="705" t="s">
        <v>117</v>
      </c>
      <c r="H91" s="706">
        <f>SUM(F91:G91)</f>
        <v>1</v>
      </c>
      <c r="I91" s="1073">
        <f>H91*100/H$162</f>
        <v>2.5333130668287987E-3</v>
      </c>
      <c r="J91" s="659">
        <v>2</v>
      </c>
      <c r="K91" s="705">
        <v>1</v>
      </c>
      <c r="L91" s="690">
        <f>SUM(J91:K91)</f>
        <v>3</v>
      </c>
      <c r="M91" s="1073">
        <f>L91*100/L$162</f>
        <v>5.5623539882078098E-3</v>
      </c>
      <c r="N91" s="701">
        <v>2</v>
      </c>
      <c r="O91" s="702">
        <v>4</v>
      </c>
      <c r="P91" s="687">
        <f>SUM(N91:O91)</f>
        <v>6</v>
      </c>
      <c r="Q91" s="1073">
        <f>P91*100/P$162</f>
        <v>6.4566115702479341E-3</v>
      </c>
      <c r="R91" s="701">
        <v>1</v>
      </c>
      <c r="S91" s="702">
        <v>4</v>
      </c>
      <c r="T91" s="687">
        <f>SUM(R91:S91)</f>
        <v>5</v>
      </c>
      <c r="U91" s="1073">
        <f>T91*100/T$162</f>
        <v>3.9247700084775036E-3</v>
      </c>
      <c r="V91" s="688">
        <f>SUM(R91,N91,J91)</f>
        <v>5</v>
      </c>
      <c r="W91" s="688">
        <f>SUM(S91,O91,K91)</f>
        <v>9</v>
      </c>
      <c r="X91" s="691">
        <f>SUM(V91:W91)</f>
        <v>14</v>
      </c>
      <c r="Y91" s="1073">
        <f>X91*100/X$162</f>
        <v>5.10468245228945E-3</v>
      </c>
    </row>
    <row r="92" spans="1:25" x14ac:dyDescent="0.2">
      <c r="A92" s="689" t="s">
        <v>360</v>
      </c>
      <c r="B92" s="704" t="s">
        <v>117</v>
      </c>
      <c r="C92" s="705" t="s">
        <v>117</v>
      </c>
      <c r="D92" s="706">
        <v>0</v>
      </c>
      <c r="E92" s="1073">
        <f>D92*100/D$162</f>
        <v>0</v>
      </c>
      <c r="F92" s="659" t="s">
        <v>117</v>
      </c>
      <c r="G92" s="705" t="s">
        <v>117</v>
      </c>
      <c r="H92" s="706">
        <v>0</v>
      </c>
      <c r="I92" s="1073">
        <f>H92*100/H$162</f>
        <v>0</v>
      </c>
      <c r="J92" s="659" t="s">
        <v>117</v>
      </c>
      <c r="K92" s="705" t="s">
        <v>117</v>
      </c>
      <c r="L92" s="690">
        <v>0</v>
      </c>
      <c r="M92" s="1073">
        <f>L92*100/L$162</f>
        <v>0</v>
      </c>
      <c r="N92" s="701" t="s">
        <v>117</v>
      </c>
      <c r="O92" s="702" t="s">
        <v>117</v>
      </c>
      <c r="P92" s="687">
        <v>0</v>
      </c>
      <c r="Q92" s="1073">
        <f>P92*100/P$162</f>
        <v>0</v>
      </c>
      <c r="R92" s="701">
        <v>2</v>
      </c>
      <c r="S92" s="702" t="s">
        <v>117</v>
      </c>
      <c r="T92" s="687">
        <f>SUM(R92:S92)</f>
        <v>2</v>
      </c>
      <c r="U92" s="1073">
        <f>T92*100/T$162</f>
        <v>1.5699080033910013E-3</v>
      </c>
      <c r="V92" s="688">
        <f>SUM(R92,N92,J92)</f>
        <v>2</v>
      </c>
      <c r="W92" s="688">
        <f>SUM(S92,O92,K92)</f>
        <v>0</v>
      </c>
      <c r="X92" s="691">
        <f>SUM(V92:W92)</f>
        <v>2</v>
      </c>
      <c r="Y92" s="1073">
        <f>X92*100/X$162</f>
        <v>7.2924035032706426E-4</v>
      </c>
    </row>
    <row r="93" spans="1:25" x14ac:dyDescent="0.2">
      <c r="A93" s="689" t="s">
        <v>208</v>
      </c>
      <c r="B93" s="704" t="s">
        <v>117</v>
      </c>
      <c r="C93" s="705">
        <v>1</v>
      </c>
      <c r="D93" s="706">
        <f>SUM(B93:C93)</f>
        <v>1</v>
      </c>
      <c r="E93" s="1073">
        <f>D93*100/D$162</f>
        <v>6.9156293222683261E-3</v>
      </c>
      <c r="F93" s="659">
        <v>1</v>
      </c>
      <c r="G93" s="705" t="s">
        <v>117</v>
      </c>
      <c r="H93" s="706">
        <f>SUM(F93:G93)</f>
        <v>1</v>
      </c>
      <c r="I93" s="1073">
        <f>H93*100/H$162</f>
        <v>2.5333130668287987E-3</v>
      </c>
      <c r="J93" s="659">
        <v>1</v>
      </c>
      <c r="K93" s="705">
        <v>1</v>
      </c>
      <c r="L93" s="690">
        <f>SUM(J93:K93)</f>
        <v>2</v>
      </c>
      <c r="M93" s="1073">
        <f>L93*100/L$162</f>
        <v>3.7082359921385396E-3</v>
      </c>
      <c r="N93" s="701">
        <v>1</v>
      </c>
      <c r="O93" s="702">
        <v>1</v>
      </c>
      <c r="P93" s="687">
        <f>SUM(N93:O93)</f>
        <v>2</v>
      </c>
      <c r="Q93" s="1073">
        <f>P93*100/P$162</f>
        <v>2.1522038567493114E-3</v>
      </c>
      <c r="R93" s="701">
        <v>1</v>
      </c>
      <c r="S93" s="702">
        <v>1</v>
      </c>
      <c r="T93" s="687">
        <f>SUM(R93:S93)</f>
        <v>2</v>
      </c>
      <c r="U93" s="1073">
        <f>T93*100/T$162</f>
        <v>1.5699080033910013E-3</v>
      </c>
      <c r="V93" s="688">
        <f>SUM(R93,N93,J93)</f>
        <v>3</v>
      </c>
      <c r="W93" s="688">
        <f>SUM(S93,O93,K93)</f>
        <v>3</v>
      </c>
      <c r="X93" s="691">
        <f>SUM(V93:W93)</f>
        <v>6</v>
      </c>
      <c r="Y93" s="1073">
        <f>X93*100/X$162</f>
        <v>2.1877210509811929E-3</v>
      </c>
    </row>
    <row r="94" spans="1:25" x14ac:dyDescent="0.2">
      <c r="A94" s="689" t="s">
        <v>64</v>
      </c>
      <c r="B94" s="704">
        <v>96</v>
      </c>
      <c r="C94" s="705">
        <v>46</v>
      </c>
      <c r="D94" s="706">
        <f>SUM(B94:C94)</f>
        <v>142</v>
      </c>
      <c r="E94" s="1073">
        <f>D94*100/D$162</f>
        <v>0.9820193637621023</v>
      </c>
      <c r="F94" s="659">
        <v>33</v>
      </c>
      <c r="G94" s="705">
        <v>26</v>
      </c>
      <c r="H94" s="706">
        <f>SUM(F94:G94)</f>
        <v>59</v>
      </c>
      <c r="I94" s="1073">
        <f>H94*100/H$162</f>
        <v>0.14946547094289914</v>
      </c>
      <c r="J94" s="659">
        <v>129</v>
      </c>
      <c r="K94" s="705">
        <v>72</v>
      </c>
      <c r="L94" s="690">
        <f>SUM(J94:K94)</f>
        <v>201</v>
      </c>
      <c r="M94" s="1073">
        <f>L94*100/L$162</f>
        <v>0.37267771720992326</v>
      </c>
      <c r="N94" s="701">
        <v>86</v>
      </c>
      <c r="O94" s="702">
        <v>56</v>
      </c>
      <c r="P94" s="687">
        <f>SUM(N94:O94)</f>
        <v>142</v>
      </c>
      <c r="Q94" s="1073">
        <f>P94*100/P$162</f>
        <v>0.15280647382920109</v>
      </c>
      <c r="R94" s="701">
        <v>28</v>
      </c>
      <c r="S94" s="702">
        <v>29</v>
      </c>
      <c r="T94" s="687">
        <f>SUM(R94:S94)</f>
        <v>57</v>
      </c>
      <c r="U94" s="1073">
        <f>T94*100/T$162</f>
        <v>4.474237809664354E-2</v>
      </c>
      <c r="V94" s="688">
        <f>SUM(R94,N94,J94)</f>
        <v>243</v>
      </c>
      <c r="W94" s="688">
        <f>SUM(S94,O94,K94)</f>
        <v>157</v>
      </c>
      <c r="X94" s="691">
        <f>SUM(V94:W94)</f>
        <v>400</v>
      </c>
      <c r="Y94" s="1073">
        <f>X94*100/X$162</f>
        <v>0.14584807006541287</v>
      </c>
    </row>
    <row r="95" spans="1:25" x14ac:dyDescent="0.2">
      <c r="A95" s="689" t="s">
        <v>65</v>
      </c>
      <c r="B95" s="704">
        <v>2</v>
      </c>
      <c r="C95" s="705">
        <v>1</v>
      </c>
      <c r="D95" s="706">
        <f>SUM(B95:C95)</f>
        <v>3</v>
      </c>
      <c r="E95" s="1073">
        <f>D95*100/D$162</f>
        <v>2.0746887966804978E-2</v>
      </c>
      <c r="F95" s="659">
        <v>3</v>
      </c>
      <c r="G95" s="705">
        <v>7</v>
      </c>
      <c r="H95" s="706">
        <f>SUM(F95:G95)</f>
        <v>10</v>
      </c>
      <c r="I95" s="1073">
        <f>H95*100/H$162</f>
        <v>2.5333130668287986E-2</v>
      </c>
      <c r="J95" s="659">
        <v>5</v>
      </c>
      <c r="K95" s="705">
        <v>8</v>
      </c>
      <c r="L95" s="690">
        <f>SUM(J95:K95)</f>
        <v>13</v>
      </c>
      <c r="M95" s="1073">
        <f>L95*100/L$162</f>
        <v>2.4103533948900507E-2</v>
      </c>
      <c r="N95" s="701">
        <v>2</v>
      </c>
      <c r="O95" s="702">
        <v>3</v>
      </c>
      <c r="P95" s="687">
        <f>SUM(N95:O95)</f>
        <v>5</v>
      </c>
      <c r="Q95" s="1073">
        <f>P95*100/P$162</f>
        <v>5.380509641873278E-3</v>
      </c>
      <c r="R95" s="701">
        <v>1</v>
      </c>
      <c r="S95" s="702">
        <v>6</v>
      </c>
      <c r="T95" s="687">
        <f>SUM(R95:S95)</f>
        <v>7</v>
      </c>
      <c r="U95" s="1073">
        <f>T95*100/T$162</f>
        <v>5.4946780118685047E-3</v>
      </c>
      <c r="V95" s="688">
        <f>SUM(R95,N95,J95)</f>
        <v>8</v>
      </c>
      <c r="W95" s="688">
        <f>SUM(S95,O95,K95)</f>
        <v>17</v>
      </c>
      <c r="X95" s="691">
        <f>SUM(V95:W95)</f>
        <v>25</v>
      </c>
      <c r="Y95" s="1073">
        <f>X95*100/X$162</f>
        <v>9.1155043790883041E-3</v>
      </c>
    </row>
    <row r="96" spans="1:25" x14ac:dyDescent="0.2">
      <c r="A96" s="689" t="s">
        <v>66</v>
      </c>
      <c r="B96" s="704">
        <v>10</v>
      </c>
      <c r="C96" s="705">
        <v>64</v>
      </c>
      <c r="D96" s="706">
        <f>SUM(B96:C96)</f>
        <v>74</v>
      </c>
      <c r="E96" s="1073">
        <f>D96*100/D$162</f>
        <v>0.51175656984785611</v>
      </c>
      <c r="F96" s="659">
        <v>19</v>
      </c>
      <c r="G96" s="705">
        <v>113</v>
      </c>
      <c r="H96" s="706">
        <f>SUM(F96:G96)</f>
        <v>132</v>
      </c>
      <c r="I96" s="1073">
        <f>H96*100/H$162</f>
        <v>0.33439732482140144</v>
      </c>
      <c r="J96" s="659">
        <v>29</v>
      </c>
      <c r="K96" s="705">
        <v>177</v>
      </c>
      <c r="L96" s="690">
        <f>SUM(J96:K96)</f>
        <v>206</v>
      </c>
      <c r="M96" s="1073">
        <f>L96*100/L$162</f>
        <v>0.38194830719026956</v>
      </c>
      <c r="N96" s="701">
        <v>27</v>
      </c>
      <c r="O96" s="702">
        <v>198</v>
      </c>
      <c r="P96" s="687">
        <f>SUM(N96:O96)</f>
        <v>225</v>
      </c>
      <c r="Q96" s="1073">
        <f>P96*100/P$162</f>
        <v>0.24212293388429751</v>
      </c>
      <c r="R96" s="701">
        <v>31</v>
      </c>
      <c r="S96" s="702">
        <v>197</v>
      </c>
      <c r="T96" s="687">
        <f>SUM(R96:S96)</f>
        <v>228</v>
      </c>
      <c r="U96" s="1073">
        <f>T96*100/T$162</f>
        <v>0.17896951238657416</v>
      </c>
      <c r="V96" s="688">
        <f>SUM(R96,N96,J96)</f>
        <v>87</v>
      </c>
      <c r="W96" s="688">
        <f>SUM(S96,O96,K96)</f>
        <v>572</v>
      </c>
      <c r="X96" s="691">
        <f>SUM(V96:W96)</f>
        <v>659</v>
      </c>
      <c r="Y96" s="1073">
        <f>X96*100/X$162</f>
        <v>0.24028469543276768</v>
      </c>
    </row>
    <row r="97" spans="1:25" x14ac:dyDescent="0.2">
      <c r="A97" s="689" t="s">
        <v>110</v>
      </c>
      <c r="B97" s="704" t="s">
        <v>117</v>
      </c>
      <c r="C97" s="705" t="s">
        <v>117</v>
      </c>
      <c r="D97" s="706">
        <f>SUM(B97:C97)</f>
        <v>0</v>
      </c>
      <c r="E97" s="1073">
        <f>D97*100/D$162</f>
        <v>0</v>
      </c>
      <c r="F97" s="659" t="s">
        <v>117</v>
      </c>
      <c r="G97" s="705">
        <v>1</v>
      </c>
      <c r="H97" s="706">
        <f>SUM(F97:G97)</f>
        <v>1</v>
      </c>
      <c r="I97" s="1073">
        <f>H97*100/H$162</f>
        <v>2.5333130668287987E-3</v>
      </c>
      <c r="J97" s="659" t="s">
        <v>117</v>
      </c>
      <c r="K97" s="705">
        <v>1</v>
      </c>
      <c r="L97" s="690">
        <f>SUM(J97:K97)</f>
        <v>1</v>
      </c>
      <c r="M97" s="1073">
        <f>L97*100/L$162</f>
        <v>1.8541179960692698E-3</v>
      </c>
      <c r="N97" s="701">
        <v>1</v>
      </c>
      <c r="O97" s="702">
        <v>1</v>
      </c>
      <c r="P97" s="687">
        <f>SUM(N97:O97)</f>
        <v>2</v>
      </c>
      <c r="Q97" s="1073">
        <f>P97*100/P$162</f>
        <v>2.1522038567493114E-3</v>
      </c>
      <c r="R97" s="701" t="s">
        <v>117</v>
      </c>
      <c r="S97" s="702" t="s">
        <v>117</v>
      </c>
      <c r="T97" s="687">
        <f>SUM(R97:S97)</f>
        <v>0</v>
      </c>
      <c r="U97" s="1073">
        <f>T97*100/T$162</f>
        <v>0</v>
      </c>
      <c r="V97" s="688">
        <f>SUM(R97,N97,J97)</f>
        <v>1</v>
      </c>
      <c r="W97" s="688">
        <f>SUM(S97,O97,K97)</f>
        <v>2</v>
      </c>
      <c r="X97" s="691">
        <f>SUM(V97:W97)</f>
        <v>3</v>
      </c>
      <c r="Y97" s="1073">
        <f>X97*100/X$162</f>
        <v>1.0938605254905965E-3</v>
      </c>
    </row>
    <row r="98" spans="1:25" x14ac:dyDescent="0.2">
      <c r="A98" s="689" t="s">
        <v>132</v>
      </c>
      <c r="B98" s="704">
        <v>2</v>
      </c>
      <c r="C98" s="705">
        <v>3</v>
      </c>
      <c r="D98" s="706">
        <f>SUM(B98:C98)</f>
        <v>5</v>
      </c>
      <c r="E98" s="1073">
        <f>D98*100/D$162</f>
        <v>3.4578146611341634E-2</v>
      </c>
      <c r="F98" s="659">
        <v>2</v>
      </c>
      <c r="G98" s="705">
        <v>7</v>
      </c>
      <c r="H98" s="706">
        <f>SUM(F98:G98)</f>
        <v>9</v>
      </c>
      <c r="I98" s="1073">
        <f>H98*100/H$162</f>
        <v>2.2799817601459188E-2</v>
      </c>
      <c r="J98" s="659">
        <v>4</v>
      </c>
      <c r="K98" s="705">
        <v>10</v>
      </c>
      <c r="L98" s="690">
        <f>SUM(J98:K98)</f>
        <v>14</v>
      </c>
      <c r="M98" s="1073">
        <f>L98*100/L$162</f>
        <v>2.5957651944969778E-2</v>
      </c>
      <c r="N98" s="701">
        <v>7</v>
      </c>
      <c r="O98" s="702">
        <v>17</v>
      </c>
      <c r="P98" s="687">
        <f>SUM(N98:O98)</f>
        <v>24</v>
      </c>
      <c r="Q98" s="1073">
        <f>P98*100/P$162</f>
        <v>2.5826446280991736E-2</v>
      </c>
      <c r="R98" s="701">
        <v>5</v>
      </c>
      <c r="S98" s="702">
        <v>9</v>
      </c>
      <c r="T98" s="687">
        <f>SUM(R98:S98)</f>
        <v>14</v>
      </c>
      <c r="U98" s="1073">
        <f>T98*100/T$162</f>
        <v>1.0989356023737009E-2</v>
      </c>
      <c r="V98" s="688">
        <f>SUM(R98,N98,J98)</f>
        <v>16</v>
      </c>
      <c r="W98" s="688">
        <f>SUM(S98,O98,K98)</f>
        <v>36</v>
      </c>
      <c r="X98" s="691">
        <f>SUM(V98:W98)</f>
        <v>52</v>
      </c>
      <c r="Y98" s="1073">
        <f>X98*100/X$162</f>
        <v>1.8960249108503673E-2</v>
      </c>
    </row>
    <row r="99" spans="1:25" x14ac:dyDescent="0.2">
      <c r="A99" s="689" t="s">
        <v>67</v>
      </c>
      <c r="B99" s="704">
        <v>10</v>
      </c>
      <c r="C99" s="705">
        <v>41</v>
      </c>
      <c r="D99" s="706">
        <f>SUM(B99:C99)</f>
        <v>51</v>
      </c>
      <c r="E99" s="1073">
        <f>D99*100/D$162</f>
        <v>0.35269709543568467</v>
      </c>
      <c r="F99" s="659">
        <v>35</v>
      </c>
      <c r="G99" s="705">
        <v>107</v>
      </c>
      <c r="H99" s="706">
        <f>SUM(F99:G99)</f>
        <v>142</v>
      </c>
      <c r="I99" s="1073">
        <f>H99*100/H$162</f>
        <v>0.3597304554896894</v>
      </c>
      <c r="J99" s="659">
        <v>45</v>
      </c>
      <c r="K99" s="705">
        <v>148</v>
      </c>
      <c r="L99" s="690">
        <f>SUM(J99:K99)</f>
        <v>193</v>
      </c>
      <c r="M99" s="1073">
        <f>L99*100/L$162</f>
        <v>0.3578447732413691</v>
      </c>
      <c r="N99" s="701">
        <v>53</v>
      </c>
      <c r="O99" s="702">
        <v>149</v>
      </c>
      <c r="P99" s="687">
        <f>SUM(N99:O99)</f>
        <v>202</v>
      </c>
      <c r="Q99" s="1073">
        <f>P99*100/P$162</f>
        <v>0.21737258953168045</v>
      </c>
      <c r="R99" s="701">
        <v>57</v>
      </c>
      <c r="S99" s="702">
        <v>143</v>
      </c>
      <c r="T99" s="687">
        <f>SUM(R99:S99)</f>
        <v>200</v>
      </c>
      <c r="U99" s="1073">
        <f>T99*100/T$162</f>
        <v>0.15699080033910012</v>
      </c>
      <c r="V99" s="688">
        <f>SUM(R99,N99,J99)</f>
        <v>155</v>
      </c>
      <c r="W99" s="688">
        <f>SUM(S99,O99,K99)</f>
        <v>440</v>
      </c>
      <c r="X99" s="691">
        <f>SUM(V99:W99)</f>
        <v>595</v>
      </c>
      <c r="Y99" s="1073">
        <f>X99*100/X$162</f>
        <v>0.21694900422230162</v>
      </c>
    </row>
    <row r="100" spans="1:25" x14ac:dyDescent="0.2">
      <c r="A100" s="689" t="s">
        <v>68</v>
      </c>
      <c r="B100" s="704">
        <v>89</v>
      </c>
      <c r="C100" s="705">
        <v>92</v>
      </c>
      <c r="D100" s="706">
        <f>SUM(B100:C100)</f>
        <v>181</v>
      </c>
      <c r="E100" s="1073">
        <f>D100*100/D$162</f>
        <v>1.2517289073305671</v>
      </c>
      <c r="F100" s="659">
        <v>116</v>
      </c>
      <c r="G100" s="705">
        <v>179</v>
      </c>
      <c r="H100" s="706">
        <f>SUM(F100:G100)</f>
        <v>295</v>
      </c>
      <c r="I100" s="1073">
        <f>H100*100/H$162</f>
        <v>0.74732735471449563</v>
      </c>
      <c r="J100" s="659">
        <v>205</v>
      </c>
      <c r="K100" s="705">
        <v>271</v>
      </c>
      <c r="L100" s="690">
        <f>SUM(J100:K100)</f>
        <v>476</v>
      </c>
      <c r="M100" s="1073">
        <f>L100*100/L$162</f>
        <v>0.88256016612897248</v>
      </c>
      <c r="N100" s="701">
        <v>298</v>
      </c>
      <c r="O100" s="702">
        <v>445</v>
      </c>
      <c r="P100" s="687">
        <f>SUM(N100:O100)</f>
        <v>743</v>
      </c>
      <c r="Q100" s="1073">
        <f>P100*100/P$162</f>
        <v>0.79954373278236912</v>
      </c>
      <c r="R100" s="701">
        <v>556</v>
      </c>
      <c r="S100" s="702">
        <v>816</v>
      </c>
      <c r="T100" s="687">
        <f>SUM(R100:S100)</f>
        <v>1372</v>
      </c>
      <c r="U100" s="1073">
        <f>T100*100/T$162</f>
        <v>1.076956890326227</v>
      </c>
      <c r="V100" s="688">
        <f>SUM(R100,N100,J100)</f>
        <v>1059</v>
      </c>
      <c r="W100" s="688">
        <f>SUM(S100,O100,K100)</f>
        <v>1532</v>
      </c>
      <c r="X100" s="691">
        <f>SUM(V100:W100)</f>
        <v>2591</v>
      </c>
      <c r="Y100" s="1073">
        <f>X100*100/X$162</f>
        <v>0.94473087384871179</v>
      </c>
    </row>
    <row r="101" spans="1:25" x14ac:dyDescent="0.2">
      <c r="A101" s="689" t="s">
        <v>69</v>
      </c>
      <c r="B101" s="704">
        <v>46</v>
      </c>
      <c r="C101" s="705">
        <v>44</v>
      </c>
      <c r="D101" s="706">
        <f>SUM(B101:C101)</f>
        <v>90</v>
      </c>
      <c r="E101" s="1073">
        <f>D101*100/D$162</f>
        <v>0.62240663900414939</v>
      </c>
      <c r="F101" s="659">
        <v>128</v>
      </c>
      <c r="G101" s="705">
        <v>108</v>
      </c>
      <c r="H101" s="706">
        <f>SUM(F101:G101)</f>
        <v>236</v>
      </c>
      <c r="I101" s="1073">
        <f>H101*100/H$162</f>
        <v>0.59786188377159655</v>
      </c>
      <c r="J101" s="659">
        <v>174</v>
      </c>
      <c r="K101" s="705">
        <v>152</v>
      </c>
      <c r="L101" s="690">
        <f>SUM(J101:K101)</f>
        <v>326</v>
      </c>
      <c r="M101" s="1073">
        <f>L101*100/L$162</f>
        <v>0.60444246671858193</v>
      </c>
      <c r="N101" s="701">
        <v>115</v>
      </c>
      <c r="O101" s="702">
        <v>107</v>
      </c>
      <c r="P101" s="687">
        <f>SUM(N101:O101)</f>
        <v>222</v>
      </c>
      <c r="Q101" s="1073">
        <f>P101*100/P$162</f>
        <v>0.23889462809917356</v>
      </c>
      <c r="R101" s="701">
        <v>88</v>
      </c>
      <c r="S101" s="702">
        <v>96</v>
      </c>
      <c r="T101" s="687">
        <f>SUM(R101:S101)</f>
        <v>184</v>
      </c>
      <c r="U101" s="1073">
        <f>T101*100/T$162</f>
        <v>0.14443153631197211</v>
      </c>
      <c r="V101" s="688">
        <f>SUM(R101,N101,J101)</f>
        <v>377</v>
      </c>
      <c r="W101" s="688">
        <f>SUM(S101,O101,K101)</f>
        <v>355</v>
      </c>
      <c r="X101" s="691">
        <f>SUM(V101:W101)</f>
        <v>732</v>
      </c>
      <c r="Y101" s="1073">
        <f>X101*100/X$162</f>
        <v>0.26690196821970552</v>
      </c>
    </row>
    <row r="102" spans="1:25" x14ac:dyDescent="0.2">
      <c r="A102" s="689" t="s">
        <v>70</v>
      </c>
      <c r="B102" s="704" t="s">
        <v>117</v>
      </c>
      <c r="C102" s="705" t="s">
        <v>117</v>
      </c>
      <c r="D102" s="706">
        <v>0</v>
      </c>
      <c r="E102" s="1073">
        <f>D102*100/D$162</f>
        <v>0</v>
      </c>
      <c r="F102" s="659" t="s">
        <v>117</v>
      </c>
      <c r="G102" s="705" t="s">
        <v>117</v>
      </c>
      <c r="H102" s="706">
        <v>0</v>
      </c>
      <c r="I102" s="1073">
        <f>H102*100/H$162</f>
        <v>0</v>
      </c>
      <c r="J102" s="659" t="s">
        <v>117</v>
      </c>
      <c r="K102" s="705" t="s">
        <v>117</v>
      </c>
      <c r="L102" s="690">
        <v>0</v>
      </c>
      <c r="M102" s="1073">
        <f>L102*100/L$162</f>
        <v>0</v>
      </c>
      <c r="N102" s="701">
        <v>1</v>
      </c>
      <c r="O102" s="702">
        <v>0</v>
      </c>
      <c r="P102" s="687">
        <f>SUM(N102:O102)</f>
        <v>1</v>
      </c>
      <c r="Q102" s="1073">
        <f>P102*100/P$162</f>
        <v>1.0761019283746557E-3</v>
      </c>
      <c r="R102" s="701" t="s">
        <v>117</v>
      </c>
      <c r="S102" s="702">
        <v>2</v>
      </c>
      <c r="T102" s="687">
        <f>SUM(R102:S102)</f>
        <v>2</v>
      </c>
      <c r="U102" s="1073">
        <f>T102*100/T$162</f>
        <v>1.5699080033910013E-3</v>
      </c>
      <c r="V102" s="688">
        <f>SUM(R102,N102,J102)</f>
        <v>1</v>
      </c>
      <c r="W102" s="688">
        <f>SUM(S102,O102,K102)</f>
        <v>2</v>
      </c>
      <c r="X102" s="691">
        <f>SUM(V102:W102)</f>
        <v>3</v>
      </c>
      <c r="Y102" s="1073">
        <f>X102*100/X$162</f>
        <v>1.0938605254905965E-3</v>
      </c>
    </row>
    <row r="103" spans="1:25" x14ac:dyDescent="0.2">
      <c r="A103" s="689" t="s">
        <v>114</v>
      </c>
      <c r="B103" s="704" t="s">
        <v>117</v>
      </c>
      <c r="C103" s="705" t="s">
        <v>117</v>
      </c>
      <c r="D103" s="706">
        <f>SUM(B103:C103)</f>
        <v>0</v>
      </c>
      <c r="E103" s="1073">
        <f>D103*100/D$162</f>
        <v>0</v>
      </c>
      <c r="F103" s="659" t="s">
        <v>117</v>
      </c>
      <c r="G103" s="705">
        <v>1</v>
      </c>
      <c r="H103" s="706">
        <f>SUM(F103:G103)</f>
        <v>1</v>
      </c>
      <c r="I103" s="1073">
        <f>H103*100/H$162</f>
        <v>2.5333130668287987E-3</v>
      </c>
      <c r="J103" s="659" t="s">
        <v>117</v>
      </c>
      <c r="K103" s="705">
        <v>1</v>
      </c>
      <c r="L103" s="690">
        <f>SUM(J103:K103)</f>
        <v>1</v>
      </c>
      <c r="M103" s="1073">
        <f>L103*100/L$162</f>
        <v>1.8541179960692698E-3</v>
      </c>
      <c r="N103" s="701">
        <v>4</v>
      </c>
      <c r="O103" s="702">
        <v>0</v>
      </c>
      <c r="P103" s="687">
        <f>SUM(N103:O103)</f>
        <v>4</v>
      </c>
      <c r="Q103" s="1073">
        <f>P103*100/P$162</f>
        <v>4.3044077134986227E-3</v>
      </c>
      <c r="R103" s="701">
        <v>3</v>
      </c>
      <c r="S103" s="702">
        <v>3</v>
      </c>
      <c r="T103" s="687">
        <f>SUM(R103:S103)</f>
        <v>6</v>
      </c>
      <c r="U103" s="1073">
        <f>T103*100/T$162</f>
        <v>4.7097240101730041E-3</v>
      </c>
      <c r="V103" s="688">
        <f>SUM(R103,N103,J103)</f>
        <v>7</v>
      </c>
      <c r="W103" s="688">
        <f>SUM(S103,O103,K103)</f>
        <v>4</v>
      </c>
      <c r="X103" s="691">
        <f>SUM(V103:W103)</f>
        <v>11</v>
      </c>
      <c r="Y103" s="1073">
        <f>X103*100/X$162</f>
        <v>4.0108219267988533E-3</v>
      </c>
    </row>
    <row r="104" spans="1:25" x14ac:dyDescent="0.2">
      <c r="A104" s="689" t="s">
        <v>71</v>
      </c>
      <c r="B104" s="704" t="s">
        <v>117</v>
      </c>
      <c r="C104" s="705" t="s">
        <v>117</v>
      </c>
      <c r="D104" s="706">
        <f>SUM(B104:C104)</f>
        <v>0</v>
      </c>
      <c r="E104" s="1073">
        <f>D104*100/D$162</f>
        <v>0</v>
      </c>
      <c r="F104" s="659">
        <v>4</v>
      </c>
      <c r="G104" s="705" t="s">
        <v>117</v>
      </c>
      <c r="H104" s="706">
        <f>SUM(F104:G104)</f>
        <v>4</v>
      </c>
      <c r="I104" s="1073">
        <f>H104*100/H$162</f>
        <v>1.0133252267315195E-2</v>
      </c>
      <c r="J104" s="659">
        <v>4</v>
      </c>
      <c r="K104" s="705" t="s">
        <v>117</v>
      </c>
      <c r="L104" s="690">
        <f>SUM(J104:K104)</f>
        <v>4</v>
      </c>
      <c r="M104" s="1073">
        <f>L104*100/L$162</f>
        <v>7.4164719842770791E-3</v>
      </c>
      <c r="N104" s="701">
        <v>5</v>
      </c>
      <c r="O104" s="702">
        <v>1</v>
      </c>
      <c r="P104" s="687">
        <f>SUM(N104:O104)</f>
        <v>6</v>
      </c>
      <c r="Q104" s="1073">
        <f>P104*100/P$162</f>
        <v>6.4566115702479341E-3</v>
      </c>
      <c r="R104" s="701">
        <v>4</v>
      </c>
      <c r="S104" s="702">
        <v>1</v>
      </c>
      <c r="T104" s="687">
        <f>SUM(R104:S104)</f>
        <v>5</v>
      </c>
      <c r="U104" s="1073">
        <f>T104*100/T$162</f>
        <v>3.9247700084775036E-3</v>
      </c>
      <c r="V104" s="688">
        <f>SUM(R104,N104,J104)</f>
        <v>13</v>
      </c>
      <c r="W104" s="688">
        <f>SUM(S104,O104,K104)</f>
        <v>2</v>
      </c>
      <c r="X104" s="691">
        <f>SUM(V104:W104)</f>
        <v>15</v>
      </c>
      <c r="Y104" s="1073">
        <f>X104*100/X$162</f>
        <v>5.4693026274529825E-3</v>
      </c>
    </row>
    <row r="105" spans="1:25" x14ac:dyDescent="0.2">
      <c r="A105" s="689" t="s">
        <v>72</v>
      </c>
      <c r="B105" s="704">
        <v>23</v>
      </c>
      <c r="C105" s="705">
        <v>94</v>
      </c>
      <c r="D105" s="706">
        <f>SUM(B105:C105)</f>
        <v>117</v>
      </c>
      <c r="E105" s="1073">
        <f>D105*100/D$162</f>
        <v>0.8091286307053942</v>
      </c>
      <c r="F105" s="659">
        <v>36</v>
      </c>
      <c r="G105" s="705">
        <v>203</v>
      </c>
      <c r="H105" s="706">
        <f>SUM(F105:G105)</f>
        <v>239</v>
      </c>
      <c r="I105" s="1073">
        <f>H105*100/H$162</f>
        <v>0.60546182297208284</v>
      </c>
      <c r="J105" s="659">
        <v>59</v>
      </c>
      <c r="K105" s="705">
        <v>297</v>
      </c>
      <c r="L105" s="690">
        <f>SUM(J105:K105)</f>
        <v>356</v>
      </c>
      <c r="M105" s="1073">
        <f>L105*100/L$162</f>
        <v>0.66006600660066006</v>
      </c>
      <c r="N105" s="701">
        <v>99</v>
      </c>
      <c r="O105" s="702">
        <v>247</v>
      </c>
      <c r="P105" s="687">
        <f>SUM(N105:O105)</f>
        <v>346</v>
      </c>
      <c r="Q105" s="1073">
        <f>P105*100/P$162</f>
        <v>0.37233126721763088</v>
      </c>
      <c r="R105" s="701">
        <v>102</v>
      </c>
      <c r="S105" s="702">
        <v>485</v>
      </c>
      <c r="T105" s="687">
        <f>SUM(R105:S105)</f>
        <v>587</v>
      </c>
      <c r="U105" s="1073">
        <f>T105*100/T$162</f>
        <v>0.46076799899525889</v>
      </c>
      <c r="V105" s="688">
        <f>SUM(R105,N105,J105)</f>
        <v>260</v>
      </c>
      <c r="W105" s="688">
        <f>SUM(S105,O105,K105)</f>
        <v>1029</v>
      </c>
      <c r="X105" s="691">
        <f>SUM(V105:W105)</f>
        <v>1289</v>
      </c>
      <c r="Y105" s="1073">
        <f>X105*100/X$162</f>
        <v>0.46999540578579296</v>
      </c>
    </row>
    <row r="106" spans="1:25" x14ac:dyDescent="0.2">
      <c r="A106" s="689" t="s">
        <v>73</v>
      </c>
      <c r="B106" s="704">
        <v>1</v>
      </c>
      <c r="C106" s="705">
        <v>1</v>
      </c>
      <c r="D106" s="706">
        <f>SUM(B106:C106)</f>
        <v>2</v>
      </c>
      <c r="E106" s="1073">
        <f>D106*100/D$162</f>
        <v>1.3831258644536652E-2</v>
      </c>
      <c r="F106" s="659">
        <v>1</v>
      </c>
      <c r="G106" s="705">
        <v>2</v>
      </c>
      <c r="H106" s="706">
        <f>SUM(F106:G106)</f>
        <v>3</v>
      </c>
      <c r="I106" s="1073">
        <f>H106*100/H$162</f>
        <v>7.5999392004863957E-3</v>
      </c>
      <c r="J106" s="659">
        <v>2</v>
      </c>
      <c r="K106" s="705">
        <v>3</v>
      </c>
      <c r="L106" s="690">
        <f>SUM(J106:K106)</f>
        <v>5</v>
      </c>
      <c r="M106" s="1073">
        <f>L106*100/L$162</f>
        <v>9.2705899803463485E-3</v>
      </c>
      <c r="N106" s="701" t="s">
        <v>117</v>
      </c>
      <c r="O106" s="702">
        <v>1</v>
      </c>
      <c r="P106" s="687">
        <f>SUM(N106:O106)</f>
        <v>1</v>
      </c>
      <c r="Q106" s="1073">
        <f>P106*100/P$162</f>
        <v>1.0761019283746557E-3</v>
      </c>
      <c r="R106" s="701">
        <v>1</v>
      </c>
      <c r="S106" s="702">
        <v>4</v>
      </c>
      <c r="T106" s="687">
        <f>SUM(R106:S106)</f>
        <v>5</v>
      </c>
      <c r="U106" s="1073">
        <f>T106*100/T$162</f>
        <v>3.9247700084775036E-3</v>
      </c>
      <c r="V106" s="688">
        <f>SUM(R106,N106,J106)</f>
        <v>3</v>
      </c>
      <c r="W106" s="688">
        <f>SUM(S106,O106,K106)</f>
        <v>8</v>
      </c>
      <c r="X106" s="691">
        <f>SUM(V106:W106)</f>
        <v>11</v>
      </c>
      <c r="Y106" s="1073">
        <f>X106*100/X$162</f>
        <v>4.0108219267988533E-3</v>
      </c>
    </row>
    <row r="107" spans="1:25" x14ac:dyDescent="0.2">
      <c r="A107" s="689" t="s">
        <v>209</v>
      </c>
      <c r="B107" s="704" t="s">
        <v>117</v>
      </c>
      <c r="C107" s="705" t="s">
        <v>117</v>
      </c>
      <c r="D107" s="706">
        <f>SUM(B107:C107)</f>
        <v>0</v>
      </c>
      <c r="E107" s="1073">
        <f>D107*100/D$162</f>
        <v>0</v>
      </c>
      <c r="F107" s="659" t="s">
        <v>117</v>
      </c>
      <c r="G107" s="705" t="s">
        <v>117</v>
      </c>
      <c r="H107" s="706">
        <f>SUM(F107:G107)</f>
        <v>0</v>
      </c>
      <c r="I107" s="1073">
        <f>H107*100/H$162</f>
        <v>0</v>
      </c>
      <c r="J107" s="659" t="s">
        <v>117</v>
      </c>
      <c r="K107" s="705" t="s">
        <v>117</v>
      </c>
      <c r="L107" s="690">
        <f>SUM(J107:K107)</f>
        <v>0</v>
      </c>
      <c r="M107" s="1073">
        <f>L107*100/L$162</f>
        <v>0</v>
      </c>
      <c r="N107" s="701" t="s">
        <v>117</v>
      </c>
      <c r="O107" s="702" t="s">
        <v>117</v>
      </c>
      <c r="P107" s="687">
        <f>SUM(N107:O107)</f>
        <v>0</v>
      </c>
      <c r="Q107" s="1073">
        <f>P107*100/P$162</f>
        <v>0</v>
      </c>
      <c r="R107" s="701" t="s">
        <v>117</v>
      </c>
      <c r="S107" s="702">
        <v>2</v>
      </c>
      <c r="T107" s="687">
        <f>SUM(R107:S107)</f>
        <v>2</v>
      </c>
      <c r="U107" s="1073">
        <f>T107*100/T$162</f>
        <v>1.5699080033910013E-3</v>
      </c>
      <c r="V107" s="688">
        <f>SUM(R107,N107,J107)</f>
        <v>0</v>
      </c>
      <c r="W107" s="688">
        <f>SUM(S107,O107,K107)</f>
        <v>2</v>
      </c>
      <c r="X107" s="691">
        <f>SUM(V107:W107)</f>
        <v>2</v>
      </c>
      <c r="Y107" s="1073">
        <f>X107*100/X$162</f>
        <v>7.2924035032706426E-4</v>
      </c>
    </row>
    <row r="108" spans="1:25" x14ac:dyDescent="0.2">
      <c r="A108" s="689" t="s">
        <v>74</v>
      </c>
      <c r="B108" s="704">
        <v>14</v>
      </c>
      <c r="C108" s="705">
        <v>102</v>
      </c>
      <c r="D108" s="706">
        <f>SUM(B108:C108)</f>
        <v>116</v>
      </c>
      <c r="E108" s="1073">
        <f>D108*100/D$162</f>
        <v>0.8022130013831259</v>
      </c>
      <c r="F108" s="659">
        <v>36</v>
      </c>
      <c r="G108" s="705">
        <v>211</v>
      </c>
      <c r="H108" s="706">
        <f>SUM(F108:G108)</f>
        <v>247</v>
      </c>
      <c r="I108" s="1073">
        <f>H108*100/H$162</f>
        <v>0.62572832750671326</v>
      </c>
      <c r="J108" s="659">
        <v>50</v>
      </c>
      <c r="K108" s="705">
        <v>313</v>
      </c>
      <c r="L108" s="690">
        <f>SUM(J108:K108)</f>
        <v>363</v>
      </c>
      <c r="M108" s="1073">
        <f>L108*100/L$162</f>
        <v>0.67304483257314496</v>
      </c>
      <c r="N108" s="701">
        <v>58</v>
      </c>
      <c r="O108" s="702">
        <v>301</v>
      </c>
      <c r="P108" s="687">
        <f>SUM(N108:O108)</f>
        <v>359</v>
      </c>
      <c r="Q108" s="1073">
        <f>P108*100/P$162</f>
        <v>0.3863205922865014</v>
      </c>
      <c r="R108" s="701">
        <v>63</v>
      </c>
      <c r="S108" s="702">
        <v>284</v>
      </c>
      <c r="T108" s="687">
        <f>SUM(R108:S108)</f>
        <v>347</v>
      </c>
      <c r="U108" s="1073">
        <f>T108*100/T$162</f>
        <v>0.27237903858833873</v>
      </c>
      <c r="V108" s="688">
        <f>SUM(R108,N108,J108)</f>
        <v>171</v>
      </c>
      <c r="W108" s="688">
        <f>SUM(S108,O108,K108)</f>
        <v>898</v>
      </c>
      <c r="X108" s="691">
        <f>SUM(V108:W108)</f>
        <v>1069</v>
      </c>
      <c r="Y108" s="1073">
        <f>X108*100/X$162</f>
        <v>0.38977896724981587</v>
      </c>
    </row>
    <row r="109" spans="1:25" x14ac:dyDescent="0.2">
      <c r="A109" s="689" t="s">
        <v>133</v>
      </c>
      <c r="B109" s="704" t="s">
        <v>117</v>
      </c>
      <c r="C109" s="705" t="s">
        <v>117</v>
      </c>
      <c r="D109" s="706">
        <f>SUM(B109:C109)</f>
        <v>0</v>
      </c>
      <c r="E109" s="1073">
        <f>D109*100/D$162</f>
        <v>0</v>
      </c>
      <c r="F109" s="659" t="s">
        <v>117</v>
      </c>
      <c r="G109" s="705">
        <v>3</v>
      </c>
      <c r="H109" s="706">
        <f>SUM(F109:G109)</f>
        <v>3</v>
      </c>
      <c r="I109" s="1073">
        <f>H109*100/H$162</f>
        <v>7.5999392004863957E-3</v>
      </c>
      <c r="J109" s="659" t="s">
        <v>117</v>
      </c>
      <c r="K109" s="705">
        <v>3</v>
      </c>
      <c r="L109" s="690">
        <f>SUM(J109:K109)</f>
        <v>3</v>
      </c>
      <c r="M109" s="1073">
        <f>L109*100/L$162</f>
        <v>5.5623539882078098E-3</v>
      </c>
      <c r="N109" s="701">
        <v>1</v>
      </c>
      <c r="O109" s="702">
        <v>5</v>
      </c>
      <c r="P109" s="687">
        <f>SUM(N109:O109)</f>
        <v>6</v>
      </c>
      <c r="Q109" s="1073">
        <f>P109*100/P$162</f>
        <v>6.4566115702479341E-3</v>
      </c>
      <c r="R109" s="701">
        <v>1</v>
      </c>
      <c r="S109" s="702">
        <v>4</v>
      </c>
      <c r="T109" s="687">
        <f>SUM(R109:S109)</f>
        <v>5</v>
      </c>
      <c r="U109" s="1073">
        <f>T109*100/T$162</f>
        <v>3.9247700084775036E-3</v>
      </c>
      <c r="V109" s="688">
        <f>SUM(R109,N109,J109)</f>
        <v>2</v>
      </c>
      <c r="W109" s="688">
        <f>SUM(S109,O109,K109)</f>
        <v>12</v>
      </c>
      <c r="X109" s="691">
        <f>SUM(V109:W109)</f>
        <v>14</v>
      </c>
      <c r="Y109" s="1073">
        <f>X109*100/X$162</f>
        <v>5.10468245228945E-3</v>
      </c>
    </row>
    <row r="110" spans="1:25" x14ac:dyDescent="0.2">
      <c r="A110" s="689" t="s">
        <v>75</v>
      </c>
      <c r="B110" s="704">
        <v>2</v>
      </c>
      <c r="C110" s="705">
        <v>6</v>
      </c>
      <c r="D110" s="706">
        <f>SUM(B110:C110)</f>
        <v>8</v>
      </c>
      <c r="E110" s="1073">
        <f>D110*100/D$162</f>
        <v>5.5325034578146609E-2</v>
      </c>
      <c r="F110" s="659">
        <v>3</v>
      </c>
      <c r="G110" s="705">
        <v>19</v>
      </c>
      <c r="H110" s="706">
        <f>SUM(F110:G110)</f>
        <v>22</v>
      </c>
      <c r="I110" s="1073">
        <f>H110*100/H$162</f>
        <v>5.5732887470233569E-2</v>
      </c>
      <c r="J110" s="659">
        <v>5</v>
      </c>
      <c r="K110" s="705">
        <v>25</v>
      </c>
      <c r="L110" s="690">
        <f>SUM(J110:K110)</f>
        <v>30</v>
      </c>
      <c r="M110" s="1073">
        <f>L110*100/L$162</f>
        <v>5.5623539882078098E-2</v>
      </c>
      <c r="N110" s="701">
        <v>2</v>
      </c>
      <c r="O110" s="702">
        <v>15</v>
      </c>
      <c r="P110" s="687">
        <f>SUM(N110:O110)</f>
        <v>17</v>
      </c>
      <c r="Q110" s="1073">
        <f>P110*100/P$162</f>
        <v>1.8293732782369145E-2</v>
      </c>
      <c r="R110" s="701">
        <v>9</v>
      </c>
      <c r="S110" s="702">
        <v>18</v>
      </c>
      <c r="T110" s="687">
        <f>SUM(R110:S110)</f>
        <v>27</v>
      </c>
      <c r="U110" s="1073">
        <f>T110*100/T$162</f>
        <v>2.1193758045778516E-2</v>
      </c>
      <c r="V110" s="688">
        <f>SUM(R110,N110,J110)</f>
        <v>16</v>
      </c>
      <c r="W110" s="688">
        <f>SUM(S110,O110,K110)</f>
        <v>58</v>
      </c>
      <c r="X110" s="691">
        <f>SUM(V110:W110)</f>
        <v>74</v>
      </c>
      <c r="Y110" s="1073">
        <f>X110*100/X$162</f>
        <v>2.6981892962101378E-2</v>
      </c>
    </row>
    <row r="111" spans="1:25" x14ac:dyDescent="0.2">
      <c r="A111" s="689" t="s">
        <v>333</v>
      </c>
      <c r="B111" s="704" t="s">
        <v>117</v>
      </c>
      <c r="C111" s="705" t="s">
        <v>117</v>
      </c>
      <c r="D111" s="706">
        <v>0</v>
      </c>
      <c r="E111" s="1073">
        <f>D111*100/D$162</f>
        <v>0</v>
      </c>
      <c r="F111" s="659" t="s">
        <v>117</v>
      </c>
      <c r="G111" s="705" t="s">
        <v>117</v>
      </c>
      <c r="H111" s="706">
        <v>0</v>
      </c>
      <c r="I111" s="1073">
        <f>H111*100/H$162</f>
        <v>0</v>
      </c>
      <c r="J111" s="659" t="s">
        <v>117</v>
      </c>
      <c r="K111" s="705" t="s">
        <v>117</v>
      </c>
      <c r="L111" s="690">
        <v>0</v>
      </c>
      <c r="M111" s="1073">
        <f>L111*100/L$162</f>
        <v>0</v>
      </c>
      <c r="N111" s="701">
        <v>10</v>
      </c>
      <c r="O111" s="702">
        <v>34</v>
      </c>
      <c r="P111" s="687">
        <f>SUM(N111:O111)</f>
        <v>44</v>
      </c>
      <c r="Q111" s="1073">
        <f>P111*100/P$162</f>
        <v>4.7348484848484848E-2</v>
      </c>
      <c r="R111" s="701">
        <v>7</v>
      </c>
      <c r="S111" s="702">
        <v>36</v>
      </c>
      <c r="T111" s="687">
        <f>SUM(R111:S111)</f>
        <v>43</v>
      </c>
      <c r="U111" s="1073">
        <f>T111*100/T$162</f>
        <v>3.3753022072906529E-2</v>
      </c>
      <c r="V111" s="688">
        <f>SUM(R111,N111,J111)</f>
        <v>17</v>
      </c>
      <c r="W111" s="688">
        <f>SUM(S111,O111,K111)</f>
        <v>70</v>
      </c>
      <c r="X111" s="691">
        <f>SUM(V111:W111)</f>
        <v>87</v>
      </c>
      <c r="Y111" s="1073">
        <f>X111*100/X$162</f>
        <v>3.1721955239227294E-2</v>
      </c>
    </row>
    <row r="112" spans="1:25" x14ac:dyDescent="0.2">
      <c r="A112" s="689" t="s">
        <v>76</v>
      </c>
      <c r="B112" s="704">
        <v>16</v>
      </c>
      <c r="C112" s="705">
        <v>121</v>
      </c>
      <c r="D112" s="706">
        <f>SUM(B112:C112)</f>
        <v>137</v>
      </c>
      <c r="E112" s="1073">
        <f>D112*100/D$162</f>
        <v>0.94744121715076068</v>
      </c>
      <c r="F112" s="659">
        <v>34</v>
      </c>
      <c r="G112" s="705">
        <v>501</v>
      </c>
      <c r="H112" s="706">
        <f>SUM(F112:G112)</f>
        <v>535</v>
      </c>
      <c r="I112" s="1073">
        <f>H112*100/H$162</f>
        <v>1.3553224907534074</v>
      </c>
      <c r="J112" s="659">
        <v>50</v>
      </c>
      <c r="K112" s="705">
        <v>622</v>
      </c>
      <c r="L112" s="690">
        <f>SUM(J112:K112)</f>
        <v>672</v>
      </c>
      <c r="M112" s="1073">
        <f>L112*100/L$162</f>
        <v>1.2459672933585493</v>
      </c>
      <c r="N112" s="701">
        <v>104</v>
      </c>
      <c r="O112" s="702">
        <v>822</v>
      </c>
      <c r="P112" s="687">
        <f>SUM(N112:O112)</f>
        <v>926</v>
      </c>
      <c r="Q112" s="1073">
        <f>P112*100/P$162</f>
        <v>0.99647038567493118</v>
      </c>
      <c r="R112" s="701">
        <v>138</v>
      </c>
      <c r="S112" s="702">
        <v>872</v>
      </c>
      <c r="T112" s="687">
        <f>SUM(R112:S112)</f>
        <v>1010</v>
      </c>
      <c r="U112" s="1073">
        <f>T112*100/T$162</f>
        <v>0.7928035417124556</v>
      </c>
      <c r="V112" s="688">
        <f>SUM(R112,N112,J112)</f>
        <v>292</v>
      </c>
      <c r="W112" s="688">
        <f>SUM(S112,O112,K112)</f>
        <v>2316</v>
      </c>
      <c r="X112" s="691">
        <f>SUM(V112:W112)</f>
        <v>2608</v>
      </c>
      <c r="Y112" s="1073">
        <f>X112*100/X$162</f>
        <v>0.95092941682649179</v>
      </c>
    </row>
    <row r="113" spans="1:25" x14ac:dyDescent="0.2">
      <c r="A113" s="689" t="s">
        <v>77</v>
      </c>
      <c r="B113" s="704">
        <v>2</v>
      </c>
      <c r="C113" s="705">
        <v>18</v>
      </c>
      <c r="D113" s="706">
        <f>SUM(B113:C113)</f>
        <v>20</v>
      </c>
      <c r="E113" s="1073">
        <f>D113*100/D$162</f>
        <v>0.13831258644536654</v>
      </c>
      <c r="F113" s="659">
        <v>1</v>
      </c>
      <c r="G113" s="705">
        <v>44</v>
      </c>
      <c r="H113" s="706">
        <f>SUM(F113:G113)</f>
        <v>45</v>
      </c>
      <c r="I113" s="1073">
        <f>H113*100/H$162</f>
        <v>0.11399908800729594</v>
      </c>
      <c r="J113" s="659">
        <v>3</v>
      </c>
      <c r="K113" s="705">
        <v>62</v>
      </c>
      <c r="L113" s="690">
        <f>SUM(J113:K113)</f>
        <v>65</v>
      </c>
      <c r="M113" s="1073">
        <f>L113*100/L$162</f>
        <v>0.12051766974450254</v>
      </c>
      <c r="N113" s="701">
        <v>11</v>
      </c>
      <c r="O113" s="702">
        <v>58</v>
      </c>
      <c r="P113" s="687">
        <f>SUM(N113:O113)</f>
        <v>69</v>
      </c>
      <c r="Q113" s="1073">
        <f>P113*100/P$162</f>
        <v>7.4251033057851246E-2</v>
      </c>
      <c r="R113" s="701">
        <v>8</v>
      </c>
      <c r="S113" s="702">
        <v>57</v>
      </c>
      <c r="T113" s="687">
        <f>SUM(R113:S113)</f>
        <v>65</v>
      </c>
      <c r="U113" s="1073">
        <f>T113*100/T$162</f>
        <v>5.1022010110207544E-2</v>
      </c>
      <c r="V113" s="688">
        <f>SUM(R113,N113,J113)</f>
        <v>22</v>
      </c>
      <c r="W113" s="688">
        <f>SUM(S113,O113,K113)</f>
        <v>177</v>
      </c>
      <c r="X113" s="691">
        <f>SUM(V113:W113)</f>
        <v>199</v>
      </c>
      <c r="Y113" s="1073">
        <f>X113*100/X$162</f>
        <v>7.25594148575429E-2</v>
      </c>
    </row>
    <row r="114" spans="1:25" x14ac:dyDescent="0.2">
      <c r="A114" s="689" t="s">
        <v>172</v>
      </c>
      <c r="B114" s="704">
        <v>1</v>
      </c>
      <c r="C114" s="705" t="s">
        <v>117</v>
      </c>
      <c r="D114" s="706">
        <f>SUM(B114:C114)</f>
        <v>1</v>
      </c>
      <c r="E114" s="1073">
        <f>D114*100/D$162</f>
        <v>6.9156293222683261E-3</v>
      </c>
      <c r="F114" s="659">
        <v>2</v>
      </c>
      <c r="G114" s="705">
        <v>2</v>
      </c>
      <c r="H114" s="706">
        <f>SUM(F114:G114)</f>
        <v>4</v>
      </c>
      <c r="I114" s="1073">
        <f>H114*100/H$162</f>
        <v>1.0133252267315195E-2</v>
      </c>
      <c r="J114" s="659">
        <v>3</v>
      </c>
      <c r="K114" s="705">
        <v>2</v>
      </c>
      <c r="L114" s="690">
        <f>SUM(J114:K114)</f>
        <v>5</v>
      </c>
      <c r="M114" s="1073">
        <f>L114*100/L$162</f>
        <v>9.2705899803463485E-3</v>
      </c>
      <c r="N114" s="701">
        <v>4</v>
      </c>
      <c r="O114" s="702">
        <v>0</v>
      </c>
      <c r="P114" s="687">
        <f>SUM(N114:O114)</f>
        <v>4</v>
      </c>
      <c r="Q114" s="1073">
        <f>P114*100/P$162</f>
        <v>4.3044077134986227E-3</v>
      </c>
      <c r="R114" s="701">
        <v>4</v>
      </c>
      <c r="S114" s="702">
        <v>3</v>
      </c>
      <c r="T114" s="687">
        <f>SUM(R114:S114)</f>
        <v>7</v>
      </c>
      <c r="U114" s="1073">
        <f>T114*100/T$162</f>
        <v>5.4946780118685047E-3</v>
      </c>
      <c r="V114" s="688">
        <f>SUM(R114,N114,J114)</f>
        <v>11</v>
      </c>
      <c r="W114" s="688">
        <f>SUM(S114,O114,K114)</f>
        <v>5</v>
      </c>
      <c r="X114" s="691">
        <f>SUM(V114:W114)</f>
        <v>16</v>
      </c>
      <c r="Y114" s="1073">
        <f>X114*100/X$162</f>
        <v>5.8339228026165141E-3</v>
      </c>
    </row>
    <row r="115" spans="1:25" x14ac:dyDescent="0.2">
      <c r="A115" s="689" t="s">
        <v>220</v>
      </c>
      <c r="B115" s="704" t="s">
        <v>117</v>
      </c>
      <c r="C115" s="705" t="s">
        <v>117</v>
      </c>
      <c r="D115" s="706">
        <f>SUM(B115:C115)</f>
        <v>0</v>
      </c>
      <c r="E115" s="1073">
        <f>D115*100/D$162</f>
        <v>0</v>
      </c>
      <c r="F115" s="659">
        <v>1</v>
      </c>
      <c r="G115" s="705" t="s">
        <v>117</v>
      </c>
      <c r="H115" s="706">
        <f>SUM(F115:G115)</f>
        <v>1</v>
      </c>
      <c r="I115" s="1073">
        <f>H115*100/H$162</f>
        <v>2.5333130668287987E-3</v>
      </c>
      <c r="J115" s="659">
        <v>1</v>
      </c>
      <c r="K115" s="705" t="s">
        <v>117</v>
      </c>
      <c r="L115" s="690">
        <f>SUM(J115:K115)</f>
        <v>1</v>
      </c>
      <c r="M115" s="1073">
        <f>L115*100/L$162</f>
        <v>1.8541179960692698E-3</v>
      </c>
      <c r="N115" s="701">
        <v>1</v>
      </c>
      <c r="O115" s="702">
        <v>0</v>
      </c>
      <c r="P115" s="687">
        <f>SUM(N115:O115)</f>
        <v>1</v>
      </c>
      <c r="Q115" s="1073">
        <f>P115*100/P$162</f>
        <v>1.0761019283746557E-3</v>
      </c>
      <c r="R115" s="701">
        <v>1</v>
      </c>
      <c r="S115" s="702">
        <v>1</v>
      </c>
      <c r="T115" s="687">
        <f>SUM(R115:S115)</f>
        <v>2</v>
      </c>
      <c r="U115" s="1073">
        <f>T115*100/T$162</f>
        <v>1.5699080033910013E-3</v>
      </c>
      <c r="V115" s="688">
        <f>SUM(R115,N115,J115)</f>
        <v>3</v>
      </c>
      <c r="W115" s="688">
        <f>SUM(S115,O115,K115)</f>
        <v>1</v>
      </c>
      <c r="X115" s="691">
        <f>SUM(V115:W115)</f>
        <v>4</v>
      </c>
      <c r="Y115" s="1073">
        <f>X115*100/X$162</f>
        <v>1.4584807006541285E-3</v>
      </c>
    </row>
    <row r="116" spans="1:25" x14ac:dyDescent="0.2">
      <c r="A116" s="689" t="s">
        <v>210</v>
      </c>
      <c r="B116" s="704" t="s">
        <v>117</v>
      </c>
      <c r="C116" s="705" t="s">
        <v>117</v>
      </c>
      <c r="D116" s="706">
        <f>SUM(B116:C116)</f>
        <v>0</v>
      </c>
      <c r="E116" s="1073">
        <f>D116*100/D$162</f>
        <v>0</v>
      </c>
      <c r="F116" s="659">
        <v>4</v>
      </c>
      <c r="G116" s="705">
        <v>4</v>
      </c>
      <c r="H116" s="706">
        <f>SUM(F116:G116)</f>
        <v>8</v>
      </c>
      <c r="I116" s="1073">
        <f>H116*100/H$162</f>
        <v>2.026650453463039E-2</v>
      </c>
      <c r="J116" s="659">
        <v>4</v>
      </c>
      <c r="K116" s="705">
        <v>4</v>
      </c>
      <c r="L116" s="690">
        <f>SUM(J116:K116)</f>
        <v>8</v>
      </c>
      <c r="M116" s="1073">
        <f>L116*100/L$162</f>
        <v>1.4832943968554158E-2</v>
      </c>
      <c r="N116" s="701">
        <v>3</v>
      </c>
      <c r="O116" s="702">
        <v>3</v>
      </c>
      <c r="P116" s="687">
        <f>SUM(N116:O116)</f>
        <v>6</v>
      </c>
      <c r="Q116" s="1073">
        <f>P116*100/P$162</f>
        <v>6.4566115702479341E-3</v>
      </c>
      <c r="R116" s="701">
        <v>2</v>
      </c>
      <c r="S116" s="702">
        <v>3</v>
      </c>
      <c r="T116" s="687">
        <f>SUM(R116:S116)</f>
        <v>5</v>
      </c>
      <c r="U116" s="1073">
        <f>T116*100/T$162</f>
        <v>3.9247700084775036E-3</v>
      </c>
      <c r="V116" s="688">
        <f>SUM(R116,N116,J116)</f>
        <v>9</v>
      </c>
      <c r="W116" s="688">
        <f>SUM(S116,O116,K116)</f>
        <v>10</v>
      </c>
      <c r="X116" s="691">
        <f>SUM(V116:W116)</f>
        <v>19</v>
      </c>
      <c r="Y116" s="1073">
        <f>X116*100/X$162</f>
        <v>6.9277833281071108E-3</v>
      </c>
    </row>
    <row r="117" spans="1:25" x14ac:dyDescent="0.2">
      <c r="A117" s="689" t="s">
        <v>78</v>
      </c>
      <c r="B117" s="704">
        <v>6</v>
      </c>
      <c r="C117" s="705">
        <v>19</v>
      </c>
      <c r="D117" s="706">
        <f>SUM(B117:C117)</f>
        <v>25</v>
      </c>
      <c r="E117" s="1073">
        <f>D117*100/D$162</f>
        <v>0.17289073305670816</v>
      </c>
      <c r="F117" s="659">
        <v>14</v>
      </c>
      <c r="G117" s="705">
        <v>14</v>
      </c>
      <c r="H117" s="706">
        <f>SUM(F117:G117)</f>
        <v>28</v>
      </c>
      <c r="I117" s="1073">
        <f>H117*100/H$162</f>
        <v>7.0932765871206366E-2</v>
      </c>
      <c r="J117" s="659">
        <v>20</v>
      </c>
      <c r="K117" s="705">
        <v>33</v>
      </c>
      <c r="L117" s="690">
        <f>SUM(J117:K117)</f>
        <v>53</v>
      </c>
      <c r="M117" s="1073">
        <f>L117*100/L$162</f>
        <v>9.8268253791671298E-2</v>
      </c>
      <c r="N117" s="701">
        <v>16</v>
      </c>
      <c r="O117" s="702">
        <v>21</v>
      </c>
      <c r="P117" s="687">
        <f>SUM(N117:O117)</f>
        <v>37</v>
      </c>
      <c r="Q117" s="1073">
        <f>P117*100/P$162</f>
        <v>3.9815771349862257E-2</v>
      </c>
      <c r="R117" s="701">
        <v>22</v>
      </c>
      <c r="S117" s="702">
        <v>25</v>
      </c>
      <c r="T117" s="687">
        <f>SUM(R117:S117)</f>
        <v>47</v>
      </c>
      <c r="U117" s="1073">
        <f>T117*100/T$162</f>
        <v>3.6892838079688531E-2</v>
      </c>
      <c r="V117" s="688">
        <f>SUM(R117,N117,J117)</f>
        <v>58</v>
      </c>
      <c r="W117" s="688">
        <f>SUM(S117,O117,K117)</f>
        <v>79</v>
      </c>
      <c r="X117" s="691">
        <f>SUM(V117:W117)</f>
        <v>137</v>
      </c>
      <c r="Y117" s="1073">
        <f>X117*100/X$162</f>
        <v>4.9952963997403906E-2</v>
      </c>
    </row>
    <row r="118" spans="1:25" x14ac:dyDescent="0.2">
      <c r="A118" s="689" t="s">
        <v>79</v>
      </c>
      <c r="B118" s="704">
        <v>8</v>
      </c>
      <c r="C118" s="705">
        <v>8</v>
      </c>
      <c r="D118" s="706">
        <f>SUM(B118:C118)</f>
        <v>16</v>
      </c>
      <c r="E118" s="1073">
        <f>D118*100/D$162</f>
        <v>0.11065006915629322</v>
      </c>
      <c r="F118" s="659">
        <v>13</v>
      </c>
      <c r="G118" s="705">
        <v>39</v>
      </c>
      <c r="H118" s="706">
        <f>SUM(F118:G118)</f>
        <v>52</v>
      </c>
      <c r="I118" s="1073">
        <f>H118*100/H$162</f>
        <v>0.13173227947509752</v>
      </c>
      <c r="J118" s="659">
        <v>21</v>
      </c>
      <c r="K118" s="705">
        <v>47</v>
      </c>
      <c r="L118" s="690">
        <f>SUM(J118:K118)</f>
        <v>68</v>
      </c>
      <c r="M118" s="1073">
        <f>L118*100/L$162</f>
        <v>0.12608002373271035</v>
      </c>
      <c r="N118" s="701">
        <v>25</v>
      </c>
      <c r="O118" s="702">
        <v>35</v>
      </c>
      <c r="P118" s="687">
        <f>SUM(N118:O118)</f>
        <v>60</v>
      </c>
      <c r="Q118" s="1073">
        <f>P118*100/P$162</f>
        <v>6.4566115702479332E-2</v>
      </c>
      <c r="R118" s="701">
        <v>20</v>
      </c>
      <c r="S118" s="702">
        <v>39</v>
      </c>
      <c r="T118" s="687">
        <f>SUM(R118:S118)</f>
        <v>59</v>
      </c>
      <c r="U118" s="1073">
        <f>T118*100/T$162</f>
        <v>4.6312286100034537E-2</v>
      </c>
      <c r="V118" s="688">
        <f>SUM(R118,N118,J118)</f>
        <v>66</v>
      </c>
      <c r="W118" s="688">
        <f>SUM(S118,O118,K118)</f>
        <v>121</v>
      </c>
      <c r="X118" s="691">
        <f>SUM(V118:W118)</f>
        <v>187</v>
      </c>
      <c r="Y118" s="1073">
        <f>X118*100/X$162</f>
        <v>6.818397275558051E-2</v>
      </c>
    </row>
    <row r="119" spans="1:25" x14ac:dyDescent="0.2">
      <c r="A119" s="689" t="s">
        <v>134</v>
      </c>
      <c r="B119" s="704" t="s">
        <v>117</v>
      </c>
      <c r="C119" s="705" t="s">
        <v>117</v>
      </c>
      <c r="D119" s="706">
        <f>SUM(B119:C119)</f>
        <v>0</v>
      </c>
      <c r="E119" s="1073">
        <f>D119*100/D$162</f>
        <v>0</v>
      </c>
      <c r="F119" s="659" t="s">
        <v>117</v>
      </c>
      <c r="G119" s="705" t="s">
        <v>117</v>
      </c>
      <c r="H119" s="706">
        <f>SUM(F119:G119)</f>
        <v>0</v>
      </c>
      <c r="I119" s="1073">
        <f>H119*100/H$162</f>
        <v>0</v>
      </c>
      <c r="J119" s="659" t="s">
        <v>117</v>
      </c>
      <c r="K119" s="705" t="s">
        <v>117</v>
      </c>
      <c r="L119" s="690">
        <f>SUM(J119:K119)</f>
        <v>0</v>
      </c>
      <c r="M119" s="1073">
        <f>L119*100/L$162</f>
        <v>0</v>
      </c>
      <c r="N119" s="701">
        <v>2</v>
      </c>
      <c r="O119" s="702">
        <v>0</v>
      </c>
      <c r="P119" s="687">
        <f>SUM(N119:O119)</f>
        <v>2</v>
      </c>
      <c r="Q119" s="1073">
        <f>P119*100/P$162</f>
        <v>2.1522038567493114E-3</v>
      </c>
      <c r="R119" s="701">
        <v>2</v>
      </c>
      <c r="S119" s="702" t="s">
        <v>117</v>
      </c>
      <c r="T119" s="687">
        <f>SUM(R119:S119)</f>
        <v>2</v>
      </c>
      <c r="U119" s="1073">
        <f>T119*100/T$162</f>
        <v>1.5699080033910013E-3</v>
      </c>
      <c r="V119" s="688">
        <f>SUM(R119,N119,J119)</f>
        <v>4</v>
      </c>
      <c r="W119" s="688">
        <f>SUM(S119,O119,K119)</f>
        <v>0</v>
      </c>
      <c r="X119" s="691">
        <f>SUM(V119:W119)</f>
        <v>4</v>
      </c>
      <c r="Y119" s="1073">
        <f>X119*100/X$162</f>
        <v>1.4584807006541285E-3</v>
      </c>
    </row>
    <row r="120" spans="1:25" x14ac:dyDescent="0.2">
      <c r="A120" s="689" t="s">
        <v>80</v>
      </c>
      <c r="B120" s="704" t="s">
        <v>117</v>
      </c>
      <c r="C120" s="705">
        <v>1</v>
      </c>
      <c r="D120" s="706">
        <f>SUM(B120:C120)</f>
        <v>1</v>
      </c>
      <c r="E120" s="1073">
        <f>D120*100/D$162</f>
        <v>6.9156293222683261E-3</v>
      </c>
      <c r="F120" s="659">
        <v>1</v>
      </c>
      <c r="G120" s="705" t="s">
        <v>117</v>
      </c>
      <c r="H120" s="706">
        <f>SUM(F120:G120)</f>
        <v>1</v>
      </c>
      <c r="I120" s="1073">
        <f>H120*100/H$162</f>
        <v>2.5333130668287987E-3</v>
      </c>
      <c r="J120" s="659">
        <v>1</v>
      </c>
      <c r="K120" s="705">
        <v>1</v>
      </c>
      <c r="L120" s="690">
        <f>SUM(J120:K120)</f>
        <v>2</v>
      </c>
      <c r="M120" s="1073">
        <f>L120*100/L$162</f>
        <v>3.7082359921385396E-3</v>
      </c>
      <c r="N120" s="701">
        <v>2</v>
      </c>
      <c r="O120" s="702">
        <v>4</v>
      </c>
      <c r="P120" s="687">
        <f>SUM(N120:O120)</f>
        <v>6</v>
      </c>
      <c r="Q120" s="1073">
        <f>P120*100/P$162</f>
        <v>6.4566115702479341E-3</v>
      </c>
      <c r="R120" s="701" t="s">
        <v>117</v>
      </c>
      <c r="S120" s="702">
        <v>4</v>
      </c>
      <c r="T120" s="687">
        <f>SUM(R120:S120)</f>
        <v>4</v>
      </c>
      <c r="U120" s="1073">
        <f>T120*100/T$162</f>
        <v>3.1398160067820026E-3</v>
      </c>
      <c r="V120" s="688">
        <f>SUM(R120,N120,J120)</f>
        <v>3</v>
      </c>
      <c r="W120" s="688">
        <f>SUM(S120,O120,K120)</f>
        <v>9</v>
      </c>
      <c r="X120" s="691">
        <f>SUM(V120:W120)</f>
        <v>12</v>
      </c>
      <c r="Y120" s="1073">
        <f>X120*100/X$162</f>
        <v>4.3754421019623858E-3</v>
      </c>
    </row>
    <row r="121" spans="1:25" x14ac:dyDescent="0.2">
      <c r="A121" s="689" t="s">
        <v>81</v>
      </c>
      <c r="B121" s="704">
        <v>375</v>
      </c>
      <c r="C121" s="705">
        <v>250</v>
      </c>
      <c r="D121" s="706">
        <f>SUM(B121:C121)</f>
        <v>625</v>
      </c>
      <c r="E121" s="1073">
        <f>D121*100/D$162</f>
        <v>4.3222683264177038</v>
      </c>
      <c r="F121" s="659">
        <v>978</v>
      </c>
      <c r="G121" s="705">
        <v>665</v>
      </c>
      <c r="H121" s="706">
        <f>SUM(F121:G121)</f>
        <v>1643</v>
      </c>
      <c r="I121" s="1073">
        <f>H121*100/H$162</f>
        <v>4.1622333687997166</v>
      </c>
      <c r="J121" s="659">
        <v>1353</v>
      </c>
      <c r="K121" s="705">
        <v>915</v>
      </c>
      <c r="L121" s="690">
        <f>SUM(J121:K121)</f>
        <v>2268</v>
      </c>
      <c r="M121" s="1073">
        <f>L121*100/L$162</f>
        <v>4.2051396150851037</v>
      </c>
      <c r="N121" s="701">
        <v>1394</v>
      </c>
      <c r="O121" s="702">
        <v>1065</v>
      </c>
      <c r="P121" s="687">
        <f>SUM(N121:O121)</f>
        <v>2459</v>
      </c>
      <c r="Q121" s="1073">
        <f>P121*100/P$162</f>
        <v>2.6461346418732781</v>
      </c>
      <c r="R121" s="701">
        <v>1465</v>
      </c>
      <c r="S121" s="702">
        <v>1301</v>
      </c>
      <c r="T121" s="687">
        <f>SUM(R121:S121)</f>
        <v>2766</v>
      </c>
      <c r="U121" s="1073">
        <f>T121*100/T$162</f>
        <v>2.1711827686897549</v>
      </c>
      <c r="V121" s="688">
        <f>SUM(R121,N121,J121)</f>
        <v>4212</v>
      </c>
      <c r="W121" s="688">
        <f>SUM(S121,O121,K121)</f>
        <v>3281</v>
      </c>
      <c r="X121" s="691">
        <f>SUM(V121:W121)</f>
        <v>7493</v>
      </c>
      <c r="Y121" s="1073">
        <f>X121*100/X$162</f>
        <v>2.7320989725003462</v>
      </c>
    </row>
    <row r="122" spans="1:25" x14ac:dyDescent="0.2">
      <c r="A122" s="689" t="s">
        <v>211</v>
      </c>
      <c r="B122" s="704">
        <v>5</v>
      </c>
      <c r="C122" s="705">
        <v>3</v>
      </c>
      <c r="D122" s="706">
        <f>SUM(B122:C122)</f>
        <v>8</v>
      </c>
      <c r="E122" s="1073">
        <f>D122*100/D$162</f>
        <v>5.5325034578146609E-2</v>
      </c>
      <c r="F122" s="659">
        <v>7</v>
      </c>
      <c r="G122" s="705">
        <v>9</v>
      </c>
      <c r="H122" s="706">
        <f>SUM(F122:G122)</f>
        <v>16</v>
      </c>
      <c r="I122" s="1073">
        <f>H122*100/H$162</f>
        <v>4.0533009069260779E-2</v>
      </c>
      <c r="J122" s="659">
        <v>12</v>
      </c>
      <c r="K122" s="705">
        <v>12</v>
      </c>
      <c r="L122" s="690">
        <f>SUM(J122:K122)</f>
        <v>24</v>
      </c>
      <c r="M122" s="1073">
        <f>L122*100/L$162</f>
        <v>4.4498831905662478E-2</v>
      </c>
      <c r="N122" s="701">
        <v>3</v>
      </c>
      <c r="O122" s="702">
        <v>7</v>
      </c>
      <c r="P122" s="687">
        <f>SUM(N122:O122)</f>
        <v>10</v>
      </c>
      <c r="Q122" s="1073">
        <f>P122*100/P$162</f>
        <v>1.0761019283746556E-2</v>
      </c>
      <c r="R122" s="701">
        <v>6</v>
      </c>
      <c r="S122" s="702">
        <v>7</v>
      </c>
      <c r="T122" s="687">
        <f>SUM(R122:S122)</f>
        <v>13</v>
      </c>
      <c r="U122" s="1073">
        <f>T122*100/T$162</f>
        <v>1.0204402022041509E-2</v>
      </c>
      <c r="V122" s="688">
        <f>SUM(R122,N122,J122)</f>
        <v>21</v>
      </c>
      <c r="W122" s="688">
        <f>SUM(S122,O122,K122)</f>
        <v>26</v>
      </c>
      <c r="X122" s="691">
        <f>SUM(V122:W122)</f>
        <v>47</v>
      </c>
      <c r="Y122" s="1073">
        <f>X122*100/X$162</f>
        <v>1.7137148232686011E-2</v>
      </c>
    </row>
    <row r="123" spans="1:25" x14ac:dyDescent="0.2">
      <c r="A123" s="689" t="s">
        <v>221</v>
      </c>
      <c r="B123" s="704">
        <v>2</v>
      </c>
      <c r="C123" s="705">
        <v>1</v>
      </c>
      <c r="D123" s="706">
        <f>SUM(B123:C123)</f>
        <v>3</v>
      </c>
      <c r="E123" s="1073">
        <f>D123*100/D$162</f>
        <v>2.0746887966804978E-2</v>
      </c>
      <c r="F123" s="659">
        <v>1</v>
      </c>
      <c r="G123" s="705">
        <v>3</v>
      </c>
      <c r="H123" s="706">
        <f>SUM(F123:G123)</f>
        <v>4</v>
      </c>
      <c r="I123" s="1073">
        <f>H123*100/H$162</f>
        <v>1.0133252267315195E-2</v>
      </c>
      <c r="J123" s="659">
        <v>3</v>
      </c>
      <c r="K123" s="705">
        <v>4</v>
      </c>
      <c r="L123" s="690">
        <f>SUM(J123:K123)</f>
        <v>7</v>
      </c>
      <c r="M123" s="1073">
        <f>L123*100/L$162</f>
        <v>1.2978825972484889E-2</v>
      </c>
      <c r="N123" s="701" t="s">
        <v>117</v>
      </c>
      <c r="O123" s="702" t="s">
        <v>117</v>
      </c>
      <c r="P123" s="687">
        <f>SUM(N123:O123)</f>
        <v>0</v>
      </c>
      <c r="Q123" s="1073">
        <f>P123*100/P$162</f>
        <v>0</v>
      </c>
      <c r="R123" s="701" t="s">
        <v>117</v>
      </c>
      <c r="S123" s="702">
        <v>2</v>
      </c>
      <c r="T123" s="687">
        <f>SUM(R123:S123)</f>
        <v>2</v>
      </c>
      <c r="U123" s="1073">
        <f>T123*100/T$162</f>
        <v>1.5699080033910013E-3</v>
      </c>
      <c r="V123" s="688">
        <f>SUM(R123,N123,J123)</f>
        <v>3</v>
      </c>
      <c r="W123" s="688">
        <f>SUM(S123,O123,K123)</f>
        <v>6</v>
      </c>
      <c r="X123" s="691">
        <f>SUM(V123:W123)</f>
        <v>9</v>
      </c>
      <c r="Y123" s="1073">
        <f>X123*100/X$162</f>
        <v>3.2815815764717891E-3</v>
      </c>
    </row>
    <row r="124" spans="1:25" x14ac:dyDescent="0.2">
      <c r="A124" s="689" t="s">
        <v>334</v>
      </c>
      <c r="B124" s="704" t="s">
        <v>117</v>
      </c>
      <c r="C124" s="705" t="s">
        <v>117</v>
      </c>
      <c r="D124" s="706">
        <v>0</v>
      </c>
      <c r="E124" s="1073">
        <f>D124*100/D$162</f>
        <v>0</v>
      </c>
      <c r="F124" s="659" t="s">
        <v>117</v>
      </c>
      <c r="G124" s="705" t="s">
        <v>117</v>
      </c>
      <c r="H124" s="706">
        <v>0</v>
      </c>
      <c r="I124" s="1073">
        <f>H124*100/H$162</f>
        <v>0</v>
      </c>
      <c r="J124" s="659" t="s">
        <v>117</v>
      </c>
      <c r="K124" s="705" t="s">
        <v>117</v>
      </c>
      <c r="L124" s="690">
        <v>0</v>
      </c>
      <c r="M124" s="1073">
        <f>L124*100/L$162</f>
        <v>0</v>
      </c>
      <c r="N124" s="701">
        <v>1</v>
      </c>
      <c r="O124" s="702">
        <v>0</v>
      </c>
      <c r="P124" s="687">
        <f>SUM(N124:O124)</f>
        <v>1</v>
      </c>
      <c r="Q124" s="1073">
        <f>P124*100/P$162</f>
        <v>1.0761019283746557E-3</v>
      </c>
      <c r="R124" s="701">
        <v>1</v>
      </c>
      <c r="S124" s="702" t="s">
        <v>117</v>
      </c>
      <c r="T124" s="687">
        <f>SUM(R124:S124)</f>
        <v>1</v>
      </c>
      <c r="U124" s="1073">
        <f>T124*100/T$162</f>
        <v>7.8495400169550065E-4</v>
      </c>
      <c r="V124" s="688">
        <f>SUM(R124,N124,J124)</f>
        <v>2</v>
      </c>
      <c r="W124" s="688">
        <f>SUM(S124,O124,K124)</f>
        <v>0</v>
      </c>
      <c r="X124" s="691">
        <f>SUM(V124:W124)</f>
        <v>2</v>
      </c>
      <c r="Y124" s="1073">
        <f>X124*100/X$162</f>
        <v>7.2924035032706426E-4</v>
      </c>
    </row>
    <row r="125" spans="1:25" x14ac:dyDescent="0.2">
      <c r="A125" s="689" t="s">
        <v>212</v>
      </c>
      <c r="B125" s="704" t="s">
        <v>117</v>
      </c>
      <c r="C125" s="705" t="s">
        <v>117</v>
      </c>
      <c r="D125" s="706">
        <v>0</v>
      </c>
      <c r="E125" s="1073">
        <f>D125*100/D$162</f>
        <v>0</v>
      </c>
      <c r="F125" s="659" t="s">
        <v>117</v>
      </c>
      <c r="G125" s="705" t="s">
        <v>117</v>
      </c>
      <c r="H125" s="706">
        <v>0</v>
      </c>
      <c r="I125" s="1073">
        <f>H125*100/H$162</f>
        <v>0</v>
      </c>
      <c r="J125" s="659" t="s">
        <v>117</v>
      </c>
      <c r="K125" s="705" t="s">
        <v>117</v>
      </c>
      <c r="L125" s="690">
        <v>0</v>
      </c>
      <c r="M125" s="1073">
        <f>L125*100/L$162</f>
        <v>0</v>
      </c>
      <c r="N125" s="701" t="s">
        <v>117</v>
      </c>
      <c r="O125" s="702" t="s">
        <v>117</v>
      </c>
      <c r="P125" s="687">
        <v>0</v>
      </c>
      <c r="Q125" s="1073">
        <f>P125*100/P$162</f>
        <v>0</v>
      </c>
      <c r="R125" s="701" t="s">
        <v>117</v>
      </c>
      <c r="S125" s="702">
        <v>2</v>
      </c>
      <c r="T125" s="687">
        <f>SUM(R125:S125)</f>
        <v>2</v>
      </c>
      <c r="U125" s="1073">
        <f>T125*100/T$162</f>
        <v>1.5699080033910013E-3</v>
      </c>
      <c r="V125" s="688">
        <f>SUM(R125,N125,J125)</f>
        <v>0</v>
      </c>
      <c r="W125" s="688">
        <f>SUM(S125,O125,K125)</f>
        <v>2</v>
      </c>
      <c r="X125" s="691">
        <f>SUM(V125:W125)</f>
        <v>2</v>
      </c>
      <c r="Y125" s="1073">
        <f>X125*100/X$162</f>
        <v>7.2924035032706426E-4</v>
      </c>
    </row>
    <row r="126" spans="1:25" ht="12.75" customHeight="1" x14ac:dyDescent="0.2">
      <c r="A126" s="689" t="s">
        <v>135</v>
      </c>
      <c r="B126" s="704" t="s">
        <v>117</v>
      </c>
      <c r="C126" s="705">
        <v>2</v>
      </c>
      <c r="D126" s="706">
        <f>SUM(B126:C126)</f>
        <v>2</v>
      </c>
      <c r="E126" s="1073">
        <f>D126*100/D$162</f>
        <v>1.3831258644536652E-2</v>
      </c>
      <c r="F126" s="659" t="s">
        <v>117</v>
      </c>
      <c r="G126" s="705">
        <v>5</v>
      </c>
      <c r="H126" s="706">
        <f>SUM(F126:G126)</f>
        <v>5</v>
      </c>
      <c r="I126" s="1073">
        <f>H126*100/H$162</f>
        <v>1.2666565334143993E-2</v>
      </c>
      <c r="J126" s="659" t="s">
        <v>117</v>
      </c>
      <c r="K126" s="705">
        <v>7</v>
      </c>
      <c r="L126" s="690">
        <f>SUM(J126:K126)</f>
        <v>7</v>
      </c>
      <c r="M126" s="1073">
        <f>L126*100/L$162</f>
        <v>1.2978825972484889E-2</v>
      </c>
      <c r="N126" s="701">
        <v>6</v>
      </c>
      <c r="O126" s="702">
        <v>6</v>
      </c>
      <c r="P126" s="687">
        <f>SUM(N126:O126)</f>
        <v>12</v>
      </c>
      <c r="Q126" s="1073">
        <f>P126*100/P$162</f>
        <v>1.2913223140495868E-2</v>
      </c>
      <c r="R126" s="701">
        <v>2</v>
      </c>
      <c r="S126" s="702">
        <v>8</v>
      </c>
      <c r="T126" s="687">
        <f>SUM(R126:S126)</f>
        <v>10</v>
      </c>
      <c r="U126" s="1073">
        <f>T126*100/T$162</f>
        <v>7.8495400169550072E-3</v>
      </c>
      <c r="V126" s="688">
        <f>SUM(R126,N126,J126)</f>
        <v>8</v>
      </c>
      <c r="W126" s="688">
        <f>SUM(S126,O126,K126)</f>
        <v>21</v>
      </c>
      <c r="X126" s="691">
        <f>SUM(V126:W126)</f>
        <v>29</v>
      </c>
      <c r="Y126" s="1073">
        <f>X126*100/X$162</f>
        <v>1.0573985079742432E-2</v>
      </c>
    </row>
    <row r="127" spans="1:25" ht="12.75" customHeight="1" x14ac:dyDescent="0.2">
      <c r="A127" s="689" t="s">
        <v>336</v>
      </c>
      <c r="B127" s="704" t="s">
        <v>117</v>
      </c>
      <c r="C127" s="705" t="s">
        <v>117</v>
      </c>
      <c r="D127" s="706">
        <v>0</v>
      </c>
      <c r="E127" s="1073">
        <f>D127*100/D$162</f>
        <v>0</v>
      </c>
      <c r="F127" s="659" t="s">
        <v>117</v>
      </c>
      <c r="G127" s="705" t="s">
        <v>117</v>
      </c>
      <c r="H127" s="706">
        <v>0</v>
      </c>
      <c r="I127" s="1073">
        <f>H127*100/H$162</f>
        <v>0</v>
      </c>
      <c r="J127" s="659" t="s">
        <v>117</v>
      </c>
      <c r="K127" s="705" t="s">
        <v>117</v>
      </c>
      <c r="L127" s="690">
        <v>0</v>
      </c>
      <c r="M127" s="1073">
        <f>L127*100/L$162</f>
        <v>0</v>
      </c>
      <c r="N127" s="701" t="s">
        <v>117</v>
      </c>
      <c r="O127" s="702" t="s">
        <v>117</v>
      </c>
      <c r="P127" s="687">
        <v>0</v>
      </c>
      <c r="Q127" s="1073">
        <f>P127*100/P$162</f>
        <v>0</v>
      </c>
      <c r="R127" s="701">
        <v>3</v>
      </c>
      <c r="S127" s="702">
        <v>2</v>
      </c>
      <c r="T127" s="687">
        <f>SUM(R127:S127)</f>
        <v>5</v>
      </c>
      <c r="U127" s="1073">
        <f>T127*100/T$162</f>
        <v>3.9247700084775036E-3</v>
      </c>
      <c r="V127" s="688">
        <f>SUM(R127,N127,J127)</f>
        <v>3</v>
      </c>
      <c r="W127" s="688">
        <f>SUM(S127,O127,K127)</f>
        <v>2</v>
      </c>
      <c r="X127" s="691">
        <f>SUM(V127:W127)</f>
        <v>5</v>
      </c>
      <c r="Y127" s="1073">
        <f>X127*100/X$162</f>
        <v>1.8231008758176608E-3</v>
      </c>
    </row>
    <row r="128" spans="1:25" x14ac:dyDescent="0.2">
      <c r="A128" s="689" t="s">
        <v>82</v>
      </c>
      <c r="B128" s="704">
        <v>1</v>
      </c>
      <c r="C128" s="705">
        <v>11</v>
      </c>
      <c r="D128" s="706">
        <f>SUM(B128:C128)</f>
        <v>12</v>
      </c>
      <c r="E128" s="1073">
        <f>D128*100/D$162</f>
        <v>8.2987551867219914E-2</v>
      </c>
      <c r="F128" s="659">
        <v>2</v>
      </c>
      <c r="G128" s="705">
        <v>21</v>
      </c>
      <c r="H128" s="706">
        <f>SUM(F128:G128)</f>
        <v>23</v>
      </c>
      <c r="I128" s="1073">
        <f>H128*100/H$162</f>
        <v>5.8266200537062371E-2</v>
      </c>
      <c r="J128" s="659">
        <v>3</v>
      </c>
      <c r="K128" s="705">
        <v>32</v>
      </c>
      <c r="L128" s="690">
        <f>SUM(J128:K128)</f>
        <v>35</v>
      </c>
      <c r="M128" s="1073">
        <f>L128*100/L$162</f>
        <v>6.4894129862424446E-2</v>
      </c>
      <c r="N128" s="701">
        <v>7</v>
      </c>
      <c r="O128" s="702">
        <v>14</v>
      </c>
      <c r="P128" s="687">
        <f>SUM(N128:O128)</f>
        <v>21</v>
      </c>
      <c r="Q128" s="1073">
        <f>P128*100/P$162</f>
        <v>2.259814049586777E-2</v>
      </c>
      <c r="R128" s="701">
        <v>6</v>
      </c>
      <c r="S128" s="702">
        <v>17</v>
      </c>
      <c r="T128" s="687">
        <f>SUM(R128:S128)</f>
        <v>23</v>
      </c>
      <c r="U128" s="1073">
        <f>T128*100/T$162</f>
        <v>1.8053942038996514E-2</v>
      </c>
      <c r="V128" s="688">
        <f>SUM(R128,N128,J128)</f>
        <v>16</v>
      </c>
      <c r="W128" s="688">
        <f>SUM(S128,O128,K128)</f>
        <v>63</v>
      </c>
      <c r="X128" s="691">
        <f>SUM(V128:W128)</f>
        <v>79</v>
      </c>
      <c r="Y128" s="1073">
        <f>X128*100/X$162</f>
        <v>2.8804993837919041E-2</v>
      </c>
    </row>
    <row r="129" spans="1:25" x14ac:dyDescent="0.2">
      <c r="A129" s="689" t="s">
        <v>83</v>
      </c>
      <c r="B129" s="704">
        <v>11</v>
      </c>
      <c r="C129" s="705">
        <v>27</v>
      </c>
      <c r="D129" s="706">
        <f>SUM(B129:C129)</f>
        <v>38</v>
      </c>
      <c r="E129" s="1073">
        <f>D129*100/D$162</f>
        <v>0.26279391424619641</v>
      </c>
      <c r="F129" s="659">
        <v>67</v>
      </c>
      <c r="G129" s="705">
        <v>119</v>
      </c>
      <c r="H129" s="706">
        <f>SUM(F129:G129)</f>
        <v>186</v>
      </c>
      <c r="I129" s="1073">
        <f>H129*100/H$162</f>
        <v>0.47119623043015657</v>
      </c>
      <c r="J129" s="659">
        <v>78</v>
      </c>
      <c r="K129" s="705">
        <v>146</v>
      </c>
      <c r="L129" s="690">
        <f>SUM(J129:K129)</f>
        <v>224</v>
      </c>
      <c r="M129" s="1073">
        <f>L129*100/L$162</f>
        <v>0.41532243111951644</v>
      </c>
      <c r="N129" s="701">
        <v>58</v>
      </c>
      <c r="O129" s="702">
        <v>293</v>
      </c>
      <c r="P129" s="687">
        <f>SUM(N129:O129)</f>
        <v>351</v>
      </c>
      <c r="Q129" s="1073">
        <f>P129*100/P$162</f>
        <v>0.37771177685950413</v>
      </c>
      <c r="R129" s="701">
        <v>74</v>
      </c>
      <c r="S129" s="702">
        <v>312</v>
      </c>
      <c r="T129" s="687">
        <f>SUM(R129:S129)</f>
        <v>386</v>
      </c>
      <c r="U129" s="1073">
        <f>T129*100/T$162</f>
        <v>0.30299224465446323</v>
      </c>
      <c r="V129" s="688">
        <f>SUM(R129,N129,J129)</f>
        <v>210</v>
      </c>
      <c r="W129" s="688">
        <f>SUM(S129,O129,K129)</f>
        <v>751</v>
      </c>
      <c r="X129" s="691">
        <f>SUM(V129:W129)</f>
        <v>961</v>
      </c>
      <c r="Y129" s="1073">
        <f>X129*100/X$162</f>
        <v>0.35039998833215441</v>
      </c>
    </row>
    <row r="130" spans="1:25" x14ac:dyDescent="0.2">
      <c r="A130" s="689" t="s">
        <v>213</v>
      </c>
      <c r="B130" s="704" t="s">
        <v>117</v>
      </c>
      <c r="C130" s="705" t="s">
        <v>117</v>
      </c>
      <c r="D130" s="706">
        <f>SUM(B130:C130)</f>
        <v>0</v>
      </c>
      <c r="E130" s="1073">
        <f>D130*100/D$162</f>
        <v>0</v>
      </c>
      <c r="F130" s="659" t="s">
        <v>117</v>
      </c>
      <c r="G130" s="705" t="s">
        <v>117</v>
      </c>
      <c r="H130" s="706">
        <f>SUM(F130:G130)</f>
        <v>0</v>
      </c>
      <c r="I130" s="1073">
        <f>H130*100/H$162</f>
        <v>0</v>
      </c>
      <c r="J130" s="659" t="s">
        <v>117</v>
      </c>
      <c r="K130" s="705" t="s">
        <v>117</v>
      </c>
      <c r="L130" s="690">
        <f>SUM(J130:K130)</f>
        <v>0</v>
      </c>
      <c r="M130" s="1073">
        <f>L130*100/L$162</f>
        <v>0</v>
      </c>
      <c r="N130" s="701">
        <v>3</v>
      </c>
      <c r="O130" s="702">
        <v>2</v>
      </c>
      <c r="P130" s="687">
        <f>SUM(N130:O130)</f>
        <v>5</v>
      </c>
      <c r="Q130" s="1073">
        <f>P130*100/P$162</f>
        <v>5.380509641873278E-3</v>
      </c>
      <c r="R130" s="701">
        <v>1</v>
      </c>
      <c r="S130" s="702" t="s">
        <v>117</v>
      </c>
      <c r="T130" s="687">
        <f>SUM(R130:S130)</f>
        <v>1</v>
      </c>
      <c r="U130" s="1073">
        <f>T130*100/T$162</f>
        <v>7.8495400169550065E-4</v>
      </c>
      <c r="V130" s="688">
        <f>SUM(R130,N130,J130)</f>
        <v>4</v>
      </c>
      <c r="W130" s="688">
        <f>SUM(S130,O130,K130)</f>
        <v>2</v>
      </c>
      <c r="X130" s="691">
        <f>SUM(V130:W130)</f>
        <v>6</v>
      </c>
      <c r="Y130" s="1073">
        <f>X130*100/X$162</f>
        <v>2.1877210509811929E-3</v>
      </c>
    </row>
    <row r="131" spans="1:25" x14ac:dyDescent="0.2">
      <c r="A131" s="689" t="s">
        <v>84</v>
      </c>
      <c r="B131" s="704">
        <v>1</v>
      </c>
      <c r="C131" s="705">
        <v>1</v>
      </c>
      <c r="D131" s="706">
        <f>SUM(B131:C131)</f>
        <v>2</v>
      </c>
      <c r="E131" s="1073">
        <f>D131*100/D$162</f>
        <v>1.3831258644536652E-2</v>
      </c>
      <c r="F131" s="659">
        <v>1</v>
      </c>
      <c r="G131" s="705">
        <v>2</v>
      </c>
      <c r="H131" s="706">
        <f>SUM(F131:G131)</f>
        <v>3</v>
      </c>
      <c r="I131" s="1073">
        <f>H131*100/H$162</f>
        <v>7.5999392004863957E-3</v>
      </c>
      <c r="J131" s="659">
        <v>2</v>
      </c>
      <c r="K131" s="705">
        <v>3</v>
      </c>
      <c r="L131" s="690">
        <f>SUM(J131:K131)</f>
        <v>5</v>
      </c>
      <c r="M131" s="1073">
        <f>L131*100/L$162</f>
        <v>9.2705899803463485E-3</v>
      </c>
      <c r="N131" s="701">
        <v>0</v>
      </c>
      <c r="O131" s="702">
        <v>2</v>
      </c>
      <c r="P131" s="687">
        <f>SUM(N131:O131)</f>
        <v>2</v>
      </c>
      <c r="Q131" s="1073">
        <f>P131*100/P$162</f>
        <v>2.1522038567493114E-3</v>
      </c>
      <c r="R131" s="701" t="s">
        <v>117</v>
      </c>
      <c r="S131" s="702">
        <v>1</v>
      </c>
      <c r="T131" s="687">
        <f>SUM(R131:S131)</f>
        <v>1</v>
      </c>
      <c r="U131" s="1073">
        <f>T131*100/T$162</f>
        <v>7.8495400169550065E-4</v>
      </c>
      <c r="V131" s="688">
        <f>SUM(R131,N131,J131)</f>
        <v>2</v>
      </c>
      <c r="W131" s="688">
        <f>SUM(S131,O131,K131)</f>
        <v>6</v>
      </c>
      <c r="X131" s="691">
        <f>SUM(V131:W131)</f>
        <v>8</v>
      </c>
      <c r="Y131" s="1073">
        <f>X131*100/X$162</f>
        <v>2.9169614013082571E-3</v>
      </c>
    </row>
    <row r="132" spans="1:25" x14ac:dyDescent="0.2">
      <c r="A132" s="689" t="s">
        <v>85</v>
      </c>
      <c r="B132" s="704">
        <v>4</v>
      </c>
      <c r="C132" s="705">
        <v>3</v>
      </c>
      <c r="D132" s="706">
        <f>SUM(B132:C132)</f>
        <v>7</v>
      </c>
      <c r="E132" s="1073">
        <f>D132*100/D$162</f>
        <v>4.8409405255878286E-2</v>
      </c>
      <c r="F132" s="659">
        <v>12</v>
      </c>
      <c r="G132" s="705">
        <v>13</v>
      </c>
      <c r="H132" s="706">
        <f>SUM(F132:G132)</f>
        <v>25</v>
      </c>
      <c r="I132" s="1073">
        <f>H132*100/H$162</f>
        <v>6.3332826670719974E-2</v>
      </c>
      <c r="J132" s="659">
        <v>16</v>
      </c>
      <c r="K132" s="705">
        <v>16</v>
      </c>
      <c r="L132" s="690">
        <f>SUM(J132:K132)</f>
        <v>32</v>
      </c>
      <c r="M132" s="1073">
        <f>L132*100/L$162</f>
        <v>5.9331775874216633E-2</v>
      </c>
      <c r="N132" s="701">
        <v>4</v>
      </c>
      <c r="O132" s="702">
        <v>7</v>
      </c>
      <c r="P132" s="687">
        <f>SUM(N132:O132)</f>
        <v>11</v>
      </c>
      <c r="Q132" s="1073">
        <f>P132*100/P$162</f>
        <v>1.1837121212121212E-2</v>
      </c>
      <c r="R132" s="701">
        <v>11</v>
      </c>
      <c r="S132" s="702">
        <v>10</v>
      </c>
      <c r="T132" s="687">
        <f>SUM(R132:S132)</f>
        <v>21</v>
      </c>
      <c r="U132" s="1073">
        <f>T132*100/T$162</f>
        <v>1.6484034035605513E-2</v>
      </c>
      <c r="V132" s="688">
        <f>SUM(R132,N132,J132)</f>
        <v>31</v>
      </c>
      <c r="W132" s="688">
        <f>SUM(S132,O132,K132)</f>
        <v>33</v>
      </c>
      <c r="X132" s="691">
        <f>SUM(V132:W132)</f>
        <v>64</v>
      </c>
      <c r="Y132" s="1073">
        <f>X132*100/X$162</f>
        <v>2.3335691210466056E-2</v>
      </c>
    </row>
    <row r="133" spans="1:25" x14ac:dyDescent="0.2">
      <c r="A133" s="689" t="s">
        <v>136</v>
      </c>
      <c r="B133" s="704">
        <v>1</v>
      </c>
      <c r="C133" s="705" t="s">
        <v>117</v>
      </c>
      <c r="D133" s="706">
        <f>SUM(B133:C133)</f>
        <v>1</v>
      </c>
      <c r="E133" s="1073">
        <f>D133*100/D$162</f>
        <v>6.9156293222683261E-3</v>
      </c>
      <c r="F133" s="659">
        <v>3</v>
      </c>
      <c r="G133" s="705" t="s">
        <v>117</v>
      </c>
      <c r="H133" s="706">
        <f>SUM(F133:G133)</f>
        <v>3</v>
      </c>
      <c r="I133" s="1073">
        <f>H133*100/H$162</f>
        <v>7.5999392004863957E-3</v>
      </c>
      <c r="J133" s="659">
        <v>4</v>
      </c>
      <c r="K133" s="705" t="s">
        <v>117</v>
      </c>
      <c r="L133" s="690">
        <f>SUM(J133:K133)</f>
        <v>4</v>
      </c>
      <c r="M133" s="1073">
        <f>L133*100/L$162</f>
        <v>7.4164719842770791E-3</v>
      </c>
      <c r="N133" s="701">
        <v>11</v>
      </c>
      <c r="O133" s="702">
        <v>7</v>
      </c>
      <c r="P133" s="687">
        <f>SUM(N133:O133)</f>
        <v>18</v>
      </c>
      <c r="Q133" s="1073">
        <f>P133*100/P$162</f>
        <v>1.9369834710743803E-2</v>
      </c>
      <c r="R133" s="701">
        <v>6</v>
      </c>
      <c r="S133" s="702">
        <v>17</v>
      </c>
      <c r="T133" s="687">
        <f>SUM(R133:S133)</f>
        <v>23</v>
      </c>
      <c r="U133" s="1073">
        <f>T133*100/T$162</f>
        <v>1.8053942038996514E-2</v>
      </c>
      <c r="V133" s="688">
        <f>SUM(R133,N133,J133)</f>
        <v>21</v>
      </c>
      <c r="W133" s="688">
        <f>SUM(S133,O133,K133)</f>
        <v>24</v>
      </c>
      <c r="X133" s="691">
        <f>SUM(V133:W133)</f>
        <v>45</v>
      </c>
      <c r="Y133" s="1073">
        <f>X133*100/X$162</f>
        <v>1.6407907882358946E-2</v>
      </c>
    </row>
    <row r="134" spans="1:25" x14ac:dyDescent="0.2">
      <c r="A134" s="689" t="s">
        <v>86</v>
      </c>
      <c r="B134" s="704">
        <v>1</v>
      </c>
      <c r="C134" s="705">
        <v>9</v>
      </c>
      <c r="D134" s="706">
        <f>SUM(B134:C134)</f>
        <v>10</v>
      </c>
      <c r="E134" s="1073">
        <f>D134*100/D$162</f>
        <v>6.9156293222683268E-2</v>
      </c>
      <c r="F134" s="659">
        <v>16</v>
      </c>
      <c r="G134" s="705">
        <v>23</v>
      </c>
      <c r="H134" s="706">
        <f>SUM(F134:G134)</f>
        <v>39</v>
      </c>
      <c r="I134" s="1073">
        <f>H134*100/H$162</f>
        <v>9.8799209606323143E-2</v>
      </c>
      <c r="J134" s="659">
        <v>17</v>
      </c>
      <c r="K134" s="705">
        <v>32</v>
      </c>
      <c r="L134" s="690">
        <f>SUM(J134:K134)</f>
        <v>49</v>
      </c>
      <c r="M134" s="1073">
        <f>L134*100/L$162</f>
        <v>9.0851781807394227E-2</v>
      </c>
      <c r="N134" s="701">
        <v>21</v>
      </c>
      <c r="O134" s="702">
        <v>21</v>
      </c>
      <c r="P134" s="687">
        <f>SUM(N134:O134)</f>
        <v>42</v>
      </c>
      <c r="Q134" s="1073">
        <f>P134*100/P$162</f>
        <v>4.5196280991735539E-2</v>
      </c>
      <c r="R134" s="701">
        <v>16</v>
      </c>
      <c r="S134" s="702">
        <v>34</v>
      </c>
      <c r="T134" s="687">
        <f>SUM(R134:S134)</f>
        <v>50</v>
      </c>
      <c r="U134" s="1073">
        <f>T134*100/T$162</f>
        <v>3.9247700084775031E-2</v>
      </c>
      <c r="V134" s="688">
        <f>SUM(R134,N134,J134)</f>
        <v>54</v>
      </c>
      <c r="W134" s="688">
        <f>SUM(S134,O134,K134)</f>
        <v>87</v>
      </c>
      <c r="X134" s="691">
        <f>SUM(V134:W134)</f>
        <v>141</v>
      </c>
      <c r="Y134" s="1073">
        <f>X134*100/X$162</f>
        <v>5.1411444698058036E-2</v>
      </c>
    </row>
    <row r="135" spans="1:25" x14ac:dyDescent="0.2">
      <c r="A135" s="689" t="s">
        <v>87</v>
      </c>
      <c r="B135" s="704">
        <v>127</v>
      </c>
      <c r="C135" s="705">
        <v>224</v>
      </c>
      <c r="D135" s="706">
        <f>SUM(B135:C135)</f>
        <v>351</v>
      </c>
      <c r="E135" s="1073">
        <f>D135*100/D$162</f>
        <v>2.4273858921161824</v>
      </c>
      <c r="F135" s="659">
        <v>264</v>
      </c>
      <c r="G135" s="705">
        <v>522</v>
      </c>
      <c r="H135" s="706">
        <f>SUM(F135:G135)</f>
        <v>786</v>
      </c>
      <c r="I135" s="1073">
        <f>H135*100/H$162</f>
        <v>1.9911840705274357</v>
      </c>
      <c r="J135" s="659">
        <v>391</v>
      </c>
      <c r="K135" s="705">
        <v>746</v>
      </c>
      <c r="L135" s="690">
        <f>SUM(J135:K135)</f>
        <v>1137</v>
      </c>
      <c r="M135" s="1073">
        <f>L135*100/L$162</f>
        <v>2.1081321615307598</v>
      </c>
      <c r="N135" s="701">
        <v>422</v>
      </c>
      <c r="O135" s="702">
        <v>741</v>
      </c>
      <c r="P135" s="687">
        <f>SUM(N135:O135)</f>
        <v>1163</v>
      </c>
      <c r="Q135" s="1073">
        <f>P135*100/P$162</f>
        <v>1.2515065426997245</v>
      </c>
      <c r="R135" s="701">
        <v>406</v>
      </c>
      <c r="S135" s="702">
        <v>725</v>
      </c>
      <c r="T135" s="687">
        <f>SUM(R135:S135)</f>
        <v>1131</v>
      </c>
      <c r="U135" s="1073">
        <f>T135*100/T$162</f>
        <v>0.88778297591761124</v>
      </c>
      <c r="V135" s="688">
        <f>SUM(R135,N135,J135)</f>
        <v>1219</v>
      </c>
      <c r="W135" s="688">
        <f>SUM(S135,O135,K135)</f>
        <v>2212</v>
      </c>
      <c r="X135" s="691">
        <f>SUM(V135:W135)</f>
        <v>3431</v>
      </c>
      <c r="Y135" s="1073">
        <f>X135*100/X$162</f>
        <v>1.2510118209860788</v>
      </c>
    </row>
    <row r="136" spans="1:25" x14ac:dyDescent="0.2">
      <c r="A136" s="689" t="s">
        <v>335</v>
      </c>
      <c r="B136" s="705" t="s">
        <v>117</v>
      </c>
      <c r="C136" s="705" t="s">
        <v>117</v>
      </c>
      <c r="D136" s="706">
        <v>0</v>
      </c>
      <c r="E136" s="1073">
        <f>D136*100/D$162</f>
        <v>0</v>
      </c>
      <c r="F136" s="705" t="s">
        <v>117</v>
      </c>
      <c r="G136" s="705" t="s">
        <v>117</v>
      </c>
      <c r="H136" s="706">
        <v>0</v>
      </c>
      <c r="I136" s="1073">
        <f>H136*100/H$162</f>
        <v>0</v>
      </c>
      <c r="J136" s="705" t="s">
        <v>117</v>
      </c>
      <c r="K136" s="705" t="s">
        <v>117</v>
      </c>
      <c r="L136" s="690">
        <v>0</v>
      </c>
      <c r="M136" s="1073">
        <f>L136*100/L$162</f>
        <v>0</v>
      </c>
      <c r="N136" s="701">
        <v>1</v>
      </c>
      <c r="O136" s="702">
        <v>0</v>
      </c>
      <c r="P136" s="687">
        <f>SUM(N136:O136)</f>
        <v>1</v>
      </c>
      <c r="Q136" s="1073">
        <f>P136*100/P$162</f>
        <v>1.0761019283746557E-3</v>
      </c>
      <c r="R136" s="701" t="s">
        <v>117</v>
      </c>
      <c r="S136" s="702" t="s">
        <v>117</v>
      </c>
      <c r="T136" s="687">
        <f>SUM(R136:S136)</f>
        <v>0</v>
      </c>
      <c r="U136" s="1073">
        <f>T136*100/T$162</f>
        <v>0</v>
      </c>
      <c r="V136" s="688">
        <f>SUM(R136,N136,J136)</f>
        <v>1</v>
      </c>
      <c r="W136" s="688">
        <f>SUM(S136,O136,K136)</f>
        <v>0</v>
      </c>
      <c r="X136" s="691">
        <f>SUM(V136:W136)</f>
        <v>1</v>
      </c>
      <c r="Y136" s="1073">
        <f>X136*100/X$162</f>
        <v>3.6462017516353213E-4</v>
      </c>
    </row>
    <row r="137" spans="1:25" x14ac:dyDescent="0.2">
      <c r="A137" s="689" t="s">
        <v>88</v>
      </c>
      <c r="B137" s="704">
        <v>2</v>
      </c>
      <c r="C137" s="705">
        <v>3</v>
      </c>
      <c r="D137" s="706">
        <f>SUM(B137:C137)</f>
        <v>5</v>
      </c>
      <c r="E137" s="1073">
        <f>D137*100/D$162</f>
        <v>3.4578146611341634E-2</v>
      </c>
      <c r="F137" s="659">
        <v>4</v>
      </c>
      <c r="G137" s="705">
        <v>8</v>
      </c>
      <c r="H137" s="706">
        <f>SUM(F137:G137)</f>
        <v>12</v>
      </c>
      <c r="I137" s="1073">
        <f>H137*100/H$162</f>
        <v>3.0399756801945583E-2</v>
      </c>
      <c r="J137" s="659">
        <v>6</v>
      </c>
      <c r="K137" s="705">
        <v>11</v>
      </c>
      <c r="L137" s="690">
        <f>SUM(J137:K137)</f>
        <v>17</v>
      </c>
      <c r="M137" s="1073">
        <f>L137*100/L$162</f>
        <v>3.1520005933177588E-2</v>
      </c>
      <c r="N137" s="701">
        <v>6</v>
      </c>
      <c r="O137" s="702">
        <v>16</v>
      </c>
      <c r="P137" s="687">
        <f>SUM(N137:O137)</f>
        <v>22</v>
      </c>
      <c r="Q137" s="1073">
        <f>P137*100/P$162</f>
        <v>2.3674242424242424E-2</v>
      </c>
      <c r="R137" s="701">
        <v>8</v>
      </c>
      <c r="S137" s="702">
        <v>23</v>
      </c>
      <c r="T137" s="687">
        <f>SUM(R137:S137)</f>
        <v>31</v>
      </c>
      <c r="U137" s="1073">
        <f>T137*100/T$162</f>
        <v>2.4333574052560519E-2</v>
      </c>
      <c r="V137" s="688">
        <f>SUM(R137,N137,J137)</f>
        <v>20</v>
      </c>
      <c r="W137" s="688">
        <f>SUM(S137,O137,K137)</f>
        <v>50</v>
      </c>
      <c r="X137" s="691">
        <f>SUM(V137:W137)</f>
        <v>70</v>
      </c>
      <c r="Y137" s="1073">
        <f>X137*100/X$162</f>
        <v>2.5523412261447252E-2</v>
      </c>
    </row>
    <row r="138" spans="1:25" x14ac:dyDescent="0.2">
      <c r="A138" s="689" t="s">
        <v>214</v>
      </c>
      <c r="B138" s="704" t="s">
        <v>117</v>
      </c>
      <c r="C138" s="705">
        <v>1</v>
      </c>
      <c r="D138" s="706">
        <f>SUM(B138:C138)</f>
        <v>1</v>
      </c>
      <c r="E138" s="1073">
        <f>D138*100/D$162</f>
        <v>6.9156293222683261E-3</v>
      </c>
      <c r="F138" s="659">
        <v>2</v>
      </c>
      <c r="G138" s="705">
        <v>1</v>
      </c>
      <c r="H138" s="706">
        <f>SUM(F138:G138)</f>
        <v>3</v>
      </c>
      <c r="I138" s="1073">
        <f>H138*100/H$162</f>
        <v>7.5999392004863957E-3</v>
      </c>
      <c r="J138" s="659">
        <v>2</v>
      </c>
      <c r="K138" s="705">
        <v>2</v>
      </c>
      <c r="L138" s="690">
        <f>SUM(J138:K138)</f>
        <v>4</v>
      </c>
      <c r="M138" s="1073">
        <f>L138*100/L$162</f>
        <v>7.4164719842770791E-3</v>
      </c>
      <c r="N138" s="701">
        <v>0</v>
      </c>
      <c r="O138" s="702">
        <v>2</v>
      </c>
      <c r="P138" s="687">
        <f>SUM(N138:O138)</f>
        <v>2</v>
      </c>
      <c r="Q138" s="1073">
        <f>P138*100/P$162</f>
        <v>2.1522038567493114E-3</v>
      </c>
      <c r="R138" s="701">
        <v>3</v>
      </c>
      <c r="S138" s="702">
        <v>2</v>
      </c>
      <c r="T138" s="687">
        <f>SUM(R138:S138)</f>
        <v>5</v>
      </c>
      <c r="U138" s="1073">
        <f>T138*100/T$162</f>
        <v>3.9247700084775036E-3</v>
      </c>
      <c r="V138" s="688">
        <f>SUM(R138,N138,J138)</f>
        <v>5</v>
      </c>
      <c r="W138" s="688">
        <f>SUM(S138,O138,K138)</f>
        <v>6</v>
      </c>
      <c r="X138" s="691">
        <f>SUM(V138:W138)</f>
        <v>11</v>
      </c>
      <c r="Y138" s="1073">
        <f>X138*100/X$162</f>
        <v>4.0108219267988533E-3</v>
      </c>
    </row>
    <row r="139" spans="1:25" x14ac:dyDescent="0.2">
      <c r="A139" s="689" t="s">
        <v>89</v>
      </c>
      <c r="B139" s="704">
        <v>20</v>
      </c>
      <c r="C139" s="705">
        <v>48</v>
      </c>
      <c r="D139" s="706">
        <f>SUM(B139:C139)</f>
        <v>68</v>
      </c>
      <c r="E139" s="1073">
        <f>D139*100/D$162</f>
        <v>0.47026279391424619</v>
      </c>
      <c r="F139" s="659">
        <v>49</v>
      </c>
      <c r="G139" s="705">
        <v>117</v>
      </c>
      <c r="H139" s="706">
        <f>SUM(F139:G139)</f>
        <v>166</v>
      </c>
      <c r="I139" s="1073">
        <f>H139*100/H$162</f>
        <v>0.42052996909358059</v>
      </c>
      <c r="J139" s="659">
        <v>69</v>
      </c>
      <c r="K139" s="705">
        <v>165</v>
      </c>
      <c r="L139" s="690">
        <f>SUM(J139:K139)</f>
        <v>234</v>
      </c>
      <c r="M139" s="1073">
        <f>L139*100/L$162</f>
        <v>0.43386361108020916</v>
      </c>
      <c r="N139" s="701">
        <v>117</v>
      </c>
      <c r="O139" s="702">
        <v>211</v>
      </c>
      <c r="P139" s="687">
        <f>SUM(N139:O139)</f>
        <v>328</v>
      </c>
      <c r="Q139" s="1073">
        <f>P139*100/P$162</f>
        <v>0.35296143250688705</v>
      </c>
      <c r="R139" s="701">
        <v>97</v>
      </c>
      <c r="S139" s="702">
        <v>241</v>
      </c>
      <c r="T139" s="687">
        <f>SUM(R139:S139)</f>
        <v>338</v>
      </c>
      <c r="U139" s="1073">
        <f>T139*100/T$162</f>
        <v>0.26531445257307923</v>
      </c>
      <c r="V139" s="688">
        <f>SUM(R139,N139,J139)</f>
        <v>283</v>
      </c>
      <c r="W139" s="688">
        <f>SUM(S139,O139,K139)</f>
        <v>617</v>
      </c>
      <c r="X139" s="691">
        <f>SUM(V139:W139)</f>
        <v>900</v>
      </c>
      <c r="Y139" s="1073">
        <f>X139*100/X$162</f>
        <v>0.32815815764717893</v>
      </c>
    </row>
    <row r="140" spans="1:25" x14ac:dyDescent="0.2">
      <c r="A140" s="689" t="s">
        <v>90</v>
      </c>
      <c r="B140" s="704">
        <v>4</v>
      </c>
      <c r="C140" s="705">
        <v>20</v>
      </c>
      <c r="D140" s="706">
        <f>SUM(B140:C140)</f>
        <v>24</v>
      </c>
      <c r="E140" s="1073">
        <f>D140*100/D$162</f>
        <v>0.16597510373443983</v>
      </c>
      <c r="F140" s="659">
        <v>8</v>
      </c>
      <c r="G140" s="705">
        <v>22</v>
      </c>
      <c r="H140" s="706">
        <f>SUM(F140:G140)</f>
        <v>30</v>
      </c>
      <c r="I140" s="1073">
        <f>H140*100/H$162</f>
        <v>7.5999392004863955E-2</v>
      </c>
      <c r="J140" s="659">
        <v>12</v>
      </c>
      <c r="K140" s="705">
        <v>42</v>
      </c>
      <c r="L140" s="690">
        <f>SUM(J140:K140)</f>
        <v>54</v>
      </c>
      <c r="M140" s="1073">
        <f>L140*100/L$162</f>
        <v>0.10012237178774057</v>
      </c>
      <c r="N140" s="701">
        <v>26</v>
      </c>
      <c r="O140" s="702">
        <v>90</v>
      </c>
      <c r="P140" s="687">
        <f>SUM(N140:O140)</f>
        <v>116</v>
      </c>
      <c r="Q140" s="1073">
        <f>P140*100/P$162</f>
        <v>0.12482782369146006</v>
      </c>
      <c r="R140" s="701">
        <v>43</v>
      </c>
      <c r="S140" s="702">
        <v>214</v>
      </c>
      <c r="T140" s="687">
        <f>SUM(R140:S140)</f>
        <v>257</v>
      </c>
      <c r="U140" s="1073">
        <f>T140*100/T$162</f>
        <v>0.20173317843574368</v>
      </c>
      <c r="V140" s="688">
        <f>SUM(R140,N140,J140)</f>
        <v>81</v>
      </c>
      <c r="W140" s="688">
        <f>SUM(S140,O140,K140)</f>
        <v>346</v>
      </c>
      <c r="X140" s="691">
        <f>SUM(V140:W140)</f>
        <v>427</v>
      </c>
      <c r="Y140" s="1073">
        <f>X140*100/X$162</f>
        <v>0.15569281479482822</v>
      </c>
    </row>
    <row r="141" spans="1:25" x14ac:dyDescent="0.2">
      <c r="A141" s="689" t="s">
        <v>91</v>
      </c>
      <c r="B141" s="704">
        <v>47</v>
      </c>
      <c r="C141" s="705">
        <v>14</v>
      </c>
      <c r="D141" s="706">
        <f>SUM(B141:C141)</f>
        <v>61</v>
      </c>
      <c r="E141" s="1073">
        <f>D141*100/D$162</f>
        <v>0.42185338865836791</v>
      </c>
      <c r="F141" s="659">
        <v>85</v>
      </c>
      <c r="G141" s="705">
        <v>52</v>
      </c>
      <c r="H141" s="706">
        <f>SUM(F141:G141)</f>
        <v>137</v>
      </c>
      <c r="I141" s="1073">
        <f>H141*100/H$162</f>
        <v>0.3470638901555454</v>
      </c>
      <c r="J141" s="659">
        <v>132</v>
      </c>
      <c r="K141" s="705">
        <v>66</v>
      </c>
      <c r="L141" s="690">
        <f>SUM(J141:K141)</f>
        <v>198</v>
      </c>
      <c r="M141" s="1073">
        <f>L141*100/L$162</f>
        <v>0.36711536322171545</v>
      </c>
      <c r="N141" s="701">
        <v>173</v>
      </c>
      <c r="O141" s="702">
        <v>64</v>
      </c>
      <c r="P141" s="687">
        <f>SUM(N141:O141)</f>
        <v>237</v>
      </c>
      <c r="Q141" s="1073">
        <f>P141*100/P$162</f>
        <v>0.25503615702479338</v>
      </c>
      <c r="R141" s="701">
        <v>162</v>
      </c>
      <c r="S141" s="702">
        <v>78</v>
      </c>
      <c r="T141" s="687">
        <f>SUM(R141:S141)</f>
        <v>240</v>
      </c>
      <c r="U141" s="1073">
        <f>T141*100/T$162</f>
        <v>0.18838896040692016</v>
      </c>
      <c r="V141" s="688">
        <f>SUM(R141,N141,J141)</f>
        <v>467</v>
      </c>
      <c r="W141" s="688">
        <f>SUM(S141,O141,K141)</f>
        <v>208</v>
      </c>
      <c r="X141" s="691">
        <f>SUM(V141:W141)</f>
        <v>675</v>
      </c>
      <c r="Y141" s="1073">
        <f>X141*100/X$162</f>
        <v>0.2461186182353842</v>
      </c>
    </row>
    <row r="142" spans="1:25" x14ac:dyDescent="0.2">
      <c r="A142" s="689" t="s">
        <v>92</v>
      </c>
      <c r="B142" s="704">
        <v>18</v>
      </c>
      <c r="C142" s="705">
        <v>32</v>
      </c>
      <c r="D142" s="706">
        <f>SUM(B142:C142)</f>
        <v>50</v>
      </c>
      <c r="E142" s="1073">
        <f>D142*100/D$162</f>
        <v>0.34578146611341631</v>
      </c>
      <c r="F142" s="659">
        <v>38</v>
      </c>
      <c r="G142" s="705">
        <v>65</v>
      </c>
      <c r="H142" s="706">
        <f>SUM(F142:G142)</f>
        <v>103</v>
      </c>
      <c r="I142" s="1073">
        <f>H142*100/H$162</f>
        <v>0.26093124588336625</v>
      </c>
      <c r="J142" s="659">
        <v>56</v>
      </c>
      <c r="K142" s="705">
        <v>97</v>
      </c>
      <c r="L142" s="690">
        <f>SUM(J142:K142)</f>
        <v>153</v>
      </c>
      <c r="M142" s="1073">
        <f>L142*100/L$162</f>
        <v>0.28368005339859831</v>
      </c>
      <c r="N142" s="701">
        <v>91</v>
      </c>
      <c r="O142" s="702">
        <v>99</v>
      </c>
      <c r="P142" s="687">
        <f>SUM(N142:O142)</f>
        <v>190</v>
      </c>
      <c r="Q142" s="1073">
        <f>P142*100/P$162</f>
        <v>0.20445936639118456</v>
      </c>
      <c r="R142" s="701">
        <v>164</v>
      </c>
      <c r="S142" s="702">
        <v>234</v>
      </c>
      <c r="T142" s="687">
        <f>SUM(R142:S142)</f>
        <v>398</v>
      </c>
      <c r="U142" s="1073">
        <f>T142*100/T$162</f>
        <v>0.31241169267480928</v>
      </c>
      <c r="V142" s="688">
        <f>SUM(R142,N142,J142)</f>
        <v>311</v>
      </c>
      <c r="W142" s="688">
        <f>SUM(S142,O142,K142)</f>
        <v>430</v>
      </c>
      <c r="X142" s="691">
        <f>SUM(V142:W142)</f>
        <v>741</v>
      </c>
      <c r="Y142" s="1073">
        <f>X142*100/X$162</f>
        <v>0.27018354979617731</v>
      </c>
    </row>
    <row r="143" spans="1:25" x14ac:dyDescent="0.2">
      <c r="A143" s="689" t="s">
        <v>93</v>
      </c>
      <c r="B143" s="704">
        <v>2</v>
      </c>
      <c r="C143" s="705">
        <v>10</v>
      </c>
      <c r="D143" s="706">
        <f>SUM(B143:C143)</f>
        <v>12</v>
      </c>
      <c r="E143" s="1073">
        <f>D143*100/D$162</f>
        <v>8.2987551867219914E-2</v>
      </c>
      <c r="F143" s="659">
        <v>3</v>
      </c>
      <c r="G143" s="705">
        <v>12</v>
      </c>
      <c r="H143" s="706">
        <f>SUM(F143:G143)</f>
        <v>15</v>
      </c>
      <c r="I143" s="1073">
        <f>H143*100/H$162</f>
        <v>3.7999696002431978E-2</v>
      </c>
      <c r="J143" s="659">
        <v>5</v>
      </c>
      <c r="K143" s="705">
        <v>22</v>
      </c>
      <c r="L143" s="690">
        <f>SUM(J143:K143)</f>
        <v>27</v>
      </c>
      <c r="M143" s="1073">
        <f>L143*100/L$162</f>
        <v>5.0061185893870284E-2</v>
      </c>
      <c r="N143" s="701">
        <v>6</v>
      </c>
      <c r="O143" s="702">
        <v>17</v>
      </c>
      <c r="P143" s="687">
        <f>SUM(N143:O143)</f>
        <v>23</v>
      </c>
      <c r="Q143" s="1073">
        <f>P143*100/P$162</f>
        <v>2.4750344352617078E-2</v>
      </c>
      <c r="R143" s="701">
        <v>1</v>
      </c>
      <c r="S143" s="702">
        <v>10</v>
      </c>
      <c r="T143" s="687">
        <f>SUM(R143:S143)</f>
        <v>11</v>
      </c>
      <c r="U143" s="1073">
        <f>T143*100/T$162</f>
        <v>8.6344940186505077E-3</v>
      </c>
      <c r="V143" s="688">
        <f>SUM(R143,N143,J143)</f>
        <v>12</v>
      </c>
      <c r="W143" s="688">
        <f>SUM(S143,O143,K143)</f>
        <v>49</v>
      </c>
      <c r="X143" s="691">
        <f>SUM(V143:W143)</f>
        <v>61</v>
      </c>
      <c r="Y143" s="1073">
        <f>X143*100/X$162</f>
        <v>2.2241830684975462E-2</v>
      </c>
    </row>
    <row r="144" spans="1:25" x14ac:dyDescent="0.2">
      <c r="A144" s="689" t="s">
        <v>358</v>
      </c>
      <c r="B144" s="704" t="s">
        <v>117</v>
      </c>
      <c r="C144" s="705" t="s">
        <v>117</v>
      </c>
      <c r="D144" s="706">
        <v>0</v>
      </c>
      <c r="E144" s="1073">
        <f>D144*100/D$162</f>
        <v>0</v>
      </c>
      <c r="F144" s="659" t="s">
        <v>117</v>
      </c>
      <c r="G144" s="705" t="s">
        <v>117</v>
      </c>
      <c r="H144" s="706">
        <v>0</v>
      </c>
      <c r="I144" s="1073">
        <f>H144*100/H$162</f>
        <v>0</v>
      </c>
      <c r="J144" s="659" t="s">
        <v>117</v>
      </c>
      <c r="K144" s="705" t="s">
        <v>117</v>
      </c>
      <c r="L144" s="690">
        <v>0</v>
      </c>
      <c r="M144" s="1073">
        <f>L144*100/L$162</f>
        <v>0</v>
      </c>
      <c r="N144" s="701" t="s">
        <v>117</v>
      </c>
      <c r="O144" s="702" t="s">
        <v>117</v>
      </c>
      <c r="P144" s="687">
        <v>0</v>
      </c>
      <c r="Q144" s="1073">
        <f>P144*100/P$162</f>
        <v>0</v>
      </c>
      <c r="R144" s="701">
        <v>1</v>
      </c>
      <c r="S144" s="702" t="s">
        <v>117</v>
      </c>
      <c r="T144" s="687">
        <f>SUM(R144:S144)</f>
        <v>1</v>
      </c>
      <c r="U144" s="1073">
        <f>T144*100/T$162</f>
        <v>7.8495400169550065E-4</v>
      </c>
      <c r="V144" s="688">
        <f>SUM(R144,N144,J144)</f>
        <v>1</v>
      </c>
      <c r="W144" s="688">
        <f>SUM(S144,O144,K144)</f>
        <v>0</v>
      </c>
      <c r="X144" s="691">
        <f>SUM(V144:W144)</f>
        <v>1</v>
      </c>
      <c r="Y144" s="1073">
        <f>X144*100/X$162</f>
        <v>3.6462017516353213E-4</v>
      </c>
    </row>
    <row r="145" spans="1:25" x14ac:dyDescent="0.2">
      <c r="A145" s="689" t="s">
        <v>94</v>
      </c>
      <c r="B145" s="704" t="s">
        <v>117</v>
      </c>
      <c r="C145" s="705">
        <v>1</v>
      </c>
      <c r="D145" s="706">
        <f>SUM(B145:C145)</f>
        <v>1</v>
      </c>
      <c r="E145" s="1073">
        <f>D145*100/D$162</f>
        <v>6.9156293222683261E-3</v>
      </c>
      <c r="F145" s="659" t="s">
        <v>117</v>
      </c>
      <c r="G145" s="705">
        <v>5</v>
      </c>
      <c r="H145" s="706">
        <f>SUM(F145:G145)</f>
        <v>5</v>
      </c>
      <c r="I145" s="1073">
        <f>H145*100/H$162</f>
        <v>1.2666565334143993E-2</v>
      </c>
      <c r="J145" s="659" t="s">
        <v>117</v>
      </c>
      <c r="K145" s="705">
        <v>6</v>
      </c>
      <c r="L145" s="690">
        <f>SUM(J145:K145)</f>
        <v>6</v>
      </c>
      <c r="M145" s="1073">
        <f>L145*100/L$162</f>
        <v>1.112470797641562E-2</v>
      </c>
      <c r="N145" s="701">
        <v>1</v>
      </c>
      <c r="O145" s="702">
        <v>4</v>
      </c>
      <c r="P145" s="687">
        <f>SUM(N145:O145)</f>
        <v>5</v>
      </c>
      <c r="Q145" s="1073">
        <f>P145*100/P$162</f>
        <v>5.380509641873278E-3</v>
      </c>
      <c r="R145" s="701">
        <v>3</v>
      </c>
      <c r="S145" s="702">
        <v>4</v>
      </c>
      <c r="T145" s="687">
        <f>SUM(R145:S145)</f>
        <v>7</v>
      </c>
      <c r="U145" s="1073">
        <f>T145*100/T$162</f>
        <v>5.4946780118685047E-3</v>
      </c>
      <c r="V145" s="688">
        <f>SUM(R145,N145,J145)</f>
        <v>4</v>
      </c>
      <c r="W145" s="688">
        <f>SUM(S145,O145,K145)</f>
        <v>14</v>
      </c>
      <c r="X145" s="691">
        <f>SUM(V145:W145)</f>
        <v>18</v>
      </c>
      <c r="Y145" s="1073">
        <f>X145*100/X$162</f>
        <v>6.5631631529435783E-3</v>
      </c>
    </row>
    <row r="146" spans="1:25" x14ac:dyDescent="0.2">
      <c r="A146" s="689" t="s">
        <v>354</v>
      </c>
      <c r="B146" s="704" t="s">
        <v>117</v>
      </c>
      <c r="C146" s="705" t="s">
        <v>117</v>
      </c>
      <c r="D146" s="706">
        <f>SUM(B146:C146)</f>
        <v>0</v>
      </c>
      <c r="E146" s="1073">
        <f>D146*100/D$162</f>
        <v>0</v>
      </c>
      <c r="F146" s="659" t="s">
        <v>117</v>
      </c>
      <c r="G146" s="705" t="s">
        <v>117</v>
      </c>
      <c r="H146" s="706">
        <f>SUM(F146:G146)</f>
        <v>0</v>
      </c>
      <c r="I146" s="1073">
        <f>H146*100/H$162</f>
        <v>0</v>
      </c>
      <c r="J146" s="659" t="s">
        <v>117</v>
      </c>
      <c r="K146" s="705" t="s">
        <v>117</v>
      </c>
      <c r="L146" s="690">
        <f>SUM(J146:K146)</f>
        <v>0</v>
      </c>
      <c r="M146" s="1073">
        <f>L146*100/L$162</f>
        <v>0</v>
      </c>
      <c r="N146" s="701" t="s">
        <v>117</v>
      </c>
      <c r="O146" s="702" t="s">
        <v>117</v>
      </c>
      <c r="P146" s="687">
        <f>SUM(N146:O146)</f>
        <v>0</v>
      </c>
      <c r="Q146" s="1073">
        <f>P146*100/P$162</f>
        <v>0</v>
      </c>
      <c r="R146" s="701" t="s">
        <v>117</v>
      </c>
      <c r="S146" s="702">
        <v>1</v>
      </c>
      <c r="T146" s="687">
        <f>SUM(R146:S146)</f>
        <v>1</v>
      </c>
      <c r="U146" s="1073">
        <f>T146*100/T$162</f>
        <v>7.8495400169550065E-4</v>
      </c>
      <c r="V146" s="688">
        <f>SUM(R146,N146,J146)</f>
        <v>0</v>
      </c>
      <c r="W146" s="688">
        <f>SUM(S146,O146,K146)</f>
        <v>1</v>
      </c>
      <c r="X146" s="691">
        <f>SUM(V146:W146)</f>
        <v>1</v>
      </c>
      <c r="Y146" s="1073">
        <f>X146*100/X$162</f>
        <v>3.6462017516353213E-4</v>
      </c>
    </row>
    <row r="147" spans="1:25" x14ac:dyDescent="0.2">
      <c r="A147" s="689" t="s">
        <v>95</v>
      </c>
      <c r="B147" s="704" t="s">
        <v>117</v>
      </c>
      <c r="C147" s="705" t="s">
        <v>117</v>
      </c>
      <c r="D147" s="706">
        <f>SUM(B147:C147)</f>
        <v>0</v>
      </c>
      <c r="E147" s="1073">
        <f>D147*100/D$162</f>
        <v>0</v>
      </c>
      <c r="F147" s="659">
        <v>1</v>
      </c>
      <c r="G147" s="705">
        <v>3</v>
      </c>
      <c r="H147" s="706">
        <f>SUM(F147:G147)</f>
        <v>4</v>
      </c>
      <c r="I147" s="1073">
        <f>H147*100/H$162</f>
        <v>1.0133252267315195E-2</v>
      </c>
      <c r="J147" s="659">
        <v>1</v>
      </c>
      <c r="K147" s="705">
        <v>3</v>
      </c>
      <c r="L147" s="690">
        <f>SUM(J147:K147)</f>
        <v>4</v>
      </c>
      <c r="M147" s="1073">
        <f>L147*100/L$162</f>
        <v>7.4164719842770791E-3</v>
      </c>
      <c r="N147" s="701">
        <v>1</v>
      </c>
      <c r="O147" s="702">
        <v>4</v>
      </c>
      <c r="P147" s="687">
        <f>SUM(N147:O147)</f>
        <v>5</v>
      </c>
      <c r="Q147" s="1073">
        <f>P147*100/P$162</f>
        <v>5.380509641873278E-3</v>
      </c>
      <c r="R147" s="701">
        <v>2</v>
      </c>
      <c r="S147" s="702">
        <v>2</v>
      </c>
      <c r="T147" s="687">
        <f>SUM(R147:S147)</f>
        <v>4</v>
      </c>
      <c r="U147" s="1073">
        <f>T147*100/T$162</f>
        <v>3.1398160067820026E-3</v>
      </c>
      <c r="V147" s="688">
        <f>SUM(R147,N147,J147)</f>
        <v>4</v>
      </c>
      <c r="W147" s="688">
        <f>SUM(S147,O147,K147)</f>
        <v>9</v>
      </c>
      <c r="X147" s="691">
        <f>SUM(V147:W147)</f>
        <v>13</v>
      </c>
      <c r="Y147" s="1073">
        <f>X147*100/X$162</f>
        <v>4.7400622771259183E-3</v>
      </c>
    </row>
    <row r="148" spans="1:25" x14ac:dyDescent="0.2">
      <c r="A148" s="689" t="s">
        <v>96</v>
      </c>
      <c r="B148" s="704">
        <v>10</v>
      </c>
      <c r="C148" s="705">
        <v>124</v>
      </c>
      <c r="D148" s="706">
        <f>SUM(B148:C148)</f>
        <v>134</v>
      </c>
      <c r="E148" s="1073">
        <f>D148*100/D$162</f>
        <v>0.92669432918395578</v>
      </c>
      <c r="F148" s="659">
        <v>9</v>
      </c>
      <c r="G148" s="705">
        <v>225</v>
      </c>
      <c r="H148" s="706">
        <f>SUM(F148:G148)</f>
        <v>234</v>
      </c>
      <c r="I148" s="1073">
        <f>H148*100/H$162</f>
        <v>0.59279525763793894</v>
      </c>
      <c r="J148" s="659">
        <v>19</v>
      </c>
      <c r="K148" s="705">
        <v>349</v>
      </c>
      <c r="L148" s="690">
        <f>SUM(J148:K148)</f>
        <v>368</v>
      </c>
      <c r="M148" s="1073">
        <f>L148*100/L$162</f>
        <v>0.68231542255349131</v>
      </c>
      <c r="N148" s="701">
        <v>30</v>
      </c>
      <c r="O148" s="702">
        <v>330</v>
      </c>
      <c r="P148" s="687">
        <f>SUM(N148:O148)</f>
        <v>360</v>
      </c>
      <c r="Q148" s="1073">
        <f>P148*100/P$162</f>
        <v>0.38739669421487605</v>
      </c>
      <c r="R148" s="701">
        <v>22</v>
      </c>
      <c r="S148" s="702">
        <v>270</v>
      </c>
      <c r="T148" s="687">
        <f>SUM(R148:S148)</f>
        <v>292</v>
      </c>
      <c r="U148" s="1073">
        <f>T148*100/T$162</f>
        <v>0.22920656849508619</v>
      </c>
      <c r="V148" s="688">
        <f>SUM(R148,N148,J148)</f>
        <v>71</v>
      </c>
      <c r="W148" s="688">
        <f>SUM(S148,O148,K148)</f>
        <v>949</v>
      </c>
      <c r="X148" s="691">
        <f>SUM(V148:W148)</f>
        <v>1020</v>
      </c>
      <c r="Y148" s="1073">
        <f>X148*100/X$162</f>
        <v>0.37191257866680277</v>
      </c>
    </row>
    <row r="149" spans="1:25" x14ac:dyDescent="0.2">
      <c r="A149" s="689" t="s">
        <v>97</v>
      </c>
      <c r="B149" s="704">
        <v>106</v>
      </c>
      <c r="C149" s="705">
        <v>429</v>
      </c>
      <c r="D149" s="706">
        <f>SUM(B149:C149)</f>
        <v>535</v>
      </c>
      <c r="E149" s="1073">
        <f>D149*100/D$162</f>
        <v>3.6998616874135548</v>
      </c>
      <c r="F149" s="659">
        <v>212</v>
      </c>
      <c r="G149" s="705">
        <v>958</v>
      </c>
      <c r="H149" s="706">
        <f>SUM(F149:G149)</f>
        <v>1170</v>
      </c>
      <c r="I149" s="1073">
        <f>H149*100/H$162</f>
        <v>2.9639762881896945</v>
      </c>
      <c r="J149" s="659">
        <v>318</v>
      </c>
      <c r="K149" s="705">
        <v>1387</v>
      </c>
      <c r="L149" s="690">
        <f>SUM(J149:K149)</f>
        <v>1705</v>
      </c>
      <c r="M149" s="1073">
        <f>L149*100/L$162</f>
        <v>3.1612711832981053</v>
      </c>
      <c r="N149" s="701">
        <v>333</v>
      </c>
      <c r="O149" s="702">
        <v>1605</v>
      </c>
      <c r="P149" s="687">
        <f>SUM(N149:O149)</f>
        <v>1938</v>
      </c>
      <c r="Q149" s="1073">
        <f>P149*100/P$162</f>
        <v>2.0854855371900825</v>
      </c>
      <c r="R149" s="701">
        <v>426</v>
      </c>
      <c r="S149" s="702">
        <v>1709</v>
      </c>
      <c r="T149" s="687">
        <f>SUM(R149:S149)</f>
        <v>2135</v>
      </c>
      <c r="U149" s="1073">
        <f>T149*100/T$162</f>
        <v>1.6758767936198939</v>
      </c>
      <c r="V149" s="688">
        <f>SUM(R149,N149,J149)</f>
        <v>1077</v>
      </c>
      <c r="W149" s="688">
        <f>SUM(S149,O149,K149)</f>
        <v>4701</v>
      </c>
      <c r="X149" s="691">
        <f>SUM(V149:W149)</f>
        <v>5778</v>
      </c>
      <c r="Y149" s="1073">
        <f>X149*100/X$162</f>
        <v>2.106775372094889</v>
      </c>
    </row>
    <row r="150" spans="1:25" x14ac:dyDescent="0.2">
      <c r="A150" s="689" t="s">
        <v>98</v>
      </c>
      <c r="B150" s="704">
        <v>7</v>
      </c>
      <c r="C150" s="705">
        <v>4</v>
      </c>
      <c r="D150" s="706">
        <f>SUM(B150:C150)</f>
        <v>11</v>
      </c>
      <c r="E150" s="1073">
        <f>D150*100/D$162</f>
        <v>7.6071922544951584E-2</v>
      </c>
      <c r="F150" s="659">
        <v>20</v>
      </c>
      <c r="G150" s="705">
        <v>17</v>
      </c>
      <c r="H150" s="706">
        <f>SUM(F150:G150)</f>
        <v>37</v>
      </c>
      <c r="I150" s="1073">
        <f>H150*100/H$162</f>
        <v>9.3732583472665554E-2</v>
      </c>
      <c r="J150" s="659">
        <v>27</v>
      </c>
      <c r="K150" s="705">
        <v>21</v>
      </c>
      <c r="L150" s="690">
        <f>SUM(J150:K150)</f>
        <v>48</v>
      </c>
      <c r="M150" s="1073">
        <f>L150*100/L$162</f>
        <v>8.8997663811324956E-2</v>
      </c>
      <c r="N150" s="701">
        <v>18</v>
      </c>
      <c r="O150" s="702">
        <v>22</v>
      </c>
      <c r="P150" s="687">
        <f>SUM(N150:O150)</f>
        <v>40</v>
      </c>
      <c r="Q150" s="1073">
        <f>P150*100/P$162</f>
        <v>4.3044077134986224E-2</v>
      </c>
      <c r="R150" s="701">
        <v>26</v>
      </c>
      <c r="S150" s="702">
        <v>13</v>
      </c>
      <c r="T150" s="687">
        <f>SUM(R150:S150)</f>
        <v>39</v>
      </c>
      <c r="U150" s="1073">
        <f>T150*100/T$162</f>
        <v>3.0613206066124526E-2</v>
      </c>
      <c r="V150" s="688">
        <f>SUM(R150,N150,J150)</f>
        <v>71</v>
      </c>
      <c r="W150" s="688">
        <f>SUM(S150,O150,K150)</f>
        <v>56</v>
      </c>
      <c r="X150" s="691">
        <f>SUM(V150:W150)</f>
        <v>127</v>
      </c>
      <c r="Y150" s="1073">
        <f>X150*100/X$162</f>
        <v>4.630676224576858E-2</v>
      </c>
    </row>
    <row r="151" spans="1:25" x14ac:dyDescent="0.2">
      <c r="A151" s="689" t="s">
        <v>99</v>
      </c>
      <c r="B151" s="704">
        <v>1</v>
      </c>
      <c r="C151" s="705">
        <v>1</v>
      </c>
      <c r="D151" s="706">
        <f>SUM(B151:C151)</f>
        <v>2</v>
      </c>
      <c r="E151" s="1073">
        <f>D151*100/D$162</f>
        <v>1.3831258644536652E-2</v>
      </c>
      <c r="F151" s="659">
        <v>1</v>
      </c>
      <c r="G151" s="705">
        <v>5</v>
      </c>
      <c r="H151" s="706">
        <f>SUM(F151:G151)</f>
        <v>6</v>
      </c>
      <c r="I151" s="1073">
        <f>H151*100/H$162</f>
        <v>1.5199878400972791E-2</v>
      </c>
      <c r="J151" s="659">
        <v>2</v>
      </c>
      <c r="K151" s="705">
        <v>6</v>
      </c>
      <c r="L151" s="690">
        <f>SUM(J151:K151)</f>
        <v>8</v>
      </c>
      <c r="M151" s="1073">
        <f>L151*100/L$162</f>
        <v>1.4832943968554158E-2</v>
      </c>
      <c r="N151" s="701">
        <v>5</v>
      </c>
      <c r="O151" s="702">
        <v>10</v>
      </c>
      <c r="P151" s="687">
        <f>SUM(N151:O151)</f>
        <v>15</v>
      </c>
      <c r="Q151" s="1073">
        <f>P151*100/P$162</f>
        <v>1.6141528925619833E-2</v>
      </c>
      <c r="R151" s="701">
        <v>3</v>
      </c>
      <c r="S151" s="702">
        <v>6</v>
      </c>
      <c r="T151" s="687">
        <f>SUM(R151:S151)</f>
        <v>9</v>
      </c>
      <c r="U151" s="1073">
        <f>T151*100/T$162</f>
        <v>7.0645860152595058E-3</v>
      </c>
      <c r="V151" s="688">
        <f>SUM(R151,N151,J151)</f>
        <v>10</v>
      </c>
      <c r="W151" s="688">
        <f>SUM(S151,O151,K151)</f>
        <v>22</v>
      </c>
      <c r="X151" s="691">
        <f>SUM(V151:W151)</f>
        <v>32</v>
      </c>
      <c r="Y151" s="1073">
        <f>X151*100/X$162</f>
        <v>1.1667845605233028E-2</v>
      </c>
    </row>
    <row r="152" spans="1:25" x14ac:dyDescent="0.2">
      <c r="A152" s="689" t="s">
        <v>100</v>
      </c>
      <c r="B152" s="704">
        <v>2741</v>
      </c>
      <c r="C152" s="705">
        <v>2012</v>
      </c>
      <c r="D152" s="706">
        <f>SUM(B152:C152)</f>
        <v>4753</v>
      </c>
      <c r="E152" s="1073">
        <f>D152*100/D$162</f>
        <v>32.869986168741356</v>
      </c>
      <c r="F152" s="659">
        <v>8912</v>
      </c>
      <c r="G152" s="705">
        <v>9721</v>
      </c>
      <c r="H152" s="706">
        <f>SUM(F152:G152)</f>
        <v>18633</v>
      </c>
      <c r="I152" s="1073">
        <f>H152*100/H$162</f>
        <v>47.203222374221006</v>
      </c>
      <c r="J152" s="659">
        <v>11653</v>
      </c>
      <c r="K152" s="705">
        <v>11733</v>
      </c>
      <c r="L152" s="690">
        <f>SUM(J152:K152)</f>
        <v>23386</v>
      </c>
      <c r="M152" s="1073">
        <f>L152*100/L$162</f>
        <v>43.360403456075943</v>
      </c>
      <c r="N152" s="701">
        <v>21928</v>
      </c>
      <c r="O152" s="702">
        <v>36802</v>
      </c>
      <c r="P152" s="687">
        <f>SUM(N152:O152)</f>
        <v>58730</v>
      </c>
      <c r="Q152" s="1073">
        <f>P152*100/P$162</f>
        <v>63.199466253443525</v>
      </c>
      <c r="R152" s="701">
        <v>32268</v>
      </c>
      <c r="S152" s="702">
        <v>55668</v>
      </c>
      <c r="T152" s="703">
        <f>SUM(R152:S152)</f>
        <v>87936</v>
      </c>
      <c r="U152" s="1073">
        <f>T152*100/T$162</f>
        <v>69.025715093095542</v>
      </c>
      <c r="V152" s="688">
        <f>SUM(R152,N152,J152)</f>
        <v>65849</v>
      </c>
      <c r="W152" s="688">
        <f>SUM(S152,O152,K152)</f>
        <v>104203</v>
      </c>
      <c r="X152" s="691">
        <f>SUM(V152:W152)</f>
        <v>170052</v>
      </c>
      <c r="Y152" s="1073">
        <f>X152*100/X$162</f>
        <v>62.004390026908972</v>
      </c>
    </row>
    <row r="153" spans="1:25" x14ac:dyDescent="0.2">
      <c r="A153" s="689" t="s">
        <v>146</v>
      </c>
      <c r="B153" s="704" t="s">
        <v>117</v>
      </c>
      <c r="C153" s="705" t="s">
        <v>117</v>
      </c>
      <c r="D153" s="706">
        <f>SUM(B153:C153)</f>
        <v>0</v>
      </c>
      <c r="E153" s="1073">
        <f>D153*100/D$162</f>
        <v>0</v>
      </c>
      <c r="F153" s="659">
        <v>5</v>
      </c>
      <c r="G153" s="705">
        <v>3</v>
      </c>
      <c r="H153" s="706">
        <f>SUM(F153:G153)</f>
        <v>8</v>
      </c>
      <c r="I153" s="1073">
        <f>H153*100/H$162</f>
        <v>2.026650453463039E-2</v>
      </c>
      <c r="J153" s="659">
        <v>5</v>
      </c>
      <c r="K153" s="705">
        <v>3</v>
      </c>
      <c r="L153" s="690">
        <f>SUM(J153:K153)</f>
        <v>8</v>
      </c>
      <c r="M153" s="1073">
        <f>L153*100/L$162</f>
        <v>1.4832943968554158E-2</v>
      </c>
      <c r="N153" s="701">
        <v>6</v>
      </c>
      <c r="O153" s="702">
        <v>6</v>
      </c>
      <c r="P153" s="687">
        <f>SUM(N153:O153)</f>
        <v>12</v>
      </c>
      <c r="Q153" s="1073">
        <f>P153*100/P$162</f>
        <v>1.2913223140495868E-2</v>
      </c>
      <c r="R153" s="701">
        <v>2</v>
      </c>
      <c r="S153" s="702">
        <v>3</v>
      </c>
      <c r="T153" s="703">
        <f>SUM(R153:S153)</f>
        <v>5</v>
      </c>
      <c r="U153" s="1073">
        <f>T153*100/T$162</f>
        <v>3.9247700084775036E-3</v>
      </c>
      <c r="V153" s="688">
        <f>SUM(R153,N153,J153)</f>
        <v>13</v>
      </c>
      <c r="W153" s="688">
        <f>SUM(S153,O153,K153)</f>
        <v>12</v>
      </c>
      <c r="X153" s="691">
        <f>SUM(V153:W153)</f>
        <v>25</v>
      </c>
      <c r="Y153" s="1073">
        <f>X153*100/X$162</f>
        <v>9.1155043790883041E-3</v>
      </c>
    </row>
    <row r="154" spans="1:25" x14ac:dyDescent="0.2">
      <c r="A154" s="689" t="s">
        <v>101</v>
      </c>
      <c r="B154" s="704">
        <v>25</v>
      </c>
      <c r="C154" s="705">
        <v>108</v>
      </c>
      <c r="D154" s="706">
        <f>SUM(B154:C154)</f>
        <v>133</v>
      </c>
      <c r="E154" s="1073">
        <f>D154*100/D$162</f>
        <v>0.91977869986168737</v>
      </c>
      <c r="F154" s="659">
        <v>63</v>
      </c>
      <c r="G154" s="705">
        <v>193</v>
      </c>
      <c r="H154" s="706">
        <f>SUM(F154:G154)</f>
        <v>256</v>
      </c>
      <c r="I154" s="1073">
        <f>H154*100/H$162</f>
        <v>0.64852814510817247</v>
      </c>
      <c r="J154" s="659">
        <v>88</v>
      </c>
      <c r="K154" s="705">
        <v>301</v>
      </c>
      <c r="L154" s="690">
        <f>SUM(J154:K154)</f>
        <v>389</v>
      </c>
      <c r="M154" s="1073">
        <f>L154*100/L$162</f>
        <v>0.72125190047094601</v>
      </c>
      <c r="N154" s="701">
        <v>132</v>
      </c>
      <c r="O154" s="702">
        <v>579</v>
      </c>
      <c r="P154" s="687">
        <f>SUM(N154:O154)</f>
        <v>711</v>
      </c>
      <c r="Q154" s="1073">
        <f>P154*100/P$162</f>
        <v>0.76510847107438018</v>
      </c>
      <c r="R154" s="701">
        <v>194</v>
      </c>
      <c r="S154" s="702">
        <v>1129</v>
      </c>
      <c r="T154" s="703">
        <f>SUM(R154:S154)</f>
        <v>1323</v>
      </c>
      <c r="U154" s="1073">
        <f>T154*100/T$162</f>
        <v>1.0384941442431475</v>
      </c>
      <c r="V154" s="688">
        <f>SUM(R154,N154,J154)</f>
        <v>414</v>
      </c>
      <c r="W154" s="688">
        <f>SUM(S154,O154,K154)</f>
        <v>2009</v>
      </c>
      <c r="X154" s="691">
        <f>SUM(V154:W154)</f>
        <v>2423</v>
      </c>
      <c r="Y154" s="1073">
        <f>X154*100/X$162</f>
        <v>0.88347468442123844</v>
      </c>
    </row>
    <row r="155" spans="1:25" x14ac:dyDescent="0.2">
      <c r="A155" s="689" t="s">
        <v>359</v>
      </c>
      <c r="B155" s="704" t="s">
        <v>117</v>
      </c>
      <c r="C155" s="705" t="s">
        <v>117</v>
      </c>
      <c r="D155" s="706">
        <v>0</v>
      </c>
      <c r="E155" s="1073">
        <f>D155*100/D$162</f>
        <v>0</v>
      </c>
      <c r="F155" s="659" t="s">
        <v>117</v>
      </c>
      <c r="G155" s="705" t="s">
        <v>117</v>
      </c>
      <c r="H155" s="706">
        <v>0</v>
      </c>
      <c r="I155" s="1073">
        <f>H155*100/H$162</f>
        <v>0</v>
      </c>
      <c r="J155" s="659" t="s">
        <v>117</v>
      </c>
      <c r="K155" s="705" t="s">
        <v>117</v>
      </c>
      <c r="L155" s="690">
        <v>0</v>
      </c>
      <c r="M155" s="1073">
        <f>L155*100/L$162</f>
        <v>0</v>
      </c>
      <c r="N155" s="701" t="s">
        <v>117</v>
      </c>
      <c r="O155" s="702" t="s">
        <v>117</v>
      </c>
      <c r="P155" s="687">
        <v>0</v>
      </c>
      <c r="Q155" s="1073">
        <f>P155*100/P$162</f>
        <v>0</v>
      </c>
      <c r="R155" s="701" t="s">
        <v>117</v>
      </c>
      <c r="S155" s="702">
        <v>1</v>
      </c>
      <c r="T155" s="703">
        <f>SUM(R155:S155)</f>
        <v>1</v>
      </c>
      <c r="U155" s="1073">
        <f>T155*100/T$162</f>
        <v>7.8495400169550065E-4</v>
      </c>
      <c r="V155" s="688">
        <f>SUM(R155,N155,J155)</f>
        <v>0</v>
      </c>
      <c r="W155" s="688">
        <f>SUM(S155,O155,K155)</f>
        <v>1</v>
      </c>
      <c r="X155" s="691">
        <f>SUM(V155:W155)</f>
        <v>1</v>
      </c>
      <c r="Y155" s="1073">
        <f>X155*100/X$162</f>
        <v>3.6462017516353213E-4</v>
      </c>
    </row>
    <row r="156" spans="1:25" x14ac:dyDescent="0.2">
      <c r="A156" s="689" t="s">
        <v>102</v>
      </c>
      <c r="B156" s="704">
        <v>3</v>
      </c>
      <c r="C156" s="705">
        <v>4</v>
      </c>
      <c r="D156" s="706">
        <f>SUM(B156:C156)</f>
        <v>7</v>
      </c>
      <c r="E156" s="1073">
        <f>D156*100/D$162</f>
        <v>4.8409405255878286E-2</v>
      </c>
      <c r="F156" s="659">
        <v>14</v>
      </c>
      <c r="G156" s="705">
        <v>21</v>
      </c>
      <c r="H156" s="706">
        <f>SUM(F156:G156)</f>
        <v>35</v>
      </c>
      <c r="I156" s="1073">
        <f>H156*100/H$162</f>
        <v>8.866595733900795E-2</v>
      </c>
      <c r="J156" s="659">
        <v>17</v>
      </c>
      <c r="K156" s="705">
        <v>25</v>
      </c>
      <c r="L156" s="690">
        <f>SUM(J156:K156)</f>
        <v>42</v>
      </c>
      <c r="M156" s="1073">
        <f>L156*100/L$162</f>
        <v>7.787295583490933E-2</v>
      </c>
      <c r="N156" s="701">
        <v>13</v>
      </c>
      <c r="O156" s="702">
        <v>41</v>
      </c>
      <c r="P156" s="687">
        <f>SUM(N156:O156)</f>
        <v>54</v>
      </c>
      <c r="Q156" s="1073">
        <f>P156*100/P$162</f>
        <v>5.8109504132231406E-2</v>
      </c>
      <c r="R156" s="701">
        <v>21</v>
      </c>
      <c r="S156" s="702">
        <v>42</v>
      </c>
      <c r="T156" s="703">
        <v>63</v>
      </c>
      <c r="U156" s="1073">
        <f>T156*100/T$162</f>
        <v>4.945210210681654E-2</v>
      </c>
      <c r="V156" s="688">
        <f>SUM(R156,N156,J156)</f>
        <v>51</v>
      </c>
      <c r="W156" s="688">
        <f>SUM(S156,O156,K156)</f>
        <v>108</v>
      </c>
      <c r="X156" s="691">
        <f>SUM(V156:W156)</f>
        <v>159</v>
      </c>
      <c r="Y156" s="1073">
        <f>X156*100/X$162</f>
        <v>5.7974607851001614E-2</v>
      </c>
    </row>
    <row r="157" spans="1:25" x14ac:dyDescent="0.2">
      <c r="A157" s="689" t="s">
        <v>103</v>
      </c>
      <c r="B157" s="704">
        <v>550</v>
      </c>
      <c r="C157" s="705">
        <v>788</v>
      </c>
      <c r="D157" s="706">
        <f>SUM(B157:C157)</f>
        <v>1338</v>
      </c>
      <c r="E157" s="1073">
        <f>D157*100/D$162</f>
        <v>9.2531120331950216</v>
      </c>
      <c r="F157" s="659">
        <v>1163</v>
      </c>
      <c r="G157" s="705">
        <v>1679</v>
      </c>
      <c r="H157" s="706">
        <f>SUM(F157:G157)</f>
        <v>2842</v>
      </c>
      <c r="I157" s="1073">
        <f>H157*100/H$162</f>
        <v>7.1996757359274461</v>
      </c>
      <c r="J157" s="659">
        <v>1713</v>
      </c>
      <c r="K157" s="705">
        <v>2467</v>
      </c>
      <c r="L157" s="690">
        <f>SUM(J157:K157)</f>
        <v>4180</v>
      </c>
      <c r="M157" s="1073">
        <f>L157*100/L$162</f>
        <v>7.7502132235695482</v>
      </c>
      <c r="N157" s="701">
        <v>1440</v>
      </c>
      <c r="O157" s="702">
        <v>1726</v>
      </c>
      <c r="P157" s="687">
        <f>SUM(N157:O157)</f>
        <v>3166</v>
      </c>
      <c r="Q157" s="1073">
        <f>P157*100/P$162</f>
        <v>3.4069387052341598</v>
      </c>
      <c r="R157" s="701">
        <v>1492</v>
      </c>
      <c r="S157" s="702">
        <v>1848</v>
      </c>
      <c r="T157" s="703">
        <v>3340</v>
      </c>
      <c r="U157" s="1073">
        <f>T157*100/T$162</f>
        <v>2.6217463656629723</v>
      </c>
      <c r="V157" s="688">
        <f>SUM(R157,N157,J157)</f>
        <v>4645</v>
      </c>
      <c r="W157" s="688">
        <f>SUM(S157,O157,K157)</f>
        <v>6041</v>
      </c>
      <c r="X157" s="691">
        <f>SUM(V157:W157)</f>
        <v>10686</v>
      </c>
      <c r="Y157" s="1073">
        <f>X157*100/X$162</f>
        <v>3.8963311917975045</v>
      </c>
    </row>
    <row r="158" spans="1:25" x14ac:dyDescent="0.2">
      <c r="A158" s="689" t="s">
        <v>111</v>
      </c>
      <c r="B158" s="704" t="s">
        <v>117</v>
      </c>
      <c r="C158" s="705">
        <v>3</v>
      </c>
      <c r="D158" s="706">
        <f>SUM(B158:C158)</f>
        <v>3</v>
      </c>
      <c r="E158" s="1073">
        <f>D158*100/D$162</f>
        <v>2.0746887966804978E-2</v>
      </c>
      <c r="F158" s="659">
        <v>3</v>
      </c>
      <c r="G158" s="705">
        <v>6</v>
      </c>
      <c r="H158" s="706">
        <f>SUM(F158:G158)</f>
        <v>9</v>
      </c>
      <c r="I158" s="1073">
        <f>H158*100/H$162</f>
        <v>2.2799817601459188E-2</v>
      </c>
      <c r="J158" s="659">
        <v>3</v>
      </c>
      <c r="K158" s="705">
        <v>9</v>
      </c>
      <c r="L158" s="690">
        <f>SUM(J158:K158)</f>
        <v>12</v>
      </c>
      <c r="M158" s="1073">
        <f>L158*100/L$162</f>
        <v>2.2249415952831239E-2</v>
      </c>
      <c r="N158" s="701">
        <v>6</v>
      </c>
      <c r="O158" s="702">
        <v>8</v>
      </c>
      <c r="P158" s="687">
        <f>SUM(N158:O158)</f>
        <v>14</v>
      </c>
      <c r="Q158" s="1073">
        <f>P158*100/P$162</f>
        <v>1.5065426997245179E-2</v>
      </c>
      <c r="R158" s="701">
        <v>6</v>
      </c>
      <c r="S158" s="702">
        <v>8</v>
      </c>
      <c r="T158" s="687">
        <v>14</v>
      </c>
      <c r="U158" s="1073">
        <f>T158*100/T$162</f>
        <v>1.0989356023737009E-2</v>
      </c>
      <c r="V158" s="688">
        <f>SUM(R158,N158,J158)</f>
        <v>15</v>
      </c>
      <c r="W158" s="688">
        <f>SUM(S158,O158,K158)</f>
        <v>25</v>
      </c>
      <c r="X158" s="691">
        <f>SUM(V158:W158)</f>
        <v>40</v>
      </c>
      <c r="Y158" s="1073">
        <f>X158*100/X$162</f>
        <v>1.4584807006541287E-2</v>
      </c>
    </row>
    <row r="159" spans="1:25" x14ac:dyDescent="0.2">
      <c r="A159" s="689" t="s">
        <v>104</v>
      </c>
      <c r="B159" s="704">
        <v>2</v>
      </c>
      <c r="C159" s="705" t="s">
        <v>117</v>
      </c>
      <c r="D159" s="706">
        <f>SUM(B159:C159)</f>
        <v>2</v>
      </c>
      <c r="E159" s="1073">
        <f>D159*100/D$162</f>
        <v>1.3831258644536652E-2</v>
      </c>
      <c r="F159" s="659">
        <v>1</v>
      </c>
      <c r="G159" s="705">
        <v>1</v>
      </c>
      <c r="H159" s="706">
        <f>SUM(F159:G159)</f>
        <v>2</v>
      </c>
      <c r="I159" s="1073">
        <f>H159*100/H$162</f>
        <v>5.0666261336575974E-3</v>
      </c>
      <c r="J159" s="659">
        <v>3</v>
      </c>
      <c r="K159" s="705">
        <v>1</v>
      </c>
      <c r="L159" s="690">
        <f>SUM(J159:K159)</f>
        <v>4</v>
      </c>
      <c r="M159" s="1073">
        <f>L159*100/L$162</f>
        <v>7.4164719842770791E-3</v>
      </c>
      <c r="N159" s="701">
        <v>7</v>
      </c>
      <c r="O159" s="702">
        <v>1</v>
      </c>
      <c r="P159" s="687">
        <f>SUM(N159:O159)</f>
        <v>8</v>
      </c>
      <c r="Q159" s="1073">
        <f>P159*100/P$162</f>
        <v>8.6088154269972454E-3</v>
      </c>
      <c r="R159" s="701">
        <v>7</v>
      </c>
      <c r="S159" s="702">
        <v>3</v>
      </c>
      <c r="T159" s="687">
        <v>10</v>
      </c>
      <c r="U159" s="1073">
        <f>T159*100/T$162</f>
        <v>7.8495400169550072E-3</v>
      </c>
      <c r="V159" s="688">
        <f>SUM(R159,N159,J159)</f>
        <v>17</v>
      </c>
      <c r="W159" s="688">
        <f>SUM(S159,O159,K159)</f>
        <v>5</v>
      </c>
      <c r="X159" s="691">
        <f>SUM(V159:W159)</f>
        <v>22</v>
      </c>
      <c r="Y159" s="1073">
        <f>X159*100/X$162</f>
        <v>8.0216438535977066E-3</v>
      </c>
    </row>
    <row r="160" spans="1:25" x14ac:dyDescent="0.2">
      <c r="A160" s="689" t="s">
        <v>105</v>
      </c>
      <c r="B160" s="704">
        <v>1</v>
      </c>
      <c r="C160" s="705">
        <v>3</v>
      </c>
      <c r="D160" s="706">
        <f>SUM(B160:C160)</f>
        <v>4</v>
      </c>
      <c r="E160" s="1073">
        <f>D160*100/D$162</f>
        <v>2.7662517289073305E-2</v>
      </c>
      <c r="F160" s="659">
        <v>6</v>
      </c>
      <c r="G160" s="705">
        <v>10</v>
      </c>
      <c r="H160" s="706">
        <f>SUM(F160:G160)</f>
        <v>16</v>
      </c>
      <c r="I160" s="1073">
        <f>H160*100/H$162</f>
        <v>4.0533009069260779E-2</v>
      </c>
      <c r="J160" s="659">
        <v>7</v>
      </c>
      <c r="K160" s="705">
        <v>13</v>
      </c>
      <c r="L160" s="690">
        <f>SUM(J160:K160)</f>
        <v>20</v>
      </c>
      <c r="M160" s="1073">
        <f>L160*100/L$162</f>
        <v>3.7082359921385394E-2</v>
      </c>
      <c r="N160" s="701">
        <v>14</v>
      </c>
      <c r="O160" s="702">
        <v>12</v>
      </c>
      <c r="P160" s="687">
        <f>SUM(N160:O160)</f>
        <v>26</v>
      </c>
      <c r="Q160" s="1073">
        <f>P160*100/P$162</f>
        <v>2.7978650137741048E-2</v>
      </c>
      <c r="R160" s="701">
        <v>21</v>
      </c>
      <c r="S160" s="702">
        <v>26</v>
      </c>
      <c r="T160" s="687">
        <v>47</v>
      </c>
      <c r="U160" s="1073">
        <f>T160*100/T$162</f>
        <v>3.6892838079688531E-2</v>
      </c>
      <c r="V160" s="688">
        <f>SUM(R160,N160,J160)</f>
        <v>42</v>
      </c>
      <c r="W160" s="688">
        <f>SUM(S160,O160,K160)</f>
        <v>51</v>
      </c>
      <c r="X160" s="691">
        <f>SUM(V160:W160)</f>
        <v>93</v>
      </c>
      <c r="Y160" s="1073">
        <f>X160*100/X$162</f>
        <v>3.3909676290208489E-2</v>
      </c>
    </row>
    <row r="161" spans="1:25" ht="12.75" thickBot="1" x14ac:dyDescent="0.25">
      <c r="A161" s="692" t="s">
        <v>106</v>
      </c>
      <c r="B161" s="707" t="s">
        <v>117</v>
      </c>
      <c r="C161" s="708" t="s">
        <v>117</v>
      </c>
      <c r="D161" s="706">
        <f>SUM(B161:C161)</f>
        <v>0</v>
      </c>
      <c r="E161" s="1073">
        <f>D161*100/D$162</f>
        <v>0</v>
      </c>
      <c r="F161" s="752" t="s">
        <v>117</v>
      </c>
      <c r="G161" s="708">
        <v>1</v>
      </c>
      <c r="H161" s="706">
        <f>SUM(F161:G161)</f>
        <v>1</v>
      </c>
      <c r="I161" s="1073">
        <f>H161*100/H$162</f>
        <v>2.5333130668287987E-3</v>
      </c>
      <c r="J161" s="752" t="s">
        <v>117</v>
      </c>
      <c r="K161" s="708">
        <v>1</v>
      </c>
      <c r="L161" s="690">
        <f>SUM(J161:K161)</f>
        <v>1</v>
      </c>
      <c r="M161" s="1073">
        <f>L161*100/L$162</f>
        <v>1.8541179960692698E-3</v>
      </c>
      <c r="N161" s="701">
        <v>1</v>
      </c>
      <c r="O161" s="702">
        <v>0</v>
      </c>
      <c r="P161" s="687">
        <f>SUM(N161:O161)</f>
        <v>1</v>
      </c>
      <c r="Q161" s="1073">
        <f>P161*100/P$162</f>
        <v>1.0761019283746557E-3</v>
      </c>
      <c r="R161" s="701">
        <v>1</v>
      </c>
      <c r="S161" s="702">
        <v>3</v>
      </c>
      <c r="T161" s="687">
        <v>4</v>
      </c>
      <c r="U161" s="1073">
        <f>T161*100/T$162</f>
        <v>3.1398160067820026E-3</v>
      </c>
      <c r="V161" s="688">
        <f>SUM(R161,N161,J161)</f>
        <v>2</v>
      </c>
      <c r="W161" s="688">
        <f>SUM(S161,O161,K161)</f>
        <v>4</v>
      </c>
      <c r="X161" s="691">
        <f>SUM(V161:W161)</f>
        <v>6</v>
      </c>
      <c r="Y161" s="1073">
        <f>X161*100/X$162</f>
        <v>2.1877210509811929E-3</v>
      </c>
    </row>
    <row r="162" spans="1:25" ht="12.75" thickBot="1" x14ac:dyDescent="0.25">
      <c r="A162" s="700" t="s">
        <v>121</v>
      </c>
      <c r="B162" s="695">
        <f>SUM(B6:B161)</f>
        <v>6617</v>
      </c>
      <c r="C162" s="694">
        <f>SUM(C6:C161)</f>
        <v>7843</v>
      </c>
      <c r="D162" s="693">
        <f t="shared" ref="D162" si="0">SUM(B162:C162)</f>
        <v>14460</v>
      </c>
      <c r="E162" s="1074">
        <f t="shared" ref="E135:E162" si="1">D162*100/D$162</f>
        <v>100</v>
      </c>
      <c r="F162" s="696">
        <f>SUM(F6:F161)</f>
        <v>16658</v>
      </c>
      <c r="G162" s="694">
        <f>SUM(G6:G161)</f>
        <v>22816</v>
      </c>
      <c r="H162" s="693">
        <f t="shared" ref="H162" si="2">SUM(F162:G162)</f>
        <v>39474</v>
      </c>
      <c r="I162" s="1074">
        <f t="shared" ref="I135:I162" si="3">H162*100/H$162</f>
        <v>100</v>
      </c>
      <c r="J162" s="696">
        <f>SUM(J6:J161)</f>
        <v>23275</v>
      </c>
      <c r="K162" s="694">
        <f>SUM(K6:K161)</f>
        <v>30659</v>
      </c>
      <c r="L162" s="693">
        <f t="shared" ref="L162" si="4">SUM(J162:K162)</f>
        <v>53934</v>
      </c>
      <c r="M162" s="1074">
        <f t="shared" ref="M135:M162" si="5">L162*100/L$162</f>
        <v>100</v>
      </c>
      <c r="N162" s="695">
        <f>SUM(N6:N161)</f>
        <v>34460</v>
      </c>
      <c r="O162" s="695">
        <f>SUM(O6:O161)</f>
        <v>58468</v>
      </c>
      <c r="P162" s="693">
        <f t="shared" ref="P162" si="6">SUM(N162:O162)</f>
        <v>92928</v>
      </c>
      <c r="Q162" s="1074">
        <f t="shared" ref="Q135:Q162" si="7">P162*100/P$162</f>
        <v>100</v>
      </c>
      <c r="R162" s="695">
        <f>SUM(R6:R161)</f>
        <v>45825</v>
      </c>
      <c r="S162" s="695">
        <f>SUM(S6:S161)</f>
        <v>81571</v>
      </c>
      <c r="T162" s="693">
        <f t="shared" ref="T162" si="8">SUM(R162:S162)</f>
        <v>127396</v>
      </c>
      <c r="U162" s="1074">
        <f t="shared" ref="U135:U162" si="9">T162*100/T$162</f>
        <v>100</v>
      </c>
      <c r="V162" s="697">
        <f t="shared" ref="V162" si="10">SUM(R162,N162,J162)</f>
        <v>103560</v>
      </c>
      <c r="W162" s="697">
        <f t="shared" ref="W162" si="11">SUM(S162,O162,K162)</f>
        <v>170698</v>
      </c>
      <c r="X162" s="697">
        <f t="shared" ref="X162" si="12">SUM(V162:W162)</f>
        <v>274258</v>
      </c>
      <c r="Y162" s="1074">
        <f t="shared" ref="Y135:Y162" si="13">X162*100/X$162</f>
        <v>100</v>
      </c>
    </row>
    <row r="163" spans="1:25" x14ac:dyDescent="0.2">
      <c r="N163" s="833"/>
      <c r="O163" s="833"/>
      <c r="P163" s="833"/>
    </row>
  </sheetData>
  <sortState ref="A6:Y161">
    <sortCondition ref="A6:A161"/>
  </sortState>
  <mergeCells count="10">
    <mergeCell ref="J4:M4"/>
    <mergeCell ref="V3:Y4"/>
    <mergeCell ref="A3:A5"/>
    <mergeCell ref="F4:I4"/>
    <mergeCell ref="B4:E4"/>
    <mergeCell ref="B3:M3"/>
    <mergeCell ref="N3:Q3"/>
    <mergeCell ref="N4:Q4"/>
    <mergeCell ref="R3:U3"/>
    <mergeCell ref="R4:U4"/>
  </mergeCells>
  <pageMargins left="0.25" right="0.25" top="0.75" bottom="0.75" header="0.3" footer="0.3"/>
  <pageSetup paperSize="9" scale="86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</sheetPr>
  <dimension ref="A1:E25"/>
  <sheetViews>
    <sheetView zoomScaleNormal="100" workbookViewId="0">
      <selection activeCell="P25" sqref="P25"/>
    </sheetView>
  </sheetViews>
  <sheetFormatPr defaultRowHeight="12" x14ac:dyDescent="0.2"/>
  <cols>
    <col min="1" max="1" width="32.7109375" style="41" customWidth="1"/>
    <col min="2" max="3" width="7" style="41" customWidth="1"/>
    <col min="4" max="4" width="7.42578125" style="41" bestFit="1" customWidth="1"/>
    <col min="5" max="5" width="7.7109375" style="41" customWidth="1"/>
    <col min="6" max="16384" width="9.140625" style="41"/>
  </cols>
  <sheetData>
    <row r="1" spans="1:5" ht="12.75" x14ac:dyDescent="0.2">
      <c r="A1" s="584" t="s">
        <v>446</v>
      </c>
    </row>
    <row r="2" spans="1:5" ht="12.75" x14ac:dyDescent="0.2">
      <c r="A2" s="584" t="s">
        <v>314</v>
      </c>
    </row>
    <row r="3" spans="1:5" ht="12.75" x14ac:dyDescent="0.2">
      <c r="A3" s="584"/>
    </row>
    <row r="4" spans="1:5" ht="13.5" thickBot="1" x14ac:dyDescent="0.25">
      <c r="A4" s="584"/>
    </row>
    <row r="5" spans="1:5" ht="12.75" thickBot="1" x14ac:dyDescent="0.25">
      <c r="A5" s="183" t="s">
        <v>0</v>
      </c>
      <c r="B5" s="1531">
        <v>2014</v>
      </c>
      <c r="C5" s="1531">
        <v>2015</v>
      </c>
      <c r="D5" s="1532">
        <v>2016</v>
      </c>
      <c r="E5" s="1537" t="s">
        <v>115</v>
      </c>
    </row>
    <row r="6" spans="1:5" x14ac:dyDescent="0.2">
      <c r="A6" s="1530" t="s">
        <v>100</v>
      </c>
      <c r="B6" s="433">
        <v>23386</v>
      </c>
      <c r="C6" s="434">
        <v>58730</v>
      </c>
      <c r="D6" s="1535">
        <v>87936</v>
      </c>
      <c r="E6" s="55">
        <f>SUM(B6:D6)</f>
        <v>170052</v>
      </c>
    </row>
    <row r="7" spans="1:5" x14ac:dyDescent="0.2">
      <c r="A7" s="1530" t="s">
        <v>20</v>
      </c>
      <c r="B7" s="92">
        <v>3430</v>
      </c>
      <c r="C7" s="93">
        <v>4002</v>
      </c>
      <c r="D7" s="413">
        <v>4316</v>
      </c>
      <c r="E7" s="1538">
        <f t="shared" ref="E7:E12" si="0">SUM(B7:D7)</f>
        <v>11748</v>
      </c>
    </row>
    <row r="8" spans="1:5" x14ac:dyDescent="0.2">
      <c r="A8" s="1530" t="s">
        <v>103</v>
      </c>
      <c r="B8" s="92">
        <v>4180</v>
      </c>
      <c r="C8" s="93">
        <v>3166</v>
      </c>
      <c r="D8" s="413">
        <v>3340</v>
      </c>
      <c r="E8" s="1538">
        <f t="shared" si="0"/>
        <v>10686</v>
      </c>
    </row>
    <row r="9" spans="1:5" x14ac:dyDescent="0.2">
      <c r="A9" s="1530" t="s">
        <v>35</v>
      </c>
      <c r="B9" s="92">
        <v>1601</v>
      </c>
      <c r="C9" s="93">
        <v>2336</v>
      </c>
      <c r="D9" s="413">
        <v>4015</v>
      </c>
      <c r="E9" s="1538">
        <f t="shared" si="0"/>
        <v>7952</v>
      </c>
    </row>
    <row r="10" spans="1:5" ht="12.75" thickBot="1" x14ac:dyDescent="0.25">
      <c r="A10" s="1530" t="s">
        <v>81</v>
      </c>
      <c r="B10" s="436">
        <v>2268</v>
      </c>
      <c r="C10" s="1534">
        <v>2459</v>
      </c>
      <c r="D10" s="1536">
        <v>2766</v>
      </c>
      <c r="E10" s="1539">
        <f t="shared" si="0"/>
        <v>7493</v>
      </c>
    </row>
    <row r="11" spans="1:5" ht="12.75" thickBot="1" x14ac:dyDescent="0.25">
      <c r="A11" s="184" t="s">
        <v>227</v>
      </c>
      <c r="B11" s="1533">
        <f>SUM(B6:B10)</f>
        <v>34865</v>
      </c>
      <c r="C11" s="1533">
        <f>SUM(C6:C10)</f>
        <v>70693</v>
      </c>
      <c r="D11" s="1533">
        <f>SUM(D6:D10)</f>
        <v>102373</v>
      </c>
      <c r="E11" s="1533">
        <f t="shared" si="0"/>
        <v>207931</v>
      </c>
    </row>
    <row r="12" spans="1:5" ht="12.75" thickBot="1" x14ac:dyDescent="0.25">
      <c r="A12" s="186" t="s">
        <v>404</v>
      </c>
      <c r="B12" s="185">
        <v>53934</v>
      </c>
      <c r="C12" s="185">
        <f>'WNIOSKI ZAMIE I POBCZ'!P162</f>
        <v>92928</v>
      </c>
      <c r="D12" s="185">
        <v>127396</v>
      </c>
      <c r="E12" s="185">
        <f t="shared" si="0"/>
        <v>274258</v>
      </c>
    </row>
    <row r="19" spans="1:4" x14ac:dyDescent="0.2">
      <c r="A19" s="514"/>
      <c r="B19" s="904">
        <f t="shared" ref="B19:C19" si="1">B5</f>
        <v>2014</v>
      </c>
      <c r="C19" s="904">
        <f t="shared" si="1"/>
        <v>2015</v>
      </c>
      <c r="D19" s="1006">
        <v>2016</v>
      </c>
    </row>
    <row r="20" spans="1:4" x14ac:dyDescent="0.2">
      <c r="A20" s="1530" t="s">
        <v>100</v>
      </c>
      <c r="B20" s="903">
        <f>B6</f>
        <v>23386</v>
      </c>
      <c r="C20" s="903">
        <f>C6</f>
        <v>58730</v>
      </c>
      <c r="D20" s="909">
        <v>87936</v>
      </c>
    </row>
    <row r="21" spans="1:4" x14ac:dyDescent="0.2">
      <c r="A21" s="1530" t="s">
        <v>20</v>
      </c>
      <c r="B21" s="903">
        <f t="shared" ref="B21:C21" si="2">B7</f>
        <v>3430</v>
      </c>
      <c r="C21" s="903">
        <f t="shared" si="2"/>
        <v>4002</v>
      </c>
      <c r="D21" s="909">
        <v>4316</v>
      </c>
    </row>
    <row r="22" spans="1:4" x14ac:dyDescent="0.2">
      <c r="A22" s="1530" t="s">
        <v>103</v>
      </c>
      <c r="B22" s="903">
        <f t="shared" ref="B22:C22" si="3">B8</f>
        <v>4180</v>
      </c>
      <c r="C22" s="903">
        <f t="shared" si="3"/>
        <v>3166</v>
      </c>
      <c r="D22" s="909">
        <v>3340</v>
      </c>
    </row>
    <row r="23" spans="1:4" x14ac:dyDescent="0.2">
      <c r="A23" s="1530" t="s">
        <v>35</v>
      </c>
      <c r="B23" s="903">
        <f t="shared" ref="B23:C23" si="4">B9</f>
        <v>1601</v>
      </c>
      <c r="C23" s="903">
        <f t="shared" si="4"/>
        <v>2336</v>
      </c>
      <c r="D23" s="909">
        <v>4015</v>
      </c>
    </row>
    <row r="24" spans="1:4" x14ac:dyDescent="0.2">
      <c r="A24" s="1530" t="s">
        <v>81</v>
      </c>
      <c r="B24" s="903">
        <f t="shared" ref="B24:C24" si="5">B10</f>
        <v>2268</v>
      </c>
      <c r="C24" s="903">
        <f t="shared" si="5"/>
        <v>2459</v>
      </c>
      <c r="D24" s="909">
        <v>2766</v>
      </c>
    </row>
    <row r="25" spans="1:4" x14ac:dyDescent="0.2">
      <c r="A25" s="514" t="s">
        <v>122</v>
      </c>
      <c r="B25" s="903">
        <f>B12-SUM(B20:B24)</f>
        <v>19069</v>
      </c>
      <c r="C25" s="903">
        <f>C12-SUM(C20:C24)</f>
        <v>22235</v>
      </c>
      <c r="D25" s="909">
        <f>D12-SUM(D20:D24)</f>
        <v>25023</v>
      </c>
    </row>
  </sheetData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</sheetPr>
  <dimension ref="A1:I22"/>
  <sheetViews>
    <sheetView zoomScaleNormal="100" workbookViewId="0">
      <selection activeCell="P21" sqref="P21"/>
    </sheetView>
  </sheetViews>
  <sheetFormatPr defaultRowHeight="12" x14ac:dyDescent="0.2"/>
  <cols>
    <col min="1" max="1" width="32.7109375" style="41" customWidth="1"/>
    <col min="2" max="2" width="6.42578125" style="41" customWidth="1"/>
    <col min="3" max="7" width="9.42578125" style="41" customWidth="1"/>
    <col min="8" max="8" width="7.42578125" style="41" customWidth="1"/>
    <col min="9" max="9" width="9.42578125" style="41" customWidth="1"/>
    <col min="10" max="16384" width="9.140625" style="41"/>
  </cols>
  <sheetData>
    <row r="1" spans="1:9" x14ac:dyDescent="0.2">
      <c r="A1" s="41" t="s">
        <v>447</v>
      </c>
    </row>
    <row r="3" spans="1:9" ht="12.75" thickBot="1" x14ac:dyDescent="0.25"/>
    <row r="4" spans="1:9" x14ac:dyDescent="0.2">
      <c r="A4" s="1333" t="s">
        <v>148</v>
      </c>
      <c r="B4" s="1335">
        <v>2014</v>
      </c>
      <c r="C4" s="1336"/>
      <c r="D4" s="1335">
        <f>B4+1</f>
        <v>2015</v>
      </c>
      <c r="E4" s="1337"/>
      <c r="F4" s="1335">
        <f>D4+1</f>
        <v>2016</v>
      </c>
      <c r="G4" s="1337"/>
      <c r="H4" s="1335" t="s">
        <v>118</v>
      </c>
      <c r="I4" s="1337"/>
    </row>
    <row r="5" spans="1:9" ht="24.75" thickBot="1" x14ac:dyDescent="0.25">
      <c r="A5" s="1334"/>
      <c r="B5" s="64" t="s">
        <v>119</v>
      </c>
      <c r="C5" s="67" t="s">
        <v>120</v>
      </c>
      <c r="D5" s="64" t="s">
        <v>119</v>
      </c>
      <c r="E5" s="65" t="s">
        <v>120</v>
      </c>
      <c r="F5" s="64" t="s">
        <v>119</v>
      </c>
      <c r="G5" s="65" t="s">
        <v>120</v>
      </c>
      <c r="H5" s="64" t="s">
        <v>119</v>
      </c>
      <c r="I5" s="65" t="s">
        <v>120</v>
      </c>
    </row>
    <row r="6" spans="1:9" x14ac:dyDescent="0.2">
      <c r="A6" s="538" t="s">
        <v>321</v>
      </c>
      <c r="B6" s="450">
        <v>4819</v>
      </c>
      <c r="C6" s="1073">
        <f>B6*100/B$22</f>
        <v>8.9349946230578112</v>
      </c>
      <c r="D6" s="450">
        <v>9884</v>
      </c>
      <c r="E6" s="1073">
        <f>D6*100/D$22</f>
        <v>10.636191460055096</v>
      </c>
      <c r="F6" s="450">
        <v>13846</v>
      </c>
      <c r="G6" s="1073">
        <f>F6*100/F$22</f>
        <v>10.868473107475902</v>
      </c>
      <c r="H6" s="543">
        <f>SUM(F6,B6,D6)</f>
        <v>28549</v>
      </c>
      <c r="I6" s="1073">
        <f>H6*100/H$22</f>
        <v>10.409541380743679</v>
      </c>
    </row>
    <row r="7" spans="1:9" x14ac:dyDescent="0.2">
      <c r="A7" s="539" t="s">
        <v>322</v>
      </c>
      <c r="B7" s="451">
        <v>1278</v>
      </c>
      <c r="C7" s="1073">
        <f t="shared" ref="C7:C22" si="0">B7*100/B$22</f>
        <v>2.3695627989765269</v>
      </c>
      <c r="D7" s="450">
        <v>2891</v>
      </c>
      <c r="E7" s="1073">
        <f t="shared" ref="E7:E22" si="1">D7*100/D$22</f>
        <v>3.1110106749311295</v>
      </c>
      <c r="F7" s="450">
        <v>3423</v>
      </c>
      <c r="G7" s="1073">
        <f t="shared" ref="G7:G22" si="2">F7*100/F$22</f>
        <v>2.6868975478036985</v>
      </c>
      <c r="H7" s="543">
        <f t="shared" ref="H7:H21" si="3">SUM(F7,B7,D7)</f>
        <v>7592</v>
      </c>
      <c r="I7" s="1073">
        <f t="shared" ref="I7:I22" si="4">H7*100/H$22</f>
        <v>2.7681963698415362</v>
      </c>
    </row>
    <row r="8" spans="1:9" x14ac:dyDescent="0.2">
      <c r="A8" s="539" t="s">
        <v>263</v>
      </c>
      <c r="B8" s="451">
        <v>2042</v>
      </c>
      <c r="C8" s="1073">
        <f t="shared" si="0"/>
        <v>3.7861089479734491</v>
      </c>
      <c r="D8" s="450">
        <v>3558</v>
      </c>
      <c r="E8" s="1073">
        <f t="shared" si="1"/>
        <v>3.8287706611570247</v>
      </c>
      <c r="F8" s="450">
        <v>4936</v>
      </c>
      <c r="G8" s="1073">
        <f t="shared" si="2"/>
        <v>3.8745329523689911</v>
      </c>
      <c r="H8" s="543">
        <f t="shared" si="3"/>
        <v>10536</v>
      </c>
      <c r="I8" s="1073">
        <f t="shared" si="4"/>
        <v>3.8416381655229745</v>
      </c>
    </row>
    <row r="9" spans="1:9" x14ac:dyDescent="0.2">
      <c r="A9" s="539" t="s">
        <v>323</v>
      </c>
      <c r="B9" s="451">
        <v>798</v>
      </c>
      <c r="C9" s="1073">
        <f t="shared" si="0"/>
        <v>1.4795861608632774</v>
      </c>
      <c r="D9" s="450">
        <v>2427</v>
      </c>
      <c r="E9" s="1073">
        <f t="shared" si="1"/>
        <v>2.6116993801652892</v>
      </c>
      <c r="F9" s="450">
        <v>4513</v>
      </c>
      <c r="G9" s="1073">
        <f t="shared" si="2"/>
        <v>3.5424974096517943</v>
      </c>
      <c r="H9" s="543">
        <f t="shared" si="3"/>
        <v>7738</v>
      </c>
      <c r="I9" s="1073">
        <f t="shared" si="4"/>
        <v>2.8214309154154118</v>
      </c>
    </row>
    <row r="10" spans="1:9" x14ac:dyDescent="0.2">
      <c r="A10" s="539" t="s">
        <v>264</v>
      </c>
      <c r="B10" s="451">
        <v>2746</v>
      </c>
      <c r="C10" s="1073">
        <f t="shared" si="0"/>
        <v>5.0914080172062146</v>
      </c>
      <c r="D10" s="450">
        <v>4737</v>
      </c>
      <c r="E10" s="1073">
        <f t="shared" si="1"/>
        <v>5.0974948347107434</v>
      </c>
      <c r="F10" s="450">
        <v>6858</v>
      </c>
      <c r="G10" s="1073">
        <f t="shared" si="2"/>
        <v>5.3832145436277434</v>
      </c>
      <c r="H10" s="543">
        <f t="shared" si="3"/>
        <v>14341</v>
      </c>
      <c r="I10" s="1073">
        <f t="shared" si="4"/>
        <v>5.2290179320202146</v>
      </c>
    </row>
    <row r="11" spans="1:9" x14ac:dyDescent="0.2">
      <c r="A11" s="539" t="s">
        <v>324</v>
      </c>
      <c r="B11" s="451">
        <v>5278</v>
      </c>
      <c r="C11" s="1073">
        <f t="shared" si="0"/>
        <v>9.7860347832536068</v>
      </c>
      <c r="D11" s="450">
        <v>9696</v>
      </c>
      <c r="E11" s="1073">
        <f t="shared" si="1"/>
        <v>10.433884297520661</v>
      </c>
      <c r="F11" s="450">
        <v>13325</v>
      </c>
      <c r="G11" s="1073">
        <f t="shared" si="2"/>
        <v>10.459512072592545</v>
      </c>
      <c r="H11" s="543">
        <f t="shared" si="3"/>
        <v>28299</v>
      </c>
      <c r="I11" s="1073">
        <f t="shared" si="4"/>
        <v>10.318386336952797</v>
      </c>
    </row>
    <row r="12" spans="1:9" x14ac:dyDescent="0.2">
      <c r="A12" s="539" t="s">
        <v>325</v>
      </c>
      <c r="B12" s="451">
        <v>23771</v>
      </c>
      <c r="C12" s="1073">
        <f t="shared" si="0"/>
        <v>44.074238884562611</v>
      </c>
      <c r="D12" s="450">
        <v>34116</v>
      </c>
      <c r="E12" s="1073">
        <f t="shared" si="1"/>
        <v>36.71229338842975</v>
      </c>
      <c r="F12" s="450">
        <v>39719</v>
      </c>
      <c r="G12" s="1073">
        <f t="shared" si="2"/>
        <v>31.17758799334359</v>
      </c>
      <c r="H12" s="543">
        <f t="shared" si="3"/>
        <v>97606</v>
      </c>
      <c r="I12" s="1073">
        <f t="shared" si="4"/>
        <v>35.589116817011721</v>
      </c>
    </row>
    <row r="13" spans="1:9" x14ac:dyDescent="0.2">
      <c r="A13" s="539" t="s">
        <v>326</v>
      </c>
      <c r="B13" s="451">
        <v>993</v>
      </c>
      <c r="C13" s="1073">
        <f t="shared" si="0"/>
        <v>1.841139170096785</v>
      </c>
      <c r="D13" s="450">
        <v>1890</v>
      </c>
      <c r="E13" s="1073">
        <f t="shared" si="1"/>
        <v>2.0338326446280992</v>
      </c>
      <c r="F13" s="450">
        <v>2800</v>
      </c>
      <c r="G13" s="1073">
        <f t="shared" si="2"/>
        <v>2.1978712047474018</v>
      </c>
      <c r="H13" s="543">
        <f t="shared" si="3"/>
        <v>5683</v>
      </c>
      <c r="I13" s="1073">
        <f t="shared" si="4"/>
        <v>2.0721364554543533</v>
      </c>
    </row>
    <row r="14" spans="1:9" x14ac:dyDescent="0.2">
      <c r="A14" s="539" t="s">
        <v>327</v>
      </c>
      <c r="B14" s="451">
        <v>1018</v>
      </c>
      <c r="C14" s="1073">
        <f t="shared" si="0"/>
        <v>1.8874921199985166</v>
      </c>
      <c r="D14" s="450">
        <v>1672</v>
      </c>
      <c r="E14" s="1073">
        <f t="shared" si="1"/>
        <v>1.7992424242424243</v>
      </c>
      <c r="F14" s="450">
        <v>1954</v>
      </c>
      <c r="G14" s="1073">
        <f t="shared" si="2"/>
        <v>1.5338001193130082</v>
      </c>
      <c r="H14" s="543">
        <f t="shared" si="3"/>
        <v>4644</v>
      </c>
      <c r="I14" s="1073">
        <f t="shared" si="4"/>
        <v>1.6932960934594432</v>
      </c>
    </row>
    <row r="15" spans="1:9" x14ac:dyDescent="0.2">
      <c r="A15" s="539" t="s">
        <v>328</v>
      </c>
      <c r="B15" s="451">
        <v>472</v>
      </c>
      <c r="C15" s="1073">
        <f t="shared" si="0"/>
        <v>0.87514369414469539</v>
      </c>
      <c r="D15" s="450">
        <v>692</v>
      </c>
      <c r="E15" s="1073">
        <f t="shared" si="1"/>
        <v>0.74466253443526176</v>
      </c>
      <c r="F15" s="450">
        <v>911</v>
      </c>
      <c r="G15" s="1073">
        <f t="shared" si="2"/>
        <v>0.7150930955446011</v>
      </c>
      <c r="H15" s="543">
        <f t="shared" si="3"/>
        <v>2075</v>
      </c>
      <c r="I15" s="1073">
        <f t="shared" si="4"/>
        <v>0.75658686346432924</v>
      </c>
    </row>
    <row r="16" spans="1:9" x14ac:dyDescent="0.2">
      <c r="A16" s="539" t="s">
        <v>329</v>
      </c>
      <c r="B16" s="451">
        <v>2339</v>
      </c>
      <c r="C16" s="1073">
        <f t="shared" si="0"/>
        <v>4.3367819928060225</v>
      </c>
      <c r="D16" s="450">
        <v>4700</v>
      </c>
      <c r="E16" s="1073">
        <f t="shared" si="1"/>
        <v>5.0576790633608812</v>
      </c>
      <c r="F16" s="450">
        <v>6133</v>
      </c>
      <c r="G16" s="1073">
        <f t="shared" si="2"/>
        <v>4.8141228923985055</v>
      </c>
      <c r="H16" s="543">
        <f t="shared" si="3"/>
        <v>13172</v>
      </c>
      <c r="I16" s="1073">
        <f t="shared" si="4"/>
        <v>4.8027769472540456</v>
      </c>
    </row>
    <row r="17" spans="1:9" x14ac:dyDescent="0.2">
      <c r="A17" s="539" t="s">
        <v>330</v>
      </c>
      <c r="B17" s="451">
        <v>2366</v>
      </c>
      <c r="C17" s="1073">
        <f t="shared" si="0"/>
        <v>4.386843178699892</v>
      </c>
      <c r="D17" s="450">
        <v>4039</v>
      </c>
      <c r="E17" s="1073">
        <f t="shared" si="1"/>
        <v>4.3463756887052343</v>
      </c>
      <c r="F17" s="450">
        <v>8314</v>
      </c>
      <c r="G17" s="1073">
        <f t="shared" si="2"/>
        <v>6.526107570096392</v>
      </c>
      <c r="H17" s="543">
        <f t="shared" si="3"/>
        <v>14719</v>
      </c>
      <c r="I17" s="1073">
        <f t="shared" si="4"/>
        <v>5.3668443582320293</v>
      </c>
    </row>
    <row r="18" spans="1:9" x14ac:dyDescent="0.2">
      <c r="A18" s="539" t="s">
        <v>265</v>
      </c>
      <c r="B18" s="451">
        <v>481</v>
      </c>
      <c r="C18" s="1073">
        <f t="shared" si="0"/>
        <v>0.89183075610931883</v>
      </c>
      <c r="D18" s="450">
        <v>658</v>
      </c>
      <c r="E18" s="1073">
        <f t="shared" si="1"/>
        <v>0.70807506887052341</v>
      </c>
      <c r="F18" s="450">
        <v>1224</v>
      </c>
      <c r="G18" s="1073">
        <f t="shared" si="2"/>
        <v>0.96078369807529274</v>
      </c>
      <c r="H18" s="543">
        <f t="shared" si="3"/>
        <v>2363</v>
      </c>
      <c r="I18" s="1073">
        <f t="shared" si="4"/>
        <v>0.86159747391142649</v>
      </c>
    </row>
    <row r="19" spans="1:9" x14ac:dyDescent="0.2">
      <c r="A19" s="539" t="s">
        <v>266</v>
      </c>
      <c r="B19" s="451">
        <v>582</v>
      </c>
      <c r="C19" s="1073">
        <f t="shared" si="0"/>
        <v>1.0790966737123151</v>
      </c>
      <c r="D19" s="450">
        <v>925</v>
      </c>
      <c r="E19" s="1073">
        <f t="shared" si="1"/>
        <v>0.99539428374655647</v>
      </c>
      <c r="F19" s="450">
        <v>1739</v>
      </c>
      <c r="G19" s="1073">
        <f t="shared" si="2"/>
        <v>1.3650350089484755</v>
      </c>
      <c r="H19" s="543">
        <f t="shared" si="3"/>
        <v>3246</v>
      </c>
      <c r="I19" s="1073">
        <f t="shared" si="4"/>
        <v>1.1835570885808253</v>
      </c>
    </row>
    <row r="20" spans="1:9" x14ac:dyDescent="0.2">
      <c r="A20" s="539" t="s">
        <v>331</v>
      </c>
      <c r="B20" s="451">
        <v>3346</v>
      </c>
      <c r="C20" s="1073">
        <f t="shared" si="0"/>
        <v>6.2038788148477773</v>
      </c>
      <c r="D20" s="450">
        <v>7273</v>
      </c>
      <c r="E20" s="1073">
        <f t="shared" si="1"/>
        <v>7.826489325068871</v>
      </c>
      <c r="F20" s="450">
        <v>11541</v>
      </c>
      <c r="G20" s="1073">
        <f t="shared" si="2"/>
        <v>9.0591541335677732</v>
      </c>
      <c r="H20" s="543">
        <f t="shared" si="3"/>
        <v>22160</v>
      </c>
      <c r="I20" s="1073">
        <f t="shared" si="4"/>
        <v>8.0799830816238725</v>
      </c>
    </row>
    <row r="21" spans="1:9" ht="12.75" thickBot="1" x14ac:dyDescent="0.25">
      <c r="A21" s="540" t="s">
        <v>332</v>
      </c>
      <c r="B21" s="452">
        <v>1605</v>
      </c>
      <c r="C21" s="1073">
        <f t="shared" si="0"/>
        <v>2.9758593836911782</v>
      </c>
      <c r="D21" s="450">
        <v>3770</v>
      </c>
      <c r="E21" s="1073">
        <f t="shared" si="1"/>
        <v>4.0569042699724518</v>
      </c>
      <c r="F21" s="450">
        <v>6160</v>
      </c>
      <c r="G21" s="1073">
        <f t="shared" si="2"/>
        <v>4.8353166504442839</v>
      </c>
      <c r="H21" s="543">
        <f t="shared" si="3"/>
        <v>11535</v>
      </c>
      <c r="I21" s="1073">
        <f t="shared" si="4"/>
        <v>4.2058937205113436</v>
      </c>
    </row>
    <row r="22" spans="1:9" ht="12.75" thickBot="1" x14ac:dyDescent="0.25">
      <c r="A22" s="66" t="s">
        <v>121</v>
      </c>
      <c r="B22" s="445">
        <f>SUM(B6:B21)</f>
        <v>53934</v>
      </c>
      <c r="C22" s="1075">
        <f t="shared" si="0"/>
        <v>100</v>
      </c>
      <c r="D22" s="445">
        <f>SUM(D6:D21)</f>
        <v>92928</v>
      </c>
      <c r="E22" s="1075">
        <f t="shared" si="1"/>
        <v>100</v>
      </c>
      <c r="F22" s="445">
        <f>SUM(F6:F21)</f>
        <v>127396</v>
      </c>
      <c r="G22" s="1075">
        <f t="shared" si="2"/>
        <v>100</v>
      </c>
      <c r="H22" s="68">
        <f>SUM(H6:H21)</f>
        <v>274258</v>
      </c>
      <c r="I22" s="1075">
        <f t="shared" si="4"/>
        <v>100</v>
      </c>
    </row>
  </sheetData>
  <mergeCells count="5">
    <mergeCell ref="A4:A5"/>
    <mergeCell ref="B4:C4"/>
    <mergeCell ref="H4:I4"/>
    <mergeCell ref="D4:E4"/>
    <mergeCell ref="F4:G4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</sheetPr>
  <dimension ref="A1:BC160"/>
  <sheetViews>
    <sheetView topLeftCell="J124" zoomScaleNormal="100" workbookViewId="0">
      <selection activeCell="BC159" sqref="BC159"/>
    </sheetView>
  </sheetViews>
  <sheetFormatPr defaultColWidth="5.28515625" defaultRowHeight="12" x14ac:dyDescent="0.2"/>
  <cols>
    <col min="1" max="1" width="34.42578125" style="41" customWidth="1"/>
    <col min="2" max="55" width="5.7109375" style="41" customWidth="1"/>
    <col min="56" max="16384" width="5.28515625" style="41"/>
  </cols>
  <sheetData>
    <row r="1" spans="1:55" ht="12.75" x14ac:dyDescent="0.2">
      <c r="A1" s="584" t="s">
        <v>448</v>
      </c>
    </row>
    <row r="2" spans="1:55" ht="12.75" x14ac:dyDescent="0.2">
      <c r="A2" s="584" t="s">
        <v>167</v>
      </c>
    </row>
    <row r="3" spans="1:55" ht="12.75" thickBot="1" x14ac:dyDescent="0.25">
      <c r="A3" s="841"/>
    </row>
    <row r="4" spans="1:55" ht="15" customHeight="1" thickBot="1" x14ac:dyDescent="0.25">
      <c r="A4" s="1353" t="s">
        <v>0</v>
      </c>
      <c r="B4" s="1340">
        <v>2014</v>
      </c>
      <c r="C4" s="1341"/>
      <c r="D4" s="1341"/>
      <c r="E4" s="1341"/>
      <c r="F4" s="1341"/>
      <c r="G4" s="1341"/>
      <c r="H4" s="1341"/>
      <c r="I4" s="1341"/>
      <c r="J4" s="1341"/>
      <c r="K4" s="1341"/>
      <c r="L4" s="1341"/>
      <c r="M4" s="1341"/>
      <c r="N4" s="1341"/>
      <c r="O4" s="1341"/>
      <c r="P4" s="1341"/>
      <c r="Q4" s="1341"/>
      <c r="R4" s="1341"/>
      <c r="S4" s="1341"/>
      <c r="T4" s="1341"/>
      <c r="U4" s="1341"/>
      <c r="V4" s="1341"/>
      <c r="W4" s="1341"/>
      <c r="X4" s="1341"/>
      <c r="Y4" s="1341"/>
      <c r="Z4" s="1341"/>
      <c r="AA4" s="1341"/>
      <c r="AB4" s="1342"/>
      <c r="AC4" s="1349">
        <f>B4+1</f>
        <v>2015</v>
      </c>
      <c r="AD4" s="1338"/>
      <c r="AE4" s="1338"/>
      <c r="AF4" s="1338"/>
      <c r="AG4" s="1338"/>
      <c r="AH4" s="1338"/>
      <c r="AI4" s="1338"/>
      <c r="AJ4" s="1338"/>
      <c r="AK4" s="1339"/>
      <c r="AL4" s="1349">
        <f>AC4+1</f>
        <v>2016</v>
      </c>
      <c r="AM4" s="1338"/>
      <c r="AN4" s="1338"/>
      <c r="AO4" s="1338"/>
      <c r="AP4" s="1338"/>
      <c r="AQ4" s="1338"/>
      <c r="AR4" s="1338"/>
      <c r="AS4" s="1338"/>
      <c r="AT4" s="1339"/>
      <c r="AU4" s="1340" t="s">
        <v>115</v>
      </c>
      <c r="AV4" s="1341"/>
      <c r="AW4" s="1341"/>
      <c r="AX4" s="1341"/>
      <c r="AY4" s="1341"/>
      <c r="AZ4" s="1341"/>
      <c r="BA4" s="1341"/>
      <c r="BB4" s="1341"/>
      <c r="BC4" s="1342"/>
    </row>
    <row r="5" spans="1:55" ht="27.75" customHeight="1" thickBot="1" x14ac:dyDescent="0.25">
      <c r="A5" s="1354"/>
      <c r="B5" s="1356" t="s">
        <v>225</v>
      </c>
      <c r="C5" s="1357"/>
      <c r="D5" s="1357"/>
      <c r="E5" s="1357"/>
      <c r="F5" s="1357"/>
      <c r="G5" s="1357"/>
      <c r="H5" s="1357"/>
      <c r="I5" s="1357"/>
      <c r="J5" s="1357"/>
      <c r="K5" s="1352" t="s">
        <v>226</v>
      </c>
      <c r="L5" s="1352"/>
      <c r="M5" s="1352"/>
      <c r="N5" s="1352"/>
      <c r="O5" s="1352"/>
      <c r="P5" s="1352"/>
      <c r="Q5" s="1352"/>
      <c r="R5" s="1352"/>
      <c r="S5" s="1352"/>
      <c r="T5" s="1343" t="s">
        <v>224</v>
      </c>
      <c r="U5" s="1344"/>
      <c r="V5" s="1344"/>
      <c r="W5" s="1344"/>
      <c r="X5" s="1344"/>
      <c r="Y5" s="1344"/>
      <c r="Z5" s="1344"/>
      <c r="AA5" s="1344"/>
      <c r="AB5" s="1345"/>
      <c r="AC5" s="1349" t="s">
        <v>226</v>
      </c>
      <c r="AD5" s="1338"/>
      <c r="AE5" s="1338"/>
      <c r="AF5" s="1338"/>
      <c r="AG5" s="1338"/>
      <c r="AH5" s="1338"/>
      <c r="AI5" s="1338"/>
      <c r="AJ5" s="1338"/>
      <c r="AK5" s="1339"/>
      <c r="AL5" s="1349" t="s">
        <v>226</v>
      </c>
      <c r="AM5" s="1338"/>
      <c r="AN5" s="1338"/>
      <c r="AO5" s="1338"/>
      <c r="AP5" s="1338"/>
      <c r="AQ5" s="1338"/>
      <c r="AR5" s="1338"/>
      <c r="AS5" s="1338"/>
      <c r="AT5" s="1339"/>
      <c r="AU5" s="1346"/>
      <c r="AV5" s="1347"/>
      <c r="AW5" s="1347"/>
      <c r="AX5" s="1347"/>
      <c r="AY5" s="1347"/>
      <c r="AZ5" s="1347"/>
      <c r="BA5" s="1347"/>
      <c r="BB5" s="1347"/>
      <c r="BC5" s="1348"/>
    </row>
    <row r="6" spans="1:55" ht="12.75" thickBot="1" x14ac:dyDescent="0.25">
      <c r="A6" s="1354"/>
      <c r="B6" s="1349" t="s">
        <v>168</v>
      </c>
      <c r="C6" s="1338"/>
      <c r="D6" s="1338"/>
      <c r="E6" s="1349" t="s">
        <v>169</v>
      </c>
      <c r="F6" s="1338"/>
      <c r="G6" s="1339"/>
      <c r="H6" s="1338" t="s">
        <v>170</v>
      </c>
      <c r="I6" s="1338"/>
      <c r="J6" s="1351"/>
      <c r="K6" s="1350" t="s">
        <v>168</v>
      </c>
      <c r="L6" s="1338"/>
      <c r="M6" s="1338"/>
      <c r="N6" s="1349" t="s">
        <v>229</v>
      </c>
      <c r="O6" s="1338"/>
      <c r="P6" s="1339"/>
      <c r="Q6" s="1338" t="s">
        <v>170</v>
      </c>
      <c r="R6" s="1338"/>
      <c r="S6" s="1351"/>
      <c r="T6" s="1350" t="s">
        <v>168</v>
      </c>
      <c r="U6" s="1338"/>
      <c r="V6" s="1338"/>
      <c r="W6" s="1349" t="s">
        <v>229</v>
      </c>
      <c r="X6" s="1338"/>
      <c r="Y6" s="1339"/>
      <c r="Z6" s="1338" t="s">
        <v>170</v>
      </c>
      <c r="AA6" s="1338"/>
      <c r="AB6" s="1339"/>
      <c r="AC6" s="1349" t="s">
        <v>168</v>
      </c>
      <c r="AD6" s="1338"/>
      <c r="AE6" s="1338"/>
      <c r="AF6" s="1349" t="s">
        <v>229</v>
      </c>
      <c r="AG6" s="1338"/>
      <c r="AH6" s="1339"/>
      <c r="AI6" s="1338" t="s">
        <v>170</v>
      </c>
      <c r="AJ6" s="1338"/>
      <c r="AK6" s="1339"/>
      <c r="AL6" s="1349" t="s">
        <v>168</v>
      </c>
      <c r="AM6" s="1338"/>
      <c r="AN6" s="1338"/>
      <c r="AO6" s="1349" t="s">
        <v>229</v>
      </c>
      <c r="AP6" s="1338"/>
      <c r="AQ6" s="1339"/>
      <c r="AR6" s="1338" t="s">
        <v>170</v>
      </c>
      <c r="AS6" s="1338"/>
      <c r="AT6" s="1339"/>
      <c r="AU6" s="1349" t="s">
        <v>168</v>
      </c>
      <c r="AV6" s="1338"/>
      <c r="AW6" s="1338"/>
      <c r="AX6" s="1349" t="s">
        <v>229</v>
      </c>
      <c r="AY6" s="1338"/>
      <c r="AZ6" s="1339"/>
      <c r="BA6" s="1338" t="s">
        <v>170</v>
      </c>
      <c r="BB6" s="1338"/>
      <c r="BC6" s="1339"/>
    </row>
    <row r="7" spans="1:55" ht="29.25" thickBot="1" x14ac:dyDescent="0.25">
      <c r="A7" s="1355"/>
      <c r="B7" s="1007" t="s">
        <v>112</v>
      </c>
      <c r="C7" s="1008" t="s">
        <v>147</v>
      </c>
      <c r="D7" s="1009" t="s">
        <v>115</v>
      </c>
      <c r="E7" s="1010" t="s">
        <v>112</v>
      </c>
      <c r="F7" s="1008" t="s">
        <v>147</v>
      </c>
      <c r="G7" s="1009" t="s">
        <v>115</v>
      </c>
      <c r="H7" s="1010" t="s">
        <v>112</v>
      </c>
      <c r="I7" s="1008" t="s">
        <v>147</v>
      </c>
      <c r="J7" s="1009" t="s">
        <v>115</v>
      </c>
      <c r="K7" s="1010" t="s">
        <v>112</v>
      </c>
      <c r="L7" s="1008" t="s">
        <v>147</v>
      </c>
      <c r="M7" s="1009" t="s">
        <v>115</v>
      </c>
      <c r="N7" s="1010" t="s">
        <v>112</v>
      </c>
      <c r="O7" s="1008" t="s">
        <v>147</v>
      </c>
      <c r="P7" s="1009" t="s">
        <v>115</v>
      </c>
      <c r="Q7" s="1010" t="s">
        <v>112</v>
      </c>
      <c r="R7" s="1008" t="s">
        <v>147</v>
      </c>
      <c r="S7" s="1009" t="s">
        <v>115</v>
      </c>
      <c r="T7" s="1010" t="s">
        <v>112</v>
      </c>
      <c r="U7" s="1008" t="s">
        <v>147</v>
      </c>
      <c r="V7" s="1009" t="s">
        <v>115</v>
      </c>
      <c r="W7" s="1007" t="s">
        <v>112</v>
      </c>
      <c r="X7" s="1008" t="s">
        <v>147</v>
      </c>
      <c r="Y7" s="1009" t="s">
        <v>115</v>
      </c>
      <c r="Z7" s="1010" t="s">
        <v>112</v>
      </c>
      <c r="AA7" s="1008" t="s">
        <v>147</v>
      </c>
      <c r="AB7" s="1009" t="s">
        <v>115</v>
      </c>
      <c r="AC7" s="1007" t="s">
        <v>112</v>
      </c>
      <c r="AD7" s="1008" t="s">
        <v>147</v>
      </c>
      <c r="AE7" s="1009" t="s">
        <v>115</v>
      </c>
      <c r="AF7" s="1007" t="s">
        <v>112</v>
      </c>
      <c r="AG7" s="1008" t="s">
        <v>147</v>
      </c>
      <c r="AH7" s="1009" t="s">
        <v>115</v>
      </c>
      <c r="AI7" s="1010" t="s">
        <v>112</v>
      </c>
      <c r="AJ7" s="1008" t="s">
        <v>147</v>
      </c>
      <c r="AK7" s="1009" t="s">
        <v>115</v>
      </c>
      <c r="AL7" s="1007" t="s">
        <v>112</v>
      </c>
      <c r="AM7" s="1008" t="s">
        <v>147</v>
      </c>
      <c r="AN7" s="1009" t="s">
        <v>115</v>
      </c>
      <c r="AO7" s="1007" t="s">
        <v>112</v>
      </c>
      <c r="AP7" s="1008" t="s">
        <v>147</v>
      </c>
      <c r="AQ7" s="1009" t="s">
        <v>115</v>
      </c>
      <c r="AR7" s="1010" t="s">
        <v>112</v>
      </c>
      <c r="AS7" s="1008" t="s">
        <v>147</v>
      </c>
      <c r="AT7" s="1009" t="s">
        <v>115</v>
      </c>
      <c r="AU7" s="1007" t="s">
        <v>112</v>
      </c>
      <c r="AV7" s="1011" t="s">
        <v>147</v>
      </c>
      <c r="AW7" s="1009" t="s">
        <v>115</v>
      </c>
      <c r="AX7" s="1007" t="s">
        <v>112</v>
      </c>
      <c r="AY7" s="1011" t="s">
        <v>147</v>
      </c>
      <c r="AZ7" s="1009" t="s">
        <v>115</v>
      </c>
      <c r="BA7" s="1010" t="s">
        <v>112</v>
      </c>
      <c r="BB7" s="1011" t="s">
        <v>147</v>
      </c>
      <c r="BC7" s="1009" t="s">
        <v>115</v>
      </c>
    </row>
    <row r="8" spans="1:55" ht="12.95" customHeight="1" x14ac:dyDescent="0.2">
      <c r="A8" s="1012" t="s">
        <v>1</v>
      </c>
      <c r="B8" s="964">
        <v>9</v>
      </c>
      <c r="C8" s="1013">
        <v>17</v>
      </c>
      <c r="D8" s="1014">
        <f t="shared" ref="D8:D39" si="0">SUM(B8:C8)</f>
        <v>26</v>
      </c>
      <c r="E8" s="964">
        <v>1</v>
      </c>
      <c r="F8" s="1013">
        <v>4</v>
      </c>
      <c r="G8" s="1014">
        <f t="shared" ref="G8:G39" si="1">SUM(E8:F8)</f>
        <v>5</v>
      </c>
      <c r="H8" s="986" t="s">
        <v>117</v>
      </c>
      <c r="I8" s="1013" t="s">
        <v>117</v>
      </c>
      <c r="J8" s="1014">
        <f t="shared" ref="J8:J39" si="2">SUM(H8:I8)</f>
        <v>0</v>
      </c>
      <c r="K8" s="964">
        <v>2</v>
      </c>
      <c r="L8" s="1013">
        <v>18</v>
      </c>
      <c r="M8" s="1014">
        <f t="shared" ref="M8:M39" si="3">SUM(K8:L8)</f>
        <v>20</v>
      </c>
      <c r="N8" s="964" t="s">
        <v>117</v>
      </c>
      <c r="O8" s="1013">
        <v>1</v>
      </c>
      <c r="P8" s="1014">
        <f t="shared" ref="P8:P39" si="4">SUM(N8:O8)</f>
        <v>1</v>
      </c>
      <c r="Q8" s="986" t="s">
        <v>117</v>
      </c>
      <c r="R8" s="1013">
        <v>1</v>
      </c>
      <c r="S8" s="1014">
        <f t="shared" ref="S8:S39" si="5">SUM(Q8:R8)</f>
        <v>1</v>
      </c>
      <c r="T8" s="964">
        <v>11</v>
      </c>
      <c r="U8" s="1013">
        <v>35</v>
      </c>
      <c r="V8" s="1014">
        <f t="shared" ref="V8:V39" si="6">SUM(D8,M8)</f>
        <v>46</v>
      </c>
      <c r="W8" s="964">
        <v>1</v>
      </c>
      <c r="X8" s="1013">
        <v>5</v>
      </c>
      <c r="Y8" s="1014">
        <f t="shared" ref="Y8:Y39" si="7">SUM(G8,P8)</f>
        <v>6</v>
      </c>
      <c r="Z8" s="986" t="s">
        <v>117</v>
      </c>
      <c r="AA8" s="1013">
        <v>1</v>
      </c>
      <c r="AB8" s="1014">
        <f t="shared" ref="AB8:AB39" si="8">SUM(J8,S8)</f>
        <v>1</v>
      </c>
      <c r="AC8" s="1015">
        <v>23</v>
      </c>
      <c r="AD8" s="1016">
        <v>50</v>
      </c>
      <c r="AE8" s="1017">
        <f t="shared" ref="AE8:AE39" si="9">SUM(AC8:AD8)</f>
        <v>73</v>
      </c>
      <c r="AF8" s="1015">
        <v>2</v>
      </c>
      <c r="AG8" s="1016">
        <v>2</v>
      </c>
      <c r="AH8" s="1017">
        <f t="shared" ref="AH8:AH39" si="10">SUM(AF8:AG8)</f>
        <v>4</v>
      </c>
      <c r="AI8" s="1018">
        <v>2</v>
      </c>
      <c r="AJ8" s="1016">
        <v>3</v>
      </c>
      <c r="AK8" s="1017">
        <f t="shared" ref="AK8:AK39" si="11">SUM(AI8:AJ8)</f>
        <v>5</v>
      </c>
      <c r="AL8" s="1015">
        <v>11</v>
      </c>
      <c r="AM8" s="1016">
        <v>53</v>
      </c>
      <c r="AN8" s="1017">
        <f t="shared" ref="AN8:AN39" si="12">SUM(AL8:AM8)</f>
        <v>64</v>
      </c>
      <c r="AO8" s="1015">
        <v>2</v>
      </c>
      <c r="AP8" s="1016">
        <v>13</v>
      </c>
      <c r="AQ8" s="1017">
        <f t="shared" ref="AQ8:AQ39" si="13">SUM(AO8:AP8)</f>
        <v>15</v>
      </c>
      <c r="AR8" s="1018" t="s">
        <v>117</v>
      </c>
      <c r="AS8" s="1016">
        <v>9</v>
      </c>
      <c r="AT8" s="1017">
        <f t="shared" ref="AT8:AT39" si="14">SUM(AR8:AS8)</f>
        <v>9</v>
      </c>
      <c r="AU8" s="1019">
        <f t="shared" ref="AU8:AU39" si="15">SUM(AC8,AL8,T8)</f>
        <v>45</v>
      </c>
      <c r="AV8" s="1019">
        <f t="shared" ref="AV8:AV39" si="16">SUM(AD8,AM8,U8)</f>
        <v>138</v>
      </c>
      <c r="AW8" s="1020">
        <f t="shared" ref="AW8:AW39" si="17">SUM(AU8:AV8)</f>
        <v>183</v>
      </c>
      <c r="AX8" s="1019">
        <f t="shared" ref="AX8:AX39" si="18">SUM(AF8,AO8,W8)</f>
        <v>5</v>
      </c>
      <c r="AY8" s="1019">
        <f t="shared" ref="AY8:AY39" si="19">SUM(AG8,AP8,X8)</f>
        <v>20</v>
      </c>
      <c r="AZ8" s="1020">
        <f t="shared" ref="AZ8:AZ39" si="20">SUM(AX8:AY8)</f>
        <v>25</v>
      </c>
      <c r="BA8" s="1019">
        <f>SUM(AR8,Z8,AI8)</f>
        <v>2</v>
      </c>
      <c r="BB8" s="1019">
        <f>SUM(AS8,AA8,AJ8)</f>
        <v>13</v>
      </c>
      <c r="BC8" s="1019">
        <f>SUM(AT8,AB8,AK8)</f>
        <v>15</v>
      </c>
    </row>
    <row r="9" spans="1:55" ht="12.95" customHeight="1" x14ac:dyDescent="0.2">
      <c r="A9" s="1012" t="s">
        <v>2</v>
      </c>
      <c r="B9" s="964">
        <v>9</v>
      </c>
      <c r="C9" s="1013">
        <v>35</v>
      </c>
      <c r="D9" s="1014">
        <f t="shared" si="0"/>
        <v>44</v>
      </c>
      <c r="E9" s="964">
        <v>2</v>
      </c>
      <c r="F9" s="1013">
        <v>2</v>
      </c>
      <c r="G9" s="1014">
        <f t="shared" si="1"/>
        <v>4</v>
      </c>
      <c r="H9" s="986">
        <v>2</v>
      </c>
      <c r="I9" s="1013">
        <v>5</v>
      </c>
      <c r="J9" s="1014">
        <f t="shared" si="2"/>
        <v>7</v>
      </c>
      <c r="K9" s="964">
        <v>6</v>
      </c>
      <c r="L9" s="1013">
        <v>36</v>
      </c>
      <c r="M9" s="1014">
        <f t="shared" si="3"/>
        <v>42</v>
      </c>
      <c r="N9" s="964">
        <v>1</v>
      </c>
      <c r="O9" s="1013">
        <v>1</v>
      </c>
      <c r="P9" s="1014">
        <f t="shared" si="4"/>
        <v>2</v>
      </c>
      <c r="Q9" s="986" t="s">
        <v>117</v>
      </c>
      <c r="R9" s="1013" t="s">
        <v>117</v>
      </c>
      <c r="S9" s="1014">
        <f t="shared" si="5"/>
        <v>0</v>
      </c>
      <c r="T9" s="964">
        <v>15</v>
      </c>
      <c r="U9" s="1013">
        <v>71</v>
      </c>
      <c r="V9" s="1014">
        <f t="shared" si="6"/>
        <v>86</v>
      </c>
      <c r="W9" s="964">
        <v>3</v>
      </c>
      <c r="X9" s="1013">
        <v>3</v>
      </c>
      <c r="Y9" s="1014">
        <f t="shared" si="7"/>
        <v>6</v>
      </c>
      <c r="Z9" s="986">
        <v>2</v>
      </c>
      <c r="AA9" s="1013">
        <v>5</v>
      </c>
      <c r="AB9" s="1014">
        <f t="shared" si="8"/>
        <v>7</v>
      </c>
      <c r="AC9" s="1015">
        <v>17</v>
      </c>
      <c r="AD9" s="1016">
        <v>66</v>
      </c>
      <c r="AE9" s="1017">
        <f t="shared" si="9"/>
        <v>83</v>
      </c>
      <c r="AF9" s="1015">
        <v>2</v>
      </c>
      <c r="AG9" s="1016">
        <v>7</v>
      </c>
      <c r="AH9" s="1017">
        <f t="shared" si="10"/>
        <v>9</v>
      </c>
      <c r="AI9" s="1018">
        <v>2</v>
      </c>
      <c r="AJ9" s="1016">
        <v>3</v>
      </c>
      <c r="AK9" s="1017">
        <f t="shared" si="11"/>
        <v>5</v>
      </c>
      <c r="AL9" s="1015">
        <v>22</v>
      </c>
      <c r="AM9" s="1016">
        <v>71</v>
      </c>
      <c r="AN9" s="1017">
        <f t="shared" si="12"/>
        <v>93</v>
      </c>
      <c r="AO9" s="1015">
        <v>1</v>
      </c>
      <c r="AP9" s="1016">
        <v>10</v>
      </c>
      <c r="AQ9" s="1017">
        <f t="shared" si="13"/>
        <v>11</v>
      </c>
      <c r="AR9" s="1018">
        <v>1</v>
      </c>
      <c r="AS9" s="1016">
        <v>4</v>
      </c>
      <c r="AT9" s="1017">
        <f t="shared" si="14"/>
        <v>5</v>
      </c>
      <c r="AU9" s="1019">
        <f t="shared" si="15"/>
        <v>54</v>
      </c>
      <c r="AV9" s="1019">
        <f t="shared" si="16"/>
        <v>208</v>
      </c>
      <c r="AW9" s="1020">
        <f t="shared" si="17"/>
        <v>262</v>
      </c>
      <c r="AX9" s="1019">
        <f t="shared" si="18"/>
        <v>6</v>
      </c>
      <c r="AY9" s="1019">
        <f t="shared" si="19"/>
        <v>20</v>
      </c>
      <c r="AZ9" s="1020">
        <f t="shared" si="20"/>
        <v>26</v>
      </c>
      <c r="BA9" s="1019">
        <f t="shared" ref="BA9:BA72" si="21">SUM(AR9,Z9,AI9)</f>
        <v>5</v>
      </c>
      <c r="BB9" s="1019">
        <f t="shared" ref="BB9:BB72" si="22">SUM(AS9,AA9,AJ9)</f>
        <v>12</v>
      </c>
      <c r="BC9" s="1019">
        <f t="shared" ref="BC9:BC72" si="23">SUM(AT9,AB9,AK9)</f>
        <v>17</v>
      </c>
    </row>
    <row r="10" spans="1:55" ht="12.95" customHeight="1" x14ac:dyDescent="0.2">
      <c r="A10" s="1012" t="s">
        <v>3</v>
      </c>
      <c r="B10" s="964">
        <v>5</v>
      </c>
      <c r="C10" s="1013">
        <v>103</v>
      </c>
      <c r="D10" s="1014">
        <f t="shared" si="0"/>
        <v>108</v>
      </c>
      <c r="E10" s="964">
        <v>1</v>
      </c>
      <c r="F10" s="1013">
        <v>15</v>
      </c>
      <c r="G10" s="1014">
        <f t="shared" si="1"/>
        <v>16</v>
      </c>
      <c r="H10" s="986" t="s">
        <v>117</v>
      </c>
      <c r="I10" s="1013">
        <v>5</v>
      </c>
      <c r="J10" s="1014">
        <f t="shared" si="2"/>
        <v>5</v>
      </c>
      <c r="K10" s="964">
        <v>11</v>
      </c>
      <c r="L10" s="1013">
        <v>77</v>
      </c>
      <c r="M10" s="1014">
        <f t="shared" si="3"/>
        <v>88</v>
      </c>
      <c r="N10" s="964" t="s">
        <v>117</v>
      </c>
      <c r="O10" s="1013">
        <v>2</v>
      </c>
      <c r="P10" s="1014">
        <f t="shared" si="4"/>
        <v>2</v>
      </c>
      <c r="Q10" s="986" t="s">
        <v>117</v>
      </c>
      <c r="R10" s="1013" t="s">
        <v>117</v>
      </c>
      <c r="S10" s="1014">
        <f t="shared" si="5"/>
        <v>0</v>
      </c>
      <c r="T10" s="964">
        <v>16</v>
      </c>
      <c r="U10" s="1013">
        <v>180</v>
      </c>
      <c r="V10" s="1014">
        <f t="shared" si="6"/>
        <v>196</v>
      </c>
      <c r="W10" s="964">
        <v>1</v>
      </c>
      <c r="X10" s="1013">
        <v>17</v>
      </c>
      <c r="Y10" s="1014">
        <f t="shared" si="7"/>
        <v>18</v>
      </c>
      <c r="Z10" s="986" t="s">
        <v>117</v>
      </c>
      <c r="AA10" s="1013">
        <v>5</v>
      </c>
      <c r="AB10" s="1014">
        <f t="shared" si="8"/>
        <v>5</v>
      </c>
      <c r="AC10" s="1015">
        <v>11</v>
      </c>
      <c r="AD10" s="1016">
        <v>170</v>
      </c>
      <c r="AE10" s="1017">
        <f t="shared" si="9"/>
        <v>181</v>
      </c>
      <c r="AF10" s="1015" t="s">
        <v>117</v>
      </c>
      <c r="AG10" s="1016">
        <v>11</v>
      </c>
      <c r="AH10" s="1017">
        <f t="shared" si="10"/>
        <v>11</v>
      </c>
      <c r="AI10" s="1018" t="s">
        <v>117</v>
      </c>
      <c r="AJ10" s="1016">
        <v>2</v>
      </c>
      <c r="AK10" s="1017">
        <f t="shared" si="11"/>
        <v>2</v>
      </c>
      <c r="AL10" s="1015">
        <v>18</v>
      </c>
      <c r="AM10" s="1016">
        <v>191</v>
      </c>
      <c r="AN10" s="1017">
        <f t="shared" si="12"/>
        <v>209</v>
      </c>
      <c r="AO10" s="1015">
        <v>1</v>
      </c>
      <c r="AP10" s="1016">
        <v>19</v>
      </c>
      <c r="AQ10" s="1017">
        <f t="shared" si="13"/>
        <v>20</v>
      </c>
      <c r="AR10" s="1018" t="s">
        <v>117</v>
      </c>
      <c r="AS10" s="1016">
        <v>4</v>
      </c>
      <c r="AT10" s="1017">
        <f t="shared" si="14"/>
        <v>4</v>
      </c>
      <c r="AU10" s="1019">
        <f t="shared" si="15"/>
        <v>45</v>
      </c>
      <c r="AV10" s="1019">
        <f t="shared" si="16"/>
        <v>541</v>
      </c>
      <c r="AW10" s="1020">
        <f t="shared" si="17"/>
        <v>586</v>
      </c>
      <c r="AX10" s="1019">
        <f t="shared" si="18"/>
        <v>2</v>
      </c>
      <c r="AY10" s="1019">
        <f t="shared" si="19"/>
        <v>47</v>
      </c>
      <c r="AZ10" s="1020">
        <f t="shared" si="20"/>
        <v>49</v>
      </c>
      <c r="BA10" s="1019">
        <f t="shared" si="21"/>
        <v>0</v>
      </c>
      <c r="BB10" s="1019">
        <f t="shared" si="22"/>
        <v>11</v>
      </c>
      <c r="BC10" s="1019">
        <f t="shared" si="23"/>
        <v>11</v>
      </c>
    </row>
    <row r="11" spans="1:55" ht="12.95" customHeight="1" x14ac:dyDescent="0.2">
      <c r="A11" s="1012" t="s">
        <v>4</v>
      </c>
      <c r="B11" s="964">
        <v>35</v>
      </c>
      <c r="C11" s="1013">
        <v>24</v>
      </c>
      <c r="D11" s="1014">
        <f t="shared" si="0"/>
        <v>59</v>
      </c>
      <c r="E11" s="964">
        <v>5</v>
      </c>
      <c r="F11" s="1013">
        <v>5</v>
      </c>
      <c r="G11" s="1014">
        <f t="shared" si="1"/>
        <v>10</v>
      </c>
      <c r="H11" s="986" t="s">
        <v>117</v>
      </c>
      <c r="I11" s="1013">
        <v>4</v>
      </c>
      <c r="J11" s="1014">
        <f t="shared" si="2"/>
        <v>4</v>
      </c>
      <c r="K11" s="964">
        <v>23</v>
      </c>
      <c r="L11" s="1013">
        <v>30</v>
      </c>
      <c r="M11" s="1014">
        <f t="shared" si="3"/>
        <v>53</v>
      </c>
      <c r="N11" s="964">
        <v>1</v>
      </c>
      <c r="O11" s="1013">
        <v>2</v>
      </c>
      <c r="P11" s="1014">
        <f t="shared" si="4"/>
        <v>3</v>
      </c>
      <c r="Q11" s="986">
        <v>1</v>
      </c>
      <c r="R11" s="1013">
        <v>1</v>
      </c>
      <c r="S11" s="1014">
        <f t="shared" si="5"/>
        <v>2</v>
      </c>
      <c r="T11" s="964">
        <v>58</v>
      </c>
      <c r="U11" s="1013">
        <v>54</v>
      </c>
      <c r="V11" s="1014">
        <f t="shared" si="6"/>
        <v>112</v>
      </c>
      <c r="W11" s="964">
        <v>6</v>
      </c>
      <c r="X11" s="1013">
        <v>7</v>
      </c>
      <c r="Y11" s="1014">
        <f t="shared" si="7"/>
        <v>13</v>
      </c>
      <c r="Z11" s="986">
        <v>1</v>
      </c>
      <c r="AA11" s="1013">
        <v>5</v>
      </c>
      <c r="AB11" s="1014">
        <f t="shared" si="8"/>
        <v>6</v>
      </c>
      <c r="AC11" s="1015">
        <v>36</v>
      </c>
      <c r="AD11" s="1016">
        <v>54</v>
      </c>
      <c r="AE11" s="1017">
        <f t="shared" si="9"/>
        <v>90</v>
      </c>
      <c r="AF11" s="1015">
        <v>2</v>
      </c>
      <c r="AG11" s="1016">
        <v>2</v>
      </c>
      <c r="AH11" s="1017">
        <f t="shared" si="10"/>
        <v>4</v>
      </c>
      <c r="AI11" s="1018">
        <v>1</v>
      </c>
      <c r="AJ11" s="1016">
        <v>3</v>
      </c>
      <c r="AK11" s="1017">
        <f t="shared" si="11"/>
        <v>4</v>
      </c>
      <c r="AL11" s="1015">
        <v>36</v>
      </c>
      <c r="AM11" s="1016">
        <v>50</v>
      </c>
      <c r="AN11" s="1017">
        <f t="shared" si="12"/>
        <v>86</v>
      </c>
      <c r="AO11" s="1015">
        <v>3</v>
      </c>
      <c r="AP11" s="1016">
        <v>1</v>
      </c>
      <c r="AQ11" s="1017">
        <f t="shared" si="13"/>
        <v>4</v>
      </c>
      <c r="AR11" s="1018">
        <v>1</v>
      </c>
      <c r="AS11" s="1016" t="s">
        <v>117</v>
      </c>
      <c r="AT11" s="1017">
        <f t="shared" si="14"/>
        <v>1</v>
      </c>
      <c r="AU11" s="1019">
        <f t="shared" si="15"/>
        <v>130</v>
      </c>
      <c r="AV11" s="1019">
        <f t="shared" si="16"/>
        <v>158</v>
      </c>
      <c r="AW11" s="1020">
        <f t="shared" si="17"/>
        <v>288</v>
      </c>
      <c r="AX11" s="1019">
        <f t="shared" si="18"/>
        <v>11</v>
      </c>
      <c r="AY11" s="1019">
        <f t="shared" si="19"/>
        <v>10</v>
      </c>
      <c r="AZ11" s="1020">
        <f t="shared" si="20"/>
        <v>21</v>
      </c>
      <c r="BA11" s="1019">
        <f t="shared" si="21"/>
        <v>3</v>
      </c>
      <c r="BB11" s="1019">
        <f t="shared" si="22"/>
        <v>8</v>
      </c>
      <c r="BC11" s="1019">
        <f t="shared" si="23"/>
        <v>11</v>
      </c>
    </row>
    <row r="12" spans="1:55" ht="12.95" customHeight="1" x14ac:dyDescent="0.2">
      <c r="A12" s="1012" t="s">
        <v>355</v>
      </c>
      <c r="B12" s="964" t="s">
        <v>117</v>
      </c>
      <c r="C12" s="1013" t="s">
        <v>117</v>
      </c>
      <c r="D12" s="1014">
        <f t="shared" si="0"/>
        <v>0</v>
      </c>
      <c r="E12" s="964" t="s">
        <v>117</v>
      </c>
      <c r="F12" s="1013" t="s">
        <v>117</v>
      </c>
      <c r="G12" s="1014">
        <f t="shared" si="1"/>
        <v>0</v>
      </c>
      <c r="H12" s="986" t="s">
        <v>117</v>
      </c>
      <c r="I12" s="1013" t="s">
        <v>117</v>
      </c>
      <c r="J12" s="1014">
        <f t="shared" si="2"/>
        <v>0</v>
      </c>
      <c r="K12" s="964" t="s">
        <v>117</v>
      </c>
      <c r="L12" s="1013" t="s">
        <v>117</v>
      </c>
      <c r="M12" s="1014">
        <f t="shared" si="3"/>
        <v>0</v>
      </c>
      <c r="N12" s="964" t="s">
        <v>117</v>
      </c>
      <c r="O12" s="1013" t="s">
        <v>117</v>
      </c>
      <c r="P12" s="1014">
        <f t="shared" si="4"/>
        <v>0</v>
      </c>
      <c r="Q12" s="986" t="s">
        <v>117</v>
      </c>
      <c r="R12" s="1013" t="s">
        <v>117</v>
      </c>
      <c r="S12" s="1014">
        <f t="shared" si="5"/>
        <v>0</v>
      </c>
      <c r="T12" s="964" t="s">
        <v>117</v>
      </c>
      <c r="U12" s="1013" t="s">
        <v>117</v>
      </c>
      <c r="V12" s="1014">
        <f t="shared" si="6"/>
        <v>0</v>
      </c>
      <c r="W12" s="964" t="s">
        <v>117</v>
      </c>
      <c r="X12" s="1013" t="s">
        <v>117</v>
      </c>
      <c r="Y12" s="1014">
        <f t="shared" si="7"/>
        <v>0</v>
      </c>
      <c r="Z12" s="986" t="s">
        <v>117</v>
      </c>
      <c r="AA12" s="1013" t="s">
        <v>117</v>
      </c>
      <c r="AB12" s="1014">
        <f t="shared" si="8"/>
        <v>0</v>
      </c>
      <c r="AC12" s="1015" t="s">
        <v>117</v>
      </c>
      <c r="AD12" s="1016" t="s">
        <v>117</v>
      </c>
      <c r="AE12" s="1017">
        <f t="shared" si="9"/>
        <v>0</v>
      </c>
      <c r="AF12" s="1015" t="s">
        <v>117</v>
      </c>
      <c r="AG12" s="1016" t="s">
        <v>117</v>
      </c>
      <c r="AH12" s="1017">
        <f t="shared" si="10"/>
        <v>0</v>
      </c>
      <c r="AI12" s="1018" t="s">
        <v>117</v>
      </c>
      <c r="AJ12" s="1016" t="s">
        <v>117</v>
      </c>
      <c r="AK12" s="1017">
        <f t="shared" si="11"/>
        <v>0</v>
      </c>
      <c r="AL12" s="1015" t="s">
        <v>117</v>
      </c>
      <c r="AM12" s="1016" t="s">
        <v>117</v>
      </c>
      <c r="AN12" s="1017">
        <f t="shared" si="12"/>
        <v>0</v>
      </c>
      <c r="AO12" s="1015" t="s">
        <v>117</v>
      </c>
      <c r="AP12" s="1016">
        <v>1</v>
      </c>
      <c r="AQ12" s="1017">
        <f t="shared" si="13"/>
        <v>1</v>
      </c>
      <c r="AR12" s="1018" t="s">
        <v>117</v>
      </c>
      <c r="AS12" s="1016" t="s">
        <v>117</v>
      </c>
      <c r="AT12" s="1017">
        <f t="shared" si="14"/>
        <v>0</v>
      </c>
      <c r="AU12" s="1019">
        <f t="shared" si="15"/>
        <v>0</v>
      </c>
      <c r="AV12" s="1019">
        <f t="shared" si="16"/>
        <v>0</v>
      </c>
      <c r="AW12" s="1020">
        <f t="shared" si="17"/>
        <v>0</v>
      </c>
      <c r="AX12" s="1019">
        <f t="shared" si="18"/>
        <v>0</v>
      </c>
      <c r="AY12" s="1019">
        <f t="shared" si="19"/>
        <v>1</v>
      </c>
      <c r="AZ12" s="1020">
        <f t="shared" si="20"/>
        <v>1</v>
      </c>
      <c r="BA12" s="1019">
        <f t="shared" si="21"/>
        <v>0</v>
      </c>
      <c r="BB12" s="1019">
        <f t="shared" si="22"/>
        <v>0</v>
      </c>
      <c r="BC12" s="1019">
        <f t="shared" si="23"/>
        <v>0</v>
      </c>
    </row>
    <row r="13" spans="1:55" ht="12.95" customHeight="1" x14ac:dyDescent="0.2">
      <c r="A13" s="1012" t="s">
        <v>5</v>
      </c>
      <c r="B13" s="964">
        <v>68</v>
      </c>
      <c r="C13" s="1013">
        <v>133</v>
      </c>
      <c r="D13" s="1014">
        <f t="shared" si="0"/>
        <v>201</v>
      </c>
      <c r="E13" s="964">
        <v>3</v>
      </c>
      <c r="F13" s="1013">
        <v>10</v>
      </c>
      <c r="G13" s="1014">
        <f t="shared" si="1"/>
        <v>13</v>
      </c>
      <c r="H13" s="986">
        <v>6</v>
      </c>
      <c r="I13" s="1013">
        <v>7</v>
      </c>
      <c r="J13" s="1014">
        <f t="shared" si="2"/>
        <v>13</v>
      </c>
      <c r="K13" s="964">
        <v>24</v>
      </c>
      <c r="L13" s="1013">
        <v>94</v>
      </c>
      <c r="M13" s="1014">
        <f t="shared" si="3"/>
        <v>118</v>
      </c>
      <c r="N13" s="964">
        <v>5</v>
      </c>
      <c r="O13" s="1013">
        <v>10</v>
      </c>
      <c r="P13" s="1014">
        <f t="shared" si="4"/>
        <v>15</v>
      </c>
      <c r="Q13" s="986">
        <v>1</v>
      </c>
      <c r="R13" s="1013">
        <v>9</v>
      </c>
      <c r="S13" s="1014">
        <f t="shared" si="5"/>
        <v>10</v>
      </c>
      <c r="T13" s="964">
        <v>92</v>
      </c>
      <c r="U13" s="1013">
        <v>227</v>
      </c>
      <c r="V13" s="1014">
        <f t="shared" si="6"/>
        <v>319</v>
      </c>
      <c r="W13" s="964">
        <v>8</v>
      </c>
      <c r="X13" s="1013">
        <v>20</v>
      </c>
      <c r="Y13" s="1014">
        <f t="shared" si="7"/>
        <v>28</v>
      </c>
      <c r="Z13" s="986">
        <v>7</v>
      </c>
      <c r="AA13" s="1013">
        <v>16</v>
      </c>
      <c r="AB13" s="1014">
        <f t="shared" si="8"/>
        <v>23</v>
      </c>
      <c r="AC13" s="1015">
        <v>249</v>
      </c>
      <c r="AD13" s="1016">
        <v>504</v>
      </c>
      <c r="AE13" s="1017">
        <f t="shared" si="9"/>
        <v>753</v>
      </c>
      <c r="AF13" s="1015">
        <v>10</v>
      </c>
      <c r="AG13" s="1016">
        <v>36</v>
      </c>
      <c r="AH13" s="1017">
        <f t="shared" si="10"/>
        <v>46</v>
      </c>
      <c r="AI13" s="1018" t="s">
        <v>117</v>
      </c>
      <c r="AJ13" s="1016">
        <v>2</v>
      </c>
      <c r="AK13" s="1017">
        <f t="shared" si="11"/>
        <v>2</v>
      </c>
      <c r="AL13" s="1015">
        <v>246</v>
      </c>
      <c r="AM13" s="1016">
        <v>498</v>
      </c>
      <c r="AN13" s="1017">
        <f t="shared" si="12"/>
        <v>744</v>
      </c>
      <c r="AO13" s="1015">
        <v>31</v>
      </c>
      <c r="AP13" s="1016">
        <v>49</v>
      </c>
      <c r="AQ13" s="1017">
        <f t="shared" si="13"/>
        <v>80</v>
      </c>
      <c r="AR13" s="1018">
        <v>15</v>
      </c>
      <c r="AS13" s="1016">
        <v>16</v>
      </c>
      <c r="AT13" s="1017">
        <f t="shared" si="14"/>
        <v>31</v>
      </c>
      <c r="AU13" s="1019">
        <f t="shared" si="15"/>
        <v>587</v>
      </c>
      <c r="AV13" s="1019">
        <f t="shared" si="16"/>
        <v>1229</v>
      </c>
      <c r="AW13" s="1020">
        <f t="shared" si="17"/>
        <v>1816</v>
      </c>
      <c r="AX13" s="1019">
        <f t="shared" si="18"/>
        <v>49</v>
      </c>
      <c r="AY13" s="1019">
        <f t="shared" si="19"/>
        <v>105</v>
      </c>
      <c r="AZ13" s="1020">
        <f t="shared" si="20"/>
        <v>154</v>
      </c>
      <c r="BA13" s="1019">
        <f t="shared" si="21"/>
        <v>22</v>
      </c>
      <c r="BB13" s="1019">
        <f t="shared" si="22"/>
        <v>34</v>
      </c>
      <c r="BC13" s="1019">
        <f t="shared" si="23"/>
        <v>56</v>
      </c>
    </row>
    <row r="14" spans="1:55" ht="12.95" customHeight="1" x14ac:dyDescent="0.2">
      <c r="A14" s="1012" t="s">
        <v>6</v>
      </c>
      <c r="B14" s="964">
        <v>9</v>
      </c>
      <c r="C14" s="1013">
        <v>11</v>
      </c>
      <c r="D14" s="1014">
        <f t="shared" si="0"/>
        <v>20</v>
      </c>
      <c r="E14" s="964" t="s">
        <v>117</v>
      </c>
      <c r="F14" s="1013" t="s">
        <v>117</v>
      </c>
      <c r="G14" s="1014">
        <f t="shared" si="1"/>
        <v>0</v>
      </c>
      <c r="H14" s="986">
        <v>1</v>
      </c>
      <c r="I14" s="1013">
        <v>1</v>
      </c>
      <c r="J14" s="1014">
        <f t="shared" si="2"/>
        <v>2</v>
      </c>
      <c r="K14" s="964">
        <v>6</v>
      </c>
      <c r="L14" s="1013">
        <v>25</v>
      </c>
      <c r="M14" s="1014">
        <f t="shared" si="3"/>
        <v>31</v>
      </c>
      <c r="N14" s="964" t="s">
        <v>117</v>
      </c>
      <c r="O14" s="1013" t="s">
        <v>117</v>
      </c>
      <c r="P14" s="1014">
        <f t="shared" si="4"/>
        <v>0</v>
      </c>
      <c r="Q14" s="986" t="s">
        <v>117</v>
      </c>
      <c r="R14" s="1013" t="s">
        <v>117</v>
      </c>
      <c r="S14" s="1014">
        <f t="shared" si="5"/>
        <v>0</v>
      </c>
      <c r="T14" s="964">
        <v>15</v>
      </c>
      <c r="U14" s="1013">
        <v>36</v>
      </c>
      <c r="V14" s="1014">
        <f t="shared" si="6"/>
        <v>51</v>
      </c>
      <c r="W14" s="964" t="s">
        <v>117</v>
      </c>
      <c r="X14" s="1013" t="s">
        <v>117</v>
      </c>
      <c r="Y14" s="1014">
        <f t="shared" si="7"/>
        <v>0</v>
      </c>
      <c r="Z14" s="986">
        <v>1</v>
      </c>
      <c r="AA14" s="1013">
        <v>1</v>
      </c>
      <c r="AB14" s="1014">
        <f t="shared" si="8"/>
        <v>2</v>
      </c>
      <c r="AC14" s="1015">
        <v>25</v>
      </c>
      <c r="AD14" s="1016">
        <v>36</v>
      </c>
      <c r="AE14" s="1017">
        <f t="shared" si="9"/>
        <v>61</v>
      </c>
      <c r="AF14" s="1015" t="s">
        <v>117</v>
      </c>
      <c r="AG14" s="1016" t="s">
        <v>117</v>
      </c>
      <c r="AH14" s="1017">
        <f t="shared" si="10"/>
        <v>0</v>
      </c>
      <c r="AI14" s="1018">
        <v>2</v>
      </c>
      <c r="AJ14" s="1016">
        <v>2</v>
      </c>
      <c r="AK14" s="1017">
        <f t="shared" si="11"/>
        <v>4</v>
      </c>
      <c r="AL14" s="1015">
        <v>21</v>
      </c>
      <c r="AM14" s="1016">
        <v>44</v>
      </c>
      <c r="AN14" s="1017">
        <f t="shared" si="12"/>
        <v>65</v>
      </c>
      <c r="AO14" s="1015">
        <v>1</v>
      </c>
      <c r="AP14" s="1016">
        <v>1</v>
      </c>
      <c r="AQ14" s="1017">
        <f t="shared" si="13"/>
        <v>2</v>
      </c>
      <c r="AR14" s="1018" t="s">
        <v>117</v>
      </c>
      <c r="AS14" s="1016" t="s">
        <v>117</v>
      </c>
      <c r="AT14" s="1017">
        <f t="shared" si="14"/>
        <v>0</v>
      </c>
      <c r="AU14" s="1019">
        <f t="shared" si="15"/>
        <v>61</v>
      </c>
      <c r="AV14" s="1019">
        <f t="shared" si="16"/>
        <v>116</v>
      </c>
      <c r="AW14" s="1020">
        <f t="shared" si="17"/>
        <v>177</v>
      </c>
      <c r="AX14" s="1019">
        <f t="shared" si="18"/>
        <v>1</v>
      </c>
      <c r="AY14" s="1019">
        <f t="shared" si="19"/>
        <v>1</v>
      </c>
      <c r="AZ14" s="1020">
        <f t="shared" si="20"/>
        <v>2</v>
      </c>
      <c r="BA14" s="1019">
        <f t="shared" si="21"/>
        <v>3</v>
      </c>
      <c r="BB14" s="1019">
        <f t="shared" si="22"/>
        <v>3</v>
      </c>
      <c r="BC14" s="1019">
        <f t="shared" si="23"/>
        <v>6</v>
      </c>
    </row>
    <row r="15" spans="1:55" ht="12.95" customHeight="1" x14ac:dyDescent="0.2">
      <c r="A15" s="1012" t="s">
        <v>7</v>
      </c>
      <c r="B15" s="964">
        <v>382</v>
      </c>
      <c r="C15" s="1013">
        <v>344</v>
      </c>
      <c r="D15" s="1014">
        <f t="shared" si="0"/>
        <v>726</v>
      </c>
      <c r="E15" s="964">
        <v>31</v>
      </c>
      <c r="F15" s="1013">
        <v>40</v>
      </c>
      <c r="G15" s="1014">
        <f t="shared" si="1"/>
        <v>71</v>
      </c>
      <c r="H15" s="986">
        <v>24</v>
      </c>
      <c r="I15" s="1013">
        <v>35</v>
      </c>
      <c r="J15" s="1014">
        <f t="shared" si="2"/>
        <v>59</v>
      </c>
      <c r="K15" s="964">
        <v>231</v>
      </c>
      <c r="L15" s="1013">
        <v>239</v>
      </c>
      <c r="M15" s="1014">
        <f t="shared" si="3"/>
        <v>470</v>
      </c>
      <c r="N15" s="964">
        <v>11</v>
      </c>
      <c r="O15" s="1013">
        <v>20</v>
      </c>
      <c r="P15" s="1014">
        <f t="shared" si="4"/>
        <v>31</v>
      </c>
      <c r="Q15" s="986">
        <v>8</v>
      </c>
      <c r="R15" s="1013">
        <v>14</v>
      </c>
      <c r="S15" s="1014">
        <f t="shared" si="5"/>
        <v>22</v>
      </c>
      <c r="T15" s="964">
        <v>613</v>
      </c>
      <c r="U15" s="1013">
        <v>583</v>
      </c>
      <c r="V15" s="1014">
        <f t="shared" si="6"/>
        <v>1196</v>
      </c>
      <c r="W15" s="964">
        <v>42</v>
      </c>
      <c r="X15" s="1013">
        <v>60</v>
      </c>
      <c r="Y15" s="1014">
        <f t="shared" si="7"/>
        <v>102</v>
      </c>
      <c r="Z15" s="986">
        <v>32</v>
      </c>
      <c r="AA15" s="1013">
        <v>49</v>
      </c>
      <c r="AB15" s="1014">
        <f t="shared" si="8"/>
        <v>81</v>
      </c>
      <c r="AC15" s="1015">
        <v>536</v>
      </c>
      <c r="AD15" s="1016">
        <v>532</v>
      </c>
      <c r="AE15" s="1017">
        <f t="shared" si="9"/>
        <v>1068</v>
      </c>
      <c r="AF15" s="1015">
        <v>34</v>
      </c>
      <c r="AG15" s="1016">
        <v>52</v>
      </c>
      <c r="AH15" s="1017">
        <f t="shared" si="10"/>
        <v>86</v>
      </c>
      <c r="AI15" s="1018">
        <v>22</v>
      </c>
      <c r="AJ15" s="1016">
        <v>36</v>
      </c>
      <c r="AK15" s="1017">
        <f t="shared" si="11"/>
        <v>58</v>
      </c>
      <c r="AL15" s="1015">
        <v>358</v>
      </c>
      <c r="AM15" s="1016">
        <v>492</v>
      </c>
      <c r="AN15" s="1017">
        <f t="shared" si="12"/>
        <v>850</v>
      </c>
      <c r="AO15" s="1015">
        <v>42</v>
      </c>
      <c r="AP15" s="1016">
        <v>57</v>
      </c>
      <c r="AQ15" s="1017">
        <f t="shared" si="13"/>
        <v>99</v>
      </c>
      <c r="AR15" s="1018">
        <v>21</v>
      </c>
      <c r="AS15" s="1016">
        <v>23</v>
      </c>
      <c r="AT15" s="1017">
        <f t="shared" si="14"/>
        <v>44</v>
      </c>
      <c r="AU15" s="1019">
        <f t="shared" si="15"/>
        <v>1507</v>
      </c>
      <c r="AV15" s="1019">
        <f t="shared" si="16"/>
        <v>1607</v>
      </c>
      <c r="AW15" s="1020">
        <f t="shared" si="17"/>
        <v>3114</v>
      </c>
      <c r="AX15" s="1019">
        <f t="shared" si="18"/>
        <v>118</v>
      </c>
      <c r="AY15" s="1019">
        <f t="shared" si="19"/>
        <v>169</v>
      </c>
      <c r="AZ15" s="1020">
        <f t="shared" si="20"/>
        <v>287</v>
      </c>
      <c r="BA15" s="1019">
        <f t="shared" si="21"/>
        <v>75</v>
      </c>
      <c r="BB15" s="1019">
        <f t="shared" si="22"/>
        <v>108</v>
      </c>
      <c r="BC15" s="1019">
        <f t="shared" si="23"/>
        <v>183</v>
      </c>
    </row>
    <row r="16" spans="1:55" ht="12.95" customHeight="1" x14ac:dyDescent="0.2">
      <c r="A16" s="1012" t="s">
        <v>217</v>
      </c>
      <c r="B16" s="964" t="s">
        <v>117</v>
      </c>
      <c r="C16" s="1013" t="s">
        <v>117</v>
      </c>
      <c r="D16" s="1014">
        <f t="shared" si="0"/>
        <v>0</v>
      </c>
      <c r="E16" s="964" t="s">
        <v>117</v>
      </c>
      <c r="F16" s="1013" t="s">
        <v>117</v>
      </c>
      <c r="G16" s="1014">
        <f t="shared" si="1"/>
        <v>0</v>
      </c>
      <c r="H16" s="986" t="s">
        <v>117</v>
      </c>
      <c r="I16" s="1013" t="s">
        <v>117</v>
      </c>
      <c r="J16" s="1014">
        <f t="shared" si="2"/>
        <v>0</v>
      </c>
      <c r="K16" s="964" t="s">
        <v>117</v>
      </c>
      <c r="L16" s="1013" t="s">
        <v>117</v>
      </c>
      <c r="M16" s="1014">
        <f t="shared" si="3"/>
        <v>0</v>
      </c>
      <c r="N16" s="964" t="s">
        <v>117</v>
      </c>
      <c r="O16" s="1013" t="s">
        <v>117</v>
      </c>
      <c r="P16" s="1014">
        <f t="shared" si="4"/>
        <v>0</v>
      </c>
      <c r="Q16" s="986" t="s">
        <v>117</v>
      </c>
      <c r="R16" s="1013" t="s">
        <v>117</v>
      </c>
      <c r="S16" s="1014">
        <f t="shared" si="5"/>
        <v>0</v>
      </c>
      <c r="T16" s="964" t="s">
        <v>117</v>
      </c>
      <c r="U16" s="1013" t="s">
        <v>117</v>
      </c>
      <c r="V16" s="1014">
        <f t="shared" si="6"/>
        <v>0</v>
      </c>
      <c r="W16" s="964" t="s">
        <v>117</v>
      </c>
      <c r="X16" s="1013" t="s">
        <v>117</v>
      </c>
      <c r="Y16" s="1014">
        <f t="shared" si="7"/>
        <v>0</v>
      </c>
      <c r="Z16" s="986" t="s">
        <v>117</v>
      </c>
      <c r="AA16" s="1013" t="s">
        <v>117</v>
      </c>
      <c r="AB16" s="1014">
        <f t="shared" si="8"/>
        <v>0</v>
      </c>
      <c r="AC16" s="1015" t="s">
        <v>117</v>
      </c>
      <c r="AD16" s="1016">
        <v>1</v>
      </c>
      <c r="AE16" s="1017">
        <f t="shared" si="9"/>
        <v>1</v>
      </c>
      <c r="AF16" s="1015" t="s">
        <v>117</v>
      </c>
      <c r="AG16" s="1016" t="s">
        <v>117</v>
      </c>
      <c r="AH16" s="1017">
        <f t="shared" si="10"/>
        <v>0</v>
      </c>
      <c r="AI16" s="1018" t="s">
        <v>117</v>
      </c>
      <c r="AJ16" s="1016" t="s">
        <v>117</v>
      </c>
      <c r="AK16" s="1017">
        <f t="shared" si="11"/>
        <v>0</v>
      </c>
      <c r="AL16" s="1015" t="s">
        <v>117</v>
      </c>
      <c r="AM16" s="1016" t="s">
        <v>117</v>
      </c>
      <c r="AN16" s="1017">
        <f t="shared" si="12"/>
        <v>0</v>
      </c>
      <c r="AO16" s="1015" t="s">
        <v>117</v>
      </c>
      <c r="AP16" s="1016" t="s">
        <v>117</v>
      </c>
      <c r="AQ16" s="1017">
        <f t="shared" si="13"/>
        <v>0</v>
      </c>
      <c r="AR16" s="1018" t="s">
        <v>117</v>
      </c>
      <c r="AS16" s="1016" t="s">
        <v>117</v>
      </c>
      <c r="AT16" s="1017">
        <f t="shared" si="14"/>
        <v>0</v>
      </c>
      <c r="AU16" s="1019">
        <f t="shared" si="15"/>
        <v>0</v>
      </c>
      <c r="AV16" s="1019">
        <f t="shared" si="16"/>
        <v>1</v>
      </c>
      <c r="AW16" s="1020">
        <f t="shared" si="17"/>
        <v>1</v>
      </c>
      <c r="AX16" s="1019">
        <f t="shared" si="18"/>
        <v>0</v>
      </c>
      <c r="AY16" s="1019">
        <f t="shared" si="19"/>
        <v>0</v>
      </c>
      <c r="AZ16" s="1020">
        <f t="shared" si="20"/>
        <v>0</v>
      </c>
      <c r="BA16" s="1019">
        <f t="shared" si="21"/>
        <v>0</v>
      </c>
      <c r="BB16" s="1019">
        <f t="shared" si="22"/>
        <v>0</v>
      </c>
      <c r="BC16" s="1019">
        <f t="shared" si="23"/>
        <v>0</v>
      </c>
    </row>
    <row r="17" spans="1:55" ht="12.95" customHeight="1" x14ac:dyDescent="0.2">
      <c r="A17" s="1012" t="s">
        <v>8</v>
      </c>
      <c r="B17" s="964">
        <v>13</v>
      </c>
      <c r="C17" s="1013">
        <v>24</v>
      </c>
      <c r="D17" s="1014">
        <f t="shared" si="0"/>
        <v>37</v>
      </c>
      <c r="E17" s="964" t="s">
        <v>117</v>
      </c>
      <c r="F17" s="1013" t="s">
        <v>117</v>
      </c>
      <c r="G17" s="1014">
        <f t="shared" si="1"/>
        <v>0</v>
      </c>
      <c r="H17" s="986">
        <v>1</v>
      </c>
      <c r="I17" s="1013">
        <v>1</v>
      </c>
      <c r="J17" s="1014">
        <f t="shared" si="2"/>
        <v>2</v>
      </c>
      <c r="K17" s="964">
        <v>18</v>
      </c>
      <c r="L17" s="1013">
        <v>36</v>
      </c>
      <c r="M17" s="1014">
        <f t="shared" si="3"/>
        <v>54</v>
      </c>
      <c r="N17" s="964" t="s">
        <v>117</v>
      </c>
      <c r="O17" s="1013">
        <v>1</v>
      </c>
      <c r="P17" s="1014">
        <f t="shared" si="4"/>
        <v>1</v>
      </c>
      <c r="Q17" s="986" t="s">
        <v>117</v>
      </c>
      <c r="R17" s="1013" t="s">
        <v>117</v>
      </c>
      <c r="S17" s="1014">
        <f t="shared" si="5"/>
        <v>0</v>
      </c>
      <c r="T17" s="964">
        <v>31</v>
      </c>
      <c r="U17" s="1013">
        <v>60</v>
      </c>
      <c r="V17" s="1014">
        <f t="shared" si="6"/>
        <v>91</v>
      </c>
      <c r="W17" s="964" t="s">
        <v>117</v>
      </c>
      <c r="X17" s="1013">
        <v>1</v>
      </c>
      <c r="Y17" s="1014">
        <f t="shared" si="7"/>
        <v>1</v>
      </c>
      <c r="Z17" s="986">
        <v>1</v>
      </c>
      <c r="AA17" s="1013">
        <v>1</v>
      </c>
      <c r="AB17" s="1014">
        <f t="shared" si="8"/>
        <v>2</v>
      </c>
      <c r="AC17" s="1015">
        <v>35</v>
      </c>
      <c r="AD17" s="1016">
        <v>77</v>
      </c>
      <c r="AE17" s="1017">
        <f t="shared" si="9"/>
        <v>112</v>
      </c>
      <c r="AF17" s="1015">
        <v>2</v>
      </c>
      <c r="AG17" s="1016">
        <v>5</v>
      </c>
      <c r="AH17" s="1017">
        <f t="shared" si="10"/>
        <v>7</v>
      </c>
      <c r="AI17" s="1018">
        <v>3</v>
      </c>
      <c r="AJ17" s="1016">
        <v>3</v>
      </c>
      <c r="AK17" s="1017">
        <f t="shared" si="11"/>
        <v>6</v>
      </c>
      <c r="AL17" s="1015">
        <v>21</v>
      </c>
      <c r="AM17" s="1016">
        <v>54</v>
      </c>
      <c r="AN17" s="1017">
        <f t="shared" si="12"/>
        <v>75</v>
      </c>
      <c r="AO17" s="1015">
        <v>2</v>
      </c>
      <c r="AP17" s="1016">
        <v>9</v>
      </c>
      <c r="AQ17" s="1017">
        <f t="shared" si="13"/>
        <v>11</v>
      </c>
      <c r="AR17" s="1018">
        <v>6</v>
      </c>
      <c r="AS17" s="1016">
        <v>9</v>
      </c>
      <c r="AT17" s="1017">
        <f t="shared" si="14"/>
        <v>15</v>
      </c>
      <c r="AU17" s="1019">
        <f t="shared" si="15"/>
        <v>87</v>
      </c>
      <c r="AV17" s="1019">
        <f t="shared" si="16"/>
        <v>191</v>
      </c>
      <c r="AW17" s="1020">
        <f t="shared" si="17"/>
        <v>278</v>
      </c>
      <c r="AX17" s="1019">
        <f t="shared" si="18"/>
        <v>4</v>
      </c>
      <c r="AY17" s="1019">
        <f t="shared" si="19"/>
        <v>15</v>
      </c>
      <c r="AZ17" s="1020">
        <f t="shared" si="20"/>
        <v>19</v>
      </c>
      <c r="BA17" s="1019">
        <f t="shared" si="21"/>
        <v>10</v>
      </c>
      <c r="BB17" s="1019">
        <f t="shared" si="22"/>
        <v>13</v>
      </c>
      <c r="BC17" s="1019">
        <f t="shared" si="23"/>
        <v>23</v>
      </c>
    </row>
    <row r="18" spans="1:55" ht="12.95" customHeight="1" x14ac:dyDescent="0.2">
      <c r="A18" s="1012" t="s">
        <v>9</v>
      </c>
      <c r="B18" s="964">
        <v>19</v>
      </c>
      <c r="C18" s="1013">
        <v>63</v>
      </c>
      <c r="D18" s="1014">
        <f t="shared" si="0"/>
        <v>82</v>
      </c>
      <c r="E18" s="964">
        <v>4</v>
      </c>
      <c r="F18" s="1013">
        <v>10</v>
      </c>
      <c r="G18" s="1014">
        <f t="shared" si="1"/>
        <v>14</v>
      </c>
      <c r="H18" s="986">
        <v>1</v>
      </c>
      <c r="I18" s="1013">
        <v>4</v>
      </c>
      <c r="J18" s="1014">
        <f t="shared" si="2"/>
        <v>5</v>
      </c>
      <c r="K18" s="964">
        <v>26</v>
      </c>
      <c r="L18" s="1013">
        <v>63</v>
      </c>
      <c r="M18" s="1014">
        <f t="shared" si="3"/>
        <v>89</v>
      </c>
      <c r="N18" s="964" t="s">
        <v>117</v>
      </c>
      <c r="O18" s="1013">
        <v>4</v>
      </c>
      <c r="P18" s="1014">
        <f t="shared" si="4"/>
        <v>4</v>
      </c>
      <c r="Q18" s="986" t="s">
        <v>117</v>
      </c>
      <c r="R18" s="1013">
        <v>1</v>
      </c>
      <c r="S18" s="1014">
        <f t="shared" si="5"/>
        <v>1</v>
      </c>
      <c r="T18" s="964">
        <v>45</v>
      </c>
      <c r="U18" s="1013">
        <v>126</v>
      </c>
      <c r="V18" s="1014">
        <f t="shared" si="6"/>
        <v>171</v>
      </c>
      <c r="W18" s="964">
        <v>4</v>
      </c>
      <c r="X18" s="1013">
        <v>14</v>
      </c>
      <c r="Y18" s="1014">
        <f t="shared" si="7"/>
        <v>18</v>
      </c>
      <c r="Z18" s="986">
        <v>1</v>
      </c>
      <c r="AA18" s="1013">
        <v>5</v>
      </c>
      <c r="AB18" s="1014">
        <f t="shared" si="8"/>
        <v>6</v>
      </c>
      <c r="AC18" s="1015">
        <v>74</v>
      </c>
      <c r="AD18" s="1016">
        <v>222</v>
      </c>
      <c r="AE18" s="1017">
        <f t="shared" si="9"/>
        <v>296</v>
      </c>
      <c r="AF18" s="1015">
        <v>4</v>
      </c>
      <c r="AG18" s="1016">
        <v>25</v>
      </c>
      <c r="AH18" s="1017">
        <f t="shared" si="10"/>
        <v>29</v>
      </c>
      <c r="AI18" s="1018">
        <v>2</v>
      </c>
      <c r="AJ18" s="1016">
        <v>6</v>
      </c>
      <c r="AK18" s="1017">
        <f t="shared" si="11"/>
        <v>8</v>
      </c>
      <c r="AL18" s="1015">
        <v>120</v>
      </c>
      <c r="AM18" s="1016">
        <v>362</v>
      </c>
      <c r="AN18" s="1017">
        <f t="shared" si="12"/>
        <v>482</v>
      </c>
      <c r="AO18" s="1015">
        <v>16</v>
      </c>
      <c r="AP18" s="1016">
        <v>41</v>
      </c>
      <c r="AQ18" s="1017">
        <f t="shared" si="13"/>
        <v>57</v>
      </c>
      <c r="AR18" s="1018">
        <v>8</v>
      </c>
      <c r="AS18" s="1016">
        <v>10</v>
      </c>
      <c r="AT18" s="1017">
        <f t="shared" si="14"/>
        <v>18</v>
      </c>
      <c r="AU18" s="1019">
        <f t="shared" si="15"/>
        <v>239</v>
      </c>
      <c r="AV18" s="1019">
        <f t="shared" si="16"/>
        <v>710</v>
      </c>
      <c r="AW18" s="1020">
        <f t="shared" si="17"/>
        <v>949</v>
      </c>
      <c r="AX18" s="1019">
        <f t="shared" si="18"/>
        <v>24</v>
      </c>
      <c r="AY18" s="1019">
        <f t="shared" si="19"/>
        <v>80</v>
      </c>
      <c r="AZ18" s="1020">
        <f t="shared" si="20"/>
        <v>104</v>
      </c>
      <c r="BA18" s="1019">
        <f t="shared" si="21"/>
        <v>11</v>
      </c>
      <c r="BB18" s="1019">
        <f t="shared" si="22"/>
        <v>21</v>
      </c>
      <c r="BC18" s="1019">
        <f t="shared" si="23"/>
        <v>32</v>
      </c>
    </row>
    <row r="19" spans="1:55" ht="12.95" customHeight="1" x14ac:dyDescent="0.2">
      <c r="A19" s="1012" t="s">
        <v>319</v>
      </c>
      <c r="B19" s="964" t="s">
        <v>117</v>
      </c>
      <c r="C19" s="1013" t="s">
        <v>117</v>
      </c>
      <c r="D19" s="1014">
        <f t="shared" si="0"/>
        <v>0</v>
      </c>
      <c r="E19" s="964" t="s">
        <v>117</v>
      </c>
      <c r="F19" s="1013" t="s">
        <v>117</v>
      </c>
      <c r="G19" s="1014">
        <f t="shared" si="1"/>
        <v>0</v>
      </c>
      <c r="H19" s="986" t="s">
        <v>117</v>
      </c>
      <c r="I19" s="1013" t="s">
        <v>117</v>
      </c>
      <c r="J19" s="1014">
        <f t="shared" si="2"/>
        <v>0</v>
      </c>
      <c r="K19" s="964" t="s">
        <v>117</v>
      </c>
      <c r="L19" s="1013" t="s">
        <v>117</v>
      </c>
      <c r="M19" s="1014">
        <f t="shared" si="3"/>
        <v>0</v>
      </c>
      <c r="N19" s="964" t="s">
        <v>117</v>
      </c>
      <c r="O19" s="1013" t="s">
        <v>117</v>
      </c>
      <c r="P19" s="1014">
        <f t="shared" si="4"/>
        <v>0</v>
      </c>
      <c r="Q19" s="986" t="s">
        <v>117</v>
      </c>
      <c r="R19" s="1013" t="s">
        <v>117</v>
      </c>
      <c r="S19" s="1014">
        <f t="shared" si="5"/>
        <v>0</v>
      </c>
      <c r="T19" s="964" t="s">
        <v>117</v>
      </c>
      <c r="U19" s="1013" t="s">
        <v>117</v>
      </c>
      <c r="V19" s="1014">
        <f t="shared" si="6"/>
        <v>0</v>
      </c>
      <c r="W19" s="964" t="s">
        <v>117</v>
      </c>
      <c r="X19" s="1013" t="s">
        <v>117</v>
      </c>
      <c r="Y19" s="1014">
        <f t="shared" si="7"/>
        <v>0</v>
      </c>
      <c r="Z19" s="986" t="s">
        <v>117</v>
      </c>
      <c r="AA19" s="1013" t="s">
        <v>117</v>
      </c>
      <c r="AB19" s="1014">
        <f t="shared" si="8"/>
        <v>0</v>
      </c>
      <c r="AC19" s="1015">
        <v>18</v>
      </c>
      <c r="AD19" s="1016">
        <v>35</v>
      </c>
      <c r="AE19" s="1017">
        <f t="shared" si="9"/>
        <v>53</v>
      </c>
      <c r="AF19" s="1015" t="s">
        <v>117</v>
      </c>
      <c r="AG19" s="1016">
        <v>3</v>
      </c>
      <c r="AH19" s="1017">
        <f t="shared" si="10"/>
        <v>3</v>
      </c>
      <c r="AI19" s="1018">
        <v>1</v>
      </c>
      <c r="AJ19" s="1016">
        <v>2</v>
      </c>
      <c r="AK19" s="1017">
        <f t="shared" si="11"/>
        <v>3</v>
      </c>
      <c r="AL19" s="1015">
        <v>16</v>
      </c>
      <c r="AM19" s="1016">
        <v>38</v>
      </c>
      <c r="AN19" s="1017">
        <f t="shared" si="12"/>
        <v>54</v>
      </c>
      <c r="AO19" s="1015" t="s">
        <v>117</v>
      </c>
      <c r="AP19" s="1016">
        <v>3</v>
      </c>
      <c r="AQ19" s="1017">
        <f t="shared" si="13"/>
        <v>3</v>
      </c>
      <c r="AR19" s="1018">
        <v>3</v>
      </c>
      <c r="AS19" s="1016">
        <v>3</v>
      </c>
      <c r="AT19" s="1017">
        <f t="shared" si="14"/>
        <v>6</v>
      </c>
      <c r="AU19" s="1019">
        <f t="shared" si="15"/>
        <v>34</v>
      </c>
      <c r="AV19" s="1019">
        <f t="shared" si="16"/>
        <v>73</v>
      </c>
      <c r="AW19" s="1020">
        <f t="shared" si="17"/>
        <v>107</v>
      </c>
      <c r="AX19" s="1019">
        <f t="shared" si="18"/>
        <v>0</v>
      </c>
      <c r="AY19" s="1019">
        <f t="shared" si="19"/>
        <v>6</v>
      </c>
      <c r="AZ19" s="1020">
        <f t="shared" si="20"/>
        <v>6</v>
      </c>
      <c r="BA19" s="1019">
        <f t="shared" si="21"/>
        <v>4</v>
      </c>
      <c r="BB19" s="1019">
        <f t="shared" si="22"/>
        <v>5</v>
      </c>
      <c r="BC19" s="1019">
        <f t="shared" si="23"/>
        <v>9</v>
      </c>
    </row>
    <row r="20" spans="1:55" ht="12.95" customHeight="1" x14ac:dyDescent="0.2">
      <c r="A20" s="1012" t="s">
        <v>198</v>
      </c>
      <c r="B20" s="964" t="s">
        <v>117</v>
      </c>
      <c r="C20" s="1013" t="s">
        <v>117</v>
      </c>
      <c r="D20" s="1014">
        <f t="shared" si="0"/>
        <v>0</v>
      </c>
      <c r="E20" s="964" t="s">
        <v>117</v>
      </c>
      <c r="F20" s="1013" t="s">
        <v>117</v>
      </c>
      <c r="G20" s="1014">
        <f t="shared" si="1"/>
        <v>0</v>
      </c>
      <c r="H20" s="986" t="s">
        <v>117</v>
      </c>
      <c r="I20" s="1013" t="s">
        <v>117</v>
      </c>
      <c r="J20" s="1014">
        <f t="shared" si="2"/>
        <v>0</v>
      </c>
      <c r="K20" s="964" t="s">
        <v>117</v>
      </c>
      <c r="L20" s="1013" t="s">
        <v>117</v>
      </c>
      <c r="M20" s="1014">
        <f t="shared" si="3"/>
        <v>0</v>
      </c>
      <c r="N20" s="964" t="s">
        <v>117</v>
      </c>
      <c r="O20" s="1013" t="s">
        <v>117</v>
      </c>
      <c r="P20" s="1014">
        <f t="shared" si="4"/>
        <v>0</v>
      </c>
      <c r="Q20" s="986" t="s">
        <v>117</v>
      </c>
      <c r="R20" s="1013" t="s">
        <v>117</v>
      </c>
      <c r="S20" s="1014">
        <f t="shared" si="5"/>
        <v>0</v>
      </c>
      <c r="T20" s="964" t="s">
        <v>117</v>
      </c>
      <c r="U20" s="1013" t="s">
        <v>117</v>
      </c>
      <c r="V20" s="1014">
        <f t="shared" si="6"/>
        <v>0</v>
      </c>
      <c r="W20" s="964" t="s">
        <v>117</v>
      </c>
      <c r="X20" s="1013" t="s">
        <v>117</v>
      </c>
      <c r="Y20" s="1014">
        <f t="shared" si="7"/>
        <v>0</v>
      </c>
      <c r="Z20" s="986" t="s">
        <v>117</v>
      </c>
      <c r="AA20" s="1013" t="s">
        <v>117</v>
      </c>
      <c r="AB20" s="1014">
        <f t="shared" si="8"/>
        <v>0</v>
      </c>
      <c r="AC20" s="1015" t="s">
        <v>117</v>
      </c>
      <c r="AD20" s="1016">
        <v>1</v>
      </c>
      <c r="AE20" s="1017">
        <f t="shared" si="9"/>
        <v>1</v>
      </c>
      <c r="AF20" s="1015" t="s">
        <v>117</v>
      </c>
      <c r="AG20" s="1016" t="s">
        <v>117</v>
      </c>
      <c r="AH20" s="1017">
        <f t="shared" si="10"/>
        <v>0</v>
      </c>
      <c r="AI20" s="1018" t="s">
        <v>117</v>
      </c>
      <c r="AJ20" s="1016" t="s">
        <v>117</v>
      </c>
      <c r="AK20" s="1017">
        <f t="shared" si="11"/>
        <v>0</v>
      </c>
      <c r="AL20" s="1015">
        <v>5</v>
      </c>
      <c r="AM20" s="1016">
        <v>4</v>
      </c>
      <c r="AN20" s="1017">
        <f t="shared" si="12"/>
        <v>9</v>
      </c>
      <c r="AO20" s="1015" t="s">
        <v>117</v>
      </c>
      <c r="AP20" s="1016" t="s">
        <v>117</v>
      </c>
      <c r="AQ20" s="1017">
        <f t="shared" si="13"/>
        <v>0</v>
      </c>
      <c r="AR20" s="1018" t="s">
        <v>117</v>
      </c>
      <c r="AS20" s="1016" t="s">
        <v>117</v>
      </c>
      <c r="AT20" s="1017">
        <f t="shared" si="14"/>
        <v>0</v>
      </c>
      <c r="AU20" s="1019">
        <f t="shared" si="15"/>
        <v>5</v>
      </c>
      <c r="AV20" s="1019">
        <f t="shared" si="16"/>
        <v>5</v>
      </c>
      <c r="AW20" s="1020">
        <f t="shared" si="17"/>
        <v>10</v>
      </c>
      <c r="AX20" s="1019">
        <f t="shared" si="18"/>
        <v>0</v>
      </c>
      <c r="AY20" s="1019">
        <f t="shared" si="19"/>
        <v>0</v>
      </c>
      <c r="AZ20" s="1020">
        <f t="shared" si="20"/>
        <v>0</v>
      </c>
      <c r="BA20" s="1019">
        <f t="shared" si="21"/>
        <v>0</v>
      </c>
      <c r="BB20" s="1019">
        <f t="shared" si="22"/>
        <v>0</v>
      </c>
      <c r="BC20" s="1019">
        <f t="shared" si="23"/>
        <v>0</v>
      </c>
    </row>
    <row r="21" spans="1:55" ht="12.95" customHeight="1" x14ac:dyDescent="0.2">
      <c r="A21" s="1012" t="s">
        <v>10</v>
      </c>
      <c r="B21" s="964">
        <v>3</v>
      </c>
      <c r="C21" s="1013">
        <v>106</v>
      </c>
      <c r="D21" s="1014">
        <f t="shared" si="0"/>
        <v>109</v>
      </c>
      <c r="E21" s="964" t="s">
        <v>117</v>
      </c>
      <c r="F21" s="1013">
        <v>16</v>
      </c>
      <c r="G21" s="1014">
        <f t="shared" si="1"/>
        <v>16</v>
      </c>
      <c r="H21" s="986" t="s">
        <v>117</v>
      </c>
      <c r="I21" s="1013">
        <v>8</v>
      </c>
      <c r="J21" s="1014">
        <f t="shared" si="2"/>
        <v>8</v>
      </c>
      <c r="K21" s="964">
        <v>4</v>
      </c>
      <c r="L21" s="1013">
        <v>57</v>
      </c>
      <c r="M21" s="1014">
        <f t="shared" si="3"/>
        <v>61</v>
      </c>
      <c r="N21" s="964" t="s">
        <v>117</v>
      </c>
      <c r="O21" s="1013">
        <v>5</v>
      </c>
      <c r="P21" s="1014">
        <f t="shared" si="4"/>
        <v>5</v>
      </c>
      <c r="Q21" s="986" t="s">
        <v>117</v>
      </c>
      <c r="R21" s="1013" t="s">
        <v>117</v>
      </c>
      <c r="S21" s="1014">
        <f t="shared" si="5"/>
        <v>0</v>
      </c>
      <c r="T21" s="964">
        <v>7</v>
      </c>
      <c r="U21" s="1013">
        <v>163</v>
      </c>
      <c r="V21" s="1014">
        <f t="shared" si="6"/>
        <v>170</v>
      </c>
      <c r="W21" s="964" t="s">
        <v>117</v>
      </c>
      <c r="X21" s="1013">
        <v>21</v>
      </c>
      <c r="Y21" s="1014">
        <f t="shared" si="7"/>
        <v>21</v>
      </c>
      <c r="Z21" s="986" t="s">
        <v>117</v>
      </c>
      <c r="AA21" s="1013">
        <v>8</v>
      </c>
      <c r="AB21" s="1014">
        <f t="shared" si="8"/>
        <v>8</v>
      </c>
      <c r="AC21" s="1015">
        <v>12</v>
      </c>
      <c r="AD21" s="1016">
        <v>173</v>
      </c>
      <c r="AE21" s="1017">
        <f t="shared" si="9"/>
        <v>185</v>
      </c>
      <c r="AF21" s="1015" t="s">
        <v>117</v>
      </c>
      <c r="AG21" s="1016">
        <v>21</v>
      </c>
      <c r="AH21" s="1017">
        <f t="shared" si="10"/>
        <v>21</v>
      </c>
      <c r="AI21" s="1018" t="s">
        <v>117</v>
      </c>
      <c r="AJ21" s="1016">
        <v>6</v>
      </c>
      <c r="AK21" s="1017">
        <f t="shared" si="11"/>
        <v>6</v>
      </c>
      <c r="AL21" s="1015">
        <v>19</v>
      </c>
      <c r="AM21" s="1016">
        <v>287</v>
      </c>
      <c r="AN21" s="1017">
        <f t="shared" si="12"/>
        <v>306</v>
      </c>
      <c r="AO21" s="1015">
        <v>6</v>
      </c>
      <c r="AP21" s="1016">
        <v>39</v>
      </c>
      <c r="AQ21" s="1017">
        <f t="shared" si="13"/>
        <v>45</v>
      </c>
      <c r="AR21" s="1018">
        <v>1</v>
      </c>
      <c r="AS21" s="1016">
        <v>13</v>
      </c>
      <c r="AT21" s="1017">
        <f t="shared" si="14"/>
        <v>14</v>
      </c>
      <c r="AU21" s="1019">
        <f t="shared" si="15"/>
        <v>38</v>
      </c>
      <c r="AV21" s="1019">
        <f t="shared" si="16"/>
        <v>623</v>
      </c>
      <c r="AW21" s="1020">
        <f t="shared" si="17"/>
        <v>661</v>
      </c>
      <c r="AX21" s="1019">
        <f t="shared" si="18"/>
        <v>6</v>
      </c>
      <c r="AY21" s="1019">
        <f t="shared" si="19"/>
        <v>81</v>
      </c>
      <c r="AZ21" s="1020">
        <f t="shared" si="20"/>
        <v>87</v>
      </c>
      <c r="BA21" s="1019">
        <f t="shared" si="21"/>
        <v>1</v>
      </c>
      <c r="BB21" s="1019">
        <f t="shared" si="22"/>
        <v>27</v>
      </c>
      <c r="BC21" s="1019">
        <f t="shared" si="23"/>
        <v>28</v>
      </c>
    </row>
    <row r="22" spans="1:55" ht="12.95" customHeight="1" x14ac:dyDescent="0.2">
      <c r="A22" s="1012" t="s">
        <v>223</v>
      </c>
      <c r="B22" s="964" t="s">
        <v>117</v>
      </c>
      <c r="C22" s="1013" t="s">
        <v>117</v>
      </c>
      <c r="D22" s="1014">
        <f t="shared" si="0"/>
        <v>0</v>
      </c>
      <c r="E22" s="964" t="s">
        <v>117</v>
      </c>
      <c r="F22" s="1013" t="s">
        <v>117</v>
      </c>
      <c r="G22" s="1014">
        <f t="shared" si="1"/>
        <v>0</v>
      </c>
      <c r="H22" s="986">
        <v>1</v>
      </c>
      <c r="I22" s="1013" t="s">
        <v>117</v>
      </c>
      <c r="J22" s="1014">
        <f t="shared" si="2"/>
        <v>1</v>
      </c>
      <c r="K22" s="964" t="s">
        <v>117</v>
      </c>
      <c r="L22" s="1013" t="s">
        <v>117</v>
      </c>
      <c r="M22" s="1014">
        <f t="shared" si="3"/>
        <v>0</v>
      </c>
      <c r="N22" s="964" t="s">
        <v>117</v>
      </c>
      <c r="O22" s="1013" t="s">
        <v>117</v>
      </c>
      <c r="P22" s="1014">
        <f t="shared" si="4"/>
        <v>0</v>
      </c>
      <c r="Q22" s="986" t="s">
        <v>117</v>
      </c>
      <c r="R22" s="1013" t="s">
        <v>117</v>
      </c>
      <c r="S22" s="1014">
        <f t="shared" si="5"/>
        <v>0</v>
      </c>
      <c r="T22" s="964" t="s">
        <v>117</v>
      </c>
      <c r="U22" s="1013" t="s">
        <v>117</v>
      </c>
      <c r="V22" s="1014">
        <f t="shared" si="6"/>
        <v>0</v>
      </c>
      <c r="W22" s="964" t="s">
        <v>117</v>
      </c>
      <c r="X22" s="1013" t="s">
        <v>117</v>
      </c>
      <c r="Y22" s="1014">
        <f t="shared" si="7"/>
        <v>0</v>
      </c>
      <c r="Z22" s="986">
        <v>1</v>
      </c>
      <c r="AA22" s="1013" t="s">
        <v>117</v>
      </c>
      <c r="AB22" s="1014">
        <f t="shared" si="8"/>
        <v>1</v>
      </c>
      <c r="AC22" s="1015" t="s">
        <v>117</v>
      </c>
      <c r="AD22" s="1016" t="s">
        <v>117</v>
      </c>
      <c r="AE22" s="1017">
        <f t="shared" si="9"/>
        <v>0</v>
      </c>
      <c r="AF22" s="1015" t="s">
        <v>117</v>
      </c>
      <c r="AG22" s="1016" t="s">
        <v>117</v>
      </c>
      <c r="AH22" s="1017">
        <f t="shared" si="10"/>
        <v>0</v>
      </c>
      <c r="AI22" s="1018" t="s">
        <v>117</v>
      </c>
      <c r="AJ22" s="1016" t="s">
        <v>117</v>
      </c>
      <c r="AK22" s="1017">
        <f t="shared" si="11"/>
        <v>0</v>
      </c>
      <c r="AL22" s="1015" t="s">
        <v>117</v>
      </c>
      <c r="AM22" s="1016" t="s">
        <v>117</v>
      </c>
      <c r="AN22" s="1017">
        <f t="shared" si="12"/>
        <v>0</v>
      </c>
      <c r="AO22" s="1015" t="s">
        <v>117</v>
      </c>
      <c r="AP22" s="1016" t="s">
        <v>117</v>
      </c>
      <c r="AQ22" s="1017">
        <f t="shared" si="13"/>
        <v>0</v>
      </c>
      <c r="AR22" s="1018" t="s">
        <v>117</v>
      </c>
      <c r="AS22" s="1016" t="s">
        <v>117</v>
      </c>
      <c r="AT22" s="1017">
        <f t="shared" si="14"/>
        <v>0</v>
      </c>
      <c r="AU22" s="1019">
        <f t="shared" si="15"/>
        <v>0</v>
      </c>
      <c r="AV22" s="1019">
        <f t="shared" si="16"/>
        <v>0</v>
      </c>
      <c r="AW22" s="1020">
        <f t="shared" si="17"/>
        <v>0</v>
      </c>
      <c r="AX22" s="1019">
        <f t="shared" si="18"/>
        <v>0</v>
      </c>
      <c r="AY22" s="1019">
        <f t="shared" si="19"/>
        <v>0</v>
      </c>
      <c r="AZ22" s="1020">
        <f t="shared" si="20"/>
        <v>0</v>
      </c>
      <c r="BA22" s="1019">
        <f t="shared" si="21"/>
        <v>1</v>
      </c>
      <c r="BB22" s="1019">
        <f t="shared" si="22"/>
        <v>0</v>
      </c>
      <c r="BC22" s="1019">
        <f t="shared" si="23"/>
        <v>1</v>
      </c>
    </row>
    <row r="23" spans="1:55" ht="12.95" customHeight="1" x14ac:dyDescent="0.2">
      <c r="A23" s="1012" t="s">
        <v>199</v>
      </c>
      <c r="B23" s="964" t="s">
        <v>117</v>
      </c>
      <c r="C23" s="1013">
        <v>1</v>
      </c>
      <c r="D23" s="1014">
        <f t="shared" si="0"/>
        <v>1</v>
      </c>
      <c r="E23" s="964" t="s">
        <v>117</v>
      </c>
      <c r="F23" s="1013" t="s">
        <v>117</v>
      </c>
      <c r="G23" s="1014">
        <f t="shared" si="1"/>
        <v>0</v>
      </c>
      <c r="H23" s="986" t="s">
        <v>117</v>
      </c>
      <c r="I23" s="1013" t="s">
        <v>117</v>
      </c>
      <c r="J23" s="1014">
        <f t="shared" si="2"/>
        <v>0</v>
      </c>
      <c r="K23" s="964" t="s">
        <v>117</v>
      </c>
      <c r="L23" s="1013" t="s">
        <v>117</v>
      </c>
      <c r="M23" s="1014">
        <f t="shared" si="3"/>
        <v>0</v>
      </c>
      <c r="N23" s="964" t="s">
        <v>117</v>
      </c>
      <c r="O23" s="1013" t="s">
        <v>117</v>
      </c>
      <c r="P23" s="1014">
        <f t="shared" si="4"/>
        <v>0</v>
      </c>
      <c r="Q23" s="986" t="s">
        <v>117</v>
      </c>
      <c r="R23" s="1013" t="s">
        <v>117</v>
      </c>
      <c r="S23" s="1014">
        <f t="shared" si="5"/>
        <v>0</v>
      </c>
      <c r="T23" s="964" t="s">
        <v>117</v>
      </c>
      <c r="U23" s="1013">
        <v>1</v>
      </c>
      <c r="V23" s="1014">
        <f t="shared" si="6"/>
        <v>1</v>
      </c>
      <c r="W23" s="964" t="s">
        <v>117</v>
      </c>
      <c r="X23" s="1013" t="s">
        <v>117</v>
      </c>
      <c r="Y23" s="1014">
        <f t="shared" si="7"/>
        <v>0</v>
      </c>
      <c r="Z23" s="986" t="s">
        <v>117</v>
      </c>
      <c r="AA23" s="1013" t="s">
        <v>117</v>
      </c>
      <c r="AB23" s="1014">
        <f t="shared" si="8"/>
        <v>0</v>
      </c>
      <c r="AC23" s="1015" t="s">
        <v>117</v>
      </c>
      <c r="AD23" s="1016">
        <v>1</v>
      </c>
      <c r="AE23" s="1017">
        <f t="shared" si="9"/>
        <v>1</v>
      </c>
      <c r="AF23" s="1015" t="s">
        <v>117</v>
      </c>
      <c r="AG23" s="1016" t="s">
        <v>117</v>
      </c>
      <c r="AH23" s="1017">
        <f t="shared" si="10"/>
        <v>0</v>
      </c>
      <c r="AI23" s="1018" t="s">
        <v>117</v>
      </c>
      <c r="AJ23" s="1016" t="s">
        <v>117</v>
      </c>
      <c r="AK23" s="1017">
        <f t="shared" si="11"/>
        <v>0</v>
      </c>
      <c r="AL23" s="1015">
        <v>1</v>
      </c>
      <c r="AM23" s="1016" t="s">
        <v>117</v>
      </c>
      <c r="AN23" s="1017">
        <f t="shared" si="12"/>
        <v>1</v>
      </c>
      <c r="AO23" s="1015" t="s">
        <v>117</v>
      </c>
      <c r="AP23" s="1016" t="s">
        <v>117</v>
      </c>
      <c r="AQ23" s="1017">
        <f t="shared" si="13"/>
        <v>0</v>
      </c>
      <c r="AR23" s="1018" t="s">
        <v>117</v>
      </c>
      <c r="AS23" s="1016" t="s">
        <v>117</v>
      </c>
      <c r="AT23" s="1017">
        <f t="shared" si="14"/>
        <v>0</v>
      </c>
      <c r="AU23" s="1019">
        <f t="shared" si="15"/>
        <v>1</v>
      </c>
      <c r="AV23" s="1019">
        <f t="shared" si="16"/>
        <v>2</v>
      </c>
      <c r="AW23" s="1020">
        <f t="shared" si="17"/>
        <v>3</v>
      </c>
      <c r="AX23" s="1019">
        <f t="shared" si="18"/>
        <v>0</v>
      </c>
      <c r="AY23" s="1019">
        <f t="shared" si="19"/>
        <v>0</v>
      </c>
      <c r="AZ23" s="1020">
        <f t="shared" si="20"/>
        <v>0</v>
      </c>
      <c r="BA23" s="1019">
        <f t="shared" si="21"/>
        <v>0</v>
      </c>
      <c r="BB23" s="1019">
        <f t="shared" si="22"/>
        <v>0</v>
      </c>
      <c r="BC23" s="1019">
        <f t="shared" si="23"/>
        <v>0</v>
      </c>
    </row>
    <row r="24" spans="1:55" ht="12.95" customHeight="1" x14ac:dyDescent="0.2">
      <c r="A24" s="1012" t="s">
        <v>11</v>
      </c>
      <c r="B24" s="964">
        <v>1</v>
      </c>
      <c r="C24" s="1013">
        <v>3</v>
      </c>
      <c r="D24" s="1014">
        <f t="shared" si="0"/>
        <v>4</v>
      </c>
      <c r="E24" s="964" t="s">
        <v>117</v>
      </c>
      <c r="F24" s="1013" t="s">
        <v>117</v>
      </c>
      <c r="G24" s="1014">
        <f t="shared" si="1"/>
        <v>0</v>
      </c>
      <c r="H24" s="986" t="s">
        <v>117</v>
      </c>
      <c r="I24" s="1013" t="s">
        <v>117</v>
      </c>
      <c r="J24" s="1014">
        <f t="shared" si="2"/>
        <v>0</v>
      </c>
      <c r="K24" s="964">
        <v>2</v>
      </c>
      <c r="L24" s="1013">
        <v>1</v>
      </c>
      <c r="M24" s="1014">
        <f t="shared" si="3"/>
        <v>3</v>
      </c>
      <c r="N24" s="964" t="s">
        <v>117</v>
      </c>
      <c r="O24" s="1013" t="s">
        <v>117</v>
      </c>
      <c r="P24" s="1014">
        <f t="shared" si="4"/>
        <v>0</v>
      </c>
      <c r="Q24" s="986" t="s">
        <v>117</v>
      </c>
      <c r="R24" s="1013" t="s">
        <v>117</v>
      </c>
      <c r="S24" s="1014">
        <f t="shared" si="5"/>
        <v>0</v>
      </c>
      <c r="T24" s="964">
        <v>3</v>
      </c>
      <c r="U24" s="1013">
        <v>4</v>
      </c>
      <c r="V24" s="1014">
        <f t="shared" si="6"/>
        <v>7</v>
      </c>
      <c r="W24" s="964" t="s">
        <v>117</v>
      </c>
      <c r="X24" s="1013" t="s">
        <v>117</v>
      </c>
      <c r="Y24" s="1014">
        <f t="shared" si="7"/>
        <v>0</v>
      </c>
      <c r="Z24" s="986" t="s">
        <v>117</v>
      </c>
      <c r="AA24" s="1013" t="s">
        <v>117</v>
      </c>
      <c r="AB24" s="1014">
        <f t="shared" si="8"/>
        <v>0</v>
      </c>
      <c r="AC24" s="1015">
        <v>1</v>
      </c>
      <c r="AD24" s="1016">
        <v>1</v>
      </c>
      <c r="AE24" s="1017">
        <f t="shared" si="9"/>
        <v>2</v>
      </c>
      <c r="AF24" s="1015" t="s">
        <v>117</v>
      </c>
      <c r="AG24" s="1016" t="s">
        <v>117</v>
      </c>
      <c r="AH24" s="1017">
        <f t="shared" si="10"/>
        <v>0</v>
      </c>
      <c r="AI24" s="1018" t="s">
        <v>117</v>
      </c>
      <c r="AJ24" s="1016" t="s">
        <v>117</v>
      </c>
      <c r="AK24" s="1017">
        <f t="shared" si="11"/>
        <v>0</v>
      </c>
      <c r="AL24" s="1015">
        <v>1</v>
      </c>
      <c r="AM24" s="1016">
        <v>2</v>
      </c>
      <c r="AN24" s="1017">
        <f t="shared" si="12"/>
        <v>3</v>
      </c>
      <c r="AO24" s="1015" t="s">
        <v>117</v>
      </c>
      <c r="AP24" s="1016" t="s">
        <v>117</v>
      </c>
      <c r="AQ24" s="1017">
        <f t="shared" si="13"/>
        <v>0</v>
      </c>
      <c r="AR24" s="1018" t="s">
        <v>117</v>
      </c>
      <c r="AS24" s="1016" t="s">
        <v>117</v>
      </c>
      <c r="AT24" s="1017">
        <f t="shared" si="14"/>
        <v>0</v>
      </c>
      <c r="AU24" s="1019">
        <f t="shared" si="15"/>
        <v>5</v>
      </c>
      <c r="AV24" s="1019">
        <f t="shared" si="16"/>
        <v>7</v>
      </c>
      <c r="AW24" s="1020">
        <f t="shared" si="17"/>
        <v>12</v>
      </c>
      <c r="AX24" s="1019">
        <f t="shared" si="18"/>
        <v>0</v>
      </c>
      <c r="AY24" s="1019">
        <f t="shared" si="19"/>
        <v>0</v>
      </c>
      <c r="AZ24" s="1020">
        <f t="shared" si="20"/>
        <v>0</v>
      </c>
      <c r="BA24" s="1019">
        <f t="shared" si="21"/>
        <v>0</v>
      </c>
      <c r="BB24" s="1019">
        <f t="shared" si="22"/>
        <v>0</v>
      </c>
      <c r="BC24" s="1019">
        <f t="shared" si="23"/>
        <v>0</v>
      </c>
    </row>
    <row r="25" spans="1:55" ht="12.95" customHeight="1" x14ac:dyDescent="0.2">
      <c r="A25" s="1012" t="s">
        <v>12</v>
      </c>
      <c r="B25" s="964">
        <v>8</v>
      </c>
      <c r="C25" s="1013">
        <v>13</v>
      </c>
      <c r="D25" s="1014">
        <f t="shared" si="0"/>
        <v>21</v>
      </c>
      <c r="E25" s="964" t="s">
        <v>117</v>
      </c>
      <c r="F25" s="1013">
        <v>2</v>
      </c>
      <c r="G25" s="1014">
        <f t="shared" si="1"/>
        <v>2</v>
      </c>
      <c r="H25" s="986" t="s">
        <v>117</v>
      </c>
      <c r="I25" s="1013">
        <v>2</v>
      </c>
      <c r="J25" s="1014">
        <f t="shared" si="2"/>
        <v>2</v>
      </c>
      <c r="K25" s="964">
        <v>11</v>
      </c>
      <c r="L25" s="1013">
        <v>11</v>
      </c>
      <c r="M25" s="1014">
        <f t="shared" si="3"/>
        <v>22</v>
      </c>
      <c r="N25" s="964" t="s">
        <v>117</v>
      </c>
      <c r="O25" s="1013" t="s">
        <v>117</v>
      </c>
      <c r="P25" s="1014">
        <f t="shared" si="4"/>
        <v>0</v>
      </c>
      <c r="Q25" s="986">
        <v>1</v>
      </c>
      <c r="R25" s="1013" t="s">
        <v>117</v>
      </c>
      <c r="S25" s="1014">
        <f t="shared" si="5"/>
        <v>1</v>
      </c>
      <c r="T25" s="964">
        <v>19</v>
      </c>
      <c r="U25" s="1013">
        <v>24</v>
      </c>
      <c r="V25" s="1014">
        <f t="shared" si="6"/>
        <v>43</v>
      </c>
      <c r="W25" s="964" t="s">
        <v>117</v>
      </c>
      <c r="X25" s="1013">
        <v>2</v>
      </c>
      <c r="Y25" s="1014">
        <f t="shared" si="7"/>
        <v>2</v>
      </c>
      <c r="Z25" s="986">
        <v>1</v>
      </c>
      <c r="AA25" s="1013">
        <v>2</v>
      </c>
      <c r="AB25" s="1014">
        <f t="shared" si="8"/>
        <v>3</v>
      </c>
      <c r="AC25" s="1015">
        <v>9</v>
      </c>
      <c r="AD25" s="1016">
        <v>30</v>
      </c>
      <c r="AE25" s="1017">
        <f t="shared" si="9"/>
        <v>39</v>
      </c>
      <c r="AF25" s="1015">
        <v>1</v>
      </c>
      <c r="AG25" s="1016">
        <v>2</v>
      </c>
      <c r="AH25" s="1017">
        <f t="shared" si="10"/>
        <v>3</v>
      </c>
      <c r="AI25" s="1018" t="s">
        <v>117</v>
      </c>
      <c r="AJ25" s="1016" t="s">
        <v>117</v>
      </c>
      <c r="AK25" s="1017">
        <f t="shared" si="11"/>
        <v>0</v>
      </c>
      <c r="AL25" s="1015">
        <v>10</v>
      </c>
      <c r="AM25" s="1016">
        <v>18</v>
      </c>
      <c r="AN25" s="1017">
        <f t="shared" si="12"/>
        <v>28</v>
      </c>
      <c r="AO25" s="1015">
        <v>1</v>
      </c>
      <c r="AP25" s="1016">
        <v>5</v>
      </c>
      <c r="AQ25" s="1017">
        <f t="shared" si="13"/>
        <v>6</v>
      </c>
      <c r="AR25" s="1018" t="s">
        <v>117</v>
      </c>
      <c r="AS25" s="1016">
        <v>2</v>
      </c>
      <c r="AT25" s="1017">
        <f t="shared" si="14"/>
        <v>2</v>
      </c>
      <c r="AU25" s="1019">
        <f t="shared" si="15"/>
        <v>38</v>
      </c>
      <c r="AV25" s="1019">
        <f t="shared" si="16"/>
        <v>72</v>
      </c>
      <c r="AW25" s="1020">
        <f t="shared" si="17"/>
        <v>110</v>
      </c>
      <c r="AX25" s="1019">
        <f t="shared" si="18"/>
        <v>2</v>
      </c>
      <c r="AY25" s="1019">
        <f t="shared" si="19"/>
        <v>9</v>
      </c>
      <c r="AZ25" s="1020">
        <f t="shared" si="20"/>
        <v>11</v>
      </c>
      <c r="BA25" s="1019">
        <f t="shared" si="21"/>
        <v>1</v>
      </c>
      <c r="BB25" s="1019">
        <f t="shared" si="22"/>
        <v>4</v>
      </c>
      <c r="BC25" s="1019">
        <f t="shared" si="23"/>
        <v>5</v>
      </c>
    </row>
    <row r="26" spans="1:55" ht="12.95" customHeight="1" x14ac:dyDescent="0.2">
      <c r="A26" s="1012" t="s">
        <v>13</v>
      </c>
      <c r="B26" s="964" t="s">
        <v>117</v>
      </c>
      <c r="C26" s="1013" t="s">
        <v>117</v>
      </c>
      <c r="D26" s="1014">
        <f t="shared" si="0"/>
        <v>0</v>
      </c>
      <c r="E26" s="964" t="s">
        <v>117</v>
      </c>
      <c r="F26" s="1013" t="s">
        <v>117</v>
      </c>
      <c r="G26" s="1014">
        <f t="shared" si="1"/>
        <v>0</v>
      </c>
      <c r="H26" s="986" t="s">
        <v>117</v>
      </c>
      <c r="I26" s="1013" t="s">
        <v>117</v>
      </c>
      <c r="J26" s="1014">
        <f t="shared" si="2"/>
        <v>0</v>
      </c>
      <c r="K26" s="964" t="s">
        <v>117</v>
      </c>
      <c r="L26" s="1013" t="s">
        <v>117</v>
      </c>
      <c r="M26" s="1014">
        <f t="shared" si="3"/>
        <v>0</v>
      </c>
      <c r="N26" s="964" t="s">
        <v>117</v>
      </c>
      <c r="O26" s="1013" t="s">
        <v>117</v>
      </c>
      <c r="P26" s="1014">
        <f t="shared" si="4"/>
        <v>0</v>
      </c>
      <c r="Q26" s="986" t="s">
        <v>117</v>
      </c>
      <c r="R26" s="1013" t="s">
        <v>117</v>
      </c>
      <c r="S26" s="1014">
        <f t="shared" si="5"/>
        <v>0</v>
      </c>
      <c r="T26" s="964" t="s">
        <v>117</v>
      </c>
      <c r="U26" s="1013" t="s">
        <v>117</v>
      </c>
      <c r="V26" s="1014">
        <f t="shared" si="6"/>
        <v>0</v>
      </c>
      <c r="W26" s="964" t="s">
        <v>117</v>
      </c>
      <c r="X26" s="1013" t="s">
        <v>117</v>
      </c>
      <c r="Y26" s="1014">
        <f t="shared" si="7"/>
        <v>0</v>
      </c>
      <c r="Z26" s="986" t="s">
        <v>117</v>
      </c>
      <c r="AA26" s="1013" t="s">
        <v>117</v>
      </c>
      <c r="AB26" s="1014">
        <f t="shared" si="8"/>
        <v>0</v>
      </c>
      <c r="AC26" s="1015" t="s">
        <v>117</v>
      </c>
      <c r="AD26" s="1016">
        <v>1</v>
      </c>
      <c r="AE26" s="1017">
        <f t="shared" si="9"/>
        <v>1</v>
      </c>
      <c r="AF26" s="1015" t="s">
        <v>117</v>
      </c>
      <c r="AG26" s="1016" t="s">
        <v>117</v>
      </c>
      <c r="AH26" s="1017">
        <f t="shared" si="10"/>
        <v>0</v>
      </c>
      <c r="AI26" s="1018" t="s">
        <v>117</v>
      </c>
      <c r="AJ26" s="1016" t="s">
        <v>117</v>
      </c>
      <c r="AK26" s="1017">
        <f t="shared" si="11"/>
        <v>0</v>
      </c>
      <c r="AL26" s="1015" t="s">
        <v>117</v>
      </c>
      <c r="AM26" s="1016" t="s">
        <v>117</v>
      </c>
      <c r="AN26" s="1017">
        <f t="shared" si="12"/>
        <v>0</v>
      </c>
      <c r="AO26" s="1015" t="s">
        <v>117</v>
      </c>
      <c r="AP26" s="1016" t="s">
        <v>117</v>
      </c>
      <c r="AQ26" s="1017">
        <f t="shared" si="13"/>
        <v>0</v>
      </c>
      <c r="AR26" s="1018">
        <v>1</v>
      </c>
      <c r="AS26" s="1016" t="s">
        <v>117</v>
      </c>
      <c r="AT26" s="1017">
        <f t="shared" si="14"/>
        <v>1</v>
      </c>
      <c r="AU26" s="1019">
        <f t="shared" si="15"/>
        <v>0</v>
      </c>
      <c r="AV26" s="1019">
        <f t="shared" si="16"/>
        <v>1</v>
      </c>
      <c r="AW26" s="1020">
        <f t="shared" si="17"/>
        <v>1</v>
      </c>
      <c r="AX26" s="1019">
        <f t="shared" si="18"/>
        <v>0</v>
      </c>
      <c r="AY26" s="1019">
        <f t="shared" si="19"/>
        <v>0</v>
      </c>
      <c r="AZ26" s="1020">
        <f t="shared" si="20"/>
        <v>0</v>
      </c>
      <c r="BA26" s="1019">
        <f t="shared" si="21"/>
        <v>1</v>
      </c>
      <c r="BB26" s="1019">
        <f t="shared" si="22"/>
        <v>0</v>
      </c>
      <c r="BC26" s="1019">
        <f t="shared" si="23"/>
        <v>1</v>
      </c>
    </row>
    <row r="27" spans="1:55" ht="12.95" customHeight="1" x14ac:dyDescent="0.2">
      <c r="A27" s="1012" t="s">
        <v>14</v>
      </c>
      <c r="B27" s="964">
        <v>477</v>
      </c>
      <c r="C27" s="1013">
        <v>324</v>
      </c>
      <c r="D27" s="1014">
        <f t="shared" si="0"/>
        <v>801</v>
      </c>
      <c r="E27" s="964">
        <v>27</v>
      </c>
      <c r="F27" s="1013">
        <v>28</v>
      </c>
      <c r="G27" s="1014">
        <f t="shared" si="1"/>
        <v>55</v>
      </c>
      <c r="H27" s="986">
        <v>20</v>
      </c>
      <c r="I27" s="1013">
        <v>20</v>
      </c>
      <c r="J27" s="1014">
        <f t="shared" si="2"/>
        <v>40</v>
      </c>
      <c r="K27" s="964">
        <v>500</v>
      </c>
      <c r="L27" s="1013">
        <v>426</v>
      </c>
      <c r="M27" s="1014">
        <f t="shared" si="3"/>
        <v>926</v>
      </c>
      <c r="N27" s="964">
        <v>21</v>
      </c>
      <c r="O27" s="1013">
        <v>8</v>
      </c>
      <c r="P27" s="1014">
        <f t="shared" si="4"/>
        <v>29</v>
      </c>
      <c r="Q27" s="986">
        <v>14</v>
      </c>
      <c r="R27" s="1013">
        <v>5</v>
      </c>
      <c r="S27" s="1014">
        <f t="shared" si="5"/>
        <v>19</v>
      </c>
      <c r="T27" s="964">
        <v>977</v>
      </c>
      <c r="U27" s="1013">
        <v>750</v>
      </c>
      <c r="V27" s="1014">
        <f t="shared" si="6"/>
        <v>1727</v>
      </c>
      <c r="W27" s="964">
        <v>48</v>
      </c>
      <c r="X27" s="1013">
        <v>36</v>
      </c>
      <c r="Y27" s="1014">
        <f t="shared" si="7"/>
        <v>84</v>
      </c>
      <c r="Z27" s="986">
        <v>34</v>
      </c>
      <c r="AA27" s="1013">
        <v>25</v>
      </c>
      <c r="AB27" s="1014">
        <f t="shared" si="8"/>
        <v>59</v>
      </c>
      <c r="AC27" s="1015">
        <v>947</v>
      </c>
      <c r="AD27" s="1016">
        <v>752</v>
      </c>
      <c r="AE27" s="1017">
        <f t="shared" si="9"/>
        <v>1699</v>
      </c>
      <c r="AF27" s="1015">
        <v>45</v>
      </c>
      <c r="AG27" s="1016">
        <v>46</v>
      </c>
      <c r="AH27" s="1017">
        <f t="shared" si="10"/>
        <v>91</v>
      </c>
      <c r="AI27" s="1018">
        <v>27</v>
      </c>
      <c r="AJ27" s="1016">
        <v>20</v>
      </c>
      <c r="AK27" s="1017">
        <f t="shared" si="11"/>
        <v>47</v>
      </c>
      <c r="AL27" s="1015">
        <v>921</v>
      </c>
      <c r="AM27" s="1016">
        <v>879</v>
      </c>
      <c r="AN27" s="1017">
        <f t="shared" si="12"/>
        <v>1800</v>
      </c>
      <c r="AO27" s="1015">
        <v>64</v>
      </c>
      <c r="AP27" s="1016">
        <v>94</v>
      </c>
      <c r="AQ27" s="1017">
        <f t="shared" si="13"/>
        <v>158</v>
      </c>
      <c r="AR27" s="1018">
        <v>30</v>
      </c>
      <c r="AS27" s="1016">
        <v>30</v>
      </c>
      <c r="AT27" s="1017">
        <f t="shared" si="14"/>
        <v>60</v>
      </c>
      <c r="AU27" s="1019">
        <f t="shared" si="15"/>
        <v>2845</v>
      </c>
      <c r="AV27" s="1019">
        <f t="shared" si="16"/>
        <v>2381</v>
      </c>
      <c r="AW27" s="1020">
        <f t="shared" si="17"/>
        <v>5226</v>
      </c>
      <c r="AX27" s="1019">
        <f t="shared" si="18"/>
        <v>157</v>
      </c>
      <c r="AY27" s="1019">
        <f t="shared" si="19"/>
        <v>176</v>
      </c>
      <c r="AZ27" s="1020">
        <f t="shared" si="20"/>
        <v>333</v>
      </c>
      <c r="BA27" s="1019">
        <f t="shared" si="21"/>
        <v>91</v>
      </c>
      <c r="BB27" s="1019">
        <f t="shared" si="22"/>
        <v>75</v>
      </c>
      <c r="BC27" s="1019">
        <f t="shared" si="23"/>
        <v>166</v>
      </c>
    </row>
    <row r="28" spans="1:55" ht="12.95" customHeight="1" x14ac:dyDescent="0.2">
      <c r="A28" s="1012" t="s">
        <v>15</v>
      </c>
      <c r="B28" s="964" t="s">
        <v>117</v>
      </c>
      <c r="C28" s="1013">
        <v>4</v>
      </c>
      <c r="D28" s="1014">
        <f t="shared" si="0"/>
        <v>4</v>
      </c>
      <c r="E28" s="964">
        <v>1</v>
      </c>
      <c r="F28" s="1013" t="s">
        <v>117</v>
      </c>
      <c r="G28" s="1014">
        <f t="shared" si="1"/>
        <v>1</v>
      </c>
      <c r="H28" s="986" t="s">
        <v>117</v>
      </c>
      <c r="I28" s="1013" t="s">
        <v>117</v>
      </c>
      <c r="J28" s="1014">
        <f t="shared" si="2"/>
        <v>0</v>
      </c>
      <c r="K28" s="964">
        <v>3</v>
      </c>
      <c r="L28" s="1013">
        <v>4</v>
      </c>
      <c r="M28" s="1014">
        <f t="shared" si="3"/>
        <v>7</v>
      </c>
      <c r="N28" s="964" t="s">
        <v>117</v>
      </c>
      <c r="O28" s="1013" t="s">
        <v>117</v>
      </c>
      <c r="P28" s="1014">
        <f t="shared" si="4"/>
        <v>0</v>
      </c>
      <c r="Q28" s="986" t="s">
        <v>117</v>
      </c>
      <c r="R28" s="1013" t="s">
        <v>117</v>
      </c>
      <c r="S28" s="1014">
        <f t="shared" si="5"/>
        <v>0</v>
      </c>
      <c r="T28" s="964">
        <v>3</v>
      </c>
      <c r="U28" s="1013">
        <v>8</v>
      </c>
      <c r="V28" s="1014">
        <f t="shared" si="6"/>
        <v>11</v>
      </c>
      <c r="W28" s="964">
        <v>1</v>
      </c>
      <c r="X28" s="1013" t="s">
        <v>117</v>
      </c>
      <c r="Y28" s="1014">
        <f t="shared" si="7"/>
        <v>1</v>
      </c>
      <c r="Z28" s="986" t="s">
        <v>117</v>
      </c>
      <c r="AA28" s="1013" t="s">
        <v>117</v>
      </c>
      <c r="AB28" s="1014">
        <f t="shared" si="8"/>
        <v>0</v>
      </c>
      <c r="AC28" s="1015">
        <v>3</v>
      </c>
      <c r="AD28" s="1016">
        <v>2</v>
      </c>
      <c r="AE28" s="1017">
        <f t="shared" si="9"/>
        <v>5</v>
      </c>
      <c r="AF28" s="1015">
        <v>1</v>
      </c>
      <c r="AG28" s="1016" t="s">
        <v>117</v>
      </c>
      <c r="AH28" s="1017">
        <f t="shared" si="10"/>
        <v>1</v>
      </c>
      <c r="AI28" s="1018">
        <v>1</v>
      </c>
      <c r="AJ28" s="1016">
        <v>1</v>
      </c>
      <c r="AK28" s="1017">
        <f t="shared" si="11"/>
        <v>2</v>
      </c>
      <c r="AL28" s="1015">
        <v>5</v>
      </c>
      <c r="AM28" s="1016">
        <v>8</v>
      </c>
      <c r="AN28" s="1017">
        <f t="shared" si="12"/>
        <v>13</v>
      </c>
      <c r="AO28" s="1015" t="s">
        <v>117</v>
      </c>
      <c r="AP28" s="1016">
        <v>1</v>
      </c>
      <c r="AQ28" s="1017">
        <f t="shared" si="13"/>
        <v>1</v>
      </c>
      <c r="AR28" s="1018" t="s">
        <v>117</v>
      </c>
      <c r="AS28" s="1016" t="s">
        <v>117</v>
      </c>
      <c r="AT28" s="1017">
        <f t="shared" si="14"/>
        <v>0</v>
      </c>
      <c r="AU28" s="1019">
        <f t="shared" si="15"/>
        <v>11</v>
      </c>
      <c r="AV28" s="1019">
        <f t="shared" si="16"/>
        <v>18</v>
      </c>
      <c r="AW28" s="1020">
        <f t="shared" si="17"/>
        <v>29</v>
      </c>
      <c r="AX28" s="1019">
        <f t="shared" si="18"/>
        <v>2</v>
      </c>
      <c r="AY28" s="1019">
        <f t="shared" si="19"/>
        <v>1</v>
      </c>
      <c r="AZ28" s="1020">
        <f t="shared" si="20"/>
        <v>3</v>
      </c>
      <c r="BA28" s="1019">
        <f t="shared" si="21"/>
        <v>1</v>
      </c>
      <c r="BB28" s="1019">
        <f t="shared" si="22"/>
        <v>1</v>
      </c>
      <c r="BC28" s="1019">
        <f t="shared" si="23"/>
        <v>2</v>
      </c>
    </row>
    <row r="29" spans="1:55" ht="12.95" customHeight="1" x14ac:dyDescent="0.2">
      <c r="A29" s="1012" t="s">
        <v>127</v>
      </c>
      <c r="B29" s="964">
        <v>1</v>
      </c>
      <c r="C29" s="1013">
        <v>8</v>
      </c>
      <c r="D29" s="1014">
        <f t="shared" si="0"/>
        <v>9</v>
      </c>
      <c r="E29" s="964" t="s">
        <v>117</v>
      </c>
      <c r="F29" s="1013">
        <v>6</v>
      </c>
      <c r="G29" s="1014">
        <f t="shared" si="1"/>
        <v>6</v>
      </c>
      <c r="H29" s="986" t="s">
        <v>117</v>
      </c>
      <c r="I29" s="1013">
        <v>1</v>
      </c>
      <c r="J29" s="1014">
        <f t="shared" si="2"/>
        <v>1</v>
      </c>
      <c r="K29" s="964">
        <v>9</v>
      </c>
      <c r="L29" s="1013">
        <v>22</v>
      </c>
      <c r="M29" s="1014">
        <f t="shared" si="3"/>
        <v>31</v>
      </c>
      <c r="N29" s="964" t="s">
        <v>117</v>
      </c>
      <c r="O29" s="1013" t="s">
        <v>117</v>
      </c>
      <c r="P29" s="1014">
        <f t="shared" si="4"/>
        <v>0</v>
      </c>
      <c r="Q29" s="986" t="s">
        <v>117</v>
      </c>
      <c r="R29" s="1013" t="s">
        <v>117</v>
      </c>
      <c r="S29" s="1014">
        <f t="shared" si="5"/>
        <v>0</v>
      </c>
      <c r="T29" s="964">
        <v>10</v>
      </c>
      <c r="U29" s="1013">
        <v>30</v>
      </c>
      <c r="V29" s="1014">
        <f t="shared" si="6"/>
        <v>40</v>
      </c>
      <c r="W29" s="964" t="s">
        <v>117</v>
      </c>
      <c r="X29" s="1013">
        <v>6</v>
      </c>
      <c r="Y29" s="1014">
        <f t="shared" si="7"/>
        <v>6</v>
      </c>
      <c r="Z29" s="986" t="s">
        <v>117</v>
      </c>
      <c r="AA29" s="1013">
        <v>1</v>
      </c>
      <c r="AB29" s="1014">
        <f t="shared" si="8"/>
        <v>1</v>
      </c>
      <c r="AC29" s="1015">
        <v>9</v>
      </c>
      <c r="AD29" s="1016">
        <v>16</v>
      </c>
      <c r="AE29" s="1017">
        <f t="shared" si="9"/>
        <v>25</v>
      </c>
      <c r="AF29" s="1015" t="s">
        <v>117</v>
      </c>
      <c r="AG29" s="1016">
        <v>1</v>
      </c>
      <c r="AH29" s="1017">
        <f t="shared" si="10"/>
        <v>1</v>
      </c>
      <c r="AI29" s="1018" t="s">
        <v>117</v>
      </c>
      <c r="AJ29" s="1016" t="s">
        <v>117</v>
      </c>
      <c r="AK29" s="1017">
        <f t="shared" si="11"/>
        <v>0</v>
      </c>
      <c r="AL29" s="1015">
        <v>9</v>
      </c>
      <c r="AM29" s="1016">
        <v>34</v>
      </c>
      <c r="AN29" s="1017">
        <f t="shared" si="12"/>
        <v>43</v>
      </c>
      <c r="AO29" s="1015">
        <v>1</v>
      </c>
      <c r="AP29" s="1016">
        <v>4</v>
      </c>
      <c r="AQ29" s="1017">
        <f t="shared" si="13"/>
        <v>5</v>
      </c>
      <c r="AR29" s="1018" t="s">
        <v>117</v>
      </c>
      <c r="AS29" s="1016">
        <v>1</v>
      </c>
      <c r="AT29" s="1017">
        <f t="shared" si="14"/>
        <v>1</v>
      </c>
      <c r="AU29" s="1019">
        <f t="shared" si="15"/>
        <v>28</v>
      </c>
      <c r="AV29" s="1019">
        <f t="shared" si="16"/>
        <v>80</v>
      </c>
      <c r="AW29" s="1020">
        <f t="shared" si="17"/>
        <v>108</v>
      </c>
      <c r="AX29" s="1019">
        <f t="shared" si="18"/>
        <v>1</v>
      </c>
      <c r="AY29" s="1019">
        <f t="shared" si="19"/>
        <v>11</v>
      </c>
      <c r="AZ29" s="1020">
        <f t="shared" si="20"/>
        <v>12</v>
      </c>
      <c r="BA29" s="1019">
        <f t="shared" si="21"/>
        <v>0</v>
      </c>
      <c r="BB29" s="1019">
        <f t="shared" si="22"/>
        <v>2</v>
      </c>
      <c r="BC29" s="1019">
        <f t="shared" si="23"/>
        <v>2</v>
      </c>
    </row>
    <row r="30" spans="1:55" ht="12.95" customHeight="1" x14ac:dyDescent="0.2">
      <c r="A30" s="1012" t="s">
        <v>16</v>
      </c>
      <c r="B30" s="964" t="s">
        <v>117</v>
      </c>
      <c r="C30" s="1013" t="s">
        <v>117</v>
      </c>
      <c r="D30" s="1014">
        <f t="shared" si="0"/>
        <v>0</v>
      </c>
      <c r="E30" s="964" t="s">
        <v>117</v>
      </c>
      <c r="F30" s="1013" t="s">
        <v>117</v>
      </c>
      <c r="G30" s="1014">
        <f t="shared" si="1"/>
        <v>0</v>
      </c>
      <c r="H30" s="986" t="s">
        <v>117</v>
      </c>
      <c r="I30" s="1013" t="s">
        <v>117</v>
      </c>
      <c r="J30" s="1014">
        <f t="shared" si="2"/>
        <v>0</v>
      </c>
      <c r="K30" s="964" t="s">
        <v>117</v>
      </c>
      <c r="L30" s="1013" t="s">
        <v>117</v>
      </c>
      <c r="M30" s="1014">
        <f t="shared" si="3"/>
        <v>0</v>
      </c>
      <c r="N30" s="964" t="s">
        <v>117</v>
      </c>
      <c r="O30" s="1013" t="s">
        <v>117</v>
      </c>
      <c r="P30" s="1014">
        <f t="shared" si="4"/>
        <v>0</v>
      </c>
      <c r="Q30" s="986" t="s">
        <v>117</v>
      </c>
      <c r="R30" s="1013" t="s">
        <v>117</v>
      </c>
      <c r="S30" s="1014">
        <f t="shared" si="5"/>
        <v>0</v>
      </c>
      <c r="T30" s="964" t="s">
        <v>117</v>
      </c>
      <c r="U30" s="1013" t="s">
        <v>117</v>
      </c>
      <c r="V30" s="1014">
        <f t="shared" si="6"/>
        <v>0</v>
      </c>
      <c r="W30" s="964" t="s">
        <v>117</v>
      </c>
      <c r="X30" s="1013" t="s">
        <v>117</v>
      </c>
      <c r="Y30" s="1014">
        <f t="shared" si="7"/>
        <v>0</v>
      </c>
      <c r="Z30" s="986" t="s">
        <v>117</v>
      </c>
      <c r="AA30" s="1013" t="s">
        <v>117</v>
      </c>
      <c r="AB30" s="1014">
        <f t="shared" si="8"/>
        <v>0</v>
      </c>
      <c r="AC30" s="1015">
        <v>1</v>
      </c>
      <c r="AD30" s="1016" t="s">
        <v>117</v>
      </c>
      <c r="AE30" s="1017">
        <f t="shared" si="9"/>
        <v>1</v>
      </c>
      <c r="AF30" s="1015" t="s">
        <v>117</v>
      </c>
      <c r="AG30" s="1016" t="s">
        <v>117</v>
      </c>
      <c r="AH30" s="1017">
        <f t="shared" si="10"/>
        <v>0</v>
      </c>
      <c r="AI30" s="1018" t="s">
        <v>117</v>
      </c>
      <c r="AJ30" s="1016" t="s">
        <v>117</v>
      </c>
      <c r="AK30" s="1017">
        <f t="shared" si="11"/>
        <v>0</v>
      </c>
      <c r="AL30" s="1015" t="s">
        <v>117</v>
      </c>
      <c r="AM30" s="1016" t="s">
        <v>117</v>
      </c>
      <c r="AN30" s="1017">
        <f t="shared" si="12"/>
        <v>0</v>
      </c>
      <c r="AO30" s="1015" t="s">
        <v>117</v>
      </c>
      <c r="AP30" s="1016" t="s">
        <v>117</v>
      </c>
      <c r="AQ30" s="1017">
        <f t="shared" si="13"/>
        <v>0</v>
      </c>
      <c r="AR30" s="1018" t="s">
        <v>117</v>
      </c>
      <c r="AS30" s="1016" t="s">
        <v>117</v>
      </c>
      <c r="AT30" s="1017">
        <f t="shared" si="14"/>
        <v>0</v>
      </c>
      <c r="AU30" s="1019">
        <f t="shared" si="15"/>
        <v>1</v>
      </c>
      <c r="AV30" s="1019">
        <f t="shared" si="16"/>
        <v>0</v>
      </c>
      <c r="AW30" s="1020">
        <f t="shared" si="17"/>
        <v>1</v>
      </c>
      <c r="AX30" s="1019">
        <f t="shared" si="18"/>
        <v>0</v>
      </c>
      <c r="AY30" s="1019">
        <f t="shared" si="19"/>
        <v>0</v>
      </c>
      <c r="AZ30" s="1020">
        <f t="shared" si="20"/>
        <v>0</v>
      </c>
      <c r="BA30" s="1019">
        <f t="shared" si="21"/>
        <v>0</v>
      </c>
      <c r="BB30" s="1019">
        <f t="shared" si="22"/>
        <v>0</v>
      </c>
      <c r="BC30" s="1019">
        <f t="shared" si="23"/>
        <v>0</v>
      </c>
    </row>
    <row r="31" spans="1:55" ht="12.95" customHeight="1" x14ac:dyDescent="0.2">
      <c r="A31" s="1012" t="s">
        <v>17</v>
      </c>
      <c r="B31" s="964">
        <v>26</v>
      </c>
      <c r="C31" s="1013">
        <v>57</v>
      </c>
      <c r="D31" s="1014">
        <f t="shared" si="0"/>
        <v>83</v>
      </c>
      <c r="E31" s="964">
        <v>1</v>
      </c>
      <c r="F31" s="1013">
        <v>6</v>
      </c>
      <c r="G31" s="1014">
        <f t="shared" si="1"/>
        <v>7</v>
      </c>
      <c r="H31" s="986">
        <v>1</v>
      </c>
      <c r="I31" s="1013">
        <v>7</v>
      </c>
      <c r="J31" s="1014">
        <f t="shared" si="2"/>
        <v>8</v>
      </c>
      <c r="K31" s="964">
        <v>33</v>
      </c>
      <c r="L31" s="1013">
        <v>69</v>
      </c>
      <c r="M31" s="1014">
        <f t="shared" si="3"/>
        <v>102</v>
      </c>
      <c r="N31" s="964">
        <v>1</v>
      </c>
      <c r="O31" s="1013" t="s">
        <v>117</v>
      </c>
      <c r="P31" s="1014">
        <f t="shared" si="4"/>
        <v>1</v>
      </c>
      <c r="Q31" s="986">
        <v>1</v>
      </c>
      <c r="R31" s="1013">
        <v>3</v>
      </c>
      <c r="S31" s="1014">
        <f t="shared" si="5"/>
        <v>4</v>
      </c>
      <c r="T31" s="964">
        <v>59</v>
      </c>
      <c r="U31" s="1013">
        <v>126</v>
      </c>
      <c r="V31" s="1014">
        <f t="shared" si="6"/>
        <v>185</v>
      </c>
      <c r="W31" s="964">
        <v>2</v>
      </c>
      <c r="X31" s="1013">
        <v>6</v>
      </c>
      <c r="Y31" s="1014">
        <f t="shared" si="7"/>
        <v>8</v>
      </c>
      <c r="Z31" s="986">
        <v>2</v>
      </c>
      <c r="AA31" s="1013">
        <v>10</v>
      </c>
      <c r="AB31" s="1014">
        <f t="shared" si="8"/>
        <v>12</v>
      </c>
      <c r="AC31" s="1015">
        <v>81</v>
      </c>
      <c r="AD31" s="1016">
        <v>142</v>
      </c>
      <c r="AE31" s="1017">
        <f t="shared" si="9"/>
        <v>223</v>
      </c>
      <c r="AF31" s="1015">
        <v>3</v>
      </c>
      <c r="AG31" s="1016">
        <v>5</v>
      </c>
      <c r="AH31" s="1017">
        <f t="shared" si="10"/>
        <v>8</v>
      </c>
      <c r="AI31" s="1018">
        <v>2</v>
      </c>
      <c r="AJ31" s="1016">
        <v>8</v>
      </c>
      <c r="AK31" s="1017">
        <f t="shared" si="11"/>
        <v>10</v>
      </c>
      <c r="AL31" s="1015">
        <v>99</v>
      </c>
      <c r="AM31" s="1016">
        <v>181</v>
      </c>
      <c r="AN31" s="1017">
        <f t="shared" si="12"/>
        <v>280</v>
      </c>
      <c r="AO31" s="1015">
        <v>7</v>
      </c>
      <c r="AP31" s="1016">
        <v>9</v>
      </c>
      <c r="AQ31" s="1017">
        <f t="shared" si="13"/>
        <v>16</v>
      </c>
      <c r="AR31" s="1018">
        <v>6</v>
      </c>
      <c r="AS31" s="1016">
        <v>9</v>
      </c>
      <c r="AT31" s="1017">
        <f t="shared" si="14"/>
        <v>15</v>
      </c>
      <c r="AU31" s="1019">
        <f t="shared" si="15"/>
        <v>239</v>
      </c>
      <c r="AV31" s="1019">
        <f t="shared" si="16"/>
        <v>449</v>
      </c>
      <c r="AW31" s="1020">
        <f t="shared" si="17"/>
        <v>688</v>
      </c>
      <c r="AX31" s="1019">
        <f t="shared" si="18"/>
        <v>12</v>
      </c>
      <c r="AY31" s="1019">
        <f t="shared" si="19"/>
        <v>20</v>
      </c>
      <c r="AZ31" s="1020">
        <f t="shared" si="20"/>
        <v>32</v>
      </c>
      <c r="BA31" s="1019">
        <f t="shared" si="21"/>
        <v>10</v>
      </c>
      <c r="BB31" s="1019">
        <f t="shared" si="22"/>
        <v>27</v>
      </c>
      <c r="BC31" s="1019">
        <f t="shared" si="23"/>
        <v>37</v>
      </c>
    </row>
    <row r="32" spans="1:55" ht="12.95" customHeight="1" x14ac:dyDescent="0.2">
      <c r="A32" s="1012" t="s">
        <v>218</v>
      </c>
      <c r="B32" s="964" t="s">
        <v>117</v>
      </c>
      <c r="C32" s="1013" t="s">
        <v>117</v>
      </c>
      <c r="D32" s="1014">
        <f t="shared" si="0"/>
        <v>0</v>
      </c>
      <c r="E32" s="964" t="s">
        <v>117</v>
      </c>
      <c r="F32" s="1013" t="s">
        <v>117</v>
      </c>
      <c r="G32" s="1014">
        <f t="shared" si="1"/>
        <v>0</v>
      </c>
      <c r="H32" s="986" t="s">
        <v>117</v>
      </c>
      <c r="I32" s="1013" t="s">
        <v>117</v>
      </c>
      <c r="J32" s="1014">
        <f t="shared" si="2"/>
        <v>0</v>
      </c>
      <c r="K32" s="964" t="s">
        <v>117</v>
      </c>
      <c r="L32" s="1013">
        <v>1</v>
      </c>
      <c r="M32" s="1014">
        <f t="shared" si="3"/>
        <v>1</v>
      </c>
      <c r="N32" s="964">
        <v>1</v>
      </c>
      <c r="O32" s="1013" t="s">
        <v>117</v>
      </c>
      <c r="P32" s="1014">
        <f t="shared" si="4"/>
        <v>1</v>
      </c>
      <c r="Q32" s="986" t="s">
        <v>117</v>
      </c>
      <c r="R32" s="1013" t="s">
        <v>117</v>
      </c>
      <c r="S32" s="1014">
        <f t="shared" si="5"/>
        <v>0</v>
      </c>
      <c r="T32" s="964" t="s">
        <v>117</v>
      </c>
      <c r="U32" s="1013">
        <v>1</v>
      </c>
      <c r="V32" s="1014">
        <f t="shared" si="6"/>
        <v>1</v>
      </c>
      <c r="W32" s="964">
        <v>1</v>
      </c>
      <c r="X32" s="1013" t="s">
        <v>117</v>
      </c>
      <c r="Y32" s="1014">
        <f t="shared" si="7"/>
        <v>1</v>
      </c>
      <c r="Z32" s="986" t="s">
        <v>117</v>
      </c>
      <c r="AA32" s="1013" t="s">
        <v>117</v>
      </c>
      <c r="AB32" s="1014">
        <f t="shared" si="8"/>
        <v>0</v>
      </c>
      <c r="AC32" s="1015" t="s">
        <v>117</v>
      </c>
      <c r="AD32" s="1016">
        <v>1</v>
      </c>
      <c r="AE32" s="1017">
        <f t="shared" si="9"/>
        <v>1</v>
      </c>
      <c r="AF32" s="1015" t="s">
        <v>117</v>
      </c>
      <c r="AG32" s="1016" t="s">
        <v>117</v>
      </c>
      <c r="AH32" s="1017">
        <f t="shared" si="10"/>
        <v>0</v>
      </c>
      <c r="AI32" s="1018" t="s">
        <v>117</v>
      </c>
      <c r="AJ32" s="1016">
        <v>1</v>
      </c>
      <c r="AK32" s="1017">
        <f t="shared" si="11"/>
        <v>1</v>
      </c>
      <c r="AL32" s="1015" t="s">
        <v>117</v>
      </c>
      <c r="AM32" s="1016" t="s">
        <v>117</v>
      </c>
      <c r="AN32" s="1017">
        <f t="shared" si="12"/>
        <v>0</v>
      </c>
      <c r="AO32" s="1015" t="s">
        <v>117</v>
      </c>
      <c r="AP32" s="1016" t="s">
        <v>117</v>
      </c>
      <c r="AQ32" s="1017">
        <f t="shared" si="13"/>
        <v>0</v>
      </c>
      <c r="AR32" s="1018" t="s">
        <v>117</v>
      </c>
      <c r="AS32" s="1016" t="s">
        <v>117</v>
      </c>
      <c r="AT32" s="1017">
        <f t="shared" si="14"/>
        <v>0</v>
      </c>
      <c r="AU32" s="1019">
        <f t="shared" si="15"/>
        <v>0</v>
      </c>
      <c r="AV32" s="1019">
        <f t="shared" si="16"/>
        <v>2</v>
      </c>
      <c r="AW32" s="1020">
        <f t="shared" si="17"/>
        <v>2</v>
      </c>
      <c r="AX32" s="1019">
        <f t="shared" si="18"/>
        <v>1</v>
      </c>
      <c r="AY32" s="1019">
        <f t="shared" si="19"/>
        <v>0</v>
      </c>
      <c r="AZ32" s="1020">
        <f t="shared" si="20"/>
        <v>1</v>
      </c>
      <c r="BA32" s="1019">
        <f t="shared" si="21"/>
        <v>0</v>
      </c>
      <c r="BB32" s="1019">
        <f t="shared" si="22"/>
        <v>1</v>
      </c>
      <c r="BC32" s="1019">
        <f t="shared" si="23"/>
        <v>1</v>
      </c>
    </row>
    <row r="33" spans="1:55" ht="12.95" customHeight="1" x14ac:dyDescent="0.2">
      <c r="A33" s="1012" t="s">
        <v>18</v>
      </c>
      <c r="B33" s="964" t="s">
        <v>117</v>
      </c>
      <c r="C33" s="1013">
        <v>3</v>
      </c>
      <c r="D33" s="1014">
        <f t="shared" si="0"/>
        <v>3</v>
      </c>
      <c r="E33" s="964" t="s">
        <v>117</v>
      </c>
      <c r="F33" s="1013" t="s">
        <v>117</v>
      </c>
      <c r="G33" s="1014">
        <f t="shared" si="1"/>
        <v>0</v>
      </c>
      <c r="H33" s="986" t="s">
        <v>117</v>
      </c>
      <c r="I33" s="1013">
        <v>1</v>
      </c>
      <c r="J33" s="1014">
        <f t="shared" si="2"/>
        <v>1</v>
      </c>
      <c r="K33" s="964" t="s">
        <v>117</v>
      </c>
      <c r="L33" s="1013">
        <v>1</v>
      </c>
      <c r="M33" s="1014">
        <f t="shared" si="3"/>
        <v>1</v>
      </c>
      <c r="N33" s="964" t="s">
        <v>117</v>
      </c>
      <c r="O33" s="1013">
        <v>1</v>
      </c>
      <c r="P33" s="1014">
        <f t="shared" si="4"/>
        <v>1</v>
      </c>
      <c r="Q33" s="986" t="s">
        <v>117</v>
      </c>
      <c r="R33" s="1013" t="s">
        <v>117</v>
      </c>
      <c r="S33" s="1014">
        <f t="shared" si="5"/>
        <v>0</v>
      </c>
      <c r="T33" s="964" t="s">
        <v>117</v>
      </c>
      <c r="U33" s="1013">
        <v>4</v>
      </c>
      <c r="V33" s="1014">
        <f t="shared" si="6"/>
        <v>4</v>
      </c>
      <c r="W33" s="964" t="s">
        <v>117</v>
      </c>
      <c r="X33" s="1013">
        <v>1</v>
      </c>
      <c r="Y33" s="1014">
        <f t="shared" si="7"/>
        <v>1</v>
      </c>
      <c r="Z33" s="986" t="s">
        <v>117</v>
      </c>
      <c r="AA33" s="1013">
        <v>1</v>
      </c>
      <c r="AB33" s="1014">
        <f t="shared" si="8"/>
        <v>1</v>
      </c>
      <c r="AC33" s="1015" t="s">
        <v>117</v>
      </c>
      <c r="AD33" s="1016" t="s">
        <v>117</v>
      </c>
      <c r="AE33" s="1017">
        <f t="shared" si="9"/>
        <v>0</v>
      </c>
      <c r="AF33" s="1015" t="s">
        <v>117</v>
      </c>
      <c r="AG33" s="1016">
        <v>1</v>
      </c>
      <c r="AH33" s="1017">
        <f t="shared" si="10"/>
        <v>1</v>
      </c>
      <c r="AI33" s="1018" t="s">
        <v>117</v>
      </c>
      <c r="AJ33" s="1016" t="s">
        <v>117</v>
      </c>
      <c r="AK33" s="1017">
        <f t="shared" si="11"/>
        <v>0</v>
      </c>
      <c r="AL33" s="1015" t="s">
        <v>117</v>
      </c>
      <c r="AM33" s="1016">
        <v>2</v>
      </c>
      <c r="AN33" s="1017">
        <f t="shared" si="12"/>
        <v>2</v>
      </c>
      <c r="AO33" s="1015" t="s">
        <v>117</v>
      </c>
      <c r="AP33" s="1016" t="s">
        <v>117</v>
      </c>
      <c r="AQ33" s="1017">
        <f t="shared" si="13"/>
        <v>0</v>
      </c>
      <c r="AR33" s="1018" t="s">
        <v>117</v>
      </c>
      <c r="AS33" s="1016" t="s">
        <v>117</v>
      </c>
      <c r="AT33" s="1017">
        <f t="shared" si="14"/>
        <v>0</v>
      </c>
      <c r="AU33" s="1019">
        <f t="shared" si="15"/>
        <v>0</v>
      </c>
      <c r="AV33" s="1019">
        <f t="shared" si="16"/>
        <v>6</v>
      </c>
      <c r="AW33" s="1020">
        <f t="shared" si="17"/>
        <v>6</v>
      </c>
      <c r="AX33" s="1019">
        <f t="shared" si="18"/>
        <v>0</v>
      </c>
      <c r="AY33" s="1019">
        <f t="shared" si="19"/>
        <v>2</v>
      </c>
      <c r="AZ33" s="1020">
        <f t="shared" si="20"/>
        <v>2</v>
      </c>
      <c r="BA33" s="1019">
        <f t="shared" si="21"/>
        <v>0</v>
      </c>
      <c r="BB33" s="1019">
        <f t="shared" si="22"/>
        <v>1</v>
      </c>
      <c r="BC33" s="1019">
        <f t="shared" si="23"/>
        <v>1</v>
      </c>
    </row>
    <row r="34" spans="1:55" ht="12.95" customHeight="1" x14ac:dyDescent="0.2">
      <c r="A34" s="1012" t="s">
        <v>200</v>
      </c>
      <c r="B34" s="964" t="s">
        <v>117</v>
      </c>
      <c r="C34" s="1013" t="s">
        <v>117</v>
      </c>
      <c r="D34" s="1014">
        <f t="shared" si="0"/>
        <v>0</v>
      </c>
      <c r="E34" s="964" t="s">
        <v>117</v>
      </c>
      <c r="F34" s="1013" t="s">
        <v>117</v>
      </c>
      <c r="G34" s="1014">
        <f t="shared" si="1"/>
        <v>0</v>
      </c>
      <c r="H34" s="986" t="s">
        <v>117</v>
      </c>
      <c r="I34" s="1013" t="s">
        <v>117</v>
      </c>
      <c r="J34" s="1014">
        <f t="shared" si="2"/>
        <v>0</v>
      </c>
      <c r="K34" s="964" t="s">
        <v>117</v>
      </c>
      <c r="L34" s="1013">
        <v>2</v>
      </c>
      <c r="M34" s="1014">
        <f t="shared" si="3"/>
        <v>2</v>
      </c>
      <c r="N34" s="964" t="s">
        <v>117</v>
      </c>
      <c r="O34" s="1013" t="s">
        <v>117</v>
      </c>
      <c r="P34" s="1014">
        <f t="shared" si="4"/>
        <v>0</v>
      </c>
      <c r="Q34" s="986" t="s">
        <v>117</v>
      </c>
      <c r="R34" s="1013" t="s">
        <v>117</v>
      </c>
      <c r="S34" s="1014">
        <f t="shared" si="5"/>
        <v>0</v>
      </c>
      <c r="T34" s="964" t="s">
        <v>117</v>
      </c>
      <c r="U34" s="1013">
        <v>2</v>
      </c>
      <c r="V34" s="1014">
        <f t="shared" si="6"/>
        <v>2</v>
      </c>
      <c r="W34" s="964" t="s">
        <v>117</v>
      </c>
      <c r="X34" s="1013" t="s">
        <v>117</v>
      </c>
      <c r="Y34" s="1014">
        <f t="shared" si="7"/>
        <v>0</v>
      </c>
      <c r="Z34" s="986" t="s">
        <v>117</v>
      </c>
      <c r="AA34" s="1013" t="s">
        <v>117</v>
      </c>
      <c r="AB34" s="1014">
        <f t="shared" si="8"/>
        <v>0</v>
      </c>
      <c r="AC34" s="1015" t="s">
        <v>117</v>
      </c>
      <c r="AD34" s="1016" t="s">
        <v>117</v>
      </c>
      <c r="AE34" s="1017">
        <f t="shared" si="9"/>
        <v>0</v>
      </c>
      <c r="AF34" s="1015" t="s">
        <v>117</v>
      </c>
      <c r="AG34" s="1016" t="s">
        <v>117</v>
      </c>
      <c r="AH34" s="1017">
        <f t="shared" si="10"/>
        <v>0</v>
      </c>
      <c r="AI34" s="1018" t="s">
        <v>117</v>
      </c>
      <c r="AJ34" s="1016" t="s">
        <v>117</v>
      </c>
      <c r="AK34" s="1017">
        <f t="shared" si="11"/>
        <v>0</v>
      </c>
      <c r="AL34" s="1015">
        <v>1</v>
      </c>
      <c r="AM34" s="1016">
        <v>1</v>
      </c>
      <c r="AN34" s="1017">
        <f t="shared" si="12"/>
        <v>2</v>
      </c>
      <c r="AO34" s="1015" t="s">
        <v>117</v>
      </c>
      <c r="AP34" s="1016" t="s">
        <v>117</v>
      </c>
      <c r="AQ34" s="1017">
        <f t="shared" si="13"/>
        <v>0</v>
      </c>
      <c r="AR34" s="1018" t="s">
        <v>117</v>
      </c>
      <c r="AS34" s="1016" t="s">
        <v>117</v>
      </c>
      <c r="AT34" s="1017">
        <f t="shared" si="14"/>
        <v>0</v>
      </c>
      <c r="AU34" s="1019">
        <f t="shared" si="15"/>
        <v>1</v>
      </c>
      <c r="AV34" s="1019">
        <f t="shared" si="16"/>
        <v>3</v>
      </c>
      <c r="AW34" s="1020">
        <f t="shared" si="17"/>
        <v>4</v>
      </c>
      <c r="AX34" s="1019">
        <f t="shared" si="18"/>
        <v>0</v>
      </c>
      <c r="AY34" s="1019">
        <f t="shared" si="19"/>
        <v>0</v>
      </c>
      <c r="AZ34" s="1020">
        <f t="shared" si="20"/>
        <v>0</v>
      </c>
      <c r="BA34" s="1019">
        <f t="shared" si="21"/>
        <v>0</v>
      </c>
      <c r="BB34" s="1019">
        <f t="shared" si="22"/>
        <v>0</v>
      </c>
      <c r="BC34" s="1019">
        <f t="shared" si="23"/>
        <v>0</v>
      </c>
    </row>
    <row r="35" spans="1:55" ht="12.95" customHeight="1" x14ac:dyDescent="0.2">
      <c r="A35" s="1012" t="s">
        <v>19</v>
      </c>
      <c r="B35" s="964">
        <v>3</v>
      </c>
      <c r="C35" s="1013">
        <v>15</v>
      </c>
      <c r="D35" s="1014">
        <f t="shared" si="0"/>
        <v>18</v>
      </c>
      <c r="E35" s="964" t="s">
        <v>117</v>
      </c>
      <c r="F35" s="1013" t="s">
        <v>117</v>
      </c>
      <c r="G35" s="1014">
        <f t="shared" si="1"/>
        <v>0</v>
      </c>
      <c r="H35" s="986" t="s">
        <v>117</v>
      </c>
      <c r="I35" s="1013" t="s">
        <v>117</v>
      </c>
      <c r="J35" s="1014">
        <f t="shared" si="2"/>
        <v>0</v>
      </c>
      <c r="K35" s="964">
        <v>6</v>
      </c>
      <c r="L35" s="1013">
        <v>15</v>
      </c>
      <c r="M35" s="1014">
        <f t="shared" si="3"/>
        <v>21</v>
      </c>
      <c r="N35" s="964" t="s">
        <v>117</v>
      </c>
      <c r="O35" s="1013">
        <v>1</v>
      </c>
      <c r="P35" s="1014">
        <f t="shared" si="4"/>
        <v>1</v>
      </c>
      <c r="Q35" s="986" t="s">
        <v>117</v>
      </c>
      <c r="R35" s="1013" t="s">
        <v>117</v>
      </c>
      <c r="S35" s="1014">
        <f t="shared" si="5"/>
        <v>0</v>
      </c>
      <c r="T35" s="964">
        <v>9</v>
      </c>
      <c r="U35" s="1013">
        <v>30</v>
      </c>
      <c r="V35" s="1014">
        <f t="shared" si="6"/>
        <v>39</v>
      </c>
      <c r="W35" s="964" t="s">
        <v>117</v>
      </c>
      <c r="X35" s="1013">
        <v>1</v>
      </c>
      <c r="Y35" s="1014">
        <f t="shared" si="7"/>
        <v>1</v>
      </c>
      <c r="Z35" s="986" t="s">
        <v>117</v>
      </c>
      <c r="AA35" s="1013" t="s">
        <v>117</v>
      </c>
      <c r="AB35" s="1014">
        <f t="shared" si="8"/>
        <v>0</v>
      </c>
      <c r="AC35" s="1015">
        <v>11</v>
      </c>
      <c r="AD35" s="1016">
        <v>33</v>
      </c>
      <c r="AE35" s="1017">
        <f t="shared" si="9"/>
        <v>44</v>
      </c>
      <c r="AF35" s="1015">
        <v>2</v>
      </c>
      <c r="AG35" s="1016">
        <v>1</v>
      </c>
      <c r="AH35" s="1017">
        <f t="shared" si="10"/>
        <v>3</v>
      </c>
      <c r="AI35" s="1018" t="s">
        <v>117</v>
      </c>
      <c r="AJ35" s="1016" t="s">
        <v>117</v>
      </c>
      <c r="AK35" s="1017">
        <f t="shared" si="11"/>
        <v>0</v>
      </c>
      <c r="AL35" s="1015">
        <v>5</v>
      </c>
      <c r="AM35" s="1016">
        <v>38</v>
      </c>
      <c r="AN35" s="1017">
        <f t="shared" si="12"/>
        <v>43</v>
      </c>
      <c r="AO35" s="1015">
        <v>1</v>
      </c>
      <c r="AP35" s="1016">
        <v>1</v>
      </c>
      <c r="AQ35" s="1017">
        <f t="shared" si="13"/>
        <v>2</v>
      </c>
      <c r="AR35" s="1018" t="s">
        <v>117</v>
      </c>
      <c r="AS35" s="1016" t="s">
        <v>117</v>
      </c>
      <c r="AT35" s="1017">
        <f t="shared" si="14"/>
        <v>0</v>
      </c>
      <c r="AU35" s="1019">
        <f t="shared" si="15"/>
        <v>25</v>
      </c>
      <c r="AV35" s="1019">
        <f t="shared" si="16"/>
        <v>101</v>
      </c>
      <c r="AW35" s="1020">
        <f t="shared" si="17"/>
        <v>126</v>
      </c>
      <c r="AX35" s="1019">
        <f t="shared" si="18"/>
        <v>3</v>
      </c>
      <c r="AY35" s="1019">
        <f t="shared" si="19"/>
        <v>3</v>
      </c>
      <c r="AZ35" s="1020">
        <f t="shared" si="20"/>
        <v>6</v>
      </c>
      <c r="BA35" s="1019">
        <f t="shared" si="21"/>
        <v>0</v>
      </c>
      <c r="BB35" s="1019">
        <f t="shared" si="22"/>
        <v>0</v>
      </c>
      <c r="BC35" s="1019">
        <f t="shared" si="23"/>
        <v>0</v>
      </c>
    </row>
    <row r="36" spans="1:55" ht="12.95" customHeight="1" x14ac:dyDescent="0.2">
      <c r="A36" s="1012" t="s">
        <v>20</v>
      </c>
      <c r="B36" s="964">
        <v>664</v>
      </c>
      <c r="C36" s="1013">
        <v>776</v>
      </c>
      <c r="D36" s="1014">
        <f t="shared" si="0"/>
        <v>1440</v>
      </c>
      <c r="E36" s="964">
        <v>42</v>
      </c>
      <c r="F36" s="1013">
        <v>44</v>
      </c>
      <c r="G36" s="1014">
        <f t="shared" si="1"/>
        <v>86</v>
      </c>
      <c r="H36" s="986">
        <v>36</v>
      </c>
      <c r="I36" s="1013">
        <v>35</v>
      </c>
      <c r="J36" s="1014">
        <f t="shared" si="2"/>
        <v>71</v>
      </c>
      <c r="K36" s="964">
        <v>686</v>
      </c>
      <c r="L36" s="1013">
        <v>836</v>
      </c>
      <c r="M36" s="1014">
        <f t="shared" si="3"/>
        <v>1522</v>
      </c>
      <c r="N36" s="964">
        <v>11</v>
      </c>
      <c r="O36" s="1013">
        <v>13</v>
      </c>
      <c r="P36" s="1014">
        <f t="shared" si="4"/>
        <v>24</v>
      </c>
      <c r="Q36" s="986">
        <v>16</v>
      </c>
      <c r="R36" s="1013">
        <v>14</v>
      </c>
      <c r="S36" s="1014">
        <f t="shared" si="5"/>
        <v>30</v>
      </c>
      <c r="T36" s="964">
        <v>1350</v>
      </c>
      <c r="U36" s="1013">
        <v>1612</v>
      </c>
      <c r="V36" s="1014">
        <f t="shared" si="6"/>
        <v>2962</v>
      </c>
      <c r="W36" s="964">
        <v>53</v>
      </c>
      <c r="X36" s="1013">
        <v>57</v>
      </c>
      <c r="Y36" s="1014">
        <f t="shared" si="7"/>
        <v>110</v>
      </c>
      <c r="Z36" s="986">
        <v>52</v>
      </c>
      <c r="AA36" s="1013">
        <v>49</v>
      </c>
      <c r="AB36" s="1014">
        <f t="shared" si="8"/>
        <v>101</v>
      </c>
      <c r="AC36" s="1015">
        <v>1572</v>
      </c>
      <c r="AD36" s="1016">
        <v>1875</v>
      </c>
      <c r="AE36" s="1017">
        <f t="shared" si="9"/>
        <v>3447</v>
      </c>
      <c r="AF36" s="1015">
        <v>49</v>
      </c>
      <c r="AG36" s="1016">
        <v>59</v>
      </c>
      <c r="AH36" s="1017">
        <f t="shared" si="10"/>
        <v>108</v>
      </c>
      <c r="AI36" s="1018">
        <v>24</v>
      </c>
      <c r="AJ36" s="1016">
        <v>27</v>
      </c>
      <c r="AK36" s="1017">
        <f t="shared" si="11"/>
        <v>51</v>
      </c>
      <c r="AL36" s="1015">
        <v>1738</v>
      </c>
      <c r="AM36" s="1016">
        <v>1845</v>
      </c>
      <c r="AN36" s="1017">
        <f t="shared" si="12"/>
        <v>3583</v>
      </c>
      <c r="AO36" s="1015">
        <v>148</v>
      </c>
      <c r="AP36" s="1016">
        <v>136</v>
      </c>
      <c r="AQ36" s="1017">
        <f t="shared" si="13"/>
        <v>284</v>
      </c>
      <c r="AR36" s="1018">
        <v>42</v>
      </c>
      <c r="AS36" s="1016">
        <v>55</v>
      </c>
      <c r="AT36" s="1017">
        <f t="shared" si="14"/>
        <v>97</v>
      </c>
      <c r="AU36" s="1019">
        <f t="shared" si="15"/>
        <v>4660</v>
      </c>
      <c r="AV36" s="1019">
        <f t="shared" si="16"/>
        <v>5332</v>
      </c>
      <c r="AW36" s="1020">
        <f t="shared" si="17"/>
        <v>9992</v>
      </c>
      <c r="AX36" s="1019">
        <f t="shared" si="18"/>
        <v>250</v>
      </c>
      <c r="AY36" s="1019">
        <f t="shared" si="19"/>
        <v>252</v>
      </c>
      <c r="AZ36" s="1020">
        <f t="shared" si="20"/>
        <v>502</v>
      </c>
      <c r="BA36" s="1019">
        <f t="shared" si="21"/>
        <v>118</v>
      </c>
      <c r="BB36" s="1019">
        <f t="shared" si="22"/>
        <v>131</v>
      </c>
      <c r="BC36" s="1019">
        <f t="shared" si="23"/>
        <v>249</v>
      </c>
    </row>
    <row r="37" spans="1:55" ht="12.95" customHeight="1" x14ac:dyDescent="0.2">
      <c r="A37" s="1012" t="s">
        <v>201</v>
      </c>
      <c r="B37" s="964" t="s">
        <v>117</v>
      </c>
      <c r="C37" s="1013">
        <v>1</v>
      </c>
      <c r="D37" s="1014">
        <f t="shared" si="0"/>
        <v>1</v>
      </c>
      <c r="E37" s="964" t="s">
        <v>117</v>
      </c>
      <c r="F37" s="1013" t="s">
        <v>117</v>
      </c>
      <c r="G37" s="1014">
        <f t="shared" si="1"/>
        <v>0</v>
      </c>
      <c r="H37" s="986" t="s">
        <v>117</v>
      </c>
      <c r="I37" s="1013" t="s">
        <v>117</v>
      </c>
      <c r="J37" s="1014">
        <f t="shared" si="2"/>
        <v>0</v>
      </c>
      <c r="K37" s="964" t="s">
        <v>117</v>
      </c>
      <c r="L37" s="1013" t="s">
        <v>117</v>
      </c>
      <c r="M37" s="1014">
        <f t="shared" si="3"/>
        <v>0</v>
      </c>
      <c r="N37" s="964" t="s">
        <v>117</v>
      </c>
      <c r="O37" s="1013" t="s">
        <v>117</v>
      </c>
      <c r="P37" s="1014">
        <f t="shared" si="4"/>
        <v>0</v>
      </c>
      <c r="Q37" s="986" t="s">
        <v>117</v>
      </c>
      <c r="R37" s="1013" t="s">
        <v>117</v>
      </c>
      <c r="S37" s="1014">
        <f t="shared" si="5"/>
        <v>0</v>
      </c>
      <c r="T37" s="964" t="s">
        <v>117</v>
      </c>
      <c r="U37" s="1013">
        <v>1</v>
      </c>
      <c r="V37" s="1014">
        <f t="shared" si="6"/>
        <v>1</v>
      </c>
      <c r="W37" s="964" t="s">
        <v>117</v>
      </c>
      <c r="X37" s="1013" t="s">
        <v>117</v>
      </c>
      <c r="Y37" s="1014">
        <f t="shared" si="7"/>
        <v>0</v>
      </c>
      <c r="Z37" s="986" t="s">
        <v>117</v>
      </c>
      <c r="AA37" s="1013" t="s">
        <v>117</v>
      </c>
      <c r="AB37" s="1014">
        <f t="shared" si="8"/>
        <v>0</v>
      </c>
      <c r="AC37" s="1015" t="s">
        <v>117</v>
      </c>
      <c r="AD37" s="1016" t="s">
        <v>117</v>
      </c>
      <c r="AE37" s="1017">
        <f t="shared" si="9"/>
        <v>0</v>
      </c>
      <c r="AF37" s="1015" t="s">
        <v>117</v>
      </c>
      <c r="AG37" s="1016" t="s">
        <v>117</v>
      </c>
      <c r="AH37" s="1017">
        <f t="shared" si="10"/>
        <v>0</v>
      </c>
      <c r="AI37" s="1018" t="s">
        <v>117</v>
      </c>
      <c r="AJ37" s="1016" t="s">
        <v>117</v>
      </c>
      <c r="AK37" s="1017">
        <f t="shared" si="11"/>
        <v>0</v>
      </c>
      <c r="AL37" s="1015" t="s">
        <v>117</v>
      </c>
      <c r="AM37" s="1016">
        <v>2</v>
      </c>
      <c r="AN37" s="1017">
        <f t="shared" si="12"/>
        <v>2</v>
      </c>
      <c r="AO37" s="1015" t="s">
        <v>117</v>
      </c>
      <c r="AP37" s="1016" t="s">
        <v>117</v>
      </c>
      <c r="AQ37" s="1017">
        <f t="shared" si="13"/>
        <v>0</v>
      </c>
      <c r="AR37" s="1018" t="s">
        <v>117</v>
      </c>
      <c r="AS37" s="1016" t="s">
        <v>117</v>
      </c>
      <c r="AT37" s="1017">
        <f t="shared" si="14"/>
        <v>0</v>
      </c>
      <c r="AU37" s="1019">
        <f t="shared" si="15"/>
        <v>0</v>
      </c>
      <c r="AV37" s="1019">
        <f t="shared" si="16"/>
        <v>3</v>
      </c>
      <c r="AW37" s="1020">
        <f t="shared" si="17"/>
        <v>3</v>
      </c>
      <c r="AX37" s="1019">
        <f t="shared" si="18"/>
        <v>0</v>
      </c>
      <c r="AY37" s="1019">
        <f t="shared" si="19"/>
        <v>0</v>
      </c>
      <c r="AZ37" s="1020">
        <f t="shared" si="20"/>
        <v>0</v>
      </c>
      <c r="BA37" s="1019">
        <f t="shared" si="21"/>
        <v>0</v>
      </c>
      <c r="BB37" s="1019">
        <f t="shared" si="22"/>
        <v>0</v>
      </c>
      <c r="BC37" s="1019">
        <f t="shared" si="23"/>
        <v>0</v>
      </c>
    </row>
    <row r="38" spans="1:55" ht="12.95" customHeight="1" x14ac:dyDescent="0.2">
      <c r="A38" s="1012" t="s">
        <v>22</v>
      </c>
      <c r="B38" s="964" t="s">
        <v>117</v>
      </c>
      <c r="C38" s="1013">
        <v>5</v>
      </c>
      <c r="D38" s="1014">
        <f t="shared" si="0"/>
        <v>5</v>
      </c>
      <c r="E38" s="964">
        <v>2</v>
      </c>
      <c r="F38" s="1013">
        <v>3</v>
      </c>
      <c r="G38" s="1014">
        <f t="shared" si="1"/>
        <v>5</v>
      </c>
      <c r="H38" s="986" t="s">
        <v>117</v>
      </c>
      <c r="I38" s="1013" t="s">
        <v>117</v>
      </c>
      <c r="J38" s="1014">
        <f t="shared" si="2"/>
        <v>0</v>
      </c>
      <c r="K38" s="964">
        <v>4</v>
      </c>
      <c r="L38" s="1013">
        <v>12</v>
      </c>
      <c r="M38" s="1014">
        <f t="shared" si="3"/>
        <v>16</v>
      </c>
      <c r="N38" s="964" t="s">
        <v>117</v>
      </c>
      <c r="O38" s="1013" t="s">
        <v>117</v>
      </c>
      <c r="P38" s="1014">
        <f t="shared" si="4"/>
        <v>0</v>
      </c>
      <c r="Q38" s="986" t="s">
        <v>117</v>
      </c>
      <c r="R38" s="1013" t="s">
        <v>117</v>
      </c>
      <c r="S38" s="1014">
        <f t="shared" si="5"/>
        <v>0</v>
      </c>
      <c r="T38" s="964">
        <v>4</v>
      </c>
      <c r="U38" s="1013">
        <v>17</v>
      </c>
      <c r="V38" s="1014">
        <f t="shared" si="6"/>
        <v>21</v>
      </c>
      <c r="W38" s="964">
        <v>2</v>
      </c>
      <c r="X38" s="1013">
        <v>3</v>
      </c>
      <c r="Y38" s="1014">
        <f t="shared" si="7"/>
        <v>5</v>
      </c>
      <c r="Z38" s="986" t="s">
        <v>117</v>
      </c>
      <c r="AA38" s="1013" t="s">
        <v>117</v>
      </c>
      <c r="AB38" s="1014">
        <f t="shared" si="8"/>
        <v>0</v>
      </c>
      <c r="AC38" s="1015">
        <v>8</v>
      </c>
      <c r="AD38" s="1016">
        <v>29</v>
      </c>
      <c r="AE38" s="1017">
        <f t="shared" si="9"/>
        <v>37</v>
      </c>
      <c r="AF38" s="1015">
        <v>1</v>
      </c>
      <c r="AG38" s="1016" t="s">
        <v>117</v>
      </c>
      <c r="AH38" s="1017">
        <f t="shared" si="10"/>
        <v>1</v>
      </c>
      <c r="AI38" s="1018">
        <v>1</v>
      </c>
      <c r="AJ38" s="1016">
        <v>2</v>
      </c>
      <c r="AK38" s="1017">
        <f t="shared" si="11"/>
        <v>3</v>
      </c>
      <c r="AL38" s="1015">
        <v>7</v>
      </c>
      <c r="AM38" s="1016">
        <v>17</v>
      </c>
      <c r="AN38" s="1017">
        <f t="shared" si="12"/>
        <v>24</v>
      </c>
      <c r="AO38" s="1015" t="s">
        <v>117</v>
      </c>
      <c r="AP38" s="1016">
        <v>8</v>
      </c>
      <c r="AQ38" s="1017">
        <f t="shared" si="13"/>
        <v>8</v>
      </c>
      <c r="AR38" s="1018" t="s">
        <v>117</v>
      </c>
      <c r="AS38" s="1016" t="s">
        <v>117</v>
      </c>
      <c r="AT38" s="1017">
        <f t="shared" si="14"/>
        <v>0</v>
      </c>
      <c r="AU38" s="1019">
        <f t="shared" si="15"/>
        <v>19</v>
      </c>
      <c r="AV38" s="1019">
        <f t="shared" si="16"/>
        <v>63</v>
      </c>
      <c r="AW38" s="1020">
        <f t="shared" si="17"/>
        <v>82</v>
      </c>
      <c r="AX38" s="1019">
        <f t="shared" si="18"/>
        <v>3</v>
      </c>
      <c r="AY38" s="1019">
        <f t="shared" si="19"/>
        <v>11</v>
      </c>
      <c r="AZ38" s="1020">
        <f t="shared" si="20"/>
        <v>14</v>
      </c>
      <c r="BA38" s="1019">
        <f t="shared" si="21"/>
        <v>1</v>
      </c>
      <c r="BB38" s="1019">
        <f t="shared" si="22"/>
        <v>2</v>
      </c>
      <c r="BC38" s="1019">
        <f t="shared" si="23"/>
        <v>3</v>
      </c>
    </row>
    <row r="39" spans="1:55" ht="12.95" customHeight="1" x14ac:dyDescent="0.2">
      <c r="A39" s="1012" t="s">
        <v>113</v>
      </c>
      <c r="B39" s="964" t="s">
        <v>117</v>
      </c>
      <c r="C39" s="1013">
        <v>6</v>
      </c>
      <c r="D39" s="1014">
        <f t="shared" si="0"/>
        <v>6</v>
      </c>
      <c r="E39" s="964" t="s">
        <v>117</v>
      </c>
      <c r="F39" s="1013" t="s">
        <v>117</v>
      </c>
      <c r="G39" s="1014">
        <f t="shared" si="1"/>
        <v>0</v>
      </c>
      <c r="H39" s="986" t="s">
        <v>117</v>
      </c>
      <c r="I39" s="1013" t="s">
        <v>117</v>
      </c>
      <c r="J39" s="1014">
        <f t="shared" si="2"/>
        <v>0</v>
      </c>
      <c r="K39" s="964">
        <v>2</v>
      </c>
      <c r="L39" s="1013">
        <v>2</v>
      </c>
      <c r="M39" s="1014">
        <f t="shared" si="3"/>
        <v>4</v>
      </c>
      <c r="N39" s="964" t="s">
        <v>117</v>
      </c>
      <c r="O39" s="1013" t="s">
        <v>117</v>
      </c>
      <c r="P39" s="1014">
        <f t="shared" si="4"/>
        <v>0</v>
      </c>
      <c r="Q39" s="986" t="s">
        <v>117</v>
      </c>
      <c r="R39" s="1013" t="s">
        <v>117</v>
      </c>
      <c r="S39" s="1014">
        <f t="shared" si="5"/>
        <v>0</v>
      </c>
      <c r="T39" s="964">
        <v>2</v>
      </c>
      <c r="U39" s="1013">
        <v>8</v>
      </c>
      <c r="V39" s="1014">
        <f t="shared" si="6"/>
        <v>10</v>
      </c>
      <c r="W39" s="964" t="s">
        <v>117</v>
      </c>
      <c r="X39" s="1013" t="s">
        <v>117</v>
      </c>
      <c r="Y39" s="1014">
        <f t="shared" si="7"/>
        <v>0</v>
      </c>
      <c r="Z39" s="986" t="s">
        <v>117</v>
      </c>
      <c r="AA39" s="1013" t="s">
        <v>117</v>
      </c>
      <c r="AB39" s="1014">
        <f t="shared" si="8"/>
        <v>0</v>
      </c>
      <c r="AC39" s="1015">
        <v>1</v>
      </c>
      <c r="AD39" s="1016">
        <v>7</v>
      </c>
      <c r="AE39" s="1017">
        <f t="shared" si="9"/>
        <v>8</v>
      </c>
      <c r="AF39" s="1015" t="s">
        <v>117</v>
      </c>
      <c r="AG39" s="1016" t="s">
        <v>117</v>
      </c>
      <c r="AH39" s="1017">
        <f t="shared" si="10"/>
        <v>0</v>
      </c>
      <c r="AI39" s="1018" t="s">
        <v>117</v>
      </c>
      <c r="AJ39" s="1016">
        <v>1</v>
      </c>
      <c r="AK39" s="1017">
        <f t="shared" si="11"/>
        <v>1</v>
      </c>
      <c r="AL39" s="1015">
        <v>3</v>
      </c>
      <c r="AM39" s="1016">
        <v>6</v>
      </c>
      <c r="AN39" s="1017">
        <f t="shared" si="12"/>
        <v>9</v>
      </c>
      <c r="AO39" s="1015" t="s">
        <v>117</v>
      </c>
      <c r="AP39" s="1016" t="s">
        <v>117</v>
      </c>
      <c r="AQ39" s="1017">
        <f t="shared" si="13"/>
        <v>0</v>
      </c>
      <c r="AR39" s="1018" t="s">
        <v>117</v>
      </c>
      <c r="AS39" s="1016" t="s">
        <v>117</v>
      </c>
      <c r="AT39" s="1017">
        <f t="shared" si="14"/>
        <v>0</v>
      </c>
      <c r="AU39" s="1019">
        <f t="shared" si="15"/>
        <v>6</v>
      </c>
      <c r="AV39" s="1019">
        <f t="shared" si="16"/>
        <v>21</v>
      </c>
      <c r="AW39" s="1020">
        <f t="shared" si="17"/>
        <v>27</v>
      </c>
      <c r="AX39" s="1019">
        <f t="shared" si="18"/>
        <v>0</v>
      </c>
      <c r="AY39" s="1019">
        <f t="shared" si="19"/>
        <v>0</v>
      </c>
      <c r="AZ39" s="1020">
        <f t="shared" si="20"/>
        <v>0</v>
      </c>
      <c r="BA39" s="1019">
        <f t="shared" si="21"/>
        <v>0</v>
      </c>
      <c r="BB39" s="1019">
        <f t="shared" si="22"/>
        <v>1</v>
      </c>
      <c r="BC39" s="1019">
        <f t="shared" si="23"/>
        <v>1</v>
      </c>
    </row>
    <row r="40" spans="1:55" ht="12.95" customHeight="1" x14ac:dyDescent="0.2">
      <c r="A40" s="1012" t="s">
        <v>357</v>
      </c>
      <c r="B40" s="964" t="s">
        <v>117</v>
      </c>
      <c r="C40" s="1013" t="s">
        <v>117</v>
      </c>
      <c r="D40" s="1014">
        <f t="shared" ref="D40:D71" si="24">SUM(B40:C40)</f>
        <v>0</v>
      </c>
      <c r="E40" s="964" t="s">
        <v>117</v>
      </c>
      <c r="F40" s="1013" t="s">
        <v>117</v>
      </c>
      <c r="G40" s="1014">
        <f t="shared" ref="G40:G71" si="25">SUM(E40:F40)</f>
        <v>0</v>
      </c>
      <c r="H40" s="986" t="s">
        <v>117</v>
      </c>
      <c r="I40" s="1013" t="s">
        <v>117</v>
      </c>
      <c r="J40" s="1014">
        <f t="shared" ref="J40:J71" si="26">SUM(H40:I40)</f>
        <v>0</v>
      </c>
      <c r="K40" s="964" t="s">
        <v>117</v>
      </c>
      <c r="L40" s="1013" t="s">
        <v>117</v>
      </c>
      <c r="M40" s="1014">
        <f t="shared" ref="M40:M71" si="27">SUM(K40:L40)</f>
        <v>0</v>
      </c>
      <c r="N40" s="964" t="s">
        <v>117</v>
      </c>
      <c r="O40" s="1013" t="s">
        <v>117</v>
      </c>
      <c r="P40" s="1014">
        <f t="shared" ref="P40:P71" si="28">SUM(N40:O40)</f>
        <v>0</v>
      </c>
      <c r="Q40" s="986" t="s">
        <v>117</v>
      </c>
      <c r="R40" s="1013" t="s">
        <v>117</v>
      </c>
      <c r="S40" s="1014">
        <f t="shared" ref="S40:S71" si="29">SUM(Q40:R40)</f>
        <v>0</v>
      </c>
      <c r="T40" s="964" t="s">
        <v>117</v>
      </c>
      <c r="U40" s="1013" t="s">
        <v>117</v>
      </c>
      <c r="V40" s="1014">
        <f t="shared" ref="V40:V71" si="30">SUM(D40,M40)</f>
        <v>0</v>
      </c>
      <c r="W40" s="964" t="s">
        <v>117</v>
      </c>
      <c r="X40" s="1013" t="s">
        <v>117</v>
      </c>
      <c r="Y40" s="1014">
        <f t="shared" ref="Y40:Y71" si="31">SUM(G40,P40)</f>
        <v>0</v>
      </c>
      <c r="Z40" s="986" t="s">
        <v>117</v>
      </c>
      <c r="AA40" s="1013" t="s">
        <v>117</v>
      </c>
      <c r="AB40" s="1014">
        <f t="shared" ref="AB40:AB71" si="32">SUM(J40,S40)</f>
        <v>0</v>
      </c>
      <c r="AC40" s="1015" t="s">
        <v>117</v>
      </c>
      <c r="AD40" s="1016" t="s">
        <v>117</v>
      </c>
      <c r="AE40" s="1017">
        <f t="shared" ref="AE40:AE71" si="33">SUM(AC40:AD40)</f>
        <v>0</v>
      </c>
      <c r="AF40" s="1015" t="s">
        <v>117</v>
      </c>
      <c r="AG40" s="1016" t="s">
        <v>117</v>
      </c>
      <c r="AH40" s="1017">
        <f t="shared" ref="AH40:AH71" si="34">SUM(AF40:AG40)</f>
        <v>0</v>
      </c>
      <c r="AI40" s="1018" t="s">
        <v>117</v>
      </c>
      <c r="AJ40" s="1016" t="s">
        <v>117</v>
      </c>
      <c r="AK40" s="1017">
        <f t="shared" ref="AK40:AK71" si="35">SUM(AI40:AJ40)</f>
        <v>0</v>
      </c>
      <c r="AL40" s="1015" t="s">
        <v>117</v>
      </c>
      <c r="AM40" s="1016">
        <v>2</v>
      </c>
      <c r="AN40" s="1017">
        <f t="shared" ref="AN40:AN71" si="36">SUM(AL40:AM40)</f>
        <v>2</v>
      </c>
      <c r="AO40" s="1015" t="s">
        <v>117</v>
      </c>
      <c r="AP40" s="1016" t="s">
        <v>117</v>
      </c>
      <c r="AQ40" s="1017">
        <f t="shared" ref="AQ40:AQ71" si="37">SUM(AO40:AP40)</f>
        <v>0</v>
      </c>
      <c r="AR40" s="1018" t="s">
        <v>117</v>
      </c>
      <c r="AS40" s="1016" t="s">
        <v>117</v>
      </c>
      <c r="AT40" s="1017">
        <f t="shared" ref="AT40:AT71" si="38">SUM(AR40:AS40)</f>
        <v>0</v>
      </c>
      <c r="AU40" s="1019">
        <f t="shared" ref="AU40:AU71" si="39">SUM(AC40,AL40,T40)</f>
        <v>0</v>
      </c>
      <c r="AV40" s="1019">
        <f t="shared" ref="AV40:AV71" si="40">SUM(AD40,AM40,U40)</f>
        <v>2</v>
      </c>
      <c r="AW40" s="1020">
        <f t="shared" ref="AW40:AW71" si="41">SUM(AU40:AV40)</f>
        <v>2</v>
      </c>
      <c r="AX40" s="1019">
        <f t="shared" ref="AX40:AX71" si="42">SUM(AF40,AO40,W40)</f>
        <v>0</v>
      </c>
      <c r="AY40" s="1019">
        <f t="shared" ref="AY40:AY71" si="43">SUM(AG40,AP40,X40)</f>
        <v>0</v>
      </c>
      <c r="AZ40" s="1020">
        <f t="shared" ref="AZ40:AZ71" si="44">SUM(AX40:AY40)</f>
        <v>0</v>
      </c>
      <c r="BA40" s="1019">
        <f t="shared" si="21"/>
        <v>0</v>
      </c>
      <c r="BB40" s="1019">
        <f t="shared" si="22"/>
        <v>0</v>
      </c>
      <c r="BC40" s="1019">
        <f t="shared" si="23"/>
        <v>0</v>
      </c>
    </row>
    <row r="41" spans="1:55" ht="12.95" customHeight="1" x14ac:dyDescent="0.2">
      <c r="A41" s="1012" t="s">
        <v>23</v>
      </c>
      <c r="B41" s="964">
        <v>4</v>
      </c>
      <c r="C41" s="1013">
        <v>5</v>
      </c>
      <c r="D41" s="1014">
        <f t="shared" si="24"/>
        <v>9</v>
      </c>
      <c r="E41" s="964" t="s">
        <v>117</v>
      </c>
      <c r="F41" s="1013" t="s">
        <v>117</v>
      </c>
      <c r="G41" s="1014">
        <f t="shared" si="25"/>
        <v>0</v>
      </c>
      <c r="H41" s="986" t="s">
        <v>117</v>
      </c>
      <c r="I41" s="1013" t="s">
        <v>117</v>
      </c>
      <c r="J41" s="1014">
        <f t="shared" si="26"/>
        <v>0</v>
      </c>
      <c r="K41" s="964">
        <v>4</v>
      </c>
      <c r="L41" s="1013">
        <v>2</v>
      </c>
      <c r="M41" s="1014">
        <f t="shared" si="27"/>
        <v>6</v>
      </c>
      <c r="N41" s="964" t="s">
        <v>117</v>
      </c>
      <c r="O41" s="1013" t="s">
        <v>117</v>
      </c>
      <c r="P41" s="1014">
        <f t="shared" si="28"/>
        <v>0</v>
      </c>
      <c r="Q41" s="986" t="s">
        <v>117</v>
      </c>
      <c r="R41" s="1013" t="s">
        <v>117</v>
      </c>
      <c r="S41" s="1014">
        <f t="shared" si="29"/>
        <v>0</v>
      </c>
      <c r="T41" s="964">
        <v>8</v>
      </c>
      <c r="U41" s="1013">
        <v>7</v>
      </c>
      <c r="V41" s="1014">
        <f t="shared" si="30"/>
        <v>15</v>
      </c>
      <c r="W41" s="964" t="s">
        <v>117</v>
      </c>
      <c r="X41" s="1013" t="s">
        <v>117</v>
      </c>
      <c r="Y41" s="1014">
        <f t="shared" si="31"/>
        <v>0</v>
      </c>
      <c r="Z41" s="986" t="s">
        <v>117</v>
      </c>
      <c r="AA41" s="1013" t="s">
        <v>117</v>
      </c>
      <c r="AB41" s="1014">
        <f t="shared" si="32"/>
        <v>0</v>
      </c>
      <c r="AC41" s="1015">
        <v>4</v>
      </c>
      <c r="AD41" s="1016">
        <v>7</v>
      </c>
      <c r="AE41" s="1017">
        <f t="shared" si="33"/>
        <v>11</v>
      </c>
      <c r="AF41" s="1015" t="s">
        <v>117</v>
      </c>
      <c r="AG41" s="1016" t="s">
        <v>117</v>
      </c>
      <c r="AH41" s="1017">
        <f t="shared" si="34"/>
        <v>0</v>
      </c>
      <c r="AI41" s="1018" t="s">
        <v>117</v>
      </c>
      <c r="AJ41" s="1016" t="s">
        <v>117</v>
      </c>
      <c r="AK41" s="1017">
        <f t="shared" si="35"/>
        <v>0</v>
      </c>
      <c r="AL41" s="1015">
        <v>4</v>
      </c>
      <c r="AM41" s="1016">
        <v>4</v>
      </c>
      <c r="AN41" s="1017">
        <f t="shared" si="36"/>
        <v>8</v>
      </c>
      <c r="AO41" s="1015" t="s">
        <v>117</v>
      </c>
      <c r="AP41" s="1016">
        <v>2</v>
      </c>
      <c r="AQ41" s="1017">
        <f t="shared" si="37"/>
        <v>2</v>
      </c>
      <c r="AR41" s="1018" t="s">
        <v>117</v>
      </c>
      <c r="AS41" s="1016" t="s">
        <v>117</v>
      </c>
      <c r="AT41" s="1017">
        <f t="shared" si="38"/>
        <v>0</v>
      </c>
      <c r="AU41" s="1019">
        <f t="shared" si="39"/>
        <v>16</v>
      </c>
      <c r="AV41" s="1019">
        <f t="shared" si="40"/>
        <v>18</v>
      </c>
      <c r="AW41" s="1020">
        <f t="shared" si="41"/>
        <v>34</v>
      </c>
      <c r="AX41" s="1019">
        <f t="shared" si="42"/>
        <v>0</v>
      </c>
      <c r="AY41" s="1019">
        <f t="shared" si="43"/>
        <v>2</v>
      </c>
      <c r="AZ41" s="1020">
        <f t="shared" si="44"/>
        <v>2</v>
      </c>
      <c r="BA41" s="1019">
        <f t="shared" si="21"/>
        <v>0</v>
      </c>
      <c r="BB41" s="1019">
        <f t="shared" si="22"/>
        <v>0</v>
      </c>
      <c r="BC41" s="1019">
        <f t="shared" si="23"/>
        <v>0</v>
      </c>
    </row>
    <row r="42" spans="1:55" ht="12.95" customHeight="1" x14ac:dyDescent="0.2">
      <c r="A42" s="1012" t="s">
        <v>24</v>
      </c>
      <c r="B42" s="964">
        <v>17</v>
      </c>
      <c r="C42" s="1013">
        <v>196</v>
      </c>
      <c r="D42" s="1014">
        <f t="shared" si="24"/>
        <v>213</v>
      </c>
      <c r="E42" s="964" t="s">
        <v>117</v>
      </c>
      <c r="F42" s="1013">
        <v>21</v>
      </c>
      <c r="G42" s="1014">
        <f t="shared" si="25"/>
        <v>21</v>
      </c>
      <c r="H42" s="986">
        <v>3</v>
      </c>
      <c r="I42" s="1013">
        <v>11</v>
      </c>
      <c r="J42" s="1014">
        <f t="shared" si="26"/>
        <v>14</v>
      </c>
      <c r="K42" s="964">
        <v>17</v>
      </c>
      <c r="L42" s="1013">
        <v>200</v>
      </c>
      <c r="M42" s="1014">
        <f t="shared" si="27"/>
        <v>217</v>
      </c>
      <c r="N42" s="964">
        <v>1</v>
      </c>
      <c r="O42" s="1013">
        <v>11</v>
      </c>
      <c r="P42" s="1014">
        <f t="shared" si="28"/>
        <v>12</v>
      </c>
      <c r="Q42" s="986" t="s">
        <v>117</v>
      </c>
      <c r="R42" s="1013">
        <v>5</v>
      </c>
      <c r="S42" s="1014">
        <f t="shared" si="29"/>
        <v>5</v>
      </c>
      <c r="T42" s="964">
        <v>34</v>
      </c>
      <c r="U42" s="1013">
        <v>396</v>
      </c>
      <c r="V42" s="1014">
        <f t="shared" si="30"/>
        <v>430</v>
      </c>
      <c r="W42" s="964">
        <v>1</v>
      </c>
      <c r="X42" s="1013">
        <v>32</v>
      </c>
      <c r="Y42" s="1014">
        <f t="shared" si="31"/>
        <v>33</v>
      </c>
      <c r="Z42" s="986">
        <v>3</v>
      </c>
      <c r="AA42" s="1013">
        <v>16</v>
      </c>
      <c r="AB42" s="1014">
        <f t="shared" si="32"/>
        <v>19</v>
      </c>
      <c r="AC42" s="1015">
        <v>49</v>
      </c>
      <c r="AD42" s="1016">
        <v>405</v>
      </c>
      <c r="AE42" s="1017">
        <f t="shared" si="33"/>
        <v>454</v>
      </c>
      <c r="AF42" s="1015">
        <v>2</v>
      </c>
      <c r="AG42" s="1016">
        <v>34</v>
      </c>
      <c r="AH42" s="1017">
        <f t="shared" si="34"/>
        <v>36</v>
      </c>
      <c r="AI42" s="1018">
        <v>1</v>
      </c>
      <c r="AJ42" s="1016">
        <v>10</v>
      </c>
      <c r="AK42" s="1017">
        <f t="shared" si="35"/>
        <v>11</v>
      </c>
      <c r="AL42" s="1015">
        <v>37</v>
      </c>
      <c r="AM42" s="1016">
        <v>391</v>
      </c>
      <c r="AN42" s="1017">
        <f t="shared" si="36"/>
        <v>428</v>
      </c>
      <c r="AO42" s="1015">
        <v>10</v>
      </c>
      <c r="AP42" s="1016">
        <v>61</v>
      </c>
      <c r="AQ42" s="1017">
        <f t="shared" si="37"/>
        <v>71</v>
      </c>
      <c r="AR42" s="1018">
        <v>5</v>
      </c>
      <c r="AS42" s="1016">
        <v>21</v>
      </c>
      <c r="AT42" s="1017">
        <f t="shared" si="38"/>
        <v>26</v>
      </c>
      <c r="AU42" s="1019">
        <f t="shared" si="39"/>
        <v>120</v>
      </c>
      <c r="AV42" s="1019">
        <f t="shared" si="40"/>
        <v>1192</v>
      </c>
      <c r="AW42" s="1020">
        <f t="shared" si="41"/>
        <v>1312</v>
      </c>
      <c r="AX42" s="1019">
        <f t="shared" si="42"/>
        <v>13</v>
      </c>
      <c r="AY42" s="1019">
        <f t="shared" si="43"/>
        <v>127</v>
      </c>
      <c r="AZ42" s="1020">
        <f t="shared" si="44"/>
        <v>140</v>
      </c>
      <c r="BA42" s="1019">
        <f t="shared" si="21"/>
        <v>9</v>
      </c>
      <c r="BB42" s="1019">
        <f t="shared" si="22"/>
        <v>47</v>
      </c>
      <c r="BC42" s="1019">
        <f t="shared" si="23"/>
        <v>56</v>
      </c>
    </row>
    <row r="43" spans="1:55" ht="12.95" customHeight="1" x14ac:dyDescent="0.2">
      <c r="A43" s="1012" t="s">
        <v>25</v>
      </c>
      <c r="B43" s="964" t="s">
        <v>117</v>
      </c>
      <c r="C43" s="1013">
        <v>3</v>
      </c>
      <c r="D43" s="1014">
        <f t="shared" si="24"/>
        <v>3</v>
      </c>
      <c r="E43" s="964" t="s">
        <v>117</v>
      </c>
      <c r="F43" s="1013" t="s">
        <v>117</v>
      </c>
      <c r="G43" s="1014">
        <f t="shared" si="25"/>
        <v>0</v>
      </c>
      <c r="H43" s="986" t="s">
        <v>117</v>
      </c>
      <c r="I43" s="1013" t="s">
        <v>117</v>
      </c>
      <c r="J43" s="1014">
        <f t="shared" si="26"/>
        <v>0</v>
      </c>
      <c r="K43" s="964">
        <v>4</v>
      </c>
      <c r="L43" s="1013">
        <v>5</v>
      </c>
      <c r="M43" s="1014">
        <f t="shared" si="27"/>
        <v>9</v>
      </c>
      <c r="N43" s="964" t="s">
        <v>117</v>
      </c>
      <c r="O43" s="1013" t="s">
        <v>117</v>
      </c>
      <c r="P43" s="1014">
        <f t="shared" si="28"/>
        <v>0</v>
      </c>
      <c r="Q43" s="986" t="s">
        <v>117</v>
      </c>
      <c r="R43" s="1013" t="s">
        <v>117</v>
      </c>
      <c r="S43" s="1014">
        <f t="shared" si="29"/>
        <v>0</v>
      </c>
      <c r="T43" s="964">
        <v>4</v>
      </c>
      <c r="U43" s="1013">
        <v>8</v>
      </c>
      <c r="V43" s="1014">
        <f t="shared" si="30"/>
        <v>12</v>
      </c>
      <c r="W43" s="964" t="s">
        <v>117</v>
      </c>
      <c r="X43" s="1013" t="s">
        <v>117</v>
      </c>
      <c r="Y43" s="1014">
        <f t="shared" si="31"/>
        <v>0</v>
      </c>
      <c r="Z43" s="986" t="s">
        <v>117</v>
      </c>
      <c r="AA43" s="1013" t="s">
        <v>117</v>
      </c>
      <c r="AB43" s="1014">
        <f t="shared" si="32"/>
        <v>0</v>
      </c>
      <c r="AC43" s="1015">
        <v>4</v>
      </c>
      <c r="AD43" s="1016">
        <v>6</v>
      </c>
      <c r="AE43" s="1017">
        <f t="shared" si="33"/>
        <v>10</v>
      </c>
      <c r="AF43" s="1015" t="s">
        <v>117</v>
      </c>
      <c r="AG43" s="1016" t="s">
        <v>117</v>
      </c>
      <c r="AH43" s="1017">
        <f t="shared" si="34"/>
        <v>0</v>
      </c>
      <c r="AI43" s="1018" t="s">
        <v>117</v>
      </c>
      <c r="AJ43" s="1016" t="s">
        <v>117</v>
      </c>
      <c r="AK43" s="1017">
        <f t="shared" si="35"/>
        <v>0</v>
      </c>
      <c r="AL43" s="1015">
        <v>3</v>
      </c>
      <c r="AM43" s="1016">
        <v>7</v>
      </c>
      <c r="AN43" s="1017">
        <f t="shared" si="36"/>
        <v>10</v>
      </c>
      <c r="AO43" s="1015">
        <v>1</v>
      </c>
      <c r="AP43" s="1016" t="s">
        <v>117</v>
      </c>
      <c r="AQ43" s="1017">
        <f t="shared" si="37"/>
        <v>1</v>
      </c>
      <c r="AR43" s="1018">
        <v>1</v>
      </c>
      <c r="AS43" s="1016" t="s">
        <v>117</v>
      </c>
      <c r="AT43" s="1017">
        <f t="shared" si="38"/>
        <v>1</v>
      </c>
      <c r="AU43" s="1019">
        <f t="shared" si="39"/>
        <v>11</v>
      </c>
      <c r="AV43" s="1019">
        <f t="shared" si="40"/>
        <v>21</v>
      </c>
      <c r="AW43" s="1020">
        <f t="shared" si="41"/>
        <v>32</v>
      </c>
      <c r="AX43" s="1019">
        <f t="shared" si="42"/>
        <v>1</v>
      </c>
      <c r="AY43" s="1019">
        <f t="shared" si="43"/>
        <v>0</v>
      </c>
      <c r="AZ43" s="1020">
        <f t="shared" si="44"/>
        <v>1</v>
      </c>
      <c r="BA43" s="1019">
        <f t="shared" si="21"/>
        <v>1</v>
      </c>
      <c r="BB43" s="1019">
        <f t="shared" si="22"/>
        <v>0</v>
      </c>
      <c r="BC43" s="1019">
        <f t="shared" si="23"/>
        <v>1</v>
      </c>
    </row>
    <row r="44" spans="1:55" ht="12.95" customHeight="1" x14ac:dyDescent="0.2">
      <c r="A44" s="1012" t="s">
        <v>202</v>
      </c>
      <c r="B44" s="964">
        <v>1</v>
      </c>
      <c r="C44" s="1013" t="s">
        <v>117</v>
      </c>
      <c r="D44" s="1014">
        <f t="shared" si="24"/>
        <v>1</v>
      </c>
      <c r="E44" s="964" t="s">
        <v>117</v>
      </c>
      <c r="F44" s="1013" t="s">
        <v>117</v>
      </c>
      <c r="G44" s="1014">
        <f t="shared" si="25"/>
        <v>0</v>
      </c>
      <c r="H44" s="986" t="s">
        <v>117</v>
      </c>
      <c r="I44" s="1013" t="s">
        <v>117</v>
      </c>
      <c r="J44" s="1014">
        <f t="shared" si="26"/>
        <v>0</v>
      </c>
      <c r="K44" s="964">
        <v>1</v>
      </c>
      <c r="L44" s="1013" t="s">
        <v>117</v>
      </c>
      <c r="M44" s="1014">
        <f t="shared" si="27"/>
        <v>1</v>
      </c>
      <c r="N44" s="964" t="s">
        <v>117</v>
      </c>
      <c r="O44" s="1013" t="s">
        <v>117</v>
      </c>
      <c r="P44" s="1014">
        <f t="shared" si="28"/>
        <v>0</v>
      </c>
      <c r="Q44" s="986" t="s">
        <v>117</v>
      </c>
      <c r="R44" s="1013" t="s">
        <v>117</v>
      </c>
      <c r="S44" s="1014">
        <f t="shared" si="29"/>
        <v>0</v>
      </c>
      <c r="T44" s="964">
        <v>2</v>
      </c>
      <c r="U44" s="1013" t="s">
        <v>117</v>
      </c>
      <c r="V44" s="1014">
        <f t="shared" si="30"/>
        <v>2</v>
      </c>
      <c r="W44" s="964" t="s">
        <v>117</v>
      </c>
      <c r="X44" s="1013" t="s">
        <v>117</v>
      </c>
      <c r="Y44" s="1014">
        <f t="shared" si="31"/>
        <v>0</v>
      </c>
      <c r="Z44" s="986" t="s">
        <v>117</v>
      </c>
      <c r="AA44" s="1013" t="s">
        <v>117</v>
      </c>
      <c r="AB44" s="1014">
        <f t="shared" si="32"/>
        <v>0</v>
      </c>
      <c r="AC44" s="1015" t="s">
        <v>117</v>
      </c>
      <c r="AD44" s="1016" t="s">
        <v>117</v>
      </c>
      <c r="AE44" s="1017">
        <f t="shared" si="33"/>
        <v>0</v>
      </c>
      <c r="AF44" s="1015" t="s">
        <v>117</v>
      </c>
      <c r="AG44" s="1016" t="s">
        <v>117</v>
      </c>
      <c r="AH44" s="1017">
        <f t="shared" si="34"/>
        <v>0</v>
      </c>
      <c r="AI44" s="1018" t="s">
        <v>117</v>
      </c>
      <c r="AJ44" s="1016" t="s">
        <v>117</v>
      </c>
      <c r="AK44" s="1017">
        <f t="shared" si="35"/>
        <v>0</v>
      </c>
      <c r="AL44" s="1015" t="s">
        <v>117</v>
      </c>
      <c r="AM44" s="1016">
        <v>1</v>
      </c>
      <c r="AN44" s="1017">
        <f t="shared" si="36"/>
        <v>1</v>
      </c>
      <c r="AO44" s="1015" t="s">
        <v>117</v>
      </c>
      <c r="AP44" s="1016" t="s">
        <v>117</v>
      </c>
      <c r="AQ44" s="1017">
        <f t="shared" si="37"/>
        <v>0</v>
      </c>
      <c r="AR44" s="1018" t="s">
        <v>117</v>
      </c>
      <c r="AS44" s="1016" t="s">
        <v>117</v>
      </c>
      <c r="AT44" s="1017">
        <f t="shared" si="38"/>
        <v>0</v>
      </c>
      <c r="AU44" s="1019">
        <f t="shared" si="39"/>
        <v>2</v>
      </c>
      <c r="AV44" s="1019">
        <f t="shared" si="40"/>
        <v>1</v>
      </c>
      <c r="AW44" s="1020">
        <f t="shared" si="41"/>
        <v>3</v>
      </c>
      <c r="AX44" s="1019">
        <f t="shared" si="42"/>
        <v>0</v>
      </c>
      <c r="AY44" s="1019">
        <f t="shared" si="43"/>
        <v>0</v>
      </c>
      <c r="AZ44" s="1020">
        <f t="shared" si="44"/>
        <v>0</v>
      </c>
      <c r="BA44" s="1019">
        <f t="shared" si="21"/>
        <v>0</v>
      </c>
      <c r="BB44" s="1019">
        <f t="shared" si="22"/>
        <v>0</v>
      </c>
      <c r="BC44" s="1019">
        <f t="shared" si="23"/>
        <v>0</v>
      </c>
    </row>
    <row r="45" spans="1:55" ht="12.95" customHeight="1" x14ac:dyDescent="0.2">
      <c r="A45" s="1012" t="s">
        <v>26</v>
      </c>
      <c r="B45" s="964">
        <v>3</v>
      </c>
      <c r="C45" s="1013">
        <v>4</v>
      </c>
      <c r="D45" s="1014">
        <f t="shared" si="24"/>
        <v>7</v>
      </c>
      <c r="E45" s="964">
        <v>2</v>
      </c>
      <c r="F45" s="1013">
        <v>1</v>
      </c>
      <c r="G45" s="1014">
        <f t="shared" si="25"/>
        <v>3</v>
      </c>
      <c r="H45" s="986" t="s">
        <v>117</v>
      </c>
      <c r="I45" s="1013" t="s">
        <v>117</v>
      </c>
      <c r="J45" s="1014">
        <f t="shared" si="26"/>
        <v>0</v>
      </c>
      <c r="K45" s="964" t="s">
        <v>117</v>
      </c>
      <c r="L45" s="1013">
        <v>6</v>
      </c>
      <c r="M45" s="1014">
        <f t="shared" si="27"/>
        <v>6</v>
      </c>
      <c r="N45" s="964" t="s">
        <v>117</v>
      </c>
      <c r="O45" s="1013">
        <v>1</v>
      </c>
      <c r="P45" s="1014">
        <f t="shared" si="28"/>
        <v>1</v>
      </c>
      <c r="Q45" s="986" t="s">
        <v>117</v>
      </c>
      <c r="R45" s="1013" t="s">
        <v>117</v>
      </c>
      <c r="S45" s="1014">
        <f t="shared" si="29"/>
        <v>0</v>
      </c>
      <c r="T45" s="964">
        <v>3</v>
      </c>
      <c r="U45" s="1013">
        <v>10</v>
      </c>
      <c r="V45" s="1014">
        <f t="shared" si="30"/>
        <v>13</v>
      </c>
      <c r="W45" s="964">
        <v>2</v>
      </c>
      <c r="X45" s="1013">
        <v>2</v>
      </c>
      <c r="Y45" s="1014">
        <f t="shared" si="31"/>
        <v>4</v>
      </c>
      <c r="Z45" s="986" t="s">
        <v>117</v>
      </c>
      <c r="AA45" s="1013" t="s">
        <v>117</v>
      </c>
      <c r="AB45" s="1014">
        <f t="shared" si="32"/>
        <v>0</v>
      </c>
      <c r="AC45" s="1015">
        <v>5</v>
      </c>
      <c r="AD45" s="1016">
        <v>6</v>
      </c>
      <c r="AE45" s="1017">
        <f t="shared" si="33"/>
        <v>11</v>
      </c>
      <c r="AF45" s="1015" t="s">
        <v>117</v>
      </c>
      <c r="AG45" s="1016" t="s">
        <v>117</v>
      </c>
      <c r="AH45" s="1017">
        <f t="shared" si="34"/>
        <v>0</v>
      </c>
      <c r="AI45" s="1018" t="s">
        <v>117</v>
      </c>
      <c r="AJ45" s="1016" t="s">
        <v>117</v>
      </c>
      <c r="AK45" s="1017">
        <f t="shared" si="35"/>
        <v>0</v>
      </c>
      <c r="AL45" s="1015">
        <v>7</v>
      </c>
      <c r="AM45" s="1016">
        <v>11</v>
      </c>
      <c r="AN45" s="1017">
        <f t="shared" si="36"/>
        <v>18</v>
      </c>
      <c r="AO45" s="1015">
        <v>1</v>
      </c>
      <c r="AP45" s="1016">
        <v>1</v>
      </c>
      <c r="AQ45" s="1017">
        <f t="shared" si="37"/>
        <v>2</v>
      </c>
      <c r="AR45" s="1018" t="s">
        <v>117</v>
      </c>
      <c r="AS45" s="1016" t="s">
        <v>117</v>
      </c>
      <c r="AT45" s="1017">
        <f t="shared" si="38"/>
        <v>0</v>
      </c>
      <c r="AU45" s="1019">
        <f t="shared" si="39"/>
        <v>15</v>
      </c>
      <c r="AV45" s="1019">
        <f t="shared" si="40"/>
        <v>27</v>
      </c>
      <c r="AW45" s="1020">
        <f t="shared" si="41"/>
        <v>42</v>
      </c>
      <c r="AX45" s="1019">
        <f t="shared" si="42"/>
        <v>3</v>
      </c>
      <c r="AY45" s="1019">
        <f t="shared" si="43"/>
        <v>3</v>
      </c>
      <c r="AZ45" s="1020">
        <f t="shared" si="44"/>
        <v>6</v>
      </c>
      <c r="BA45" s="1019">
        <f t="shared" si="21"/>
        <v>0</v>
      </c>
      <c r="BB45" s="1019">
        <f t="shared" si="22"/>
        <v>0</v>
      </c>
      <c r="BC45" s="1019">
        <f t="shared" si="23"/>
        <v>0</v>
      </c>
    </row>
    <row r="46" spans="1:55" ht="12.95" customHeight="1" x14ac:dyDescent="0.2">
      <c r="A46" s="1012" t="s">
        <v>219</v>
      </c>
      <c r="B46" s="964" t="s">
        <v>117</v>
      </c>
      <c r="C46" s="1013" t="s">
        <v>117</v>
      </c>
      <c r="D46" s="1014">
        <f t="shared" si="24"/>
        <v>0</v>
      </c>
      <c r="E46" s="964" t="s">
        <v>117</v>
      </c>
      <c r="F46" s="1013" t="s">
        <v>117</v>
      </c>
      <c r="G46" s="1014">
        <f t="shared" si="25"/>
        <v>0</v>
      </c>
      <c r="H46" s="986" t="s">
        <v>117</v>
      </c>
      <c r="I46" s="1013" t="s">
        <v>117</v>
      </c>
      <c r="J46" s="1014">
        <f t="shared" si="26"/>
        <v>0</v>
      </c>
      <c r="K46" s="964" t="s">
        <v>117</v>
      </c>
      <c r="L46" s="1013" t="s">
        <v>117</v>
      </c>
      <c r="M46" s="1014">
        <f t="shared" si="27"/>
        <v>0</v>
      </c>
      <c r="N46" s="964" t="s">
        <v>117</v>
      </c>
      <c r="O46" s="1013">
        <v>2</v>
      </c>
      <c r="P46" s="1014">
        <f t="shared" si="28"/>
        <v>2</v>
      </c>
      <c r="Q46" s="986" t="s">
        <v>117</v>
      </c>
      <c r="R46" s="1013" t="s">
        <v>117</v>
      </c>
      <c r="S46" s="1014">
        <f t="shared" si="29"/>
        <v>0</v>
      </c>
      <c r="T46" s="964" t="s">
        <v>117</v>
      </c>
      <c r="U46" s="1013" t="s">
        <v>117</v>
      </c>
      <c r="V46" s="1014">
        <f t="shared" si="30"/>
        <v>0</v>
      </c>
      <c r="W46" s="964" t="s">
        <v>117</v>
      </c>
      <c r="X46" s="1013">
        <v>2</v>
      </c>
      <c r="Y46" s="1014">
        <f t="shared" si="31"/>
        <v>2</v>
      </c>
      <c r="Z46" s="986" t="s">
        <v>117</v>
      </c>
      <c r="AA46" s="1013" t="s">
        <v>117</v>
      </c>
      <c r="AB46" s="1014">
        <f t="shared" si="32"/>
        <v>0</v>
      </c>
      <c r="AC46" s="1015" t="s">
        <v>117</v>
      </c>
      <c r="AD46" s="1016" t="s">
        <v>117</v>
      </c>
      <c r="AE46" s="1017">
        <f t="shared" si="33"/>
        <v>0</v>
      </c>
      <c r="AF46" s="1015" t="s">
        <v>117</v>
      </c>
      <c r="AG46" s="1016" t="s">
        <v>117</v>
      </c>
      <c r="AH46" s="1017">
        <f t="shared" si="34"/>
        <v>0</v>
      </c>
      <c r="AI46" s="1018" t="s">
        <v>117</v>
      </c>
      <c r="AJ46" s="1016" t="s">
        <v>117</v>
      </c>
      <c r="AK46" s="1017">
        <f t="shared" si="35"/>
        <v>0</v>
      </c>
      <c r="AL46" s="1015" t="s">
        <v>117</v>
      </c>
      <c r="AM46" s="1016">
        <v>1</v>
      </c>
      <c r="AN46" s="1017">
        <f t="shared" si="36"/>
        <v>1</v>
      </c>
      <c r="AO46" s="1015" t="s">
        <v>117</v>
      </c>
      <c r="AP46" s="1016" t="s">
        <v>117</v>
      </c>
      <c r="AQ46" s="1017">
        <f t="shared" si="37"/>
        <v>0</v>
      </c>
      <c r="AR46" s="1018" t="s">
        <v>117</v>
      </c>
      <c r="AS46" s="1016" t="s">
        <v>117</v>
      </c>
      <c r="AT46" s="1017">
        <f t="shared" si="38"/>
        <v>0</v>
      </c>
      <c r="AU46" s="1019">
        <f t="shared" si="39"/>
        <v>0</v>
      </c>
      <c r="AV46" s="1019">
        <f t="shared" si="40"/>
        <v>1</v>
      </c>
      <c r="AW46" s="1020">
        <f t="shared" si="41"/>
        <v>1</v>
      </c>
      <c r="AX46" s="1019">
        <f t="shared" si="42"/>
        <v>0</v>
      </c>
      <c r="AY46" s="1019">
        <f t="shared" si="43"/>
        <v>2</v>
      </c>
      <c r="AZ46" s="1020">
        <f t="shared" si="44"/>
        <v>2</v>
      </c>
      <c r="BA46" s="1019">
        <f t="shared" si="21"/>
        <v>0</v>
      </c>
      <c r="BB46" s="1019">
        <f t="shared" si="22"/>
        <v>0</v>
      </c>
      <c r="BC46" s="1019">
        <f t="shared" si="23"/>
        <v>0</v>
      </c>
    </row>
    <row r="47" spans="1:55" ht="12.95" customHeight="1" x14ac:dyDescent="0.2">
      <c r="A47" s="1012" t="s">
        <v>27</v>
      </c>
      <c r="B47" s="964">
        <v>88</v>
      </c>
      <c r="C47" s="1013">
        <v>25</v>
      </c>
      <c r="D47" s="1014">
        <f t="shared" si="24"/>
        <v>113</v>
      </c>
      <c r="E47" s="964">
        <v>9</v>
      </c>
      <c r="F47" s="1013">
        <v>5</v>
      </c>
      <c r="G47" s="1014">
        <f t="shared" si="25"/>
        <v>14</v>
      </c>
      <c r="H47" s="986">
        <v>16</v>
      </c>
      <c r="I47" s="1013">
        <v>4</v>
      </c>
      <c r="J47" s="1014">
        <f t="shared" si="26"/>
        <v>20</v>
      </c>
      <c r="K47" s="964">
        <v>78</v>
      </c>
      <c r="L47" s="1013">
        <v>18</v>
      </c>
      <c r="M47" s="1014">
        <f t="shared" si="27"/>
        <v>96</v>
      </c>
      <c r="N47" s="964">
        <v>1</v>
      </c>
      <c r="O47" s="1013" t="s">
        <v>117</v>
      </c>
      <c r="P47" s="1014">
        <f t="shared" si="28"/>
        <v>1</v>
      </c>
      <c r="Q47" s="986">
        <v>2</v>
      </c>
      <c r="R47" s="1013" t="s">
        <v>117</v>
      </c>
      <c r="S47" s="1014">
        <f t="shared" si="29"/>
        <v>2</v>
      </c>
      <c r="T47" s="964">
        <v>166</v>
      </c>
      <c r="U47" s="1013">
        <v>43</v>
      </c>
      <c r="V47" s="1014">
        <f t="shared" si="30"/>
        <v>209</v>
      </c>
      <c r="W47" s="964">
        <v>10</v>
      </c>
      <c r="X47" s="1013">
        <v>5</v>
      </c>
      <c r="Y47" s="1014">
        <f t="shared" si="31"/>
        <v>15</v>
      </c>
      <c r="Z47" s="986">
        <v>18</v>
      </c>
      <c r="AA47" s="1013">
        <v>4</v>
      </c>
      <c r="AB47" s="1014">
        <f t="shared" si="32"/>
        <v>22</v>
      </c>
      <c r="AC47" s="1015">
        <v>129</v>
      </c>
      <c r="AD47" s="1016">
        <v>34</v>
      </c>
      <c r="AE47" s="1017">
        <f t="shared" si="33"/>
        <v>163</v>
      </c>
      <c r="AF47" s="1015">
        <v>4</v>
      </c>
      <c r="AG47" s="1016">
        <v>1</v>
      </c>
      <c r="AH47" s="1017">
        <f t="shared" si="34"/>
        <v>5</v>
      </c>
      <c r="AI47" s="1018">
        <v>2</v>
      </c>
      <c r="AJ47" s="1016">
        <v>1</v>
      </c>
      <c r="AK47" s="1017">
        <f t="shared" si="35"/>
        <v>3</v>
      </c>
      <c r="AL47" s="1015">
        <v>115</v>
      </c>
      <c r="AM47" s="1016">
        <v>45</v>
      </c>
      <c r="AN47" s="1017">
        <f t="shared" si="36"/>
        <v>160</v>
      </c>
      <c r="AO47" s="1015">
        <v>7</v>
      </c>
      <c r="AP47" s="1016">
        <v>2</v>
      </c>
      <c r="AQ47" s="1017">
        <f t="shared" si="37"/>
        <v>9</v>
      </c>
      <c r="AR47" s="1018">
        <v>5</v>
      </c>
      <c r="AS47" s="1016" t="s">
        <v>117</v>
      </c>
      <c r="AT47" s="1017">
        <f t="shared" si="38"/>
        <v>5</v>
      </c>
      <c r="AU47" s="1019">
        <f t="shared" si="39"/>
        <v>410</v>
      </c>
      <c r="AV47" s="1019">
        <f t="shared" si="40"/>
        <v>122</v>
      </c>
      <c r="AW47" s="1020">
        <f t="shared" si="41"/>
        <v>532</v>
      </c>
      <c r="AX47" s="1019">
        <f t="shared" si="42"/>
        <v>21</v>
      </c>
      <c r="AY47" s="1019">
        <f t="shared" si="43"/>
        <v>8</v>
      </c>
      <c r="AZ47" s="1020">
        <f t="shared" si="44"/>
        <v>29</v>
      </c>
      <c r="BA47" s="1019">
        <f t="shared" si="21"/>
        <v>25</v>
      </c>
      <c r="BB47" s="1019">
        <f t="shared" si="22"/>
        <v>5</v>
      </c>
      <c r="BC47" s="1019">
        <f t="shared" si="23"/>
        <v>30</v>
      </c>
    </row>
    <row r="48" spans="1:55" ht="12.95" customHeight="1" x14ac:dyDescent="0.2">
      <c r="A48" s="1012" t="s">
        <v>203</v>
      </c>
      <c r="B48" s="964">
        <v>1</v>
      </c>
      <c r="C48" s="1013">
        <v>1</v>
      </c>
      <c r="D48" s="1014">
        <f t="shared" si="24"/>
        <v>2</v>
      </c>
      <c r="E48" s="964" t="s">
        <v>117</v>
      </c>
      <c r="F48" s="1013" t="s">
        <v>117</v>
      </c>
      <c r="G48" s="1014">
        <f t="shared" si="25"/>
        <v>0</v>
      </c>
      <c r="H48" s="986" t="s">
        <v>117</v>
      </c>
      <c r="I48" s="1013" t="s">
        <v>117</v>
      </c>
      <c r="J48" s="1014">
        <f t="shared" si="26"/>
        <v>0</v>
      </c>
      <c r="K48" s="964" t="s">
        <v>117</v>
      </c>
      <c r="L48" s="1013">
        <v>1</v>
      </c>
      <c r="M48" s="1014">
        <f t="shared" si="27"/>
        <v>1</v>
      </c>
      <c r="N48" s="964" t="s">
        <v>117</v>
      </c>
      <c r="O48" s="1013" t="s">
        <v>117</v>
      </c>
      <c r="P48" s="1014">
        <f t="shared" si="28"/>
        <v>0</v>
      </c>
      <c r="Q48" s="986" t="s">
        <v>117</v>
      </c>
      <c r="R48" s="1013" t="s">
        <v>117</v>
      </c>
      <c r="S48" s="1014">
        <f t="shared" si="29"/>
        <v>0</v>
      </c>
      <c r="T48" s="964">
        <v>1</v>
      </c>
      <c r="U48" s="1013">
        <v>2</v>
      </c>
      <c r="V48" s="1014">
        <f t="shared" si="30"/>
        <v>3</v>
      </c>
      <c r="W48" s="964" t="s">
        <v>117</v>
      </c>
      <c r="X48" s="1013" t="s">
        <v>117</v>
      </c>
      <c r="Y48" s="1014">
        <f t="shared" si="31"/>
        <v>0</v>
      </c>
      <c r="Z48" s="986" t="s">
        <v>117</v>
      </c>
      <c r="AA48" s="1013" t="s">
        <v>117</v>
      </c>
      <c r="AB48" s="1014">
        <f t="shared" si="32"/>
        <v>0</v>
      </c>
      <c r="AC48" s="1015" t="s">
        <v>117</v>
      </c>
      <c r="AD48" s="1016" t="s">
        <v>117</v>
      </c>
      <c r="AE48" s="1017">
        <f t="shared" si="33"/>
        <v>0</v>
      </c>
      <c r="AF48" s="1015" t="s">
        <v>117</v>
      </c>
      <c r="AG48" s="1016" t="s">
        <v>117</v>
      </c>
      <c r="AH48" s="1017">
        <f t="shared" si="34"/>
        <v>0</v>
      </c>
      <c r="AI48" s="1018" t="s">
        <v>117</v>
      </c>
      <c r="AJ48" s="1016" t="s">
        <v>117</v>
      </c>
      <c r="AK48" s="1017">
        <f t="shared" si="35"/>
        <v>0</v>
      </c>
      <c r="AL48" s="1015">
        <v>1</v>
      </c>
      <c r="AM48" s="1016">
        <v>1</v>
      </c>
      <c r="AN48" s="1017">
        <f t="shared" si="36"/>
        <v>2</v>
      </c>
      <c r="AO48" s="1015" t="s">
        <v>117</v>
      </c>
      <c r="AP48" s="1016" t="s">
        <v>117</v>
      </c>
      <c r="AQ48" s="1017">
        <f t="shared" si="37"/>
        <v>0</v>
      </c>
      <c r="AR48" s="1018" t="s">
        <v>117</v>
      </c>
      <c r="AS48" s="1016" t="s">
        <v>117</v>
      </c>
      <c r="AT48" s="1017">
        <f t="shared" si="38"/>
        <v>0</v>
      </c>
      <c r="AU48" s="1019">
        <f t="shared" si="39"/>
        <v>2</v>
      </c>
      <c r="AV48" s="1019">
        <f t="shared" si="40"/>
        <v>3</v>
      </c>
      <c r="AW48" s="1020">
        <f t="shared" si="41"/>
        <v>5</v>
      </c>
      <c r="AX48" s="1019">
        <f t="shared" si="42"/>
        <v>0</v>
      </c>
      <c r="AY48" s="1019">
        <f t="shared" si="43"/>
        <v>0</v>
      </c>
      <c r="AZ48" s="1020">
        <f t="shared" si="44"/>
        <v>0</v>
      </c>
      <c r="BA48" s="1019">
        <f t="shared" si="21"/>
        <v>0</v>
      </c>
      <c r="BB48" s="1019">
        <f t="shared" si="22"/>
        <v>0</v>
      </c>
      <c r="BC48" s="1019">
        <f t="shared" si="23"/>
        <v>0</v>
      </c>
    </row>
    <row r="49" spans="1:55" ht="12.95" customHeight="1" x14ac:dyDescent="0.2">
      <c r="A49" s="1012" t="s">
        <v>28</v>
      </c>
      <c r="B49" s="964" t="s">
        <v>117</v>
      </c>
      <c r="C49" s="1013">
        <v>6</v>
      </c>
      <c r="D49" s="1014">
        <f t="shared" si="24"/>
        <v>6</v>
      </c>
      <c r="E49" s="964" t="s">
        <v>117</v>
      </c>
      <c r="F49" s="1013">
        <v>1</v>
      </c>
      <c r="G49" s="1014">
        <f t="shared" si="25"/>
        <v>1</v>
      </c>
      <c r="H49" s="986" t="s">
        <v>117</v>
      </c>
      <c r="I49" s="1013">
        <v>1</v>
      </c>
      <c r="J49" s="1014">
        <f t="shared" si="26"/>
        <v>1</v>
      </c>
      <c r="K49" s="964">
        <v>1</v>
      </c>
      <c r="L49" s="1013">
        <v>1</v>
      </c>
      <c r="M49" s="1014">
        <f t="shared" si="27"/>
        <v>2</v>
      </c>
      <c r="N49" s="964" t="s">
        <v>117</v>
      </c>
      <c r="O49" s="1013" t="s">
        <v>117</v>
      </c>
      <c r="P49" s="1014">
        <f t="shared" si="28"/>
        <v>0</v>
      </c>
      <c r="Q49" s="986" t="s">
        <v>117</v>
      </c>
      <c r="R49" s="1013">
        <v>1</v>
      </c>
      <c r="S49" s="1014">
        <f t="shared" si="29"/>
        <v>1</v>
      </c>
      <c r="T49" s="964">
        <v>1</v>
      </c>
      <c r="U49" s="1013">
        <v>7</v>
      </c>
      <c r="V49" s="1014">
        <f t="shared" si="30"/>
        <v>8</v>
      </c>
      <c r="W49" s="964" t="s">
        <v>117</v>
      </c>
      <c r="X49" s="1013">
        <v>1</v>
      </c>
      <c r="Y49" s="1014">
        <f t="shared" si="31"/>
        <v>1</v>
      </c>
      <c r="Z49" s="986" t="s">
        <v>117</v>
      </c>
      <c r="AA49" s="1013">
        <v>2</v>
      </c>
      <c r="AB49" s="1014">
        <f t="shared" si="32"/>
        <v>2</v>
      </c>
      <c r="AC49" s="1015" t="s">
        <v>117</v>
      </c>
      <c r="AD49" s="1016">
        <v>8</v>
      </c>
      <c r="AE49" s="1017">
        <f t="shared" si="33"/>
        <v>8</v>
      </c>
      <c r="AF49" s="1015" t="s">
        <v>117</v>
      </c>
      <c r="AG49" s="1016">
        <v>1</v>
      </c>
      <c r="AH49" s="1017">
        <f t="shared" si="34"/>
        <v>1</v>
      </c>
      <c r="AI49" s="1018" t="s">
        <v>117</v>
      </c>
      <c r="AJ49" s="1016" t="s">
        <v>117</v>
      </c>
      <c r="AK49" s="1017">
        <f t="shared" si="35"/>
        <v>0</v>
      </c>
      <c r="AL49" s="1015">
        <v>1</v>
      </c>
      <c r="AM49" s="1016">
        <v>9</v>
      </c>
      <c r="AN49" s="1017">
        <f t="shared" si="36"/>
        <v>10</v>
      </c>
      <c r="AO49" s="1015" t="s">
        <v>117</v>
      </c>
      <c r="AP49" s="1016" t="s">
        <v>117</v>
      </c>
      <c r="AQ49" s="1017">
        <f t="shared" si="37"/>
        <v>0</v>
      </c>
      <c r="AR49" s="1018" t="s">
        <v>117</v>
      </c>
      <c r="AS49" s="1016" t="s">
        <v>117</v>
      </c>
      <c r="AT49" s="1017">
        <f t="shared" si="38"/>
        <v>0</v>
      </c>
      <c r="AU49" s="1019">
        <f t="shared" si="39"/>
        <v>2</v>
      </c>
      <c r="AV49" s="1019">
        <f t="shared" si="40"/>
        <v>24</v>
      </c>
      <c r="AW49" s="1020">
        <f t="shared" si="41"/>
        <v>26</v>
      </c>
      <c r="AX49" s="1019">
        <f t="shared" si="42"/>
        <v>0</v>
      </c>
      <c r="AY49" s="1019">
        <f t="shared" si="43"/>
        <v>2</v>
      </c>
      <c r="AZ49" s="1020">
        <f t="shared" si="44"/>
        <v>2</v>
      </c>
      <c r="BA49" s="1019">
        <f t="shared" si="21"/>
        <v>0</v>
      </c>
      <c r="BB49" s="1019">
        <f t="shared" si="22"/>
        <v>2</v>
      </c>
      <c r="BC49" s="1019">
        <f t="shared" si="23"/>
        <v>2</v>
      </c>
    </row>
    <row r="50" spans="1:55" ht="12.95" customHeight="1" x14ac:dyDescent="0.2">
      <c r="A50" s="1012" t="s">
        <v>228</v>
      </c>
      <c r="B50" s="964" t="s">
        <v>117</v>
      </c>
      <c r="C50" s="1013">
        <v>1</v>
      </c>
      <c r="D50" s="1014">
        <f t="shared" si="24"/>
        <v>1</v>
      </c>
      <c r="E50" s="964" t="s">
        <v>117</v>
      </c>
      <c r="F50" s="1013" t="s">
        <v>117</v>
      </c>
      <c r="G50" s="1014">
        <f t="shared" si="25"/>
        <v>0</v>
      </c>
      <c r="H50" s="986" t="s">
        <v>117</v>
      </c>
      <c r="I50" s="1013" t="s">
        <v>117</v>
      </c>
      <c r="J50" s="1014">
        <f t="shared" si="26"/>
        <v>0</v>
      </c>
      <c r="K50" s="964" t="s">
        <v>117</v>
      </c>
      <c r="L50" s="1013" t="s">
        <v>117</v>
      </c>
      <c r="M50" s="1014">
        <f t="shared" si="27"/>
        <v>0</v>
      </c>
      <c r="N50" s="964" t="s">
        <v>117</v>
      </c>
      <c r="O50" s="1013" t="s">
        <v>117</v>
      </c>
      <c r="P50" s="1014">
        <f t="shared" si="28"/>
        <v>0</v>
      </c>
      <c r="Q50" s="986" t="s">
        <v>117</v>
      </c>
      <c r="R50" s="1013" t="s">
        <v>117</v>
      </c>
      <c r="S50" s="1014">
        <f t="shared" si="29"/>
        <v>0</v>
      </c>
      <c r="T50" s="964" t="s">
        <v>117</v>
      </c>
      <c r="U50" s="1013">
        <v>1</v>
      </c>
      <c r="V50" s="1014">
        <f t="shared" si="30"/>
        <v>1</v>
      </c>
      <c r="W50" s="964" t="s">
        <v>117</v>
      </c>
      <c r="X50" s="1013" t="s">
        <v>117</v>
      </c>
      <c r="Y50" s="1014">
        <f t="shared" si="31"/>
        <v>0</v>
      </c>
      <c r="Z50" s="986" t="s">
        <v>117</v>
      </c>
      <c r="AA50" s="1013" t="s">
        <v>117</v>
      </c>
      <c r="AB50" s="1014">
        <f t="shared" si="32"/>
        <v>0</v>
      </c>
      <c r="AC50" s="1015" t="s">
        <v>117</v>
      </c>
      <c r="AD50" s="1016" t="s">
        <v>117</v>
      </c>
      <c r="AE50" s="1017">
        <f t="shared" si="33"/>
        <v>0</v>
      </c>
      <c r="AF50" s="1015" t="s">
        <v>117</v>
      </c>
      <c r="AG50" s="1016" t="s">
        <v>117</v>
      </c>
      <c r="AH50" s="1017">
        <f t="shared" si="34"/>
        <v>0</v>
      </c>
      <c r="AI50" s="1018" t="s">
        <v>117</v>
      </c>
      <c r="AJ50" s="1016" t="s">
        <v>117</v>
      </c>
      <c r="AK50" s="1017">
        <f t="shared" si="35"/>
        <v>0</v>
      </c>
      <c r="AL50" s="1015" t="s">
        <v>117</v>
      </c>
      <c r="AM50" s="1016" t="s">
        <v>117</v>
      </c>
      <c r="AN50" s="1017">
        <f t="shared" si="36"/>
        <v>0</v>
      </c>
      <c r="AO50" s="1015" t="s">
        <v>117</v>
      </c>
      <c r="AP50" s="1016" t="s">
        <v>117</v>
      </c>
      <c r="AQ50" s="1017">
        <f t="shared" si="37"/>
        <v>0</v>
      </c>
      <c r="AR50" s="1018" t="s">
        <v>117</v>
      </c>
      <c r="AS50" s="1016" t="s">
        <v>117</v>
      </c>
      <c r="AT50" s="1017">
        <f t="shared" si="38"/>
        <v>0</v>
      </c>
      <c r="AU50" s="1019">
        <f t="shared" si="39"/>
        <v>0</v>
      </c>
      <c r="AV50" s="1019">
        <f t="shared" si="40"/>
        <v>1</v>
      </c>
      <c r="AW50" s="1020">
        <f t="shared" si="41"/>
        <v>1</v>
      </c>
      <c r="AX50" s="1019">
        <f t="shared" si="42"/>
        <v>0</v>
      </c>
      <c r="AY50" s="1019">
        <f t="shared" si="43"/>
        <v>0</v>
      </c>
      <c r="AZ50" s="1020">
        <f t="shared" si="44"/>
        <v>0</v>
      </c>
      <c r="BA50" s="1019">
        <f t="shared" si="21"/>
        <v>0</v>
      </c>
      <c r="BB50" s="1019">
        <f t="shared" si="22"/>
        <v>0</v>
      </c>
      <c r="BC50" s="1019">
        <f t="shared" si="23"/>
        <v>0</v>
      </c>
    </row>
    <row r="51" spans="1:55" ht="12.95" customHeight="1" x14ac:dyDescent="0.2">
      <c r="A51" s="1012" t="s">
        <v>29</v>
      </c>
      <c r="B51" s="964">
        <v>6</v>
      </c>
      <c r="C51" s="1013">
        <v>14</v>
      </c>
      <c r="D51" s="1014">
        <f t="shared" si="24"/>
        <v>20</v>
      </c>
      <c r="E51" s="964" t="s">
        <v>117</v>
      </c>
      <c r="F51" s="1013">
        <v>3</v>
      </c>
      <c r="G51" s="1014">
        <f t="shared" si="25"/>
        <v>3</v>
      </c>
      <c r="H51" s="986" t="s">
        <v>117</v>
      </c>
      <c r="I51" s="1013">
        <v>1</v>
      </c>
      <c r="J51" s="1014">
        <f t="shared" si="26"/>
        <v>1</v>
      </c>
      <c r="K51" s="964">
        <v>4</v>
      </c>
      <c r="L51" s="1013">
        <v>16</v>
      </c>
      <c r="M51" s="1014">
        <f t="shared" si="27"/>
        <v>20</v>
      </c>
      <c r="N51" s="964" t="s">
        <v>117</v>
      </c>
      <c r="O51" s="1013">
        <v>1</v>
      </c>
      <c r="P51" s="1014">
        <f t="shared" si="28"/>
        <v>1</v>
      </c>
      <c r="Q51" s="986" t="s">
        <v>117</v>
      </c>
      <c r="R51" s="1013" t="s">
        <v>117</v>
      </c>
      <c r="S51" s="1014">
        <f t="shared" si="29"/>
        <v>0</v>
      </c>
      <c r="T51" s="964">
        <v>10</v>
      </c>
      <c r="U51" s="1013">
        <v>30</v>
      </c>
      <c r="V51" s="1014">
        <f t="shared" si="30"/>
        <v>40</v>
      </c>
      <c r="W51" s="964" t="s">
        <v>117</v>
      </c>
      <c r="X51" s="1013">
        <v>4</v>
      </c>
      <c r="Y51" s="1014">
        <f t="shared" si="31"/>
        <v>4</v>
      </c>
      <c r="Z51" s="986" t="s">
        <v>117</v>
      </c>
      <c r="AA51" s="1013">
        <v>1</v>
      </c>
      <c r="AB51" s="1014">
        <f t="shared" si="32"/>
        <v>1</v>
      </c>
      <c r="AC51" s="1015">
        <v>7</v>
      </c>
      <c r="AD51" s="1016">
        <v>23</v>
      </c>
      <c r="AE51" s="1017">
        <f t="shared" si="33"/>
        <v>30</v>
      </c>
      <c r="AF51" s="1015">
        <v>1</v>
      </c>
      <c r="AG51" s="1016">
        <v>1</v>
      </c>
      <c r="AH51" s="1017">
        <f t="shared" si="34"/>
        <v>2</v>
      </c>
      <c r="AI51" s="1018" t="s">
        <v>117</v>
      </c>
      <c r="AJ51" s="1016">
        <v>1</v>
      </c>
      <c r="AK51" s="1017">
        <f t="shared" si="35"/>
        <v>1</v>
      </c>
      <c r="AL51" s="1015">
        <v>6</v>
      </c>
      <c r="AM51" s="1016">
        <v>34</v>
      </c>
      <c r="AN51" s="1017">
        <f t="shared" si="36"/>
        <v>40</v>
      </c>
      <c r="AO51" s="1015">
        <v>1</v>
      </c>
      <c r="AP51" s="1016" t="s">
        <v>117</v>
      </c>
      <c r="AQ51" s="1017">
        <f t="shared" si="37"/>
        <v>1</v>
      </c>
      <c r="AR51" s="1018" t="s">
        <v>117</v>
      </c>
      <c r="AS51" s="1016" t="s">
        <v>117</v>
      </c>
      <c r="AT51" s="1017">
        <f t="shared" si="38"/>
        <v>0</v>
      </c>
      <c r="AU51" s="1019">
        <f t="shared" si="39"/>
        <v>23</v>
      </c>
      <c r="AV51" s="1019">
        <f t="shared" si="40"/>
        <v>87</v>
      </c>
      <c r="AW51" s="1020">
        <f t="shared" si="41"/>
        <v>110</v>
      </c>
      <c r="AX51" s="1019">
        <f t="shared" si="42"/>
        <v>2</v>
      </c>
      <c r="AY51" s="1019">
        <f t="shared" si="43"/>
        <v>5</v>
      </c>
      <c r="AZ51" s="1020">
        <f t="shared" si="44"/>
        <v>7</v>
      </c>
      <c r="BA51" s="1019">
        <f t="shared" si="21"/>
        <v>0</v>
      </c>
      <c r="BB51" s="1019">
        <f t="shared" si="22"/>
        <v>2</v>
      </c>
      <c r="BC51" s="1019">
        <f t="shared" si="23"/>
        <v>2</v>
      </c>
    </row>
    <row r="52" spans="1:55" ht="12.95" customHeight="1" x14ac:dyDescent="0.2">
      <c r="A52" s="1012" t="s">
        <v>30</v>
      </c>
      <c r="B52" s="964">
        <v>64</v>
      </c>
      <c r="C52" s="1013">
        <v>106</v>
      </c>
      <c r="D52" s="1014">
        <f t="shared" si="24"/>
        <v>170</v>
      </c>
      <c r="E52" s="964">
        <v>3</v>
      </c>
      <c r="F52" s="1013">
        <v>10</v>
      </c>
      <c r="G52" s="1014">
        <f t="shared" si="25"/>
        <v>13</v>
      </c>
      <c r="H52" s="986">
        <v>5</v>
      </c>
      <c r="I52" s="1013">
        <v>9</v>
      </c>
      <c r="J52" s="1014">
        <f t="shared" si="26"/>
        <v>14</v>
      </c>
      <c r="K52" s="964">
        <v>53</v>
      </c>
      <c r="L52" s="1013">
        <v>95</v>
      </c>
      <c r="M52" s="1014">
        <f t="shared" si="27"/>
        <v>148</v>
      </c>
      <c r="N52" s="964">
        <v>2</v>
      </c>
      <c r="O52" s="1013">
        <v>6</v>
      </c>
      <c r="P52" s="1014">
        <f t="shared" si="28"/>
        <v>8</v>
      </c>
      <c r="Q52" s="986" t="s">
        <v>117</v>
      </c>
      <c r="R52" s="1013" t="s">
        <v>117</v>
      </c>
      <c r="S52" s="1014">
        <f t="shared" si="29"/>
        <v>0</v>
      </c>
      <c r="T52" s="964">
        <v>117</v>
      </c>
      <c r="U52" s="1013">
        <v>201</v>
      </c>
      <c r="V52" s="1014">
        <f t="shared" si="30"/>
        <v>318</v>
      </c>
      <c r="W52" s="964">
        <v>5</v>
      </c>
      <c r="X52" s="1013">
        <v>16</v>
      </c>
      <c r="Y52" s="1014">
        <f t="shared" si="31"/>
        <v>21</v>
      </c>
      <c r="Z52" s="986">
        <v>5</v>
      </c>
      <c r="AA52" s="1013">
        <v>9</v>
      </c>
      <c r="AB52" s="1014">
        <f t="shared" si="32"/>
        <v>14</v>
      </c>
      <c r="AC52" s="1015">
        <v>117</v>
      </c>
      <c r="AD52" s="1016">
        <v>349</v>
      </c>
      <c r="AE52" s="1017">
        <f t="shared" si="33"/>
        <v>466</v>
      </c>
      <c r="AF52" s="1015">
        <v>8</v>
      </c>
      <c r="AG52" s="1016">
        <v>30</v>
      </c>
      <c r="AH52" s="1017">
        <f t="shared" si="34"/>
        <v>38</v>
      </c>
      <c r="AI52" s="1018">
        <v>7</v>
      </c>
      <c r="AJ52" s="1016">
        <v>15</v>
      </c>
      <c r="AK52" s="1017">
        <f t="shared" si="35"/>
        <v>22</v>
      </c>
      <c r="AL52" s="1015">
        <v>133</v>
      </c>
      <c r="AM52" s="1016">
        <v>462</v>
      </c>
      <c r="AN52" s="1017">
        <f t="shared" si="36"/>
        <v>595</v>
      </c>
      <c r="AO52" s="1015">
        <v>18</v>
      </c>
      <c r="AP52" s="1016">
        <v>92</v>
      </c>
      <c r="AQ52" s="1017">
        <f t="shared" si="37"/>
        <v>110</v>
      </c>
      <c r="AR52" s="1018">
        <v>6</v>
      </c>
      <c r="AS52" s="1016">
        <v>23</v>
      </c>
      <c r="AT52" s="1017">
        <f t="shared" si="38"/>
        <v>29</v>
      </c>
      <c r="AU52" s="1019">
        <f t="shared" si="39"/>
        <v>367</v>
      </c>
      <c r="AV52" s="1019">
        <f t="shared" si="40"/>
        <v>1012</v>
      </c>
      <c r="AW52" s="1020">
        <f t="shared" si="41"/>
        <v>1379</v>
      </c>
      <c r="AX52" s="1019">
        <f t="shared" si="42"/>
        <v>31</v>
      </c>
      <c r="AY52" s="1019">
        <f t="shared" si="43"/>
        <v>138</v>
      </c>
      <c r="AZ52" s="1020">
        <f t="shared" si="44"/>
        <v>169</v>
      </c>
      <c r="BA52" s="1019">
        <f t="shared" si="21"/>
        <v>18</v>
      </c>
      <c r="BB52" s="1019">
        <f t="shared" si="22"/>
        <v>47</v>
      </c>
      <c r="BC52" s="1019">
        <f t="shared" si="23"/>
        <v>65</v>
      </c>
    </row>
    <row r="53" spans="1:55" ht="12.95" customHeight="1" x14ac:dyDescent="0.2">
      <c r="A53" s="1012" t="s">
        <v>31</v>
      </c>
      <c r="B53" s="964">
        <v>1</v>
      </c>
      <c r="C53" s="1013" t="s">
        <v>117</v>
      </c>
      <c r="D53" s="1014">
        <f t="shared" si="24"/>
        <v>1</v>
      </c>
      <c r="E53" s="964" t="s">
        <v>117</v>
      </c>
      <c r="F53" s="1013" t="s">
        <v>117</v>
      </c>
      <c r="G53" s="1014">
        <f t="shared" si="25"/>
        <v>0</v>
      </c>
      <c r="H53" s="986" t="s">
        <v>117</v>
      </c>
      <c r="I53" s="1013" t="s">
        <v>117</v>
      </c>
      <c r="J53" s="1014">
        <f t="shared" si="26"/>
        <v>0</v>
      </c>
      <c r="K53" s="964" t="s">
        <v>117</v>
      </c>
      <c r="L53" s="1013">
        <v>1</v>
      </c>
      <c r="M53" s="1014">
        <f t="shared" si="27"/>
        <v>1</v>
      </c>
      <c r="N53" s="964" t="s">
        <v>117</v>
      </c>
      <c r="O53" s="1013" t="s">
        <v>117</v>
      </c>
      <c r="P53" s="1014">
        <f t="shared" si="28"/>
        <v>0</v>
      </c>
      <c r="Q53" s="986" t="s">
        <v>117</v>
      </c>
      <c r="R53" s="1013" t="s">
        <v>117</v>
      </c>
      <c r="S53" s="1014">
        <f t="shared" si="29"/>
        <v>0</v>
      </c>
      <c r="T53" s="964">
        <v>1</v>
      </c>
      <c r="U53" s="1013">
        <v>1</v>
      </c>
      <c r="V53" s="1014">
        <f t="shared" si="30"/>
        <v>2</v>
      </c>
      <c r="W53" s="964" t="s">
        <v>117</v>
      </c>
      <c r="X53" s="1013" t="s">
        <v>117</v>
      </c>
      <c r="Y53" s="1014">
        <f t="shared" si="31"/>
        <v>0</v>
      </c>
      <c r="Z53" s="986" t="s">
        <v>117</v>
      </c>
      <c r="AA53" s="1013" t="s">
        <v>117</v>
      </c>
      <c r="AB53" s="1014">
        <f t="shared" si="32"/>
        <v>0</v>
      </c>
      <c r="AC53" s="1015" t="s">
        <v>117</v>
      </c>
      <c r="AD53" s="1016" t="s">
        <v>117</v>
      </c>
      <c r="AE53" s="1017">
        <f t="shared" si="33"/>
        <v>0</v>
      </c>
      <c r="AF53" s="1015" t="s">
        <v>117</v>
      </c>
      <c r="AG53" s="1016" t="s">
        <v>117</v>
      </c>
      <c r="AH53" s="1017">
        <f t="shared" si="34"/>
        <v>0</v>
      </c>
      <c r="AI53" s="1018" t="s">
        <v>117</v>
      </c>
      <c r="AJ53" s="1016" t="s">
        <v>117</v>
      </c>
      <c r="AK53" s="1017">
        <f t="shared" si="35"/>
        <v>0</v>
      </c>
      <c r="AL53" s="1015">
        <v>2</v>
      </c>
      <c r="AM53" s="1016">
        <v>1</v>
      </c>
      <c r="AN53" s="1017">
        <f t="shared" si="36"/>
        <v>3</v>
      </c>
      <c r="AO53" s="1015" t="s">
        <v>117</v>
      </c>
      <c r="AP53" s="1016" t="s">
        <v>117</v>
      </c>
      <c r="AQ53" s="1017">
        <f t="shared" si="37"/>
        <v>0</v>
      </c>
      <c r="AR53" s="1018" t="s">
        <v>117</v>
      </c>
      <c r="AS53" s="1016" t="s">
        <v>117</v>
      </c>
      <c r="AT53" s="1017">
        <f t="shared" si="38"/>
        <v>0</v>
      </c>
      <c r="AU53" s="1019">
        <f t="shared" si="39"/>
        <v>3</v>
      </c>
      <c r="AV53" s="1019">
        <f t="shared" si="40"/>
        <v>2</v>
      </c>
      <c r="AW53" s="1020">
        <f t="shared" si="41"/>
        <v>5</v>
      </c>
      <c r="AX53" s="1019">
        <f t="shared" si="42"/>
        <v>0</v>
      </c>
      <c r="AY53" s="1019">
        <f t="shared" si="43"/>
        <v>0</v>
      </c>
      <c r="AZ53" s="1020">
        <f t="shared" si="44"/>
        <v>0</v>
      </c>
      <c r="BA53" s="1019">
        <f t="shared" si="21"/>
        <v>0</v>
      </c>
      <c r="BB53" s="1019">
        <f t="shared" si="22"/>
        <v>0</v>
      </c>
      <c r="BC53" s="1019">
        <f t="shared" si="23"/>
        <v>0</v>
      </c>
    </row>
    <row r="54" spans="1:55" ht="12.95" customHeight="1" x14ac:dyDescent="0.2">
      <c r="A54" s="1012" t="s">
        <v>32</v>
      </c>
      <c r="B54" s="964" t="s">
        <v>117</v>
      </c>
      <c r="C54" s="1013">
        <v>3</v>
      </c>
      <c r="D54" s="1014">
        <f t="shared" si="24"/>
        <v>3</v>
      </c>
      <c r="E54" s="964" t="s">
        <v>117</v>
      </c>
      <c r="F54" s="1013">
        <v>1</v>
      </c>
      <c r="G54" s="1014">
        <f t="shared" si="25"/>
        <v>1</v>
      </c>
      <c r="H54" s="986" t="s">
        <v>117</v>
      </c>
      <c r="I54" s="1013" t="s">
        <v>117</v>
      </c>
      <c r="J54" s="1014">
        <f t="shared" si="26"/>
        <v>0</v>
      </c>
      <c r="K54" s="964" t="s">
        <v>117</v>
      </c>
      <c r="L54" s="1013">
        <v>5</v>
      </c>
      <c r="M54" s="1014">
        <f t="shared" si="27"/>
        <v>5</v>
      </c>
      <c r="N54" s="964" t="s">
        <v>117</v>
      </c>
      <c r="O54" s="1013" t="s">
        <v>117</v>
      </c>
      <c r="P54" s="1014">
        <f t="shared" si="28"/>
        <v>0</v>
      </c>
      <c r="Q54" s="986" t="s">
        <v>117</v>
      </c>
      <c r="R54" s="1013" t="s">
        <v>117</v>
      </c>
      <c r="S54" s="1014">
        <f t="shared" si="29"/>
        <v>0</v>
      </c>
      <c r="T54" s="964" t="s">
        <v>117</v>
      </c>
      <c r="U54" s="1013">
        <v>8</v>
      </c>
      <c r="V54" s="1014">
        <f t="shared" si="30"/>
        <v>8</v>
      </c>
      <c r="W54" s="964" t="s">
        <v>117</v>
      </c>
      <c r="X54" s="1013">
        <v>1</v>
      </c>
      <c r="Y54" s="1014">
        <f t="shared" si="31"/>
        <v>1</v>
      </c>
      <c r="Z54" s="986" t="s">
        <v>117</v>
      </c>
      <c r="AA54" s="1013" t="s">
        <v>117</v>
      </c>
      <c r="AB54" s="1014">
        <f t="shared" si="32"/>
        <v>0</v>
      </c>
      <c r="AC54" s="1015">
        <v>2</v>
      </c>
      <c r="AD54" s="1016">
        <v>6</v>
      </c>
      <c r="AE54" s="1017">
        <f t="shared" si="33"/>
        <v>8</v>
      </c>
      <c r="AF54" s="1015" t="s">
        <v>117</v>
      </c>
      <c r="AG54" s="1016" t="s">
        <v>117</v>
      </c>
      <c r="AH54" s="1017">
        <f t="shared" si="34"/>
        <v>0</v>
      </c>
      <c r="AI54" s="1018" t="s">
        <v>117</v>
      </c>
      <c r="AJ54" s="1016" t="s">
        <v>117</v>
      </c>
      <c r="AK54" s="1017">
        <f t="shared" si="35"/>
        <v>0</v>
      </c>
      <c r="AL54" s="1015">
        <v>1</v>
      </c>
      <c r="AM54" s="1016">
        <v>6</v>
      </c>
      <c r="AN54" s="1017">
        <f t="shared" si="36"/>
        <v>7</v>
      </c>
      <c r="AO54" s="1015" t="s">
        <v>117</v>
      </c>
      <c r="AP54" s="1016" t="s">
        <v>117</v>
      </c>
      <c r="AQ54" s="1017">
        <f t="shared" si="37"/>
        <v>0</v>
      </c>
      <c r="AR54" s="1018" t="s">
        <v>117</v>
      </c>
      <c r="AS54" s="1016" t="s">
        <v>117</v>
      </c>
      <c r="AT54" s="1017">
        <f t="shared" si="38"/>
        <v>0</v>
      </c>
      <c r="AU54" s="1019">
        <f t="shared" si="39"/>
        <v>3</v>
      </c>
      <c r="AV54" s="1019">
        <f t="shared" si="40"/>
        <v>20</v>
      </c>
      <c r="AW54" s="1020">
        <f t="shared" si="41"/>
        <v>23</v>
      </c>
      <c r="AX54" s="1019">
        <f t="shared" si="42"/>
        <v>0</v>
      </c>
      <c r="AY54" s="1019">
        <f t="shared" si="43"/>
        <v>1</v>
      </c>
      <c r="AZ54" s="1020">
        <f t="shared" si="44"/>
        <v>1</v>
      </c>
      <c r="BA54" s="1019">
        <f t="shared" si="21"/>
        <v>0</v>
      </c>
      <c r="BB54" s="1019">
        <f t="shared" si="22"/>
        <v>0</v>
      </c>
      <c r="BC54" s="1019">
        <f t="shared" si="23"/>
        <v>0</v>
      </c>
    </row>
    <row r="55" spans="1:55" ht="12.95" customHeight="1" x14ac:dyDescent="0.2">
      <c r="A55" s="1012" t="s">
        <v>33</v>
      </c>
      <c r="B55" s="964">
        <v>1</v>
      </c>
      <c r="C55" s="1013">
        <v>13</v>
      </c>
      <c r="D55" s="1014">
        <f t="shared" si="24"/>
        <v>14</v>
      </c>
      <c r="E55" s="964">
        <v>1</v>
      </c>
      <c r="F55" s="1013">
        <v>1</v>
      </c>
      <c r="G55" s="1014">
        <f t="shared" si="25"/>
        <v>2</v>
      </c>
      <c r="H55" s="986" t="s">
        <v>117</v>
      </c>
      <c r="I55" s="1013">
        <v>1</v>
      </c>
      <c r="J55" s="1014">
        <f t="shared" si="26"/>
        <v>1</v>
      </c>
      <c r="K55" s="964" t="s">
        <v>117</v>
      </c>
      <c r="L55" s="1013">
        <v>5</v>
      </c>
      <c r="M55" s="1014">
        <f t="shared" si="27"/>
        <v>5</v>
      </c>
      <c r="N55" s="964" t="s">
        <v>117</v>
      </c>
      <c r="O55" s="1013" t="s">
        <v>117</v>
      </c>
      <c r="P55" s="1014">
        <f t="shared" si="28"/>
        <v>0</v>
      </c>
      <c r="Q55" s="986" t="s">
        <v>117</v>
      </c>
      <c r="R55" s="1013" t="s">
        <v>117</v>
      </c>
      <c r="S55" s="1014">
        <f t="shared" si="29"/>
        <v>0</v>
      </c>
      <c r="T55" s="964">
        <v>1</v>
      </c>
      <c r="U55" s="1013">
        <v>18</v>
      </c>
      <c r="V55" s="1014">
        <f t="shared" si="30"/>
        <v>19</v>
      </c>
      <c r="W55" s="964">
        <v>1</v>
      </c>
      <c r="X55" s="1013">
        <v>1</v>
      </c>
      <c r="Y55" s="1014">
        <f t="shared" si="31"/>
        <v>2</v>
      </c>
      <c r="Z55" s="986" t="s">
        <v>117</v>
      </c>
      <c r="AA55" s="1013">
        <v>1</v>
      </c>
      <c r="AB55" s="1014">
        <f t="shared" si="32"/>
        <v>1</v>
      </c>
      <c r="AC55" s="1015">
        <v>3</v>
      </c>
      <c r="AD55" s="1016">
        <v>10</v>
      </c>
      <c r="AE55" s="1017">
        <f t="shared" si="33"/>
        <v>13</v>
      </c>
      <c r="AF55" s="1015" t="s">
        <v>117</v>
      </c>
      <c r="AG55" s="1016" t="s">
        <v>117</v>
      </c>
      <c r="AH55" s="1017">
        <f t="shared" si="34"/>
        <v>0</v>
      </c>
      <c r="AI55" s="1018" t="s">
        <v>117</v>
      </c>
      <c r="AJ55" s="1016" t="s">
        <v>117</v>
      </c>
      <c r="AK55" s="1017">
        <f t="shared" si="35"/>
        <v>0</v>
      </c>
      <c r="AL55" s="1015">
        <v>1</v>
      </c>
      <c r="AM55" s="1016">
        <v>8</v>
      </c>
      <c r="AN55" s="1017">
        <f t="shared" si="36"/>
        <v>9</v>
      </c>
      <c r="AO55" s="1015" t="s">
        <v>117</v>
      </c>
      <c r="AP55" s="1016">
        <v>1</v>
      </c>
      <c r="AQ55" s="1017">
        <f t="shared" si="37"/>
        <v>1</v>
      </c>
      <c r="AR55" s="1018" t="s">
        <v>117</v>
      </c>
      <c r="AS55" s="1016" t="s">
        <v>117</v>
      </c>
      <c r="AT55" s="1017">
        <f t="shared" si="38"/>
        <v>0</v>
      </c>
      <c r="AU55" s="1019">
        <f t="shared" si="39"/>
        <v>5</v>
      </c>
      <c r="AV55" s="1019">
        <f t="shared" si="40"/>
        <v>36</v>
      </c>
      <c r="AW55" s="1020">
        <f t="shared" si="41"/>
        <v>41</v>
      </c>
      <c r="AX55" s="1019">
        <f t="shared" si="42"/>
        <v>1</v>
      </c>
      <c r="AY55" s="1019">
        <f t="shared" si="43"/>
        <v>2</v>
      </c>
      <c r="AZ55" s="1020">
        <f t="shared" si="44"/>
        <v>3</v>
      </c>
      <c r="BA55" s="1019">
        <f t="shared" si="21"/>
        <v>0</v>
      </c>
      <c r="BB55" s="1019">
        <f t="shared" si="22"/>
        <v>1</v>
      </c>
      <c r="BC55" s="1019">
        <f t="shared" si="23"/>
        <v>1</v>
      </c>
    </row>
    <row r="56" spans="1:55" ht="12.95" customHeight="1" x14ac:dyDescent="0.2">
      <c r="A56" s="1012" t="s">
        <v>204</v>
      </c>
      <c r="B56" s="964" t="s">
        <v>117</v>
      </c>
      <c r="C56" s="1013" t="s">
        <v>117</v>
      </c>
      <c r="D56" s="1014">
        <f t="shared" si="24"/>
        <v>0</v>
      </c>
      <c r="E56" s="964" t="s">
        <v>117</v>
      </c>
      <c r="F56" s="1013" t="s">
        <v>117</v>
      </c>
      <c r="G56" s="1014">
        <f t="shared" si="25"/>
        <v>0</v>
      </c>
      <c r="H56" s="986" t="s">
        <v>117</v>
      </c>
      <c r="I56" s="1013" t="s">
        <v>117</v>
      </c>
      <c r="J56" s="1014">
        <f t="shared" si="26"/>
        <v>0</v>
      </c>
      <c r="K56" s="964" t="s">
        <v>117</v>
      </c>
      <c r="L56" s="1013">
        <v>1</v>
      </c>
      <c r="M56" s="1014">
        <f t="shared" si="27"/>
        <v>1</v>
      </c>
      <c r="N56" s="964" t="s">
        <v>117</v>
      </c>
      <c r="O56" s="1013" t="s">
        <v>117</v>
      </c>
      <c r="P56" s="1014">
        <f t="shared" si="28"/>
        <v>0</v>
      </c>
      <c r="Q56" s="986" t="s">
        <v>117</v>
      </c>
      <c r="R56" s="1013" t="s">
        <v>117</v>
      </c>
      <c r="S56" s="1014">
        <f t="shared" si="29"/>
        <v>0</v>
      </c>
      <c r="T56" s="964" t="s">
        <v>117</v>
      </c>
      <c r="U56" s="1013">
        <v>1</v>
      </c>
      <c r="V56" s="1014">
        <f t="shared" si="30"/>
        <v>1</v>
      </c>
      <c r="W56" s="964" t="s">
        <v>117</v>
      </c>
      <c r="X56" s="1013" t="s">
        <v>117</v>
      </c>
      <c r="Y56" s="1014">
        <f t="shared" si="31"/>
        <v>0</v>
      </c>
      <c r="Z56" s="986" t="s">
        <v>117</v>
      </c>
      <c r="AA56" s="1013" t="s">
        <v>117</v>
      </c>
      <c r="AB56" s="1014">
        <f t="shared" si="32"/>
        <v>0</v>
      </c>
      <c r="AC56" s="1015" t="s">
        <v>117</v>
      </c>
      <c r="AD56" s="1016">
        <v>1</v>
      </c>
      <c r="AE56" s="1017">
        <f t="shared" si="33"/>
        <v>1</v>
      </c>
      <c r="AF56" s="1015" t="s">
        <v>117</v>
      </c>
      <c r="AG56" s="1016" t="s">
        <v>117</v>
      </c>
      <c r="AH56" s="1017">
        <f t="shared" si="34"/>
        <v>0</v>
      </c>
      <c r="AI56" s="1018" t="s">
        <v>117</v>
      </c>
      <c r="AJ56" s="1016" t="s">
        <v>117</v>
      </c>
      <c r="AK56" s="1017">
        <f t="shared" si="35"/>
        <v>0</v>
      </c>
      <c r="AL56" s="1015" t="s">
        <v>117</v>
      </c>
      <c r="AM56" s="1016">
        <v>1</v>
      </c>
      <c r="AN56" s="1017">
        <f t="shared" si="36"/>
        <v>1</v>
      </c>
      <c r="AO56" s="1015" t="s">
        <v>117</v>
      </c>
      <c r="AP56" s="1016" t="s">
        <v>117</v>
      </c>
      <c r="AQ56" s="1017">
        <f t="shared" si="37"/>
        <v>0</v>
      </c>
      <c r="AR56" s="1018" t="s">
        <v>117</v>
      </c>
      <c r="AS56" s="1016" t="s">
        <v>117</v>
      </c>
      <c r="AT56" s="1017">
        <f t="shared" si="38"/>
        <v>0</v>
      </c>
      <c r="AU56" s="1019">
        <f t="shared" si="39"/>
        <v>0</v>
      </c>
      <c r="AV56" s="1019">
        <f t="shared" si="40"/>
        <v>3</v>
      </c>
      <c r="AW56" s="1020">
        <f t="shared" si="41"/>
        <v>3</v>
      </c>
      <c r="AX56" s="1019">
        <f t="shared" si="42"/>
        <v>0</v>
      </c>
      <c r="AY56" s="1019">
        <f t="shared" si="43"/>
        <v>0</v>
      </c>
      <c r="AZ56" s="1020">
        <f t="shared" si="44"/>
        <v>0</v>
      </c>
      <c r="BA56" s="1019">
        <f t="shared" si="21"/>
        <v>0</v>
      </c>
      <c r="BB56" s="1019">
        <f t="shared" si="22"/>
        <v>0</v>
      </c>
      <c r="BC56" s="1019">
        <f t="shared" si="23"/>
        <v>0</v>
      </c>
    </row>
    <row r="57" spans="1:55" ht="12.95" customHeight="1" x14ac:dyDescent="0.2">
      <c r="A57" s="1012" t="s">
        <v>205</v>
      </c>
      <c r="B57" s="964" t="s">
        <v>117</v>
      </c>
      <c r="C57" s="1013">
        <v>1</v>
      </c>
      <c r="D57" s="1014">
        <f t="shared" si="24"/>
        <v>1</v>
      </c>
      <c r="E57" s="964" t="s">
        <v>117</v>
      </c>
      <c r="F57" s="1013" t="s">
        <v>117</v>
      </c>
      <c r="G57" s="1014">
        <f t="shared" si="25"/>
        <v>0</v>
      </c>
      <c r="H57" s="986" t="s">
        <v>117</v>
      </c>
      <c r="I57" s="1013" t="s">
        <v>117</v>
      </c>
      <c r="J57" s="1014">
        <f t="shared" si="26"/>
        <v>0</v>
      </c>
      <c r="K57" s="964">
        <v>4</v>
      </c>
      <c r="L57" s="1013" t="s">
        <v>117</v>
      </c>
      <c r="M57" s="1014">
        <f t="shared" si="27"/>
        <v>4</v>
      </c>
      <c r="N57" s="964" t="s">
        <v>117</v>
      </c>
      <c r="O57" s="1013" t="s">
        <v>117</v>
      </c>
      <c r="P57" s="1014">
        <f t="shared" si="28"/>
        <v>0</v>
      </c>
      <c r="Q57" s="986" t="s">
        <v>117</v>
      </c>
      <c r="R57" s="1013" t="s">
        <v>117</v>
      </c>
      <c r="S57" s="1014">
        <f t="shared" si="29"/>
        <v>0</v>
      </c>
      <c r="T57" s="964">
        <v>4</v>
      </c>
      <c r="U57" s="1013">
        <v>1</v>
      </c>
      <c r="V57" s="1014">
        <f t="shared" si="30"/>
        <v>5</v>
      </c>
      <c r="W57" s="964" t="s">
        <v>117</v>
      </c>
      <c r="X57" s="1013" t="s">
        <v>117</v>
      </c>
      <c r="Y57" s="1014">
        <f t="shared" si="31"/>
        <v>0</v>
      </c>
      <c r="Z57" s="986" t="s">
        <v>117</v>
      </c>
      <c r="AA57" s="1013" t="s">
        <v>117</v>
      </c>
      <c r="AB57" s="1014">
        <f t="shared" si="32"/>
        <v>0</v>
      </c>
      <c r="AC57" s="1015" t="s">
        <v>117</v>
      </c>
      <c r="AD57" s="1016" t="s">
        <v>117</v>
      </c>
      <c r="AE57" s="1017">
        <f t="shared" si="33"/>
        <v>0</v>
      </c>
      <c r="AF57" s="1015" t="s">
        <v>117</v>
      </c>
      <c r="AG57" s="1016" t="s">
        <v>117</v>
      </c>
      <c r="AH57" s="1017">
        <f t="shared" si="34"/>
        <v>0</v>
      </c>
      <c r="AI57" s="1018" t="s">
        <v>117</v>
      </c>
      <c r="AJ57" s="1016" t="s">
        <v>117</v>
      </c>
      <c r="AK57" s="1017">
        <f t="shared" si="35"/>
        <v>0</v>
      </c>
      <c r="AL57" s="1015">
        <v>2</v>
      </c>
      <c r="AM57" s="1016" t="s">
        <v>117</v>
      </c>
      <c r="AN57" s="1017">
        <f t="shared" si="36"/>
        <v>2</v>
      </c>
      <c r="AO57" s="1015">
        <v>1</v>
      </c>
      <c r="AP57" s="1016" t="s">
        <v>117</v>
      </c>
      <c r="AQ57" s="1017">
        <f t="shared" si="37"/>
        <v>1</v>
      </c>
      <c r="AR57" s="1018" t="s">
        <v>117</v>
      </c>
      <c r="AS57" s="1016" t="s">
        <v>117</v>
      </c>
      <c r="AT57" s="1017">
        <f t="shared" si="38"/>
        <v>0</v>
      </c>
      <c r="AU57" s="1019">
        <f t="shared" si="39"/>
        <v>6</v>
      </c>
      <c r="AV57" s="1019">
        <f t="shared" si="40"/>
        <v>1</v>
      </c>
      <c r="AW57" s="1020">
        <f t="shared" si="41"/>
        <v>7</v>
      </c>
      <c r="AX57" s="1019">
        <f t="shared" si="42"/>
        <v>1</v>
      </c>
      <c r="AY57" s="1019">
        <f t="shared" si="43"/>
        <v>0</v>
      </c>
      <c r="AZ57" s="1020">
        <f t="shared" si="44"/>
        <v>1</v>
      </c>
      <c r="BA57" s="1019">
        <f t="shared" si="21"/>
        <v>0</v>
      </c>
      <c r="BB57" s="1019">
        <f t="shared" si="22"/>
        <v>0</v>
      </c>
      <c r="BC57" s="1019">
        <f t="shared" si="23"/>
        <v>0</v>
      </c>
    </row>
    <row r="58" spans="1:55" ht="12.95" customHeight="1" x14ac:dyDescent="0.2">
      <c r="A58" s="1012" t="s">
        <v>144</v>
      </c>
      <c r="B58" s="964">
        <v>4</v>
      </c>
      <c r="C58" s="1013">
        <v>6</v>
      </c>
      <c r="D58" s="1014">
        <f t="shared" si="24"/>
        <v>10</v>
      </c>
      <c r="E58" s="964" t="s">
        <v>117</v>
      </c>
      <c r="F58" s="1013" t="s">
        <v>117</v>
      </c>
      <c r="G58" s="1014">
        <f t="shared" si="25"/>
        <v>0</v>
      </c>
      <c r="H58" s="986" t="s">
        <v>117</v>
      </c>
      <c r="I58" s="1013" t="s">
        <v>117</v>
      </c>
      <c r="J58" s="1014">
        <f t="shared" si="26"/>
        <v>0</v>
      </c>
      <c r="K58" s="964">
        <v>1</v>
      </c>
      <c r="L58" s="1013">
        <v>1</v>
      </c>
      <c r="M58" s="1014">
        <f t="shared" si="27"/>
        <v>2</v>
      </c>
      <c r="N58" s="964" t="s">
        <v>117</v>
      </c>
      <c r="O58" s="1013" t="s">
        <v>117</v>
      </c>
      <c r="P58" s="1014">
        <f t="shared" si="28"/>
        <v>0</v>
      </c>
      <c r="Q58" s="986" t="s">
        <v>117</v>
      </c>
      <c r="R58" s="1013" t="s">
        <v>117</v>
      </c>
      <c r="S58" s="1014">
        <f t="shared" si="29"/>
        <v>0</v>
      </c>
      <c r="T58" s="964">
        <v>5</v>
      </c>
      <c r="U58" s="1013">
        <v>7</v>
      </c>
      <c r="V58" s="1014">
        <f t="shared" si="30"/>
        <v>12</v>
      </c>
      <c r="W58" s="964" t="s">
        <v>117</v>
      </c>
      <c r="X58" s="1013" t="s">
        <v>117</v>
      </c>
      <c r="Y58" s="1014">
        <f t="shared" si="31"/>
        <v>0</v>
      </c>
      <c r="Z58" s="986" t="s">
        <v>117</v>
      </c>
      <c r="AA58" s="1013" t="s">
        <v>117</v>
      </c>
      <c r="AB58" s="1014">
        <f t="shared" si="32"/>
        <v>0</v>
      </c>
      <c r="AC58" s="1015">
        <v>2</v>
      </c>
      <c r="AD58" s="1016">
        <v>6</v>
      </c>
      <c r="AE58" s="1017">
        <f t="shared" si="33"/>
        <v>8</v>
      </c>
      <c r="AF58" s="1015">
        <v>1</v>
      </c>
      <c r="AG58" s="1016" t="s">
        <v>117</v>
      </c>
      <c r="AH58" s="1017">
        <f t="shared" si="34"/>
        <v>1</v>
      </c>
      <c r="AI58" s="1018" t="s">
        <v>117</v>
      </c>
      <c r="AJ58" s="1016">
        <v>1</v>
      </c>
      <c r="AK58" s="1017">
        <f t="shared" si="35"/>
        <v>1</v>
      </c>
      <c r="AL58" s="1015" t="s">
        <v>117</v>
      </c>
      <c r="AM58" s="1016" t="s">
        <v>117</v>
      </c>
      <c r="AN58" s="1017">
        <f t="shared" si="36"/>
        <v>0</v>
      </c>
      <c r="AO58" s="1015" t="s">
        <v>117</v>
      </c>
      <c r="AP58" s="1016" t="s">
        <v>117</v>
      </c>
      <c r="AQ58" s="1017">
        <f t="shared" si="37"/>
        <v>0</v>
      </c>
      <c r="AR58" s="1018" t="s">
        <v>117</v>
      </c>
      <c r="AS58" s="1016" t="s">
        <v>117</v>
      </c>
      <c r="AT58" s="1017">
        <f t="shared" si="38"/>
        <v>0</v>
      </c>
      <c r="AU58" s="1019">
        <f t="shared" si="39"/>
        <v>7</v>
      </c>
      <c r="AV58" s="1019">
        <f t="shared" si="40"/>
        <v>13</v>
      </c>
      <c r="AW58" s="1020">
        <f t="shared" si="41"/>
        <v>20</v>
      </c>
      <c r="AX58" s="1019">
        <f t="shared" si="42"/>
        <v>1</v>
      </c>
      <c r="AY58" s="1019">
        <f t="shared" si="43"/>
        <v>0</v>
      </c>
      <c r="AZ58" s="1020">
        <f t="shared" si="44"/>
        <v>1</v>
      </c>
      <c r="BA58" s="1019">
        <f t="shared" si="21"/>
        <v>0</v>
      </c>
      <c r="BB58" s="1019">
        <f t="shared" si="22"/>
        <v>1</v>
      </c>
      <c r="BC58" s="1019">
        <f t="shared" si="23"/>
        <v>1</v>
      </c>
    </row>
    <row r="59" spans="1:55" ht="12.95" customHeight="1" x14ac:dyDescent="0.2">
      <c r="A59" s="1012" t="s">
        <v>34</v>
      </c>
      <c r="B59" s="964" t="s">
        <v>117</v>
      </c>
      <c r="C59" s="1013">
        <v>1</v>
      </c>
      <c r="D59" s="1014">
        <f t="shared" si="24"/>
        <v>1</v>
      </c>
      <c r="E59" s="964" t="s">
        <v>117</v>
      </c>
      <c r="F59" s="1013" t="s">
        <v>117</v>
      </c>
      <c r="G59" s="1014">
        <f t="shared" si="25"/>
        <v>0</v>
      </c>
      <c r="H59" s="986" t="s">
        <v>117</v>
      </c>
      <c r="I59" s="1013" t="s">
        <v>117</v>
      </c>
      <c r="J59" s="1014">
        <f t="shared" si="26"/>
        <v>0</v>
      </c>
      <c r="K59" s="964">
        <v>1</v>
      </c>
      <c r="L59" s="1013">
        <v>4</v>
      </c>
      <c r="M59" s="1014">
        <f t="shared" si="27"/>
        <v>5</v>
      </c>
      <c r="N59" s="964" t="s">
        <v>117</v>
      </c>
      <c r="O59" s="1013" t="s">
        <v>117</v>
      </c>
      <c r="P59" s="1014">
        <f t="shared" si="28"/>
        <v>0</v>
      </c>
      <c r="Q59" s="986" t="s">
        <v>117</v>
      </c>
      <c r="R59" s="1013" t="s">
        <v>117</v>
      </c>
      <c r="S59" s="1014">
        <f t="shared" si="29"/>
        <v>0</v>
      </c>
      <c r="T59" s="964">
        <v>1</v>
      </c>
      <c r="U59" s="1013">
        <v>5</v>
      </c>
      <c r="V59" s="1014">
        <f t="shared" si="30"/>
        <v>6</v>
      </c>
      <c r="W59" s="964" t="s">
        <v>117</v>
      </c>
      <c r="X59" s="1013" t="s">
        <v>117</v>
      </c>
      <c r="Y59" s="1014">
        <f t="shared" si="31"/>
        <v>0</v>
      </c>
      <c r="Z59" s="986" t="s">
        <v>117</v>
      </c>
      <c r="AA59" s="1013" t="s">
        <v>117</v>
      </c>
      <c r="AB59" s="1014">
        <f t="shared" si="32"/>
        <v>0</v>
      </c>
      <c r="AC59" s="1015" t="s">
        <v>117</v>
      </c>
      <c r="AD59" s="1016">
        <v>3</v>
      </c>
      <c r="AE59" s="1017">
        <f t="shared" si="33"/>
        <v>3</v>
      </c>
      <c r="AF59" s="1015" t="s">
        <v>117</v>
      </c>
      <c r="AG59" s="1016" t="s">
        <v>117</v>
      </c>
      <c r="AH59" s="1017">
        <f t="shared" si="34"/>
        <v>0</v>
      </c>
      <c r="AI59" s="1018">
        <v>1</v>
      </c>
      <c r="AJ59" s="1016">
        <v>1</v>
      </c>
      <c r="AK59" s="1017">
        <f t="shared" si="35"/>
        <v>2</v>
      </c>
      <c r="AL59" s="1015">
        <v>2</v>
      </c>
      <c r="AM59" s="1016">
        <v>3</v>
      </c>
      <c r="AN59" s="1017">
        <f t="shared" si="36"/>
        <v>5</v>
      </c>
      <c r="AO59" s="1015" t="s">
        <v>117</v>
      </c>
      <c r="AP59" s="1016" t="s">
        <v>117</v>
      </c>
      <c r="AQ59" s="1017">
        <f t="shared" si="37"/>
        <v>0</v>
      </c>
      <c r="AR59" s="1018" t="s">
        <v>117</v>
      </c>
      <c r="AS59" s="1016" t="s">
        <v>117</v>
      </c>
      <c r="AT59" s="1017">
        <f t="shared" si="38"/>
        <v>0</v>
      </c>
      <c r="AU59" s="1019">
        <f t="shared" si="39"/>
        <v>3</v>
      </c>
      <c r="AV59" s="1019">
        <f t="shared" si="40"/>
        <v>11</v>
      </c>
      <c r="AW59" s="1020">
        <f t="shared" si="41"/>
        <v>14</v>
      </c>
      <c r="AX59" s="1019">
        <f t="shared" si="42"/>
        <v>0</v>
      </c>
      <c r="AY59" s="1019">
        <f t="shared" si="43"/>
        <v>0</v>
      </c>
      <c r="AZ59" s="1020">
        <f t="shared" si="44"/>
        <v>0</v>
      </c>
      <c r="BA59" s="1019">
        <f t="shared" si="21"/>
        <v>1</v>
      </c>
      <c r="BB59" s="1019">
        <f t="shared" si="22"/>
        <v>1</v>
      </c>
      <c r="BC59" s="1019">
        <f t="shared" si="23"/>
        <v>2</v>
      </c>
    </row>
    <row r="60" spans="1:55" ht="12.95" customHeight="1" x14ac:dyDescent="0.2">
      <c r="A60" s="1012" t="s">
        <v>276</v>
      </c>
      <c r="B60" s="964">
        <v>1</v>
      </c>
      <c r="C60" s="1013" t="s">
        <v>117</v>
      </c>
      <c r="D60" s="1014">
        <f t="shared" si="24"/>
        <v>1</v>
      </c>
      <c r="E60" s="964">
        <v>1</v>
      </c>
      <c r="F60" s="1013" t="s">
        <v>117</v>
      </c>
      <c r="G60" s="1014">
        <f t="shared" si="25"/>
        <v>1</v>
      </c>
      <c r="H60" s="986" t="s">
        <v>117</v>
      </c>
      <c r="I60" s="1013" t="s">
        <v>117</v>
      </c>
      <c r="J60" s="1014">
        <f t="shared" si="26"/>
        <v>0</v>
      </c>
      <c r="K60" s="964">
        <v>1</v>
      </c>
      <c r="L60" s="1013">
        <v>5</v>
      </c>
      <c r="M60" s="1014">
        <f t="shared" si="27"/>
        <v>6</v>
      </c>
      <c r="N60" s="964" t="s">
        <v>117</v>
      </c>
      <c r="O60" s="1013" t="s">
        <v>117</v>
      </c>
      <c r="P60" s="1014">
        <f t="shared" si="28"/>
        <v>0</v>
      </c>
      <c r="Q60" s="986" t="s">
        <v>117</v>
      </c>
      <c r="R60" s="1013" t="s">
        <v>117</v>
      </c>
      <c r="S60" s="1014">
        <f t="shared" si="29"/>
        <v>0</v>
      </c>
      <c r="T60" s="964">
        <v>2</v>
      </c>
      <c r="U60" s="1013">
        <v>5</v>
      </c>
      <c r="V60" s="1014">
        <f t="shared" si="30"/>
        <v>7</v>
      </c>
      <c r="W60" s="964">
        <v>1</v>
      </c>
      <c r="X60" s="1013" t="s">
        <v>117</v>
      </c>
      <c r="Y60" s="1014">
        <f t="shared" si="31"/>
        <v>1</v>
      </c>
      <c r="Z60" s="986" t="s">
        <v>117</v>
      </c>
      <c r="AA60" s="1013" t="s">
        <v>117</v>
      </c>
      <c r="AB60" s="1014">
        <f t="shared" si="32"/>
        <v>0</v>
      </c>
      <c r="AC60" s="1015">
        <v>4</v>
      </c>
      <c r="AD60" s="1016">
        <v>1</v>
      </c>
      <c r="AE60" s="1017">
        <f t="shared" si="33"/>
        <v>5</v>
      </c>
      <c r="AF60" s="1015" t="s">
        <v>117</v>
      </c>
      <c r="AG60" s="1016" t="s">
        <v>117</v>
      </c>
      <c r="AH60" s="1017">
        <f t="shared" si="34"/>
        <v>0</v>
      </c>
      <c r="AI60" s="1018" t="s">
        <v>117</v>
      </c>
      <c r="AJ60" s="1016" t="s">
        <v>117</v>
      </c>
      <c r="AK60" s="1017">
        <f t="shared" si="35"/>
        <v>0</v>
      </c>
      <c r="AL60" s="1015">
        <v>7</v>
      </c>
      <c r="AM60" s="1016">
        <v>1</v>
      </c>
      <c r="AN60" s="1017">
        <f t="shared" si="36"/>
        <v>8</v>
      </c>
      <c r="AO60" s="1015">
        <v>1</v>
      </c>
      <c r="AP60" s="1016" t="s">
        <v>117</v>
      </c>
      <c r="AQ60" s="1017">
        <f t="shared" si="37"/>
        <v>1</v>
      </c>
      <c r="AR60" s="1018">
        <v>1</v>
      </c>
      <c r="AS60" s="1016" t="s">
        <v>117</v>
      </c>
      <c r="AT60" s="1017">
        <f t="shared" si="38"/>
        <v>1</v>
      </c>
      <c r="AU60" s="1019">
        <f t="shared" si="39"/>
        <v>13</v>
      </c>
      <c r="AV60" s="1019">
        <f t="shared" si="40"/>
        <v>7</v>
      </c>
      <c r="AW60" s="1020">
        <f t="shared" si="41"/>
        <v>20</v>
      </c>
      <c r="AX60" s="1019">
        <f t="shared" si="42"/>
        <v>2</v>
      </c>
      <c r="AY60" s="1019">
        <f t="shared" si="43"/>
        <v>0</v>
      </c>
      <c r="AZ60" s="1020">
        <f t="shared" si="44"/>
        <v>2</v>
      </c>
      <c r="BA60" s="1019">
        <f t="shared" si="21"/>
        <v>1</v>
      </c>
      <c r="BB60" s="1019">
        <f t="shared" si="22"/>
        <v>0</v>
      </c>
      <c r="BC60" s="1019">
        <f t="shared" si="23"/>
        <v>1</v>
      </c>
    </row>
    <row r="61" spans="1:55" ht="12.95" customHeight="1" x14ac:dyDescent="0.2">
      <c r="A61" s="1012" t="s">
        <v>35</v>
      </c>
      <c r="B61" s="964">
        <v>187</v>
      </c>
      <c r="C61" s="1013">
        <v>463</v>
      </c>
      <c r="D61" s="1014">
        <f t="shared" si="24"/>
        <v>650</v>
      </c>
      <c r="E61" s="964">
        <v>3</v>
      </c>
      <c r="F61" s="1013">
        <v>40</v>
      </c>
      <c r="G61" s="1014">
        <f t="shared" si="25"/>
        <v>43</v>
      </c>
      <c r="H61" s="986">
        <v>6</v>
      </c>
      <c r="I61" s="1013">
        <v>22</v>
      </c>
      <c r="J61" s="1014">
        <f t="shared" si="26"/>
        <v>28</v>
      </c>
      <c r="K61" s="964">
        <v>191</v>
      </c>
      <c r="L61" s="1013">
        <v>557</v>
      </c>
      <c r="M61" s="1014">
        <f t="shared" si="27"/>
        <v>748</v>
      </c>
      <c r="N61" s="964">
        <v>9</v>
      </c>
      <c r="O61" s="1013">
        <v>14</v>
      </c>
      <c r="P61" s="1014">
        <f t="shared" si="28"/>
        <v>23</v>
      </c>
      <c r="Q61" s="986">
        <v>2</v>
      </c>
      <c r="R61" s="1013">
        <v>12</v>
      </c>
      <c r="S61" s="1014">
        <f t="shared" si="29"/>
        <v>14</v>
      </c>
      <c r="T61" s="964">
        <v>378</v>
      </c>
      <c r="U61" s="1013">
        <v>1020</v>
      </c>
      <c r="V61" s="1014">
        <f t="shared" si="30"/>
        <v>1398</v>
      </c>
      <c r="W61" s="964">
        <v>12</v>
      </c>
      <c r="X61" s="1013">
        <v>54</v>
      </c>
      <c r="Y61" s="1014">
        <f t="shared" si="31"/>
        <v>66</v>
      </c>
      <c r="Z61" s="986">
        <v>8</v>
      </c>
      <c r="AA61" s="1013">
        <v>34</v>
      </c>
      <c r="AB61" s="1014">
        <f t="shared" si="32"/>
        <v>42</v>
      </c>
      <c r="AC61" s="1015">
        <v>481</v>
      </c>
      <c r="AD61" s="1016">
        <v>1232</v>
      </c>
      <c r="AE61" s="1017">
        <f t="shared" si="33"/>
        <v>1713</v>
      </c>
      <c r="AF61" s="1015">
        <v>20</v>
      </c>
      <c r="AG61" s="1016">
        <v>72</v>
      </c>
      <c r="AH61" s="1017">
        <f t="shared" si="34"/>
        <v>92</v>
      </c>
      <c r="AI61" s="1018">
        <v>8</v>
      </c>
      <c r="AJ61" s="1016">
        <v>39</v>
      </c>
      <c r="AK61" s="1017">
        <f t="shared" si="35"/>
        <v>47</v>
      </c>
      <c r="AL61" s="1015">
        <v>603</v>
      </c>
      <c r="AM61" s="1016">
        <v>2088</v>
      </c>
      <c r="AN61" s="1017">
        <f t="shared" si="36"/>
        <v>2691</v>
      </c>
      <c r="AO61" s="1015">
        <v>78</v>
      </c>
      <c r="AP61" s="1016">
        <v>318</v>
      </c>
      <c r="AQ61" s="1017">
        <f t="shared" si="37"/>
        <v>396</v>
      </c>
      <c r="AR61" s="1018">
        <v>29</v>
      </c>
      <c r="AS61" s="1016">
        <v>79</v>
      </c>
      <c r="AT61" s="1017">
        <f t="shared" si="38"/>
        <v>108</v>
      </c>
      <c r="AU61" s="1019">
        <f t="shared" si="39"/>
        <v>1462</v>
      </c>
      <c r="AV61" s="1019">
        <f t="shared" si="40"/>
        <v>4340</v>
      </c>
      <c r="AW61" s="1020">
        <f t="shared" si="41"/>
        <v>5802</v>
      </c>
      <c r="AX61" s="1019">
        <f t="shared" si="42"/>
        <v>110</v>
      </c>
      <c r="AY61" s="1019">
        <f t="shared" si="43"/>
        <v>444</v>
      </c>
      <c r="AZ61" s="1020">
        <f t="shared" si="44"/>
        <v>554</v>
      </c>
      <c r="BA61" s="1019">
        <f t="shared" si="21"/>
        <v>45</v>
      </c>
      <c r="BB61" s="1019">
        <f t="shared" si="22"/>
        <v>152</v>
      </c>
      <c r="BC61" s="1019">
        <f t="shared" si="23"/>
        <v>197</v>
      </c>
    </row>
    <row r="62" spans="1:55" ht="12.95" customHeight="1" x14ac:dyDescent="0.2">
      <c r="A62" s="1012" t="s">
        <v>36</v>
      </c>
      <c r="B62" s="964">
        <v>23</v>
      </c>
      <c r="C62" s="1013">
        <v>6</v>
      </c>
      <c r="D62" s="1014">
        <f t="shared" si="24"/>
        <v>29</v>
      </c>
      <c r="E62" s="964" t="s">
        <v>117</v>
      </c>
      <c r="F62" s="1013" t="s">
        <v>117</v>
      </c>
      <c r="G62" s="1014">
        <f t="shared" si="25"/>
        <v>0</v>
      </c>
      <c r="H62" s="986">
        <v>1</v>
      </c>
      <c r="I62" s="1013">
        <v>1</v>
      </c>
      <c r="J62" s="1014">
        <f t="shared" si="26"/>
        <v>2</v>
      </c>
      <c r="K62" s="964">
        <v>25</v>
      </c>
      <c r="L62" s="1013">
        <v>8</v>
      </c>
      <c r="M62" s="1014">
        <f t="shared" si="27"/>
        <v>33</v>
      </c>
      <c r="N62" s="964">
        <v>1</v>
      </c>
      <c r="O62" s="1013" t="s">
        <v>117</v>
      </c>
      <c r="P62" s="1014">
        <f t="shared" si="28"/>
        <v>1</v>
      </c>
      <c r="Q62" s="986">
        <v>1</v>
      </c>
      <c r="R62" s="1013" t="s">
        <v>117</v>
      </c>
      <c r="S62" s="1014">
        <f t="shared" si="29"/>
        <v>1</v>
      </c>
      <c r="T62" s="964">
        <v>48</v>
      </c>
      <c r="U62" s="1013">
        <v>14</v>
      </c>
      <c r="V62" s="1014">
        <f t="shared" si="30"/>
        <v>62</v>
      </c>
      <c r="W62" s="964">
        <v>1</v>
      </c>
      <c r="X62" s="1013" t="s">
        <v>117</v>
      </c>
      <c r="Y62" s="1014">
        <f t="shared" si="31"/>
        <v>1</v>
      </c>
      <c r="Z62" s="986">
        <v>2</v>
      </c>
      <c r="AA62" s="1013">
        <v>1</v>
      </c>
      <c r="AB62" s="1014">
        <f t="shared" si="32"/>
        <v>3</v>
      </c>
      <c r="AC62" s="1015">
        <v>59</v>
      </c>
      <c r="AD62" s="1016">
        <v>38</v>
      </c>
      <c r="AE62" s="1017">
        <f t="shared" si="33"/>
        <v>97</v>
      </c>
      <c r="AF62" s="1015">
        <v>2</v>
      </c>
      <c r="AG62" s="1016" t="s">
        <v>117</v>
      </c>
      <c r="AH62" s="1017">
        <f t="shared" si="34"/>
        <v>2</v>
      </c>
      <c r="AI62" s="1018" t="s">
        <v>117</v>
      </c>
      <c r="AJ62" s="1016">
        <v>1</v>
      </c>
      <c r="AK62" s="1017">
        <f t="shared" si="35"/>
        <v>1</v>
      </c>
      <c r="AL62" s="1015">
        <v>64</v>
      </c>
      <c r="AM62" s="1016">
        <v>48</v>
      </c>
      <c r="AN62" s="1017">
        <f t="shared" si="36"/>
        <v>112</v>
      </c>
      <c r="AO62" s="1015">
        <v>6</v>
      </c>
      <c r="AP62" s="1016">
        <v>5</v>
      </c>
      <c r="AQ62" s="1017">
        <f t="shared" si="37"/>
        <v>11</v>
      </c>
      <c r="AR62" s="1018" t="s">
        <v>117</v>
      </c>
      <c r="AS62" s="1016" t="s">
        <v>117</v>
      </c>
      <c r="AT62" s="1017">
        <f t="shared" si="38"/>
        <v>0</v>
      </c>
      <c r="AU62" s="1019">
        <f t="shared" si="39"/>
        <v>171</v>
      </c>
      <c r="AV62" s="1019">
        <f t="shared" si="40"/>
        <v>100</v>
      </c>
      <c r="AW62" s="1020">
        <f t="shared" si="41"/>
        <v>271</v>
      </c>
      <c r="AX62" s="1019">
        <f t="shared" si="42"/>
        <v>9</v>
      </c>
      <c r="AY62" s="1019">
        <f t="shared" si="43"/>
        <v>5</v>
      </c>
      <c r="AZ62" s="1020">
        <f t="shared" si="44"/>
        <v>14</v>
      </c>
      <c r="BA62" s="1019">
        <f t="shared" si="21"/>
        <v>2</v>
      </c>
      <c r="BB62" s="1019">
        <f t="shared" si="22"/>
        <v>2</v>
      </c>
      <c r="BC62" s="1019">
        <f t="shared" si="23"/>
        <v>4</v>
      </c>
    </row>
    <row r="63" spans="1:55" ht="12.95" customHeight="1" x14ac:dyDescent="0.2">
      <c r="A63" s="1012" t="s">
        <v>37</v>
      </c>
      <c r="B63" s="964">
        <v>34</v>
      </c>
      <c r="C63" s="1013">
        <v>76</v>
      </c>
      <c r="D63" s="1014">
        <f t="shared" si="24"/>
        <v>110</v>
      </c>
      <c r="E63" s="964">
        <v>2</v>
      </c>
      <c r="F63" s="1013">
        <v>10</v>
      </c>
      <c r="G63" s="1014">
        <f t="shared" si="25"/>
        <v>12</v>
      </c>
      <c r="H63" s="986" t="s">
        <v>117</v>
      </c>
      <c r="I63" s="1013">
        <v>4</v>
      </c>
      <c r="J63" s="1014">
        <f t="shared" si="26"/>
        <v>4</v>
      </c>
      <c r="K63" s="964">
        <v>65</v>
      </c>
      <c r="L63" s="1013">
        <v>111</v>
      </c>
      <c r="M63" s="1014">
        <f t="shared" si="27"/>
        <v>176</v>
      </c>
      <c r="N63" s="964">
        <v>1</v>
      </c>
      <c r="O63" s="1013">
        <v>7</v>
      </c>
      <c r="P63" s="1014">
        <f t="shared" si="28"/>
        <v>8</v>
      </c>
      <c r="Q63" s="986" t="s">
        <v>117</v>
      </c>
      <c r="R63" s="1013" t="s">
        <v>117</v>
      </c>
      <c r="S63" s="1014">
        <f t="shared" si="29"/>
        <v>0</v>
      </c>
      <c r="T63" s="964">
        <v>99</v>
      </c>
      <c r="U63" s="1013">
        <v>187</v>
      </c>
      <c r="V63" s="1014">
        <f t="shared" si="30"/>
        <v>286</v>
      </c>
      <c r="W63" s="964">
        <v>3</v>
      </c>
      <c r="X63" s="1013">
        <v>17</v>
      </c>
      <c r="Y63" s="1014">
        <f t="shared" si="31"/>
        <v>20</v>
      </c>
      <c r="Z63" s="986" t="s">
        <v>117</v>
      </c>
      <c r="AA63" s="1013">
        <v>4</v>
      </c>
      <c r="AB63" s="1014">
        <f t="shared" si="32"/>
        <v>4</v>
      </c>
      <c r="AC63" s="1015">
        <v>140</v>
      </c>
      <c r="AD63" s="1016">
        <v>325</v>
      </c>
      <c r="AE63" s="1017">
        <f t="shared" si="33"/>
        <v>465</v>
      </c>
      <c r="AF63" s="1015">
        <v>7</v>
      </c>
      <c r="AG63" s="1016">
        <v>28</v>
      </c>
      <c r="AH63" s="1017">
        <f t="shared" si="34"/>
        <v>35</v>
      </c>
      <c r="AI63" s="1018">
        <v>2</v>
      </c>
      <c r="AJ63" s="1016">
        <v>10</v>
      </c>
      <c r="AK63" s="1017">
        <f t="shared" si="35"/>
        <v>12</v>
      </c>
      <c r="AL63" s="1015">
        <v>119</v>
      </c>
      <c r="AM63" s="1016">
        <v>331</v>
      </c>
      <c r="AN63" s="1017">
        <f t="shared" si="36"/>
        <v>450</v>
      </c>
      <c r="AO63" s="1015">
        <v>7</v>
      </c>
      <c r="AP63" s="1016">
        <v>73</v>
      </c>
      <c r="AQ63" s="1017">
        <f t="shared" si="37"/>
        <v>80</v>
      </c>
      <c r="AR63" s="1018">
        <v>4</v>
      </c>
      <c r="AS63" s="1016">
        <v>12</v>
      </c>
      <c r="AT63" s="1017">
        <f t="shared" si="38"/>
        <v>16</v>
      </c>
      <c r="AU63" s="1019">
        <f t="shared" si="39"/>
        <v>358</v>
      </c>
      <c r="AV63" s="1019">
        <f t="shared" si="40"/>
        <v>843</v>
      </c>
      <c r="AW63" s="1020">
        <f t="shared" si="41"/>
        <v>1201</v>
      </c>
      <c r="AX63" s="1019">
        <f t="shared" si="42"/>
        <v>17</v>
      </c>
      <c r="AY63" s="1019">
        <f t="shared" si="43"/>
        <v>118</v>
      </c>
      <c r="AZ63" s="1020">
        <f t="shared" si="44"/>
        <v>135</v>
      </c>
      <c r="BA63" s="1019">
        <f t="shared" si="21"/>
        <v>6</v>
      </c>
      <c r="BB63" s="1019">
        <f t="shared" si="22"/>
        <v>26</v>
      </c>
      <c r="BC63" s="1019">
        <f t="shared" si="23"/>
        <v>32</v>
      </c>
    </row>
    <row r="64" spans="1:55" ht="12.95" customHeight="1" x14ac:dyDescent="0.2">
      <c r="A64" s="1012" t="s">
        <v>38</v>
      </c>
      <c r="B64" s="964">
        <v>26</v>
      </c>
      <c r="C64" s="1013">
        <v>57</v>
      </c>
      <c r="D64" s="1014">
        <f t="shared" si="24"/>
        <v>83</v>
      </c>
      <c r="E64" s="964" t="s">
        <v>117</v>
      </c>
      <c r="F64" s="1013">
        <v>6</v>
      </c>
      <c r="G64" s="1014">
        <f t="shared" si="25"/>
        <v>6</v>
      </c>
      <c r="H64" s="986">
        <v>1</v>
      </c>
      <c r="I64" s="1013" t="s">
        <v>117</v>
      </c>
      <c r="J64" s="1014">
        <f t="shared" si="26"/>
        <v>1</v>
      </c>
      <c r="K64" s="964">
        <v>25</v>
      </c>
      <c r="L64" s="1013">
        <v>58</v>
      </c>
      <c r="M64" s="1014">
        <f t="shared" si="27"/>
        <v>83</v>
      </c>
      <c r="N64" s="964">
        <v>2</v>
      </c>
      <c r="O64" s="1013">
        <v>5</v>
      </c>
      <c r="P64" s="1014">
        <f t="shared" si="28"/>
        <v>7</v>
      </c>
      <c r="Q64" s="986">
        <v>1</v>
      </c>
      <c r="R64" s="1013">
        <v>1</v>
      </c>
      <c r="S64" s="1014">
        <f t="shared" si="29"/>
        <v>2</v>
      </c>
      <c r="T64" s="964">
        <v>51</v>
      </c>
      <c r="U64" s="1013">
        <v>115</v>
      </c>
      <c r="V64" s="1014">
        <f t="shared" si="30"/>
        <v>166</v>
      </c>
      <c r="W64" s="964">
        <v>2</v>
      </c>
      <c r="X64" s="1013">
        <v>11</v>
      </c>
      <c r="Y64" s="1014">
        <f t="shared" si="31"/>
        <v>13</v>
      </c>
      <c r="Z64" s="986">
        <v>2</v>
      </c>
      <c r="AA64" s="1013">
        <v>1</v>
      </c>
      <c r="AB64" s="1014">
        <f t="shared" si="32"/>
        <v>3</v>
      </c>
      <c r="AC64" s="1015">
        <v>59</v>
      </c>
      <c r="AD64" s="1016">
        <v>116</v>
      </c>
      <c r="AE64" s="1017">
        <f t="shared" si="33"/>
        <v>175</v>
      </c>
      <c r="AF64" s="1015" t="s">
        <v>117</v>
      </c>
      <c r="AG64" s="1016">
        <v>11</v>
      </c>
      <c r="AH64" s="1017">
        <f t="shared" si="34"/>
        <v>11</v>
      </c>
      <c r="AI64" s="1018">
        <v>1</v>
      </c>
      <c r="AJ64" s="1016">
        <v>3</v>
      </c>
      <c r="AK64" s="1017">
        <f t="shared" si="35"/>
        <v>4</v>
      </c>
      <c r="AL64" s="1015">
        <v>75</v>
      </c>
      <c r="AM64" s="1016">
        <v>115</v>
      </c>
      <c r="AN64" s="1017">
        <f t="shared" si="36"/>
        <v>190</v>
      </c>
      <c r="AO64" s="1015">
        <v>6</v>
      </c>
      <c r="AP64" s="1016">
        <v>19</v>
      </c>
      <c r="AQ64" s="1017">
        <f t="shared" si="37"/>
        <v>25</v>
      </c>
      <c r="AR64" s="1018">
        <v>1</v>
      </c>
      <c r="AS64" s="1016">
        <v>2</v>
      </c>
      <c r="AT64" s="1017">
        <f t="shared" si="38"/>
        <v>3</v>
      </c>
      <c r="AU64" s="1019">
        <f t="shared" si="39"/>
        <v>185</v>
      </c>
      <c r="AV64" s="1019">
        <f t="shared" si="40"/>
        <v>346</v>
      </c>
      <c r="AW64" s="1020">
        <f t="shared" si="41"/>
        <v>531</v>
      </c>
      <c r="AX64" s="1019">
        <f t="shared" si="42"/>
        <v>8</v>
      </c>
      <c r="AY64" s="1019">
        <f t="shared" si="43"/>
        <v>41</v>
      </c>
      <c r="AZ64" s="1020">
        <f t="shared" si="44"/>
        <v>49</v>
      </c>
      <c r="BA64" s="1019">
        <f t="shared" si="21"/>
        <v>4</v>
      </c>
      <c r="BB64" s="1019">
        <f t="shared" si="22"/>
        <v>6</v>
      </c>
      <c r="BC64" s="1019">
        <f t="shared" si="23"/>
        <v>10</v>
      </c>
    </row>
    <row r="65" spans="1:55" ht="12.95" customHeight="1" x14ac:dyDescent="0.2">
      <c r="A65" s="1012" t="s">
        <v>39</v>
      </c>
      <c r="B65" s="964">
        <v>33</v>
      </c>
      <c r="C65" s="1013">
        <v>32</v>
      </c>
      <c r="D65" s="1014">
        <f t="shared" si="24"/>
        <v>65</v>
      </c>
      <c r="E65" s="964">
        <v>1</v>
      </c>
      <c r="F65" s="1013">
        <v>3</v>
      </c>
      <c r="G65" s="1014">
        <f t="shared" si="25"/>
        <v>4</v>
      </c>
      <c r="H65" s="986">
        <v>1</v>
      </c>
      <c r="I65" s="1013">
        <v>3</v>
      </c>
      <c r="J65" s="1014">
        <f t="shared" si="26"/>
        <v>4</v>
      </c>
      <c r="K65" s="964">
        <v>21</v>
      </c>
      <c r="L65" s="1013">
        <v>31</v>
      </c>
      <c r="M65" s="1014">
        <f t="shared" si="27"/>
        <v>52</v>
      </c>
      <c r="N65" s="964">
        <v>1</v>
      </c>
      <c r="O65" s="1013">
        <v>1</v>
      </c>
      <c r="P65" s="1014">
        <f t="shared" si="28"/>
        <v>2</v>
      </c>
      <c r="Q65" s="986" t="s">
        <v>117</v>
      </c>
      <c r="R65" s="1013">
        <v>2</v>
      </c>
      <c r="S65" s="1014">
        <f t="shared" si="29"/>
        <v>2</v>
      </c>
      <c r="T65" s="964">
        <v>54</v>
      </c>
      <c r="U65" s="1013">
        <v>63</v>
      </c>
      <c r="V65" s="1014">
        <f t="shared" si="30"/>
        <v>117</v>
      </c>
      <c r="W65" s="964">
        <v>2</v>
      </c>
      <c r="X65" s="1013">
        <v>4</v>
      </c>
      <c r="Y65" s="1014">
        <f t="shared" si="31"/>
        <v>6</v>
      </c>
      <c r="Z65" s="986">
        <v>1</v>
      </c>
      <c r="AA65" s="1013">
        <v>5</v>
      </c>
      <c r="AB65" s="1014">
        <f t="shared" si="32"/>
        <v>6</v>
      </c>
      <c r="AC65" s="1015">
        <v>36</v>
      </c>
      <c r="AD65" s="1016">
        <v>82</v>
      </c>
      <c r="AE65" s="1017">
        <f t="shared" si="33"/>
        <v>118</v>
      </c>
      <c r="AF65" s="1015">
        <v>1</v>
      </c>
      <c r="AG65" s="1016">
        <v>6</v>
      </c>
      <c r="AH65" s="1017">
        <f t="shared" si="34"/>
        <v>7</v>
      </c>
      <c r="AI65" s="1018">
        <v>1</v>
      </c>
      <c r="AJ65" s="1016">
        <v>2</v>
      </c>
      <c r="AK65" s="1017">
        <f t="shared" si="35"/>
        <v>3</v>
      </c>
      <c r="AL65" s="1015">
        <v>34</v>
      </c>
      <c r="AM65" s="1016">
        <v>57</v>
      </c>
      <c r="AN65" s="1017">
        <f t="shared" si="36"/>
        <v>91</v>
      </c>
      <c r="AO65" s="1015">
        <v>3</v>
      </c>
      <c r="AP65" s="1016">
        <v>3</v>
      </c>
      <c r="AQ65" s="1017">
        <f t="shared" si="37"/>
        <v>6</v>
      </c>
      <c r="AR65" s="1018">
        <v>1</v>
      </c>
      <c r="AS65" s="1016">
        <v>3</v>
      </c>
      <c r="AT65" s="1017">
        <f t="shared" si="38"/>
        <v>4</v>
      </c>
      <c r="AU65" s="1019">
        <f t="shared" si="39"/>
        <v>124</v>
      </c>
      <c r="AV65" s="1019">
        <f t="shared" si="40"/>
        <v>202</v>
      </c>
      <c r="AW65" s="1020">
        <f t="shared" si="41"/>
        <v>326</v>
      </c>
      <c r="AX65" s="1019">
        <f t="shared" si="42"/>
        <v>6</v>
      </c>
      <c r="AY65" s="1019">
        <f t="shared" si="43"/>
        <v>13</v>
      </c>
      <c r="AZ65" s="1020">
        <f t="shared" si="44"/>
        <v>19</v>
      </c>
      <c r="BA65" s="1019">
        <f t="shared" si="21"/>
        <v>3</v>
      </c>
      <c r="BB65" s="1019">
        <f t="shared" si="22"/>
        <v>10</v>
      </c>
      <c r="BC65" s="1019">
        <f t="shared" si="23"/>
        <v>13</v>
      </c>
    </row>
    <row r="66" spans="1:55" ht="12.95" customHeight="1" x14ac:dyDescent="0.2">
      <c r="A66" s="1012" t="s">
        <v>40</v>
      </c>
      <c r="B66" s="964">
        <v>1</v>
      </c>
      <c r="C66" s="1013">
        <v>3</v>
      </c>
      <c r="D66" s="1014">
        <f t="shared" si="24"/>
        <v>4</v>
      </c>
      <c r="E66" s="964">
        <v>3</v>
      </c>
      <c r="F66" s="1013" t="s">
        <v>117</v>
      </c>
      <c r="G66" s="1014">
        <f t="shared" si="25"/>
        <v>3</v>
      </c>
      <c r="H66" s="986" t="s">
        <v>117</v>
      </c>
      <c r="I66" s="1013" t="s">
        <v>117</v>
      </c>
      <c r="J66" s="1014">
        <f t="shared" si="26"/>
        <v>0</v>
      </c>
      <c r="K66" s="964">
        <v>3</v>
      </c>
      <c r="L66" s="1013">
        <v>3</v>
      </c>
      <c r="M66" s="1014">
        <f t="shared" si="27"/>
        <v>6</v>
      </c>
      <c r="N66" s="964" t="s">
        <v>117</v>
      </c>
      <c r="O66" s="1013">
        <v>1</v>
      </c>
      <c r="P66" s="1014">
        <f t="shared" si="28"/>
        <v>1</v>
      </c>
      <c r="Q66" s="986" t="s">
        <v>117</v>
      </c>
      <c r="R66" s="1013" t="s">
        <v>117</v>
      </c>
      <c r="S66" s="1014">
        <f t="shared" si="29"/>
        <v>0</v>
      </c>
      <c r="T66" s="964">
        <v>4</v>
      </c>
      <c r="U66" s="1013">
        <v>6</v>
      </c>
      <c r="V66" s="1014">
        <f t="shared" si="30"/>
        <v>10</v>
      </c>
      <c r="W66" s="964">
        <v>3</v>
      </c>
      <c r="X66" s="1013">
        <v>1</v>
      </c>
      <c r="Y66" s="1014">
        <f t="shared" si="31"/>
        <v>4</v>
      </c>
      <c r="Z66" s="986" t="s">
        <v>117</v>
      </c>
      <c r="AA66" s="1013" t="s">
        <v>117</v>
      </c>
      <c r="AB66" s="1014">
        <f t="shared" si="32"/>
        <v>0</v>
      </c>
      <c r="AC66" s="1015">
        <v>5</v>
      </c>
      <c r="AD66" s="1016">
        <v>2</v>
      </c>
      <c r="AE66" s="1017">
        <f t="shared" si="33"/>
        <v>7</v>
      </c>
      <c r="AF66" s="1015" t="s">
        <v>117</v>
      </c>
      <c r="AG66" s="1016">
        <v>1</v>
      </c>
      <c r="AH66" s="1017">
        <f t="shared" si="34"/>
        <v>1</v>
      </c>
      <c r="AI66" s="1018">
        <v>1</v>
      </c>
      <c r="AJ66" s="1016" t="s">
        <v>117</v>
      </c>
      <c r="AK66" s="1017">
        <f t="shared" si="35"/>
        <v>1</v>
      </c>
      <c r="AL66" s="1015">
        <v>2</v>
      </c>
      <c r="AM66" s="1016">
        <v>3</v>
      </c>
      <c r="AN66" s="1017">
        <f t="shared" si="36"/>
        <v>5</v>
      </c>
      <c r="AO66" s="1015" t="s">
        <v>117</v>
      </c>
      <c r="AP66" s="1016">
        <v>1</v>
      </c>
      <c r="AQ66" s="1017">
        <f t="shared" si="37"/>
        <v>1</v>
      </c>
      <c r="AR66" s="1018" t="s">
        <v>117</v>
      </c>
      <c r="AS66" s="1016" t="s">
        <v>117</v>
      </c>
      <c r="AT66" s="1017">
        <f t="shared" si="38"/>
        <v>0</v>
      </c>
      <c r="AU66" s="1019">
        <f t="shared" si="39"/>
        <v>11</v>
      </c>
      <c r="AV66" s="1019">
        <f t="shared" si="40"/>
        <v>11</v>
      </c>
      <c r="AW66" s="1020">
        <f t="shared" si="41"/>
        <v>22</v>
      </c>
      <c r="AX66" s="1019">
        <f t="shared" si="42"/>
        <v>3</v>
      </c>
      <c r="AY66" s="1019">
        <f t="shared" si="43"/>
        <v>3</v>
      </c>
      <c r="AZ66" s="1020">
        <f t="shared" si="44"/>
        <v>6</v>
      </c>
      <c r="BA66" s="1019">
        <f t="shared" si="21"/>
        <v>1</v>
      </c>
      <c r="BB66" s="1019">
        <f t="shared" si="22"/>
        <v>0</v>
      </c>
      <c r="BC66" s="1019">
        <f t="shared" si="23"/>
        <v>1</v>
      </c>
    </row>
    <row r="67" spans="1:55" ht="12.95" customHeight="1" x14ac:dyDescent="0.2">
      <c r="A67" s="1012" t="s">
        <v>41</v>
      </c>
      <c r="B67" s="964">
        <v>85</v>
      </c>
      <c r="C67" s="1013">
        <v>115</v>
      </c>
      <c r="D67" s="1014">
        <f t="shared" si="24"/>
        <v>200</v>
      </c>
      <c r="E67" s="964">
        <v>2</v>
      </c>
      <c r="F67" s="1013">
        <v>5</v>
      </c>
      <c r="G67" s="1014">
        <f t="shared" si="25"/>
        <v>7</v>
      </c>
      <c r="H67" s="986">
        <v>4</v>
      </c>
      <c r="I67" s="1013">
        <v>5</v>
      </c>
      <c r="J67" s="1014">
        <f t="shared" si="26"/>
        <v>9</v>
      </c>
      <c r="K67" s="964">
        <v>105</v>
      </c>
      <c r="L67" s="1013">
        <v>107</v>
      </c>
      <c r="M67" s="1014">
        <f t="shared" si="27"/>
        <v>212</v>
      </c>
      <c r="N67" s="964">
        <v>3</v>
      </c>
      <c r="O67" s="1013">
        <v>3</v>
      </c>
      <c r="P67" s="1014">
        <f t="shared" si="28"/>
        <v>6</v>
      </c>
      <c r="Q67" s="986">
        <v>1</v>
      </c>
      <c r="R67" s="1013" t="s">
        <v>117</v>
      </c>
      <c r="S67" s="1014">
        <f t="shared" si="29"/>
        <v>1</v>
      </c>
      <c r="T67" s="964">
        <v>190</v>
      </c>
      <c r="U67" s="1013">
        <v>222</v>
      </c>
      <c r="V67" s="1014">
        <f t="shared" si="30"/>
        <v>412</v>
      </c>
      <c r="W67" s="964">
        <v>5</v>
      </c>
      <c r="X67" s="1013">
        <v>8</v>
      </c>
      <c r="Y67" s="1014">
        <f t="shared" si="31"/>
        <v>13</v>
      </c>
      <c r="Z67" s="986">
        <v>5</v>
      </c>
      <c r="AA67" s="1013">
        <v>5</v>
      </c>
      <c r="AB67" s="1014">
        <f t="shared" si="32"/>
        <v>10</v>
      </c>
      <c r="AC67" s="1015">
        <v>210</v>
      </c>
      <c r="AD67" s="1016">
        <v>271</v>
      </c>
      <c r="AE67" s="1017">
        <f t="shared" si="33"/>
        <v>481</v>
      </c>
      <c r="AF67" s="1015">
        <v>5</v>
      </c>
      <c r="AG67" s="1016">
        <v>6</v>
      </c>
      <c r="AH67" s="1017">
        <f t="shared" si="34"/>
        <v>11</v>
      </c>
      <c r="AI67" s="1018" t="s">
        <v>117</v>
      </c>
      <c r="AJ67" s="1016">
        <v>2</v>
      </c>
      <c r="AK67" s="1017">
        <f t="shared" si="35"/>
        <v>2</v>
      </c>
      <c r="AL67" s="1015">
        <v>180</v>
      </c>
      <c r="AM67" s="1016">
        <v>260</v>
      </c>
      <c r="AN67" s="1017">
        <f t="shared" si="36"/>
        <v>440</v>
      </c>
      <c r="AO67" s="1015">
        <v>9</v>
      </c>
      <c r="AP67" s="1016">
        <v>10</v>
      </c>
      <c r="AQ67" s="1017">
        <f t="shared" si="37"/>
        <v>19</v>
      </c>
      <c r="AR67" s="1018">
        <v>5</v>
      </c>
      <c r="AS67" s="1016">
        <v>6</v>
      </c>
      <c r="AT67" s="1017">
        <f t="shared" si="38"/>
        <v>11</v>
      </c>
      <c r="AU67" s="1019">
        <f t="shared" si="39"/>
        <v>580</v>
      </c>
      <c r="AV67" s="1019">
        <f t="shared" si="40"/>
        <v>753</v>
      </c>
      <c r="AW67" s="1020">
        <f t="shared" si="41"/>
        <v>1333</v>
      </c>
      <c r="AX67" s="1019">
        <f t="shared" si="42"/>
        <v>19</v>
      </c>
      <c r="AY67" s="1019">
        <f t="shared" si="43"/>
        <v>24</v>
      </c>
      <c r="AZ67" s="1020">
        <f t="shared" si="44"/>
        <v>43</v>
      </c>
      <c r="BA67" s="1019">
        <f t="shared" si="21"/>
        <v>10</v>
      </c>
      <c r="BB67" s="1019">
        <f t="shared" si="22"/>
        <v>13</v>
      </c>
      <c r="BC67" s="1019">
        <f t="shared" si="23"/>
        <v>23</v>
      </c>
    </row>
    <row r="68" spans="1:55" ht="12.95" customHeight="1" x14ac:dyDescent="0.2">
      <c r="A68" s="1012" t="s">
        <v>42</v>
      </c>
      <c r="B68" s="964">
        <v>1</v>
      </c>
      <c r="C68" s="1013">
        <v>15</v>
      </c>
      <c r="D68" s="1014">
        <f t="shared" si="24"/>
        <v>16</v>
      </c>
      <c r="E68" s="964" t="s">
        <v>117</v>
      </c>
      <c r="F68" s="1013">
        <v>1</v>
      </c>
      <c r="G68" s="1014">
        <f t="shared" si="25"/>
        <v>1</v>
      </c>
      <c r="H68" s="986" t="s">
        <v>117</v>
      </c>
      <c r="I68" s="1013" t="s">
        <v>117</v>
      </c>
      <c r="J68" s="1014">
        <f t="shared" si="26"/>
        <v>0</v>
      </c>
      <c r="K68" s="964">
        <v>10</v>
      </c>
      <c r="L68" s="1013">
        <v>26</v>
      </c>
      <c r="M68" s="1014">
        <f t="shared" si="27"/>
        <v>36</v>
      </c>
      <c r="N68" s="964" t="s">
        <v>117</v>
      </c>
      <c r="O68" s="1013">
        <v>1</v>
      </c>
      <c r="P68" s="1014">
        <f t="shared" si="28"/>
        <v>1</v>
      </c>
      <c r="Q68" s="986" t="s">
        <v>117</v>
      </c>
      <c r="R68" s="1013" t="s">
        <v>117</v>
      </c>
      <c r="S68" s="1014">
        <f t="shared" si="29"/>
        <v>0</v>
      </c>
      <c r="T68" s="964">
        <v>11</v>
      </c>
      <c r="U68" s="1013">
        <v>41</v>
      </c>
      <c r="V68" s="1014">
        <f t="shared" si="30"/>
        <v>52</v>
      </c>
      <c r="W68" s="964" t="s">
        <v>117</v>
      </c>
      <c r="X68" s="1013">
        <v>2</v>
      </c>
      <c r="Y68" s="1014">
        <f t="shared" si="31"/>
        <v>2</v>
      </c>
      <c r="Z68" s="986" t="s">
        <v>117</v>
      </c>
      <c r="AA68" s="1013" t="s">
        <v>117</v>
      </c>
      <c r="AB68" s="1014">
        <f t="shared" si="32"/>
        <v>0</v>
      </c>
      <c r="AC68" s="1015">
        <v>14</v>
      </c>
      <c r="AD68" s="1016">
        <v>41</v>
      </c>
      <c r="AE68" s="1017">
        <f t="shared" si="33"/>
        <v>55</v>
      </c>
      <c r="AF68" s="1015" t="s">
        <v>117</v>
      </c>
      <c r="AG68" s="1016">
        <v>2</v>
      </c>
      <c r="AH68" s="1017">
        <f t="shared" si="34"/>
        <v>2</v>
      </c>
      <c r="AI68" s="1018" t="s">
        <v>117</v>
      </c>
      <c r="AJ68" s="1016">
        <v>2</v>
      </c>
      <c r="AK68" s="1017">
        <f t="shared" si="35"/>
        <v>2</v>
      </c>
      <c r="AL68" s="1015">
        <v>17</v>
      </c>
      <c r="AM68" s="1016">
        <v>52</v>
      </c>
      <c r="AN68" s="1017">
        <f t="shared" si="36"/>
        <v>69</v>
      </c>
      <c r="AO68" s="1015">
        <v>4</v>
      </c>
      <c r="AP68" s="1016">
        <v>8</v>
      </c>
      <c r="AQ68" s="1017">
        <f t="shared" si="37"/>
        <v>12</v>
      </c>
      <c r="AR68" s="1018" t="s">
        <v>117</v>
      </c>
      <c r="AS68" s="1016" t="s">
        <v>117</v>
      </c>
      <c r="AT68" s="1017">
        <f t="shared" si="38"/>
        <v>0</v>
      </c>
      <c r="AU68" s="1019">
        <f t="shared" si="39"/>
        <v>42</v>
      </c>
      <c r="AV68" s="1019">
        <f t="shared" si="40"/>
        <v>134</v>
      </c>
      <c r="AW68" s="1020">
        <f t="shared" si="41"/>
        <v>176</v>
      </c>
      <c r="AX68" s="1019">
        <f t="shared" si="42"/>
        <v>4</v>
      </c>
      <c r="AY68" s="1019">
        <f t="shared" si="43"/>
        <v>12</v>
      </c>
      <c r="AZ68" s="1020">
        <f t="shared" si="44"/>
        <v>16</v>
      </c>
      <c r="BA68" s="1019">
        <f t="shared" si="21"/>
        <v>0</v>
      </c>
      <c r="BB68" s="1019">
        <f t="shared" si="22"/>
        <v>2</v>
      </c>
      <c r="BC68" s="1019">
        <f t="shared" si="23"/>
        <v>2</v>
      </c>
    </row>
    <row r="69" spans="1:55" ht="12.95" customHeight="1" x14ac:dyDescent="0.2">
      <c r="A69" s="1012" t="s">
        <v>43</v>
      </c>
      <c r="B69" s="964">
        <v>3</v>
      </c>
      <c r="C69" s="1013">
        <v>25</v>
      </c>
      <c r="D69" s="1014">
        <f t="shared" si="24"/>
        <v>28</v>
      </c>
      <c r="E69" s="964" t="s">
        <v>117</v>
      </c>
      <c r="F69" s="1013">
        <v>7</v>
      </c>
      <c r="G69" s="1014">
        <f t="shared" si="25"/>
        <v>7</v>
      </c>
      <c r="H69" s="986" t="s">
        <v>117</v>
      </c>
      <c r="I69" s="1013">
        <v>2</v>
      </c>
      <c r="J69" s="1014">
        <f t="shared" si="26"/>
        <v>2</v>
      </c>
      <c r="K69" s="964">
        <v>4</v>
      </c>
      <c r="L69" s="1013">
        <v>27</v>
      </c>
      <c r="M69" s="1014">
        <f t="shared" si="27"/>
        <v>31</v>
      </c>
      <c r="N69" s="964" t="s">
        <v>117</v>
      </c>
      <c r="O69" s="1013">
        <v>1</v>
      </c>
      <c r="P69" s="1014">
        <f t="shared" si="28"/>
        <v>1</v>
      </c>
      <c r="Q69" s="986" t="s">
        <v>117</v>
      </c>
      <c r="R69" s="1013" t="s">
        <v>117</v>
      </c>
      <c r="S69" s="1014">
        <f t="shared" si="29"/>
        <v>0</v>
      </c>
      <c r="T69" s="964">
        <v>7</v>
      </c>
      <c r="U69" s="1013">
        <v>52</v>
      </c>
      <c r="V69" s="1014">
        <f t="shared" si="30"/>
        <v>59</v>
      </c>
      <c r="W69" s="964" t="s">
        <v>117</v>
      </c>
      <c r="X69" s="1013">
        <v>8</v>
      </c>
      <c r="Y69" s="1014">
        <f t="shared" si="31"/>
        <v>8</v>
      </c>
      <c r="Z69" s="986" t="s">
        <v>117</v>
      </c>
      <c r="AA69" s="1013">
        <v>2</v>
      </c>
      <c r="AB69" s="1014">
        <f t="shared" si="32"/>
        <v>2</v>
      </c>
      <c r="AC69" s="1015">
        <v>12</v>
      </c>
      <c r="AD69" s="1016">
        <v>64</v>
      </c>
      <c r="AE69" s="1017">
        <f t="shared" si="33"/>
        <v>76</v>
      </c>
      <c r="AF69" s="1015">
        <v>1</v>
      </c>
      <c r="AG69" s="1016">
        <v>7</v>
      </c>
      <c r="AH69" s="1017">
        <f t="shared" si="34"/>
        <v>8</v>
      </c>
      <c r="AI69" s="1018" t="s">
        <v>117</v>
      </c>
      <c r="AJ69" s="1016">
        <v>6</v>
      </c>
      <c r="AK69" s="1017">
        <f t="shared" si="35"/>
        <v>6</v>
      </c>
      <c r="AL69" s="1015">
        <v>16</v>
      </c>
      <c r="AM69" s="1016">
        <v>80</v>
      </c>
      <c r="AN69" s="1017">
        <f t="shared" si="36"/>
        <v>96</v>
      </c>
      <c r="AO69" s="1015">
        <v>1</v>
      </c>
      <c r="AP69" s="1016">
        <v>11</v>
      </c>
      <c r="AQ69" s="1017">
        <f t="shared" si="37"/>
        <v>12</v>
      </c>
      <c r="AR69" s="1018">
        <v>1</v>
      </c>
      <c r="AS69" s="1016">
        <v>1</v>
      </c>
      <c r="AT69" s="1017">
        <f t="shared" si="38"/>
        <v>2</v>
      </c>
      <c r="AU69" s="1019">
        <f t="shared" si="39"/>
        <v>35</v>
      </c>
      <c r="AV69" s="1019">
        <f t="shared" si="40"/>
        <v>196</v>
      </c>
      <c r="AW69" s="1020">
        <f t="shared" si="41"/>
        <v>231</v>
      </c>
      <c r="AX69" s="1019">
        <f t="shared" si="42"/>
        <v>2</v>
      </c>
      <c r="AY69" s="1019">
        <f t="shared" si="43"/>
        <v>26</v>
      </c>
      <c r="AZ69" s="1020">
        <f t="shared" si="44"/>
        <v>28</v>
      </c>
      <c r="BA69" s="1019">
        <f t="shared" si="21"/>
        <v>1</v>
      </c>
      <c r="BB69" s="1019">
        <f t="shared" si="22"/>
        <v>9</v>
      </c>
      <c r="BC69" s="1019">
        <f t="shared" si="23"/>
        <v>10</v>
      </c>
    </row>
    <row r="70" spans="1:55" ht="12.95" customHeight="1" x14ac:dyDescent="0.2">
      <c r="A70" s="1012" t="s">
        <v>109</v>
      </c>
      <c r="B70" s="964">
        <v>4</v>
      </c>
      <c r="C70" s="1013">
        <v>2</v>
      </c>
      <c r="D70" s="1014">
        <f t="shared" si="24"/>
        <v>6</v>
      </c>
      <c r="E70" s="964" t="s">
        <v>117</v>
      </c>
      <c r="F70" s="1013" t="s">
        <v>117</v>
      </c>
      <c r="G70" s="1014">
        <f t="shared" si="25"/>
        <v>0</v>
      </c>
      <c r="H70" s="986" t="s">
        <v>117</v>
      </c>
      <c r="I70" s="1013" t="s">
        <v>117</v>
      </c>
      <c r="J70" s="1014">
        <f t="shared" si="26"/>
        <v>0</v>
      </c>
      <c r="K70" s="964">
        <v>2</v>
      </c>
      <c r="L70" s="1013" t="s">
        <v>117</v>
      </c>
      <c r="M70" s="1014">
        <f t="shared" si="27"/>
        <v>2</v>
      </c>
      <c r="N70" s="964" t="s">
        <v>117</v>
      </c>
      <c r="O70" s="1013" t="s">
        <v>117</v>
      </c>
      <c r="P70" s="1014">
        <f t="shared" si="28"/>
        <v>0</v>
      </c>
      <c r="Q70" s="986" t="s">
        <v>117</v>
      </c>
      <c r="R70" s="1013" t="s">
        <v>117</v>
      </c>
      <c r="S70" s="1014">
        <f t="shared" si="29"/>
        <v>0</v>
      </c>
      <c r="T70" s="964">
        <v>6</v>
      </c>
      <c r="U70" s="1013">
        <v>2</v>
      </c>
      <c r="V70" s="1014">
        <f t="shared" si="30"/>
        <v>8</v>
      </c>
      <c r="W70" s="964" t="s">
        <v>117</v>
      </c>
      <c r="X70" s="1013" t="s">
        <v>117</v>
      </c>
      <c r="Y70" s="1014">
        <f t="shared" si="31"/>
        <v>0</v>
      </c>
      <c r="Z70" s="986" t="s">
        <v>117</v>
      </c>
      <c r="AA70" s="1013" t="s">
        <v>117</v>
      </c>
      <c r="AB70" s="1014">
        <f t="shared" si="32"/>
        <v>0</v>
      </c>
      <c r="AC70" s="1015" t="s">
        <v>117</v>
      </c>
      <c r="AD70" s="1016">
        <v>3</v>
      </c>
      <c r="AE70" s="1017">
        <f t="shared" si="33"/>
        <v>3</v>
      </c>
      <c r="AF70" s="1015" t="s">
        <v>117</v>
      </c>
      <c r="AG70" s="1016" t="s">
        <v>117</v>
      </c>
      <c r="AH70" s="1017">
        <f t="shared" si="34"/>
        <v>0</v>
      </c>
      <c r="AI70" s="1018" t="s">
        <v>117</v>
      </c>
      <c r="AJ70" s="1016" t="s">
        <v>117</v>
      </c>
      <c r="AK70" s="1017">
        <f t="shared" si="35"/>
        <v>0</v>
      </c>
      <c r="AL70" s="1015">
        <v>5</v>
      </c>
      <c r="AM70" s="1016">
        <v>3</v>
      </c>
      <c r="AN70" s="1017">
        <f t="shared" si="36"/>
        <v>8</v>
      </c>
      <c r="AO70" s="1015" t="s">
        <v>117</v>
      </c>
      <c r="AP70" s="1016">
        <v>2</v>
      </c>
      <c r="AQ70" s="1017">
        <f t="shared" si="37"/>
        <v>2</v>
      </c>
      <c r="AR70" s="1018" t="s">
        <v>117</v>
      </c>
      <c r="AS70" s="1016" t="s">
        <v>117</v>
      </c>
      <c r="AT70" s="1017">
        <f t="shared" si="38"/>
        <v>0</v>
      </c>
      <c r="AU70" s="1019">
        <f t="shared" si="39"/>
        <v>11</v>
      </c>
      <c r="AV70" s="1019">
        <f t="shared" si="40"/>
        <v>8</v>
      </c>
      <c r="AW70" s="1020">
        <f t="shared" si="41"/>
        <v>19</v>
      </c>
      <c r="AX70" s="1019">
        <f t="shared" si="42"/>
        <v>0</v>
      </c>
      <c r="AY70" s="1019">
        <f t="shared" si="43"/>
        <v>2</v>
      </c>
      <c r="AZ70" s="1020">
        <f t="shared" si="44"/>
        <v>2</v>
      </c>
      <c r="BA70" s="1019">
        <f t="shared" si="21"/>
        <v>0</v>
      </c>
      <c r="BB70" s="1019">
        <f t="shared" si="22"/>
        <v>0</v>
      </c>
      <c r="BC70" s="1019">
        <f t="shared" si="23"/>
        <v>0</v>
      </c>
    </row>
    <row r="71" spans="1:55" ht="12.95" customHeight="1" x14ac:dyDescent="0.2">
      <c r="A71" s="1012" t="s">
        <v>44</v>
      </c>
      <c r="B71" s="964">
        <v>5</v>
      </c>
      <c r="C71" s="1013">
        <v>41</v>
      </c>
      <c r="D71" s="1014">
        <f t="shared" si="24"/>
        <v>46</v>
      </c>
      <c r="E71" s="964">
        <v>1</v>
      </c>
      <c r="F71" s="1013">
        <v>1</v>
      </c>
      <c r="G71" s="1014">
        <f t="shared" si="25"/>
        <v>2</v>
      </c>
      <c r="H71" s="986">
        <v>2</v>
      </c>
      <c r="I71" s="1013">
        <v>4</v>
      </c>
      <c r="J71" s="1014">
        <f t="shared" si="26"/>
        <v>6</v>
      </c>
      <c r="K71" s="964">
        <v>13</v>
      </c>
      <c r="L71" s="1013">
        <v>33</v>
      </c>
      <c r="M71" s="1014">
        <f t="shared" si="27"/>
        <v>46</v>
      </c>
      <c r="N71" s="964">
        <v>1</v>
      </c>
      <c r="O71" s="1013" t="s">
        <v>117</v>
      </c>
      <c r="P71" s="1014">
        <f t="shared" si="28"/>
        <v>1</v>
      </c>
      <c r="Q71" s="986" t="s">
        <v>117</v>
      </c>
      <c r="R71" s="1013">
        <v>1</v>
      </c>
      <c r="S71" s="1014">
        <f t="shared" si="29"/>
        <v>1</v>
      </c>
      <c r="T71" s="964">
        <v>18</v>
      </c>
      <c r="U71" s="1013">
        <v>74</v>
      </c>
      <c r="V71" s="1014">
        <f t="shared" si="30"/>
        <v>92</v>
      </c>
      <c r="W71" s="964">
        <v>2</v>
      </c>
      <c r="X71" s="1013">
        <v>1</v>
      </c>
      <c r="Y71" s="1014">
        <f t="shared" si="31"/>
        <v>3</v>
      </c>
      <c r="Z71" s="986">
        <v>2</v>
      </c>
      <c r="AA71" s="1013">
        <v>5</v>
      </c>
      <c r="AB71" s="1014">
        <f t="shared" si="32"/>
        <v>7</v>
      </c>
      <c r="AC71" s="1015">
        <v>11</v>
      </c>
      <c r="AD71" s="1016">
        <v>71</v>
      </c>
      <c r="AE71" s="1017">
        <f t="shared" si="33"/>
        <v>82</v>
      </c>
      <c r="AF71" s="1015">
        <v>1</v>
      </c>
      <c r="AG71" s="1016">
        <v>4</v>
      </c>
      <c r="AH71" s="1017">
        <f t="shared" si="34"/>
        <v>5</v>
      </c>
      <c r="AI71" s="1018" t="s">
        <v>117</v>
      </c>
      <c r="AJ71" s="1016">
        <v>2</v>
      </c>
      <c r="AK71" s="1017">
        <f t="shared" si="35"/>
        <v>2</v>
      </c>
      <c r="AL71" s="1015">
        <v>15</v>
      </c>
      <c r="AM71" s="1016">
        <v>60</v>
      </c>
      <c r="AN71" s="1017">
        <f t="shared" si="36"/>
        <v>75</v>
      </c>
      <c r="AO71" s="1015">
        <v>1</v>
      </c>
      <c r="AP71" s="1016">
        <v>1</v>
      </c>
      <c r="AQ71" s="1017">
        <f t="shared" si="37"/>
        <v>2</v>
      </c>
      <c r="AR71" s="1018" t="s">
        <v>117</v>
      </c>
      <c r="AS71" s="1016">
        <v>1</v>
      </c>
      <c r="AT71" s="1017">
        <f t="shared" si="38"/>
        <v>1</v>
      </c>
      <c r="AU71" s="1019">
        <f t="shared" si="39"/>
        <v>44</v>
      </c>
      <c r="AV71" s="1019">
        <f t="shared" si="40"/>
        <v>205</v>
      </c>
      <c r="AW71" s="1020">
        <f t="shared" si="41"/>
        <v>249</v>
      </c>
      <c r="AX71" s="1019">
        <f t="shared" si="42"/>
        <v>4</v>
      </c>
      <c r="AY71" s="1019">
        <f t="shared" si="43"/>
        <v>6</v>
      </c>
      <c r="AZ71" s="1020">
        <f t="shared" si="44"/>
        <v>10</v>
      </c>
      <c r="BA71" s="1019">
        <f t="shared" si="21"/>
        <v>2</v>
      </c>
      <c r="BB71" s="1019">
        <f t="shared" si="22"/>
        <v>8</v>
      </c>
      <c r="BC71" s="1019">
        <f t="shared" si="23"/>
        <v>10</v>
      </c>
    </row>
    <row r="72" spans="1:55" ht="12.95" customHeight="1" x14ac:dyDescent="0.2">
      <c r="A72" s="1012" t="s">
        <v>45</v>
      </c>
      <c r="B72" s="964">
        <v>18</v>
      </c>
      <c r="C72" s="1013">
        <v>63</v>
      </c>
      <c r="D72" s="1014">
        <f t="shared" ref="D72:D103" si="45">SUM(B72:C72)</f>
        <v>81</v>
      </c>
      <c r="E72" s="964">
        <v>3</v>
      </c>
      <c r="F72" s="1013">
        <v>3</v>
      </c>
      <c r="G72" s="1014">
        <f t="shared" ref="G72:G103" si="46">SUM(E72:F72)</f>
        <v>6</v>
      </c>
      <c r="H72" s="986">
        <v>4</v>
      </c>
      <c r="I72" s="1013">
        <v>2</v>
      </c>
      <c r="J72" s="1014">
        <f t="shared" ref="J72:J103" si="47">SUM(H72:I72)</f>
        <v>6</v>
      </c>
      <c r="K72" s="964">
        <v>28</v>
      </c>
      <c r="L72" s="1013">
        <v>64</v>
      </c>
      <c r="M72" s="1014">
        <f t="shared" ref="M72:M103" si="48">SUM(K72:L72)</f>
        <v>92</v>
      </c>
      <c r="N72" s="964" t="s">
        <v>117</v>
      </c>
      <c r="O72" s="1013">
        <v>1</v>
      </c>
      <c r="P72" s="1014">
        <f t="shared" ref="P72:P103" si="49">SUM(N72:O72)</f>
        <v>1</v>
      </c>
      <c r="Q72" s="986">
        <v>4</v>
      </c>
      <c r="R72" s="1013">
        <v>2</v>
      </c>
      <c r="S72" s="1014">
        <f t="shared" ref="S72:S103" si="50">SUM(Q72:R72)</f>
        <v>6</v>
      </c>
      <c r="T72" s="964">
        <v>46</v>
      </c>
      <c r="U72" s="1013">
        <v>127</v>
      </c>
      <c r="V72" s="1014">
        <f t="shared" ref="V72:V103" si="51">SUM(D72,M72)</f>
        <v>173</v>
      </c>
      <c r="W72" s="964">
        <v>3</v>
      </c>
      <c r="X72" s="1013">
        <v>4</v>
      </c>
      <c r="Y72" s="1014">
        <f t="shared" ref="Y72:Y103" si="52">SUM(G72,P72)</f>
        <v>7</v>
      </c>
      <c r="Z72" s="986">
        <v>8</v>
      </c>
      <c r="AA72" s="1013">
        <v>4</v>
      </c>
      <c r="AB72" s="1014">
        <f t="shared" ref="AB72:AB103" si="53">SUM(J72,S72)</f>
        <v>12</v>
      </c>
      <c r="AC72" s="1015">
        <v>90</v>
      </c>
      <c r="AD72" s="1016">
        <v>117</v>
      </c>
      <c r="AE72" s="1017">
        <f t="shared" ref="AE72:AE103" si="54">SUM(AC72:AD72)</f>
        <v>207</v>
      </c>
      <c r="AF72" s="1015">
        <v>2</v>
      </c>
      <c r="AG72" s="1016">
        <v>8</v>
      </c>
      <c r="AH72" s="1017">
        <f t="shared" ref="AH72:AH103" si="55">SUM(AF72:AG72)</f>
        <v>10</v>
      </c>
      <c r="AI72" s="1018">
        <v>4</v>
      </c>
      <c r="AJ72" s="1016">
        <v>7</v>
      </c>
      <c r="AK72" s="1017">
        <f t="shared" ref="AK72:AK103" si="56">SUM(AI72:AJ72)</f>
        <v>11</v>
      </c>
      <c r="AL72" s="1015">
        <v>66</v>
      </c>
      <c r="AM72" s="1016">
        <v>122</v>
      </c>
      <c r="AN72" s="1017">
        <f t="shared" ref="AN72:AN103" si="57">SUM(AL72:AM72)</f>
        <v>188</v>
      </c>
      <c r="AO72" s="1015">
        <v>8</v>
      </c>
      <c r="AP72" s="1016">
        <v>11</v>
      </c>
      <c r="AQ72" s="1017">
        <f t="shared" ref="AQ72:AQ103" si="58">SUM(AO72:AP72)</f>
        <v>19</v>
      </c>
      <c r="AR72" s="1018">
        <v>8</v>
      </c>
      <c r="AS72" s="1016">
        <v>14</v>
      </c>
      <c r="AT72" s="1017">
        <f t="shared" ref="AT72:AT103" si="59">SUM(AR72:AS72)</f>
        <v>22</v>
      </c>
      <c r="AU72" s="1019">
        <f t="shared" ref="AU72:AU103" si="60">SUM(AC72,AL72,T72)</f>
        <v>202</v>
      </c>
      <c r="AV72" s="1019">
        <f t="shared" ref="AV72:AV103" si="61">SUM(AD72,AM72,U72)</f>
        <v>366</v>
      </c>
      <c r="AW72" s="1020">
        <f t="shared" ref="AW72:AW103" si="62">SUM(AU72:AV72)</f>
        <v>568</v>
      </c>
      <c r="AX72" s="1019">
        <f t="shared" ref="AX72:AX103" si="63">SUM(AF72,AO72,W72)</f>
        <v>13</v>
      </c>
      <c r="AY72" s="1019">
        <f t="shared" ref="AY72:AY103" si="64">SUM(AG72,AP72,X72)</f>
        <v>23</v>
      </c>
      <c r="AZ72" s="1020">
        <f t="shared" ref="AZ72:AZ103" si="65">SUM(AX72:AY72)</f>
        <v>36</v>
      </c>
      <c r="BA72" s="1019">
        <f t="shared" si="21"/>
        <v>20</v>
      </c>
      <c r="BB72" s="1019">
        <f t="shared" si="22"/>
        <v>25</v>
      </c>
      <c r="BC72" s="1019">
        <f t="shared" si="23"/>
        <v>45</v>
      </c>
    </row>
    <row r="73" spans="1:55" ht="12.95" customHeight="1" x14ac:dyDescent="0.2">
      <c r="A73" s="1012" t="s">
        <v>46</v>
      </c>
      <c r="B73" s="964" t="s">
        <v>117</v>
      </c>
      <c r="C73" s="1013" t="s">
        <v>117</v>
      </c>
      <c r="D73" s="1014">
        <f t="shared" si="45"/>
        <v>0</v>
      </c>
      <c r="E73" s="964" t="s">
        <v>117</v>
      </c>
      <c r="F73" s="1013" t="s">
        <v>117</v>
      </c>
      <c r="G73" s="1014">
        <f t="shared" si="46"/>
        <v>0</v>
      </c>
      <c r="H73" s="986" t="s">
        <v>117</v>
      </c>
      <c r="I73" s="1013" t="s">
        <v>117</v>
      </c>
      <c r="J73" s="1014">
        <f t="shared" si="47"/>
        <v>0</v>
      </c>
      <c r="K73" s="964" t="s">
        <v>117</v>
      </c>
      <c r="L73" s="1013" t="s">
        <v>117</v>
      </c>
      <c r="M73" s="1014">
        <f t="shared" si="48"/>
        <v>0</v>
      </c>
      <c r="N73" s="964" t="s">
        <v>117</v>
      </c>
      <c r="O73" s="1013" t="s">
        <v>117</v>
      </c>
      <c r="P73" s="1014">
        <f t="shared" si="49"/>
        <v>0</v>
      </c>
      <c r="Q73" s="986" t="s">
        <v>117</v>
      </c>
      <c r="R73" s="1013" t="s">
        <v>117</v>
      </c>
      <c r="S73" s="1014">
        <f t="shared" si="50"/>
        <v>0</v>
      </c>
      <c r="T73" s="964" t="s">
        <v>117</v>
      </c>
      <c r="U73" s="1013" t="s">
        <v>117</v>
      </c>
      <c r="V73" s="1014">
        <f t="shared" si="51"/>
        <v>0</v>
      </c>
      <c r="W73" s="964" t="s">
        <v>117</v>
      </c>
      <c r="X73" s="1013" t="s">
        <v>117</v>
      </c>
      <c r="Y73" s="1014">
        <f t="shared" si="52"/>
        <v>0</v>
      </c>
      <c r="Z73" s="986" t="s">
        <v>117</v>
      </c>
      <c r="AA73" s="1013" t="s">
        <v>117</v>
      </c>
      <c r="AB73" s="1014">
        <f t="shared" si="53"/>
        <v>0</v>
      </c>
      <c r="AC73" s="1015" t="s">
        <v>117</v>
      </c>
      <c r="AD73" s="1016" t="s">
        <v>117</v>
      </c>
      <c r="AE73" s="1017">
        <f t="shared" si="54"/>
        <v>0</v>
      </c>
      <c r="AF73" s="1015" t="s">
        <v>117</v>
      </c>
      <c r="AG73" s="1016">
        <v>1</v>
      </c>
      <c r="AH73" s="1017">
        <f t="shared" si="55"/>
        <v>1</v>
      </c>
      <c r="AI73" s="1018" t="s">
        <v>117</v>
      </c>
      <c r="AJ73" s="1016" t="s">
        <v>117</v>
      </c>
      <c r="AK73" s="1017">
        <f t="shared" si="56"/>
        <v>0</v>
      </c>
      <c r="AL73" s="1015" t="s">
        <v>117</v>
      </c>
      <c r="AM73" s="1016">
        <v>10</v>
      </c>
      <c r="AN73" s="1017">
        <f t="shared" si="57"/>
        <v>10</v>
      </c>
      <c r="AO73" s="1015" t="s">
        <v>117</v>
      </c>
      <c r="AP73" s="1016" t="s">
        <v>117</v>
      </c>
      <c r="AQ73" s="1017">
        <f t="shared" si="58"/>
        <v>0</v>
      </c>
      <c r="AR73" s="1018" t="s">
        <v>117</v>
      </c>
      <c r="AS73" s="1016" t="s">
        <v>117</v>
      </c>
      <c r="AT73" s="1017">
        <f t="shared" si="59"/>
        <v>0</v>
      </c>
      <c r="AU73" s="1019">
        <f t="shared" si="60"/>
        <v>0</v>
      </c>
      <c r="AV73" s="1019">
        <f t="shared" si="61"/>
        <v>10</v>
      </c>
      <c r="AW73" s="1020">
        <f t="shared" si="62"/>
        <v>10</v>
      </c>
      <c r="AX73" s="1019">
        <f t="shared" si="63"/>
        <v>0</v>
      </c>
      <c r="AY73" s="1019">
        <f t="shared" si="64"/>
        <v>1</v>
      </c>
      <c r="AZ73" s="1020">
        <f t="shared" si="65"/>
        <v>1</v>
      </c>
      <c r="BA73" s="1019">
        <f t="shared" ref="BA73:BA136" si="66">SUM(AR73,Z73,AI73)</f>
        <v>0</v>
      </c>
      <c r="BB73" s="1019">
        <f t="shared" ref="BB73:BB136" si="67">SUM(AS73,AA73,AJ73)</f>
        <v>0</v>
      </c>
      <c r="BC73" s="1019">
        <f t="shared" ref="BC73:BC136" si="68">SUM(AT73,AB73,AK73)</f>
        <v>0</v>
      </c>
    </row>
    <row r="74" spans="1:55" ht="12.95" customHeight="1" x14ac:dyDescent="0.2">
      <c r="A74" s="1012" t="s">
        <v>47</v>
      </c>
      <c r="B74" s="964">
        <v>119</v>
      </c>
      <c r="C74" s="1013">
        <v>96</v>
      </c>
      <c r="D74" s="1014">
        <f t="shared" si="45"/>
        <v>215</v>
      </c>
      <c r="E74" s="964">
        <v>9</v>
      </c>
      <c r="F74" s="1013">
        <v>5</v>
      </c>
      <c r="G74" s="1014">
        <f t="shared" si="46"/>
        <v>14</v>
      </c>
      <c r="H74" s="986">
        <v>11</v>
      </c>
      <c r="I74" s="1013">
        <v>2</v>
      </c>
      <c r="J74" s="1014">
        <f t="shared" si="47"/>
        <v>13</v>
      </c>
      <c r="K74" s="964">
        <v>82</v>
      </c>
      <c r="L74" s="1013">
        <v>50</v>
      </c>
      <c r="M74" s="1014">
        <f t="shared" si="48"/>
        <v>132</v>
      </c>
      <c r="N74" s="964">
        <v>5</v>
      </c>
      <c r="O74" s="1013">
        <v>1</v>
      </c>
      <c r="P74" s="1014">
        <f t="shared" si="49"/>
        <v>6</v>
      </c>
      <c r="Q74" s="986">
        <v>5</v>
      </c>
      <c r="R74" s="1013">
        <v>2</v>
      </c>
      <c r="S74" s="1014">
        <f t="shared" si="50"/>
        <v>7</v>
      </c>
      <c r="T74" s="964">
        <v>201</v>
      </c>
      <c r="U74" s="1013">
        <v>146</v>
      </c>
      <c r="V74" s="1014">
        <f t="shared" si="51"/>
        <v>347</v>
      </c>
      <c r="W74" s="964">
        <v>14</v>
      </c>
      <c r="X74" s="1013">
        <v>6</v>
      </c>
      <c r="Y74" s="1014">
        <f t="shared" si="52"/>
        <v>20</v>
      </c>
      <c r="Z74" s="986">
        <v>16</v>
      </c>
      <c r="AA74" s="1013">
        <v>4</v>
      </c>
      <c r="AB74" s="1014">
        <f t="shared" si="53"/>
        <v>20</v>
      </c>
      <c r="AC74" s="1015">
        <v>216</v>
      </c>
      <c r="AD74" s="1016">
        <v>148</v>
      </c>
      <c r="AE74" s="1017">
        <f t="shared" si="54"/>
        <v>364</v>
      </c>
      <c r="AF74" s="1015">
        <v>7</v>
      </c>
      <c r="AG74" s="1016">
        <v>13</v>
      </c>
      <c r="AH74" s="1017">
        <f t="shared" si="55"/>
        <v>20</v>
      </c>
      <c r="AI74" s="1018">
        <v>8</v>
      </c>
      <c r="AJ74" s="1016">
        <v>3</v>
      </c>
      <c r="AK74" s="1017">
        <f t="shared" si="56"/>
        <v>11</v>
      </c>
      <c r="AL74" s="1015">
        <v>263</v>
      </c>
      <c r="AM74" s="1016">
        <v>202</v>
      </c>
      <c r="AN74" s="1017">
        <f t="shared" si="57"/>
        <v>465</v>
      </c>
      <c r="AO74" s="1015">
        <v>13</v>
      </c>
      <c r="AP74" s="1016">
        <v>16</v>
      </c>
      <c r="AQ74" s="1017">
        <f t="shared" si="58"/>
        <v>29</v>
      </c>
      <c r="AR74" s="1018">
        <v>13</v>
      </c>
      <c r="AS74" s="1016">
        <v>7</v>
      </c>
      <c r="AT74" s="1017">
        <f t="shared" si="59"/>
        <v>20</v>
      </c>
      <c r="AU74" s="1019">
        <f t="shared" si="60"/>
        <v>680</v>
      </c>
      <c r="AV74" s="1019">
        <f t="shared" si="61"/>
        <v>496</v>
      </c>
      <c r="AW74" s="1020">
        <f t="shared" si="62"/>
        <v>1176</v>
      </c>
      <c r="AX74" s="1019">
        <f t="shared" si="63"/>
        <v>34</v>
      </c>
      <c r="AY74" s="1019">
        <f t="shared" si="64"/>
        <v>35</v>
      </c>
      <c r="AZ74" s="1020">
        <f t="shared" si="65"/>
        <v>69</v>
      </c>
      <c r="BA74" s="1019">
        <f t="shared" si="66"/>
        <v>37</v>
      </c>
      <c r="BB74" s="1019">
        <f t="shared" si="67"/>
        <v>14</v>
      </c>
      <c r="BC74" s="1019">
        <f t="shared" si="68"/>
        <v>51</v>
      </c>
    </row>
    <row r="75" spans="1:55" ht="12.95" customHeight="1" x14ac:dyDescent="0.2">
      <c r="A75" s="1012" t="s">
        <v>48</v>
      </c>
      <c r="B75" s="964">
        <v>20</v>
      </c>
      <c r="C75" s="1013">
        <v>14</v>
      </c>
      <c r="D75" s="1014">
        <f t="shared" si="45"/>
        <v>34</v>
      </c>
      <c r="E75" s="964">
        <v>1</v>
      </c>
      <c r="F75" s="1013">
        <v>5</v>
      </c>
      <c r="G75" s="1014">
        <f t="shared" si="46"/>
        <v>6</v>
      </c>
      <c r="H75" s="986" t="s">
        <v>117</v>
      </c>
      <c r="I75" s="1013">
        <v>2</v>
      </c>
      <c r="J75" s="1014">
        <f t="shared" si="47"/>
        <v>2</v>
      </c>
      <c r="K75" s="964">
        <v>16</v>
      </c>
      <c r="L75" s="1013">
        <v>13</v>
      </c>
      <c r="M75" s="1014">
        <f t="shared" si="48"/>
        <v>29</v>
      </c>
      <c r="N75" s="964" t="s">
        <v>117</v>
      </c>
      <c r="O75" s="1013">
        <v>1</v>
      </c>
      <c r="P75" s="1014">
        <f t="shared" si="49"/>
        <v>1</v>
      </c>
      <c r="Q75" s="986" t="s">
        <v>117</v>
      </c>
      <c r="R75" s="1013">
        <v>1</v>
      </c>
      <c r="S75" s="1014">
        <f t="shared" si="50"/>
        <v>1</v>
      </c>
      <c r="T75" s="964">
        <v>36</v>
      </c>
      <c r="U75" s="1013">
        <v>27</v>
      </c>
      <c r="V75" s="1014">
        <f t="shared" si="51"/>
        <v>63</v>
      </c>
      <c r="W75" s="964">
        <v>1</v>
      </c>
      <c r="X75" s="1013">
        <v>6</v>
      </c>
      <c r="Y75" s="1014">
        <f t="shared" si="52"/>
        <v>7</v>
      </c>
      <c r="Z75" s="986" t="s">
        <v>117</v>
      </c>
      <c r="AA75" s="1013">
        <v>3</v>
      </c>
      <c r="AB75" s="1014">
        <f t="shared" si="53"/>
        <v>3</v>
      </c>
      <c r="AC75" s="1015">
        <v>25</v>
      </c>
      <c r="AD75" s="1016">
        <v>27</v>
      </c>
      <c r="AE75" s="1017">
        <f t="shared" si="54"/>
        <v>52</v>
      </c>
      <c r="AF75" s="1015">
        <v>3</v>
      </c>
      <c r="AG75" s="1016">
        <v>5</v>
      </c>
      <c r="AH75" s="1017">
        <f t="shared" si="55"/>
        <v>8</v>
      </c>
      <c r="AI75" s="1018" t="s">
        <v>117</v>
      </c>
      <c r="AJ75" s="1016" t="s">
        <v>117</v>
      </c>
      <c r="AK75" s="1017">
        <f t="shared" si="56"/>
        <v>0</v>
      </c>
      <c r="AL75" s="1015">
        <v>27</v>
      </c>
      <c r="AM75" s="1016">
        <v>25</v>
      </c>
      <c r="AN75" s="1017">
        <f t="shared" si="57"/>
        <v>52</v>
      </c>
      <c r="AO75" s="1015">
        <v>5</v>
      </c>
      <c r="AP75" s="1016">
        <v>4</v>
      </c>
      <c r="AQ75" s="1017">
        <f t="shared" si="58"/>
        <v>9</v>
      </c>
      <c r="AR75" s="1018">
        <v>1</v>
      </c>
      <c r="AS75" s="1016" t="s">
        <v>117</v>
      </c>
      <c r="AT75" s="1017">
        <f t="shared" si="59"/>
        <v>1</v>
      </c>
      <c r="AU75" s="1019">
        <f t="shared" si="60"/>
        <v>88</v>
      </c>
      <c r="AV75" s="1019">
        <f t="shared" si="61"/>
        <v>79</v>
      </c>
      <c r="AW75" s="1020">
        <f t="shared" si="62"/>
        <v>167</v>
      </c>
      <c r="AX75" s="1019">
        <f t="shared" si="63"/>
        <v>9</v>
      </c>
      <c r="AY75" s="1019">
        <f t="shared" si="64"/>
        <v>15</v>
      </c>
      <c r="AZ75" s="1020">
        <f t="shared" si="65"/>
        <v>24</v>
      </c>
      <c r="BA75" s="1019">
        <f t="shared" si="66"/>
        <v>1</v>
      </c>
      <c r="BB75" s="1019">
        <f t="shared" si="67"/>
        <v>3</v>
      </c>
      <c r="BC75" s="1019">
        <f t="shared" si="68"/>
        <v>4</v>
      </c>
    </row>
    <row r="76" spans="1:55" ht="12.95" customHeight="1" x14ac:dyDescent="0.2">
      <c r="A76" s="1012" t="s">
        <v>49</v>
      </c>
      <c r="B76" s="964">
        <v>13</v>
      </c>
      <c r="C76" s="1013">
        <v>10</v>
      </c>
      <c r="D76" s="1014">
        <f t="shared" si="45"/>
        <v>23</v>
      </c>
      <c r="E76" s="964">
        <v>2</v>
      </c>
      <c r="F76" s="1013">
        <v>1</v>
      </c>
      <c r="G76" s="1014">
        <f t="shared" si="46"/>
        <v>3</v>
      </c>
      <c r="H76" s="986" t="s">
        <v>117</v>
      </c>
      <c r="I76" s="1013">
        <v>1</v>
      </c>
      <c r="J76" s="1014">
        <f t="shared" si="47"/>
        <v>1</v>
      </c>
      <c r="K76" s="964">
        <v>11</v>
      </c>
      <c r="L76" s="1013">
        <v>9</v>
      </c>
      <c r="M76" s="1014">
        <f t="shared" si="48"/>
        <v>20</v>
      </c>
      <c r="N76" s="964">
        <v>1</v>
      </c>
      <c r="O76" s="1013">
        <v>1</v>
      </c>
      <c r="P76" s="1014">
        <f t="shared" si="49"/>
        <v>2</v>
      </c>
      <c r="Q76" s="986" t="s">
        <v>117</v>
      </c>
      <c r="R76" s="1013" t="s">
        <v>117</v>
      </c>
      <c r="S76" s="1014">
        <f t="shared" si="50"/>
        <v>0</v>
      </c>
      <c r="T76" s="964">
        <v>24</v>
      </c>
      <c r="U76" s="1013">
        <v>19</v>
      </c>
      <c r="V76" s="1014">
        <f t="shared" si="51"/>
        <v>43</v>
      </c>
      <c r="W76" s="964">
        <v>3</v>
      </c>
      <c r="X76" s="1013">
        <v>2</v>
      </c>
      <c r="Y76" s="1014">
        <f t="shared" si="52"/>
        <v>5</v>
      </c>
      <c r="Z76" s="986" t="s">
        <v>117</v>
      </c>
      <c r="AA76" s="1013">
        <v>1</v>
      </c>
      <c r="AB76" s="1014">
        <f t="shared" si="53"/>
        <v>1</v>
      </c>
      <c r="AC76" s="1015">
        <v>23</v>
      </c>
      <c r="AD76" s="1016">
        <v>43</v>
      </c>
      <c r="AE76" s="1017">
        <f t="shared" si="54"/>
        <v>66</v>
      </c>
      <c r="AF76" s="1015">
        <v>1</v>
      </c>
      <c r="AG76" s="1016">
        <v>3</v>
      </c>
      <c r="AH76" s="1017">
        <f t="shared" si="55"/>
        <v>4</v>
      </c>
      <c r="AI76" s="1018">
        <v>1</v>
      </c>
      <c r="AJ76" s="1016">
        <v>1</v>
      </c>
      <c r="AK76" s="1017">
        <f t="shared" si="56"/>
        <v>2</v>
      </c>
      <c r="AL76" s="1015">
        <v>37</v>
      </c>
      <c r="AM76" s="1016">
        <v>71</v>
      </c>
      <c r="AN76" s="1017">
        <f t="shared" si="57"/>
        <v>108</v>
      </c>
      <c r="AO76" s="1015">
        <v>6</v>
      </c>
      <c r="AP76" s="1016">
        <v>22</v>
      </c>
      <c r="AQ76" s="1017">
        <f t="shared" si="58"/>
        <v>28</v>
      </c>
      <c r="AR76" s="1018" t="s">
        <v>117</v>
      </c>
      <c r="AS76" s="1016">
        <v>1</v>
      </c>
      <c r="AT76" s="1017">
        <f t="shared" si="59"/>
        <v>1</v>
      </c>
      <c r="AU76" s="1019">
        <f t="shared" si="60"/>
        <v>84</v>
      </c>
      <c r="AV76" s="1019">
        <f t="shared" si="61"/>
        <v>133</v>
      </c>
      <c r="AW76" s="1020">
        <f t="shared" si="62"/>
        <v>217</v>
      </c>
      <c r="AX76" s="1019">
        <f t="shared" si="63"/>
        <v>10</v>
      </c>
      <c r="AY76" s="1019">
        <f t="shared" si="64"/>
        <v>27</v>
      </c>
      <c r="AZ76" s="1020">
        <f t="shared" si="65"/>
        <v>37</v>
      </c>
      <c r="BA76" s="1019">
        <f t="shared" si="66"/>
        <v>1</v>
      </c>
      <c r="BB76" s="1019">
        <f t="shared" si="67"/>
        <v>3</v>
      </c>
      <c r="BC76" s="1019">
        <f t="shared" si="68"/>
        <v>4</v>
      </c>
    </row>
    <row r="77" spans="1:55" ht="12.95" customHeight="1" x14ac:dyDescent="0.2">
      <c r="A77" s="1012" t="s">
        <v>51</v>
      </c>
      <c r="B77" s="964">
        <v>9</v>
      </c>
      <c r="C77" s="1013">
        <v>20</v>
      </c>
      <c r="D77" s="1014">
        <f t="shared" si="45"/>
        <v>29</v>
      </c>
      <c r="E77" s="964" t="s">
        <v>117</v>
      </c>
      <c r="F77" s="1013">
        <v>1</v>
      </c>
      <c r="G77" s="1014">
        <f t="shared" si="46"/>
        <v>1</v>
      </c>
      <c r="H77" s="986">
        <v>1</v>
      </c>
      <c r="I77" s="1013" t="s">
        <v>117</v>
      </c>
      <c r="J77" s="1014">
        <f t="shared" si="47"/>
        <v>1</v>
      </c>
      <c r="K77" s="964">
        <v>12</v>
      </c>
      <c r="L77" s="1013">
        <v>21</v>
      </c>
      <c r="M77" s="1014">
        <f t="shared" si="48"/>
        <v>33</v>
      </c>
      <c r="N77" s="964" t="s">
        <v>117</v>
      </c>
      <c r="O77" s="1013" t="s">
        <v>117</v>
      </c>
      <c r="P77" s="1014">
        <f t="shared" si="49"/>
        <v>0</v>
      </c>
      <c r="Q77" s="986" t="s">
        <v>117</v>
      </c>
      <c r="R77" s="1013">
        <v>1</v>
      </c>
      <c r="S77" s="1014">
        <f t="shared" si="50"/>
        <v>1</v>
      </c>
      <c r="T77" s="964">
        <v>21</v>
      </c>
      <c r="U77" s="1013">
        <v>41</v>
      </c>
      <c r="V77" s="1014">
        <f t="shared" si="51"/>
        <v>62</v>
      </c>
      <c r="W77" s="964" t="s">
        <v>117</v>
      </c>
      <c r="X77" s="1013">
        <v>1</v>
      </c>
      <c r="Y77" s="1014">
        <f t="shared" si="52"/>
        <v>1</v>
      </c>
      <c r="Z77" s="986">
        <v>1</v>
      </c>
      <c r="AA77" s="1013">
        <v>1</v>
      </c>
      <c r="AB77" s="1014">
        <f t="shared" si="53"/>
        <v>2</v>
      </c>
      <c r="AC77" s="1015">
        <v>31</v>
      </c>
      <c r="AD77" s="1016">
        <v>44</v>
      </c>
      <c r="AE77" s="1017">
        <f t="shared" si="54"/>
        <v>75</v>
      </c>
      <c r="AF77" s="1015">
        <v>1</v>
      </c>
      <c r="AG77" s="1016">
        <v>2</v>
      </c>
      <c r="AH77" s="1017">
        <f t="shared" si="55"/>
        <v>3</v>
      </c>
      <c r="AI77" s="1018" t="s">
        <v>117</v>
      </c>
      <c r="AJ77" s="1016" t="s">
        <v>117</v>
      </c>
      <c r="AK77" s="1017">
        <f t="shared" si="56"/>
        <v>0</v>
      </c>
      <c r="AL77" s="1015">
        <v>22</v>
      </c>
      <c r="AM77" s="1016">
        <v>38</v>
      </c>
      <c r="AN77" s="1017">
        <f t="shared" si="57"/>
        <v>60</v>
      </c>
      <c r="AO77" s="1015" t="s">
        <v>117</v>
      </c>
      <c r="AP77" s="1016">
        <v>3</v>
      </c>
      <c r="AQ77" s="1017">
        <f t="shared" si="58"/>
        <v>3</v>
      </c>
      <c r="AR77" s="1018" t="s">
        <v>117</v>
      </c>
      <c r="AS77" s="1016">
        <v>1</v>
      </c>
      <c r="AT77" s="1017">
        <f t="shared" si="59"/>
        <v>1</v>
      </c>
      <c r="AU77" s="1019">
        <f t="shared" si="60"/>
        <v>74</v>
      </c>
      <c r="AV77" s="1019">
        <f t="shared" si="61"/>
        <v>123</v>
      </c>
      <c r="AW77" s="1020">
        <f t="shared" si="62"/>
        <v>197</v>
      </c>
      <c r="AX77" s="1019">
        <f t="shared" si="63"/>
        <v>1</v>
      </c>
      <c r="AY77" s="1019">
        <f t="shared" si="64"/>
        <v>6</v>
      </c>
      <c r="AZ77" s="1020">
        <f t="shared" si="65"/>
        <v>7</v>
      </c>
      <c r="BA77" s="1019">
        <f t="shared" si="66"/>
        <v>1</v>
      </c>
      <c r="BB77" s="1019">
        <f t="shared" si="67"/>
        <v>2</v>
      </c>
      <c r="BC77" s="1019">
        <f t="shared" si="68"/>
        <v>3</v>
      </c>
    </row>
    <row r="78" spans="1:55" ht="12.95" customHeight="1" x14ac:dyDescent="0.2">
      <c r="A78" s="1012" t="s">
        <v>52</v>
      </c>
      <c r="B78" s="964">
        <v>1</v>
      </c>
      <c r="C78" s="1013">
        <v>2</v>
      </c>
      <c r="D78" s="1014">
        <f t="shared" si="45"/>
        <v>3</v>
      </c>
      <c r="E78" s="964">
        <v>1</v>
      </c>
      <c r="F78" s="1013">
        <v>1</v>
      </c>
      <c r="G78" s="1014">
        <f t="shared" si="46"/>
        <v>2</v>
      </c>
      <c r="H78" s="986" t="s">
        <v>117</v>
      </c>
      <c r="I78" s="1013" t="s">
        <v>117</v>
      </c>
      <c r="J78" s="1014">
        <f t="shared" si="47"/>
        <v>0</v>
      </c>
      <c r="K78" s="964" t="s">
        <v>117</v>
      </c>
      <c r="L78" s="1013" t="s">
        <v>117</v>
      </c>
      <c r="M78" s="1014">
        <f t="shared" si="48"/>
        <v>0</v>
      </c>
      <c r="N78" s="964" t="s">
        <v>117</v>
      </c>
      <c r="O78" s="1013" t="s">
        <v>117</v>
      </c>
      <c r="P78" s="1014">
        <f t="shared" si="49"/>
        <v>0</v>
      </c>
      <c r="Q78" s="986" t="s">
        <v>117</v>
      </c>
      <c r="R78" s="1013" t="s">
        <v>117</v>
      </c>
      <c r="S78" s="1014">
        <f t="shared" si="50"/>
        <v>0</v>
      </c>
      <c r="T78" s="964">
        <v>1</v>
      </c>
      <c r="U78" s="1013">
        <v>2</v>
      </c>
      <c r="V78" s="1014">
        <f t="shared" si="51"/>
        <v>3</v>
      </c>
      <c r="W78" s="964">
        <v>1</v>
      </c>
      <c r="X78" s="1013">
        <v>1</v>
      </c>
      <c r="Y78" s="1014">
        <f t="shared" si="52"/>
        <v>2</v>
      </c>
      <c r="Z78" s="986" t="s">
        <v>117</v>
      </c>
      <c r="AA78" s="1013" t="s">
        <v>117</v>
      </c>
      <c r="AB78" s="1014">
        <f t="shared" si="53"/>
        <v>0</v>
      </c>
      <c r="AC78" s="1015" t="s">
        <v>117</v>
      </c>
      <c r="AD78" s="1016" t="s">
        <v>117</v>
      </c>
      <c r="AE78" s="1017">
        <f t="shared" si="54"/>
        <v>0</v>
      </c>
      <c r="AF78" s="1015" t="s">
        <v>117</v>
      </c>
      <c r="AG78" s="1016" t="s">
        <v>117</v>
      </c>
      <c r="AH78" s="1017">
        <f t="shared" si="55"/>
        <v>0</v>
      </c>
      <c r="AI78" s="1018" t="s">
        <v>117</v>
      </c>
      <c r="AJ78" s="1016" t="s">
        <v>117</v>
      </c>
      <c r="AK78" s="1017">
        <f t="shared" si="56"/>
        <v>0</v>
      </c>
      <c r="AL78" s="1015" t="s">
        <v>117</v>
      </c>
      <c r="AM78" s="1016">
        <v>2</v>
      </c>
      <c r="AN78" s="1017">
        <f t="shared" si="57"/>
        <v>2</v>
      </c>
      <c r="AO78" s="1015" t="s">
        <v>117</v>
      </c>
      <c r="AP78" s="1016">
        <v>1</v>
      </c>
      <c r="AQ78" s="1017">
        <f t="shared" si="58"/>
        <v>1</v>
      </c>
      <c r="AR78" s="1018" t="s">
        <v>117</v>
      </c>
      <c r="AS78" s="1016" t="s">
        <v>117</v>
      </c>
      <c r="AT78" s="1017">
        <f t="shared" si="59"/>
        <v>0</v>
      </c>
      <c r="AU78" s="1019">
        <f t="shared" si="60"/>
        <v>1</v>
      </c>
      <c r="AV78" s="1019">
        <f t="shared" si="61"/>
        <v>4</v>
      </c>
      <c r="AW78" s="1020">
        <f t="shared" si="62"/>
        <v>5</v>
      </c>
      <c r="AX78" s="1019">
        <f t="shared" si="63"/>
        <v>1</v>
      </c>
      <c r="AY78" s="1019">
        <f t="shared" si="64"/>
        <v>2</v>
      </c>
      <c r="AZ78" s="1020">
        <f t="shared" si="65"/>
        <v>3</v>
      </c>
      <c r="BA78" s="1019">
        <f t="shared" si="66"/>
        <v>0</v>
      </c>
      <c r="BB78" s="1019">
        <f t="shared" si="67"/>
        <v>0</v>
      </c>
      <c r="BC78" s="1019">
        <f t="shared" si="68"/>
        <v>0</v>
      </c>
    </row>
    <row r="79" spans="1:55" ht="12.95" customHeight="1" x14ac:dyDescent="0.2">
      <c r="A79" s="1012" t="s">
        <v>53</v>
      </c>
      <c r="B79" s="964">
        <v>2</v>
      </c>
      <c r="C79" s="1013">
        <v>13</v>
      </c>
      <c r="D79" s="1014">
        <f t="shared" si="45"/>
        <v>15</v>
      </c>
      <c r="E79" s="964">
        <v>1</v>
      </c>
      <c r="F79" s="1013">
        <v>4</v>
      </c>
      <c r="G79" s="1014">
        <f t="shared" si="46"/>
        <v>5</v>
      </c>
      <c r="H79" s="986" t="s">
        <v>117</v>
      </c>
      <c r="I79" s="1013" t="s">
        <v>117</v>
      </c>
      <c r="J79" s="1014">
        <f t="shared" si="47"/>
        <v>0</v>
      </c>
      <c r="K79" s="964">
        <v>12</v>
      </c>
      <c r="L79" s="1013">
        <v>23</v>
      </c>
      <c r="M79" s="1014">
        <f t="shared" si="48"/>
        <v>35</v>
      </c>
      <c r="N79" s="964" t="s">
        <v>117</v>
      </c>
      <c r="O79" s="1013" t="s">
        <v>117</v>
      </c>
      <c r="P79" s="1014">
        <f t="shared" si="49"/>
        <v>0</v>
      </c>
      <c r="Q79" s="986" t="s">
        <v>117</v>
      </c>
      <c r="R79" s="1013" t="s">
        <v>117</v>
      </c>
      <c r="S79" s="1014">
        <f t="shared" si="50"/>
        <v>0</v>
      </c>
      <c r="T79" s="964">
        <v>14</v>
      </c>
      <c r="U79" s="1013">
        <v>36</v>
      </c>
      <c r="V79" s="1014">
        <f t="shared" si="51"/>
        <v>50</v>
      </c>
      <c r="W79" s="964">
        <v>1</v>
      </c>
      <c r="X79" s="1013">
        <v>4</v>
      </c>
      <c r="Y79" s="1014">
        <f t="shared" si="52"/>
        <v>5</v>
      </c>
      <c r="Z79" s="986" t="s">
        <v>117</v>
      </c>
      <c r="AA79" s="1013" t="s">
        <v>117</v>
      </c>
      <c r="AB79" s="1014">
        <f t="shared" si="53"/>
        <v>0</v>
      </c>
      <c r="AC79" s="1015">
        <v>10</v>
      </c>
      <c r="AD79" s="1016">
        <v>31</v>
      </c>
      <c r="AE79" s="1017">
        <f t="shared" si="54"/>
        <v>41</v>
      </c>
      <c r="AF79" s="1015">
        <v>1</v>
      </c>
      <c r="AG79" s="1016">
        <v>3</v>
      </c>
      <c r="AH79" s="1017">
        <f t="shared" si="55"/>
        <v>4</v>
      </c>
      <c r="AI79" s="1018" t="s">
        <v>117</v>
      </c>
      <c r="AJ79" s="1016" t="s">
        <v>117</v>
      </c>
      <c r="AK79" s="1017">
        <f t="shared" si="56"/>
        <v>0</v>
      </c>
      <c r="AL79" s="1015">
        <v>11</v>
      </c>
      <c r="AM79" s="1016">
        <v>40</v>
      </c>
      <c r="AN79" s="1017">
        <f t="shared" si="57"/>
        <v>51</v>
      </c>
      <c r="AO79" s="1015">
        <v>5</v>
      </c>
      <c r="AP79" s="1016">
        <v>6</v>
      </c>
      <c r="AQ79" s="1017">
        <f t="shared" si="58"/>
        <v>11</v>
      </c>
      <c r="AR79" s="1018" t="s">
        <v>117</v>
      </c>
      <c r="AS79" s="1016" t="s">
        <v>117</v>
      </c>
      <c r="AT79" s="1017">
        <f t="shared" si="59"/>
        <v>0</v>
      </c>
      <c r="AU79" s="1019">
        <f t="shared" si="60"/>
        <v>35</v>
      </c>
      <c r="AV79" s="1019">
        <f t="shared" si="61"/>
        <v>107</v>
      </c>
      <c r="AW79" s="1020">
        <f t="shared" si="62"/>
        <v>142</v>
      </c>
      <c r="AX79" s="1019">
        <f t="shared" si="63"/>
        <v>7</v>
      </c>
      <c r="AY79" s="1019">
        <f t="shared" si="64"/>
        <v>13</v>
      </c>
      <c r="AZ79" s="1020">
        <f t="shared" si="65"/>
        <v>20</v>
      </c>
      <c r="BA79" s="1019">
        <f t="shared" si="66"/>
        <v>0</v>
      </c>
      <c r="BB79" s="1019">
        <f t="shared" si="67"/>
        <v>0</v>
      </c>
      <c r="BC79" s="1019">
        <f t="shared" si="68"/>
        <v>0</v>
      </c>
    </row>
    <row r="80" spans="1:55" ht="12.95" customHeight="1" x14ac:dyDescent="0.2">
      <c r="A80" s="1012" t="s">
        <v>54</v>
      </c>
      <c r="B80" s="964">
        <v>247</v>
      </c>
      <c r="C80" s="1013">
        <v>301</v>
      </c>
      <c r="D80" s="1014">
        <f t="shared" si="45"/>
        <v>548</v>
      </c>
      <c r="E80" s="964">
        <v>8</v>
      </c>
      <c r="F80" s="1013">
        <v>10</v>
      </c>
      <c r="G80" s="1014">
        <f t="shared" si="46"/>
        <v>18</v>
      </c>
      <c r="H80" s="986">
        <v>3</v>
      </c>
      <c r="I80" s="1013">
        <v>13</v>
      </c>
      <c r="J80" s="1014">
        <f t="shared" si="47"/>
        <v>16</v>
      </c>
      <c r="K80" s="964">
        <v>170</v>
      </c>
      <c r="L80" s="1013">
        <v>234</v>
      </c>
      <c r="M80" s="1014">
        <f t="shared" si="48"/>
        <v>404</v>
      </c>
      <c r="N80" s="964">
        <v>4</v>
      </c>
      <c r="O80" s="1013">
        <v>1</v>
      </c>
      <c r="P80" s="1014">
        <f t="shared" si="49"/>
        <v>5</v>
      </c>
      <c r="Q80" s="986">
        <v>1</v>
      </c>
      <c r="R80" s="1013">
        <v>4</v>
      </c>
      <c r="S80" s="1014">
        <f t="shared" si="50"/>
        <v>5</v>
      </c>
      <c r="T80" s="964">
        <v>417</v>
      </c>
      <c r="U80" s="1013">
        <v>535</v>
      </c>
      <c r="V80" s="1014">
        <f t="shared" si="51"/>
        <v>952</v>
      </c>
      <c r="W80" s="964">
        <v>12</v>
      </c>
      <c r="X80" s="1013">
        <v>11</v>
      </c>
      <c r="Y80" s="1014">
        <f t="shared" si="52"/>
        <v>23</v>
      </c>
      <c r="Z80" s="986">
        <v>4</v>
      </c>
      <c r="AA80" s="1013">
        <v>17</v>
      </c>
      <c r="AB80" s="1014">
        <f t="shared" si="53"/>
        <v>21</v>
      </c>
      <c r="AC80" s="1015">
        <v>436</v>
      </c>
      <c r="AD80" s="1016">
        <v>533</v>
      </c>
      <c r="AE80" s="1017">
        <f t="shared" si="54"/>
        <v>969</v>
      </c>
      <c r="AF80" s="1015">
        <v>10</v>
      </c>
      <c r="AG80" s="1016">
        <v>13</v>
      </c>
      <c r="AH80" s="1017">
        <f t="shared" si="55"/>
        <v>23</v>
      </c>
      <c r="AI80" s="1018">
        <v>13</v>
      </c>
      <c r="AJ80" s="1016">
        <v>23</v>
      </c>
      <c r="AK80" s="1017">
        <f t="shared" si="56"/>
        <v>36</v>
      </c>
      <c r="AL80" s="1015">
        <v>345</v>
      </c>
      <c r="AM80" s="1016">
        <v>439</v>
      </c>
      <c r="AN80" s="1017">
        <f t="shared" si="57"/>
        <v>784</v>
      </c>
      <c r="AO80" s="1015">
        <v>12</v>
      </c>
      <c r="AP80" s="1016">
        <v>18</v>
      </c>
      <c r="AQ80" s="1017">
        <f t="shared" si="58"/>
        <v>30</v>
      </c>
      <c r="AR80" s="1018">
        <v>15</v>
      </c>
      <c r="AS80" s="1016">
        <v>17</v>
      </c>
      <c r="AT80" s="1017">
        <f t="shared" si="59"/>
        <v>32</v>
      </c>
      <c r="AU80" s="1019">
        <f t="shared" si="60"/>
        <v>1198</v>
      </c>
      <c r="AV80" s="1019">
        <f t="shared" si="61"/>
        <v>1507</v>
      </c>
      <c r="AW80" s="1020">
        <f t="shared" si="62"/>
        <v>2705</v>
      </c>
      <c r="AX80" s="1019">
        <f t="shared" si="63"/>
        <v>34</v>
      </c>
      <c r="AY80" s="1019">
        <f t="shared" si="64"/>
        <v>42</v>
      </c>
      <c r="AZ80" s="1020">
        <f t="shared" si="65"/>
        <v>76</v>
      </c>
      <c r="BA80" s="1019">
        <f t="shared" si="66"/>
        <v>32</v>
      </c>
      <c r="BB80" s="1019">
        <f t="shared" si="67"/>
        <v>57</v>
      </c>
      <c r="BC80" s="1019">
        <f t="shared" si="68"/>
        <v>89</v>
      </c>
    </row>
    <row r="81" spans="1:55" ht="12.95" customHeight="1" x14ac:dyDescent="0.2">
      <c r="A81" s="1012" t="s">
        <v>187</v>
      </c>
      <c r="B81" s="964">
        <v>55</v>
      </c>
      <c r="C81" s="1013">
        <v>62</v>
      </c>
      <c r="D81" s="1014">
        <f t="shared" si="45"/>
        <v>117</v>
      </c>
      <c r="E81" s="964" t="s">
        <v>117</v>
      </c>
      <c r="F81" s="1013" t="s">
        <v>117</v>
      </c>
      <c r="G81" s="1014">
        <f t="shared" si="46"/>
        <v>0</v>
      </c>
      <c r="H81" s="986" t="s">
        <v>117</v>
      </c>
      <c r="I81" s="1013">
        <v>3</v>
      </c>
      <c r="J81" s="1014">
        <f t="shared" si="47"/>
        <v>3</v>
      </c>
      <c r="K81" s="964">
        <v>9</v>
      </c>
      <c r="L81" s="1013">
        <v>35</v>
      </c>
      <c r="M81" s="1014">
        <f t="shared" si="48"/>
        <v>44</v>
      </c>
      <c r="N81" s="964" t="s">
        <v>117</v>
      </c>
      <c r="O81" s="1013" t="s">
        <v>117</v>
      </c>
      <c r="P81" s="1014">
        <f t="shared" si="49"/>
        <v>0</v>
      </c>
      <c r="Q81" s="986">
        <v>1</v>
      </c>
      <c r="R81" s="1013" t="s">
        <v>117</v>
      </c>
      <c r="S81" s="1014">
        <f t="shared" si="50"/>
        <v>1</v>
      </c>
      <c r="T81" s="964">
        <v>64</v>
      </c>
      <c r="U81" s="1013">
        <v>97</v>
      </c>
      <c r="V81" s="1014">
        <f t="shared" si="51"/>
        <v>161</v>
      </c>
      <c r="W81" s="964" t="s">
        <v>117</v>
      </c>
      <c r="X81" s="1013" t="s">
        <v>117</v>
      </c>
      <c r="Y81" s="1014">
        <f t="shared" si="52"/>
        <v>0</v>
      </c>
      <c r="Z81" s="986">
        <v>1</v>
      </c>
      <c r="AA81" s="1013">
        <v>3</v>
      </c>
      <c r="AB81" s="1014">
        <f t="shared" si="53"/>
        <v>4</v>
      </c>
      <c r="AC81" s="1015">
        <v>70</v>
      </c>
      <c r="AD81" s="1016">
        <v>286</v>
      </c>
      <c r="AE81" s="1017">
        <f t="shared" si="54"/>
        <v>356</v>
      </c>
      <c r="AF81" s="1015">
        <v>1</v>
      </c>
      <c r="AG81" s="1016">
        <v>1</v>
      </c>
      <c r="AH81" s="1017">
        <f t="shared" si="55"/>
        <v>2</v>
      </c>
      <c r="AI81" s="1018">
        <v>1</v>
      </c>
      <c r="AJ81" s="1016">
        <v>8</v>
      </c>
      <c r="AK81" s="1017">
        <f t="shared" si="56"/>
        <v>9</v>
      </c>
      <c r="AL81" s="1015">
        <v>143</v>
      </c>
      <c r="AM81" s="1016">
        <v>206</v>
      </c>
      <c r="AN81" s="1017">
        <f t="shared" si="57"/>
        <v>349</v>
      </c>
      <c r="AO81" s="1015">
        <v>4</v>
      </c>
      <c r="AP81" s="1016">
        <v>7</v>
      </c>
      <c r="AQ81" s="1017">
        <f t="shared" si="58"/>
        <v>11</v>
      </c>
      <c r="AR81" s="1018">
        <v>1</v>
      </c>
      <c r="AS81" s="1016">
        <v>8</v>
      </c>
      <c r="AT81" s="1017">
        <f t="shared" si="59"/>
        <v>9</v>
      </c>
      <c r="AU81" s="1019">
        <f t="shared" si="60"/>
        <v>277</v>
      </c>
      <c r="AV81" s="1019">
        <f t="shared" si="61"/>
        <v>589</v>
      </c>
      <c r="AW81" s="1020">
        <f t="shared" si="62"/>
        <v>866</v>
      </c>
      <c r="AX81" s="1019">
        <f t="shared" si="63"/>
        <v>5</v>
      </c>
      <c r="AY81" s="1019">
        <f t="shared" si="64"/>
        <v>8</v>
      </c>
      <c r="AZ81" s="1020">
        <f t="shared" si="65"/>
        <v>13</v>
      </c>
      <c r="BA81" s="1019">
        <f t="shared" si="66"/>
        <v>3</v>
      </c>
      <c r="BB81" s="1019">
        <f t="shared" si="67"/>
        <v>19</v>
      </c>
      <c r="BC81" s="1019">
        <f t="shared" si="68"/>
        <v>22</v>
      </c>
    </row>
    <row r="82" spans="1:55" ht="12.95" customHeight="1" x14ac:dyDescent="0.2">
      <c r="A82" s="1012" t="s">
        <v>55</v>
      </c>
      <c r="B82" s="964">
        <v>1</v>
      </c>
      <c r="C82" s="1013">
        <v>10</v>
      </c>
      <c r="D82" s="1014">
        <f t="shared" si="45"/>
        <v>11</v>
      </c>
      <c r="E82" s="964">
        <v>1</v>
      </c>
      <c r="F82" s="1013">
        <v>4</v>
      </c>
      <c r="G82" s="1014">
        <f t="shared" si="46"/>
        <v>5</v>
      </c>
      <c r="H82" s="986" t="s">
        <v>117</v>
      </c>
      <c r="I82" s="1013">
        <v>1</v>
      </c>
      <c r="J82" s="1014">
        <f t="shared" si="47"/>
        <v>1</v>
      </c>
      <c r="K82" s="964">
        <v>3</v>
      </c>
      <c r="L82" s="1013">
        <v>9</v>
      </c>
      <c r="M82" s="1014">
        <f t="shared" si="48"/>
        <v>12</v>
      </c>
      <c r="N82" s="964">
        <v>1</v>
      </c>
      <c r="O82" s="1013" t="s">
        <v>117</v>
      </c>
      <c r="P82" s="1014">
        <f t="shared" si="49"/>
        <v>1</v>
      </c>
      <c r="Q82" s="986" t="s">
        <v>117</v>
      </c>
      <c r="R82" s="1013" t="s">
        <v>117</v>
      </c>
      <c r="S82" s="1014">
        <f t="shared" si="50"/>
        <v>0</v>
      </c>
      <c r="T82" s="964">
        <v>4</v>
      </c>
      <c r="U82" s="1013">
        <v>19</v>
      </c>
      <c r="V82" s="1014">
        <f t="shared" si="51"/>
        <v>23</v>
      </c>
      <c r="W82" s="964">
        <v>2</v>
      </c>
      <c r="X82" s="1013">
        <v>4</v>
      </c>
      <c r="Y82" s="1014">
        <f t="shared" si="52"/>
        <v>6</v>
      </c>
      <c r="Z82" s="986" t="s">
        <v>117</v>
      </c>
      <c r="AA82" s="1013">
        <v>1</v>
      </c>
      <c r="AB82" s="1014">
        <f t="shared" si="53"/>
        <v>1</v>
      </c>
      <c r="AC82" s="1015" t="s">
        <v>117</v>
      </c>
      <c r="AD82" s="1016">
        <v>24</v>
      </c>
      <c r="AE82" s="1017">
        <f t="shared" si="54"/>
        <v>24</v>
      </c>
      <c r="AF82" s="1015" t="s">
        <v>117</v>
      </c>
      <c r="AG82" s="1016">
        <v>1</v>
      </c>
      <c r="AH82" s="1017">
        <f t="shared" si="55"/>
        <v>1</v>
      </c>
      <c r="AI82" s="1018" t="s">
        <v>117</v>
      </c>
      <c r="AJ82" s="1016" t="s">
        <v>117</v>
      </c>
      <c r="AK82" s="1017">
        <f t="shared" si="56"/>
        <v>0</v>
      </c>
      <c r="AL82" s="1015">
        <v>5</v>
      </c>
      <c r="AM82" s="1016">
        <v>25</v>
      </c>
      <c r="AN82" s="1017">
        <f t="shared" si="57"/>
        <v>30</v>
      </c>
      <c r="AO82" s="1015" t="s">
        <v>117</v>
      </c>
      <c r="AP82" s="1016">
        <v>7</v>
      </c>
      <c r="AQ82" s="1017">
        <f t="shared" si="58"/>
        <v>7</v>
      </c>
      <c r="AR82" s="1018" t="s">
        <v>117</v>
      </c>
      <c r="AS82" s="1016" t="s">
        <v>117</v>
      </c>
      <c r="AT82" s="1017">
        <f t="shared" si="59"/>
        <v>0</v>
      </c>
      <c r="AU82" s="1019">
        <f t="shared" si="60"/>
        <v>9</v>
      </c>
      <c r="AV82" s="1019">
        <f t="shared" si="61"/>
        <v>68</v>
      </c>
      <c r="AW82" s="1020">
        <f t="shared" si="62"/>
        <v>77</v>
      </c>
      <c r="AX82" s="1019">
        <f t="shared" si="63"/>
        <v>2</v>
      </c>
      <c r="AY82" s="1019">
        <f t="shared" si="64"/>
        <v>12</v>
      </c>
      <c r="AZ82" s="1020">
        <f t="shared" si="65"/>
        <v>14</v>
      </c>
      <c r="BA82" s="1019">
        <f t="shared" si="66"/>
        <v>0</v>
      </c>
      <c r="BB82" s="1019">
        <f t="shared" si="67"/>
        <v>1</v>
      </c>
      <c r="BC82" s="1019">
        <f t="shared" si="68"/>
        <v>1</v>
      </c>
    </row>
    <row r="83" spans="1:55" ht="12.95" customHeight="1" x14ac:dyDescent="0.2">
      <c r="A83" s="1012" t="s">
        <v>140</v>
      </c>
      <c r="B83" s="964">
        <v>2</v>
      </c>
      <c r="C83" s="1013">
        <v>2</v>
      </c>
      <c r="D83" s="1014">
        <f t="shared" si="45"/>
        <v>4</v>
      </c>
      <c r="E83" s="964" t="s">
        <v>117</v>
      </c>
      <c r="F83" s="1013" t="s">
        <v>117</v>
      </c>
      <c r="G83" s="1014">
        <f t="shared" si="46"/>
        <v>0</v>
      </c>
      <c r="H83" s="986" t="s">
        <v>117</v>
      </c>
      <c r="I83" s="1013" t="s">
        <v>117</v>
      </c>
      <c r="J83" s="1014">
        <f t="shared" si="47"/>
        <v>0</v>
      </c>
      <c r="K83" s="964">
        <v>3</v>
      </c>
      <c r="L83" s="1013">
        <v>8</v>
      </c>
      <c r="M83" s="1014">
        <f t="shared" si="48"/>
        <v>11</v>
      </c>
      <c r="N83" s="964" t="s">
        <v>117</v>
      </c>
      <c r="O83" s="1013" t="s">
        <v>117</v>
      </c>
      <c r="P83" s="1014">
        <f t="shared" si="49"/>
        <v>0</v>
      </c>
      <c r="Q83" s="986" t="s">
        <v>117</v>
      </c>
      <c r="R83" s="1013" t="s">
        <v>117</v>
      </c>
      <c r="S83" s="1014">
        <f t="shared" si="50"/>
        <v>0</v>
      </c>
      <c r="T83" s="964">
        <v>5</v>
      </c>
      <c r="U83" s="1013">
        <v>10</v>
      </c>
      <c r="V83" s="1014">
        <f t="shared" si="51"/>
        <v>15</v>
      </c>
      <c r="W83" s="964" t="s">
        <v>117</v>
      </c>
      <c r="X83" s="1013" t="s">
        <v>117</v>
      </c>
      <c r="Y83" s="1014">
        <f t="shared" si="52"/>
        <v>0</v>
      </c>
      <c r="Z83" s="986" t="s">
        <v>117</v>
      </c>
      <c r="AA83" s="1013" t="s">
        <v>117</v>
      </c>
      <c r="AB83" s="1014">
        <f t="shared" si="53"/>
        <v>0</v>
      </c>
      <c r="AC83" s="1015">
        <v>3</v>
      </c>
      <c r="AD83" s="1016">
        <v>6</v>
      </c>
      <c r="AE83" s="1017">
        <f t="shared" si="54"/>
        <v>9</v>
      </c>
      <c r="AF83" s="1015" t="s">
        <v>117</v>
      </c>
      <c r="AG83" s="1016" t="s">
        <v>117</v>
      </c>
      <c r="AH83" s="1017">
        <f t="shared" si="55"/>
        <v>0</v>
      </c>
      <c r="AI83" s="1018" t="s">
        <v>117</v>
      </c>
      <c r="AJ83" s="1016" t="s">
        <v>117</v>
      </c>
      <c r="AK83" s="1017">
        <f t="shared" si="56"/>
        <v>0</v>
      </c>
      <c r="AL83" s="1015">
        <v>5</v>
      </c>
      <c r="AM83" s="1016">
        <v>8</v>
      </c>
      <c r="AN83" s="1017">
        <f t="shared" si="57"/>
        <v>13</v>
      </c>
      <c r="AO83" s="1015">
        <v>1</v>
      </c>
      <c r="AP83" s="1016">
        <v>2</v>
      </c>
      <c r="AQ83" s="1017">
        <f t="shared" si="58"/>
        <v>3</v>
      </c>
      <c r="AR83" s="1018" t="s">
        <v>117</v>
      </c>
      <c r="AS83" s="1016" t="s">
        <v>117</v>
      </c>
      <c r="AT83" s="1017">
        <f t="shared" si="59"/>
        <v>0</v>
      </c>
      <c r="AU83" s="1019">
        <f t="shared" si="60"/>
        <v>13</v>
      </c>
      <c r="AV83" s="1019">
        <f t="shared" si="61"/>
        <v>24</v>
      </c>
      <c r="AW83" s="1020">
        <f t="shared" si="62"/>
        <v>37</v>
      </c>
      <c r="AX83" s="1019">
        <f t="shared" si="63"/>
        <v>1</v>
      </c>
      <c r="AY83" s="1019">
        <f t="shared" si="64"/>
        <v>2</v>
      </c>
      <c r="AZ83" s="1020">
        <f t="shared" si="65"/>
        <v>3</v>
      </c>
      <c r="BA83" s="1019">
        <f t="shared" si="66"/>
        <v>0</v>
      </c>
      <c r="BB83" s="1019">
        <f t="shared" si="67"/>
        <v>0</v>
      </c>
      <c r="BC83" s="1019">
        <f t="shared" si="68"/>
        <v>0</v>
      </c>
    </row>
    <row r="84" spans="1:55" ht="12.95" customHeight="1" x14ac:dyDescent="0.2">
      <c r="A84" s="1012" t="s">
        <v>56</v>
      </c>
      <c r="B84" s="964">
        <v>7</v>
      </c>
      <c r="C84" s="1013">
        <v>16</v>
      </c>
      <c r="D84" s="1014">
        <f t="shared" si="45"/>
        <v>23</v>
      </c>
      <c r="E84" s="964">
        <v>2</v>
      </c>
      <c r="F84" s="1013">
        <v>2</v>
      </c>
      <c r="G84" s="1014">
        <f t="shared" si="46"/>
        <v>4</v>
      </c>
      <c r="H84" s="986" t="s">
        <v>117</v>
      </c>
      <c r="I84" s="1013" t="s">
        <v>117</v>
      </c>
      <c r="J84" s="1014">
        <f t="shared" si="47"/>
        <v>0</v>
      </c>
      <c r="K84" s="964">
        <v>13</v>
      </c>
      <c r="L84" s="1013">
        <v>12</v>
      </c>
      <c r="M84" s="1014">
        <f t="shared" si="48"/>
        <v>25</v>
      </c>
      <c r="N84" s="964" t="s">
        <v>117</v>
      </c>
      <c r="O84" s="1013" t="s">
        <v>117</v>
      </c>
      <c r="P84" s="1014">
        <f t="shared" si="49"/>
        <v>0</v>
      </c>
      <c r="Q84" s="986" t="s">
        <v>117</v>
      </c>
      <c r="R84" s="1013" t="s">
        <v>117</v>
      </c>
      <c r="S84" s="1014">
        <f t="shared" si="50"/>
        <v>0</v>
      </c>
      <c r="T84" s="964">
        <v>20</v>
      </c>
      <c r="U84" s="1013">
        <v>28</v>
      </c>
      <c r="V84" s="1014">
        <f t="shared" si="51"/>
        <v>48</v>
      </c>
      <c r="W84" s="964">
        <v>2</v>
      </c>
      <c r="X84" s="1013">
        <v>2</v>
      </c>
      <c r="Y84" s="1014">
        <f t="shared" si="52"/>
        <v>4</v>
      </c>
      <c r="Z84" s="986" t="s">
        <v>117</v>
      </c>
      <c r="AA84" s="1013" t="s">
        <v>117</v>
      </c>
      <c r="AB84" s="1014">
        <f t="shared" si="53"/>
        <v>0</v>
      </c>
      <c r="AC84" s="1015">
        <v>22</v>
      </c>
      <c r="AD84" s="1016">
        <v>38</v>
      </c>
      <c r="AE84" s="1017">
        <f t="shared" si="54"/>
        <v>60</v>
      </c>
      <c r="AF84" s="1015">
        <v>2</v>
      </c>
      <c r="AG84" s="1016">
        <v>1</v>
      </c>
      <c r="AH84" s="1017">
        <f t="shared" si="55"/>
        <v>3</v>
      </c>
      <c r="AI84" s="1018" t="s">
        <v>117</v>
      </c>
      <c r="AJ84" s="1016">
        <v>1</v>
      </c>
      <c r="AK84" s="1017">
        <f t="shared" si="56"/>
        <v>1</v>
      </c>
      <c r="AL84" s="1015">
        <v>11</v>
      </c>
      <c r="AM84" s="1016">
        <v>30</v>
      </c>
      <c r="AN84" s="1017">
        <f t="shared" si="57"/>
        <v>41</v>
      </c>
      <c r="AO84" s="1015">
        <v>1</v>
      </c>
      <c r="AP84" s="1016" t="s">
        <v>117</v>
      </c>
      <c r="AQ84" s="1017">
        <f t="shared" si="58"/>
        <v>1</v>
      </c>
      <c r="AR84" s="1018">
        <v>1</v>
      </c>
      <c r="AS84" s="1016">
        <v>2</v>
      </c>
      <c r="AT84" s="1017">
        <f t="shared" si="59"/>
        <v>3</v>
      </c>
      <c r="AU84" s="1019">
        <f t="shared" si="60"/>
        <v>53</v>
      </c>
      <c r="AV84" s="1019">
        <f t="shared" si="61"/>
        <v>96</v>
      </c>
      <c r="AW84" s="1020">
        <f t="shared" si="62"/>
        <v>149</v>
      </c>
      <c r="AX84" s="1019">
        <f t="shared" si="63"/>
        <v>5</v>
      </c>
      <c r="AY84" s="1019">
        <f t="shared" si="64"/>
        <v>3</v>
      </c>
      <c r="AZ84" s="1020">
        <f t="shared" si="65"/>
        <v>8</v>
      </c>
      <c r="BA84" s="1019">
        <f t="shared" si="66"/>
        <v>1</v>
      </c>
      <c r="BB84" s="1019">
        <f t="shared" si="67"/>
        <v>3</v>
      </c>
      <c r="BC84" s="1019">
        <f t="shared" si="68"/>
        <v>4</v>
      </c>
    </row>
    <row r="85" spans="1:55" ht="12.95" customHeight="1" x14ac:dyDescent="0.2">
      <c r="A85" s="1012" t="s">
        <v>57</v>
      </c>
      <c r="B85" s="964" t="s">
        <v>117</v>
      </c>
      <c r="C85" s="1013">
        <v>3</v>
      </c>
      <c r="D85" s="1014">
        <f t="shared" si="45"/>
        <v>3</v>
      </c>
      <c r="E85" s="964" t="s">
        <v>117</v>
      </c>
      <c r="F85" s="1013">
        <v>2</v>
      </c>
      <c r="G85" s="1014">
        <f t="shared" si="46"/>
        <v>2</v>
      </c>
      <c r="H85" s="986" t="s">
        <v>117</v>
      </c>
      <c r="I85" s="1013" t="s">
        <v>117</v>
      </c>
      <c r="J85" s="1014">
        <f t="shared" si="47"/>
        <v>0</v>
      </c>
      <c r="K85" s="964" t="s">
        <v>117</v>
      </c>
      <c r="L85" s="1013">
        <v>2</v>
      </c>
      <c r="M85" s="1014">
        <f t="shared" si="48"/>
        <v>2</v>
      </c>
      <c r="N85" s="964" t="s">
        <v>117</v>
      </c>
      <c r="O85" s="1013" t="s">
        <v>117</v>
      </c>
      <c r="P85" s="1014">
        <f t="shared" si="49"/>
        <v>0</v>
      </c>
      <c r="Q85" s="986" t="s">
        <v>117</v>
      </c>
      <c r="R85" s="1013" t="s">
        <v>117</v>
      </c>
      <c r="S85" s="1014">
        <f t="shared" si="50"/>
        <v>0</v>
      </c>
      <c r="T85" s="964" t="s">
        <v>117</v>
      </c>
      <c r="U85" s="1013">
        <v>5</v>
      </c>
      <c r="V85" s="1014">
        <f t="shared" si="51"/>
        <v>5</v>
      </c>
      <c r="W85" s="964" t="s">
        <v>117</v>
      </c>
      <c r="X85" s="1013">
        <v>2</v>
      </c>
      <c r="Y85" s="1014">
        <f t="shared" si="52"/>
        <v>2</v>
      </c>
      <c r="Z85" s="986" t="s">
        <v>117</v>
      </c>
      <c r="AA85" s="1013" t="s">
        <v>117</v>
      </c>
      <c r="AB85" s="1014">
        <f t="shared" si="53"/>
        <v>0</v>
      </c>
      <c r="AC85" s="1015" t="s">
        <v>117</v>
      </c>
      <c r="AD85" s="1016">
        <v>5</v>
      </c>
      <c r="AE85" s="1017">
        <f t="shared" si="54"/>
        <v>5</v>
      </c>
      <c r="AF85" s="1015" t="s">
        <v>117</v>
      </c>
      <c r="AG85" s="1016" t="s">
        <v>117</v>
      </c>
      <c r="AH85" s="1017">
        <f t="shared" si="55"/>
        <v>0</v>
      </c>
      <c r="AI85" s="1018" t="s">
        <v>117</v>
      </c>
      <c r="AJ85" s="1016" t="s">
        <v>117</v>
      </c>
      <c r="AK85" s="1017">
        <f t="shared" si="56"/>
        <v>0</v>
      </c>
      <c r="AL85" s="1015" t="s">
        <v>117</v>
      </c>
      <c r="AM85" s="1016">
        <v>2</v>
      </c>
      <c r="AN85" s="1017">
        <f t="shared" si="57"/>
        <v>2</v>
      </c>
      <c r="AO85" s="1015" t="s">
        <v>117</v>
      </c>
      <c r="AP85" s="1016">
        <v>1</v>
      </c>
      <c r="AQ85" s="1017">
        <f t="shared" si="58"/>
        <v>1</v>
      </c>
      <c r="AR85" s="1018" t="s">
        <v>117</v>
      </c>
      <c r="AS85" s="1016" t="s">
        <v>117</v>
      </c>
      <c r="AT85" s="1017">
        <f t="shared" si="59"/>
        <v>0</v>
      </c>
      <c r="AU85" s="1019">
        <f t="shared" si="60"/>
        <v>0</v>
      </c>
      <c r="AV85" s="1019">
        <f t="shared" si="61"/>
        <v>12</v>
      </c>
      <c r="AW85" s="1020">
        <f t="shared" si="62"/>
        <v>12</v>
      </c>
      <c r="AX85" s="1019">
        <f t="shared" si="63"/>
        <v>0</v>
      </c>
      <c r="AY85" s="1019">
        <f t="shared" si="64"/>
        <v>3</v>
      </c>
      <c r="AZ85" s="1020">
        <f t="shared" si="65"/>
        <v>3</v>
      </c>
      <c r="BA85" s="1019">
        <f t="shared" si="66"/>
        <v>0</v>
      </c>
      <c r="BB85" s="1019">
        <f t="shared" si="67"/>
        <v>0</v>
      </c>
      <c r="BC85" s="1019">
        <f t="shared" si="68"/>
        <v>0</v>
      </c>
    </row>
    <row r="86" spans="1:55" ht="12.95" customHeight="1" x14ac:dyDescent="0.2">
      <c r="A86" s="1012" t="s">
        <v>207</v>
      </c>
      <c r="B86" s="964">
        <v>1</v>
      </c>
      <c r="C86" s="1013" t="s">
        <v>117</v>
      </c>
      <c r="D86" s="1014">
        <f t="shared" si="45"/>
        <v>1</v>
      </c>
      <c r="E86" s="964" t="s">
        <v>117</v>
      </c>
      <c r="F86" s="1013" t="s">
        <v>117</v>
      </c>
      <c r="G86" s="1014">
        <f t="shared" si="46"/>
        <v>0</v>
      </c>
      <c r="H86" s="986" t="s">
        <v>117</v>
      </c>
      <c r="I86" s="1013" t="s">
        <v>117</v>
      </c>
      <c r="J86" s="1014">
        <f t="shared" si="47"/>
        <v>0</v>
      </c>
      <c r="K86" s="964" t="s">
        <v>117</v>
      </c>
      <c r="L86" s="1013" t="s">
        <v>117</v>
      </c>
      <c r="M86" s="1014">
        <f t="shared" si="48"/>
        <v>0</v>
      </c>
      <c r="N86" s="964" t="s">
        <v>117</v>
      </c>
      <c r="O86" s="1013" t="s">
        <v>117</v>
      </c>
      <c r="P86" s="1014">
        <f t="shared" si="49"/>
        <v>0</v>
      </c>
      <c r="Q86" s="986" t="s">
        <v>117</v>
      </c>
      <c r="R86" s="1013" t="s">
        <v>117</v>
      </c>
      <c r="S86" s="1014">
        <f t="shared" si="50"/>
        <v>0</v>
      </c>
      <c r="T86" s="964">
        <v>1</v>
      </c>
      <c r="U86" s="1013" t="s">
        <v>117</v>
      </c>
      <c r="V86" s="1014">
        <f t="shared" si="51"/>
        <v>1</v>
      </c>
      <c r="W86" s="964" t="s">
        <v>117</v>
      </c>
      <c r="X86" s="1013" t="s">
        <v>117</v>
      </c>
      <c r="Y86" s="1014">
        <f t="shared" si="52"/>
        <v>0</v>
      </c>
      <c r="Z86" s="986" t="s">
        <v>117</v>
      </c>
      <c r="AA86" s="1013" t="s">
        <v>117</v>
      </c>
      <c r="AB86" s="1014">
        <f t="shared" si="53"/>
        <v>0</v>
      </c>
      <c r="AC86" s="1015" t="s">
        <v>117</v>
      </c>
      <c r="AD86" s="1016">
        <v>2</v>
      </c>
      <c r="AE86" s="1017">
        <f t="shared" si="54"/>
        <v>2</v>
      </c>
      <c r="AF86" s="1015" t="s">
        <v>117</v>
      </c>
      <c r="AG86" s="1016" t="s">
        <v>117</v>
      </c>
      <c r="AH86" s="1017">
        <f t="shared" si="55"/>
        <v>0</v>
      </c>
      <c r="AI86" s="1018" t="s">
        <v>117</v>
      </c>
      <c r="AJ86" s="1016" t="s">
        <v>117</v>
      </c>
      <c r="AK86" s="1017">
        <f t="shared" si="56"/>
        <v>0</v>
      </c>
      <c r="AL86" s="1015">
        <v>1</v>
      </c>
      <c r="AM86" s="1016" t="s">
        <v>117</v>
      </c>
      <c r="AN86" s="1017">
        <f t="shared" si="57"/>
        <v>1</v>
      </c>
      <c r="AO86" s="1015" t="s">
        <v>117</v>
      </c>
      <c r="AP86" s="1016" t="s">
        <v>117</v>
      </c>
      <c r="AQ86" s="1017">
        <f t="shared" si="58"/>
        <v>0</v>
      </c>
      <c r="AR86" s="1018" t="s">
        <v>117</v>
      </c>
      <c r="AS86" s="1016" t="s">
        <v>117</v>
      </c>
      <c r="AT86" s="1017">
        <f t="shared" si="59"/>
        <v>0</v>
      </c>
      <c r="AU86" s="1019">
        <f t="shared" si="60"/>
        <v>2</v>
      </c>
      <c r="AV86" s="1019">
        <f t="shared" si="61"/>
        <v>2</v>
      </c>
      <c r="AW86" s="1020">
        <f t="shared" si="62"/>
        <v>4</v>
      </c>
      <c r="AX86" s="1019">
        <f t="shared" si="63"/>
        <v>0</v>
      </c>
      <c r="AY86" s="1019">
        <f t="shared" si="64"/>
        <v>0</v>
      </c>
      <c r="AZ86" s="1020">
        <f t="shared" si="65"/>
        <v>0</v>
      </c>
      <c r="BA86" s="1019">
        <f t="shared" si="66"/>
        <v>0</v>
      </c>
      <c r="BB86" s="1019">
        <f t="shared" si="67"/>
        <v>0</v>
      </c>
      <c r="BC86" s="1019">
        <f t="shared" si="68"/>
        <v>0</v>
      </c>
    </row>
    <row r="87" spans="1:55" ht="12.95" customHeight="1" x14ac:dyDescent="0.2">
      <c r="A87" s="1012" t="s">
        <v>58</v>
      </c>
      <c r="B87" s="964">
        <v>5</v>
      </c>
      <c r="C87" s="1013">
        <v>15</v>
      </c>
      <c r="D87" s="1014">
        <f t="shared" si="45"/>
        <v>20</v>
      </c>
      <c r="E87" s="964">
        <v>2</v>
      </c>
      <c r="F87" s="1013">
        <v>8</v>
      </c>
      <c r="G87" s="1014">
        <f t="shared" si="46"/>
        <v>10</v>
      </c>
      <c r="H87" s="986" t="s">
        <v>117</v>
      </c>
      <c r="I87" s="1013">
        <v>1</v>
      </c>
      <c r="J87" s="1014">
        <f t="shared" si="47"/>
        <v>1</v>
      </c>
      <c r="K87" s="964">
        <v>2</v>
      </c>
      <c r="L87" s="1013">
        <v>34</v>
      </c>
      <c r="M87" s="1014">
        <f t="shared" si="48"/>
        <v>36</v>
      </c>
      <c r="N87" s="964" t="s">
        <v>117</v>
      </c>
      <c r="O87" s="1013">
        <v>1</v>
      </c>
      <c r="P87" s="1014">
        <f t="shared" si="49"/>
        <v>1</v>
      </c>
      <c r="Q87" s="986">
        <v>1</v>
      </c>
      <c r="R87" s="1013">
        <v>1</v>
      </c>
      <c r="S87" s="1014">
        <f t="shared" si="50"/>
        <v>2</v>
      </c>
      <c r="T87" s="964">
        <v>7</v>
      </c>
      <c r="U87" s="1013">
        <v>49</v>
      </c>
      <c r="V87" s="1014">
        <f t="shared" si="51"/>
        <v>56</v>
      </c>
      <c r="W87" s="964">
        <v>2</v>
      </c>
      <c r="X87" s="1013">
        <v>9</v>
      </c>
      <c r="Y87" s="1014">
        <f t="shared" si="52"/>
        <v>11</v>
      </c>
      <c r="Z87" s="986">
        <v>1</v>
      </c>
      <c r="AA87" s="1013">
        <v>2</v>
      </c>
      <c r="AB87" s="1014">
        <f t="shared" si="53"/>
        <v>3</v>
      </c>
      <c r="AC87" s="1015">
        <v>13</v>
      </c>
      <c r="AD87" s="1016">
        <v>86</v>
      </c>
      <c r="AE87" s="1017">
        <f t="shared" si="54"/>
        <v>99</v>
      </c>
      <c r="AF87" s="1015" t="s">
        <v>117</v>
      </c>
      <c r="AG87" s="1016">
        <v>6</v>
      </c>
      <c r="AH87" s="1017">
        <f t="shared" si="55"/>
        <v>6</v>
      </c>
      <c r="AI87" s="1018" t="s">
        <v>117</v>
      </c>
      <c r="AJ87" s="1016">
        <v>2</v>
      </c>
      <c r="AK87" s="1017">
        <f t="shared" si="56"/>
        <v>2</v>
      </c>
      <c r="AL87" s="1015">
        <v>16</v>
      </c>
      <c r="AM87" s="1016">
        <v>89</v>
      </c>
      <c r="AN87" s="1017">
        <f t="shared" si="57"/>
        <v>105</v>
      </c>
      <c r="AO87" s="1015">
        <v>5</v>
      </c>
      <c r="AP87" s="1016">
        <v>13</v>
      </c>
      <c r="AQ87" s="1017">
        <f t="shared" si="58"/>
        <v>18</v>
      </c>
      <c r="AR87" s="1018">
        <v>1</v>
      </c>
      <c r="AS87" s="1016" t="s">
        <v>117</v>
      </c>
      <c r="AT87" s="1017">
        <f t="shared" si="59"/>
        <v>1</v>
      </c>
      <c r="AU87" s="1019">
        <f t="shared" si="60"/>
        <v>36</v>
      </c>
      <c r="AV87" s="1019">
        <f t="shared" si="61"/>
        <v>224</v>
      </c>
      <c r="AW87" s="1020">
        <f t="shared" si="62"/>
        <v>260</v>
      </c>
      <c r="AX87" s="1019">
        <f t="shared" si="63"/>
        <v>7</v>
      </c>
      <c r="AY87" s="1019">
        <f t="shared" si="64"/>
        <v>28</v>
      </c>
      <c r="AZ87" s="1020">
        <f t="shared" si="65"/>
        <v>35</v>
      </c>
      <c r="BA87" s="1019">
        <f t="shared" si="66"/>
        <v>2</v>
      </c>
      <c r="BB87" s="1019">
        <f t="shared" si="67"/>
        <v>4</v>
      </c>
      <c r="BC87" s="1019">
        <f t="shared" si="68"/>
        <v>6</v>
      </c>
    </row>
    <row r="88" spans="1:55" ht="12.95" customHeight="1" x14ac:dyDescent="0.2">
      <c r="A88" s="1012" t="s">
        <v>59</v>
      </c>
      <c r="B88" s="964" t="s">
        <v>117</v>
      </c>
      <c r="C88" s="1013">
        <v>1</v>
      </c>
      <c r="D88" s="1014">
        <f t="shared" si="45"/>
        <v>1</v>
      </c>
      <c r="E88" s="964" t="s">
        <v>117</v>
      </c>
      <c r="F88" s="1013" t="s">
        <v>117</v>
      </c>
      <c r="G88" s="1014">
        <f t="shared" si="46"/>
        <v>0</v>
      </c>
      <c r="H88" s="986" t="s">
        <v>117</v>
      </c>
      <c r="I88" s="1013" t="s">
        <v>117</v>
      </c>
      <c r="J88" s="1014">
        <f t="shared" si="47"/>
        <v>0</v>
      </c>
      <c r="K88" s="964" t="s">
        <v>117</v>
      </c>
      <c r="L88" s="1013" t="s">
        <v>117</v>
      </c>
      <c r="M88" s="1014">
        <f t="shared" si="48"/>
        <v>0</v>
      </c>
      <c r="N88" s="964" t="s">
        <v>117</v>
      </c>
      <c r="O88" s="1013" t="s">
        <v>117</v>
      </c>
      <c r="P88" s="1014">
        <f t="shared" si="49"/>
        <v>0</v>
      </c>
      <c r="Q88" s="986" t="s">
        <v>117</v>
      </c>
      <c r="R88" s="1013" t="s">
        <v>117</v>
      </c>
      <c r="S88" s="1014">
        <f t="shared" si="50"/>
        <v>0</v>
      </c>
      <c r="T88" s="964" t="s">
        <v>117</v>
      </c>
      <c r="U88" s="1013">
        <v>1</v>
      </c>
      <c r="V88" s="1014">
        <f t="shared" si="51"/>
        <v>1</v>
      </c>
      <c r="W88" s="964" t="s">
        <v>117</v>
      </c>
      <c r="X88" s="1013" t="s">
        <v>117</v>
      </c>
      <c r="Y88" s="1014">
        <f t="shared" si="52"/>
        <v>0</v>
      </c>
      <c r="Z88" s="986" t="s">
        <v>117</v>
      </c>
      <c r="AA88" s="1013" t="s">
        <v>117</v>
      </c>
      <c r="AB88" s="1014">
        <f t="shared" si="53"/>
        <v>0</v>
      </c>
      <c r="AC88" s="1015" t="s">
        <v>117</v>
      </c>
      <c r="AD88" s="1016">
        <v>2</v>
      </c>
      <c r="AE88" s="1017">
        <f t="shared" si="54"/>
        <v>2</v>
      </c>
      <c r="AF88" s="1015" t="s">
        <v>117</v>
      </c>
      <c r="AG88" s="1016" t="s">
        <v>117</v>
      </c>
      <c r="AH88" s="1017">
        <f t="shared" si="55"/>
        <v>0</v>
      </c>
      <c r="AI88" s="1018" t="s">
        <v>117</v>
      </c>
      <c r="AJ88" s="1016" t="s">
        <v>117</v>
      </c>
      <c r="AK88" s="1017">
        <f t="shared" si="56"/>
        <v>0</v>
      </c>
      <c r="AL88" s="1015" t="s">
        <v>117</v>
      </c>
      <c r="AM88" s="1016">
        <v>2</v>
      </c>
      <c r="AN88" s="1017">
        <f t="shared" si="57"/>
        <v>2</v>
      </c>
      <c r="AO88" s="1015" t="s">
        <v>117</v>
      </c>
      <c r="AP88" s="1016" t="s">
        <v>117</v>
      </c>
      <c r="AQ88" s="1017">
        <f t="shared" si="58"/>
        <v>0</v>
      </c>
      <c r="AR88" s="1018" t="s">
        <v>117</v>
      </c>
      <c r="AS88" s="1016" t="s">
        <v>117</v>
      </c>
      <c r="AT88" s="1017">
        <f t="shared" si="59"/>
        <v>0</v>
      </c>
      <c r="AU88" s="1019">
        <f t="shared" si="60"/>
        <v>0</v>
      </c>
      <c r="AV88" s="1019">
        <f t="shared" si="61"/>
        <v>5</v>
      </c>
      <c r="AW88" s="1020">
        <f t="shared" si="62"/>
        <v>5</v>
      </c>
      <c r="AX88" s="1019">
        <f t="shared" si="63"/>
        <v>0</v>
      </c>
      <c r="AY88" s="1019">
        <f t="shared" si="64"/>
        <v>0</v>
      </c>
      <c r="AZ88" s="1020">
        <f t="shared" si="65"/>
        <v>0</v>
      </c>
      <c r="BA88" s="1019">
        <f t="shared" si="66"/>
        <v>0</v>
      </c>
      <c r="BB88" s="1019">
        <f t="shared" si="67"/>
        <v>0</v>
      </c>
      <c r="BC88" s="1019">
        <f t="shared" si="68"/>
        <v>0</v>
      </c>
    </row>
    <row r="89" spans="1:55" ht="12.95" customHeight="1" x14ac:dyDescent="0.2">
      <c r="A89" s="1012" t="s">
        <v>60</v>
      </c>
      <c r="B89" s="964">
        <v>34</v>
      </c>
      <c r="C89" s="1013">
        <v>58</v>
      </c>
      <c r="D89" s="1014">
        <f t="shared" si="45"/>
        <v>92</v>
      </c>
      <c r="E89" s="964">
        <v>3</v>
      </c>
      <c r="F89" s="1013">
        <v>9</v>
      </c>
      <c r="G89" s="1014">
        <f t="shared" si="46"/>
        <v>12</v>
      </c>
      <c r="H89" s="986">
        <v>2</v>
      </c>
      <c r="I89" s="1013">
        <v>4</v>
      </c>
      <c r="J89" s="1014">
        <f t="shared" si="47"/>
        <v>6</v>
      </c>
      <c r="K89" s="964">
        <v>22</v>
      </c>
      <c r="L89" s="1013">
        <v>74</v>
      </c>
      <c r="M89" s="1014">
        <f t="shared" si="48"/>
        <v>96</v>
      </c>
      <c r="N89" s="964">
        <v>4</v>
      </c>
      <c r="O89" s="1013">
        <v>14</v>
      </c>
      <c r="P89" s="1014">
        <f t="shared" si="49"/>
        <v>18</v>
      </c>
      <c r="Q89" s="986">
        <v>18</v>
      </c>
      <c r="R89" s="1013">
        <v>16</v>
      </c>
      <c r="S89" s="1014">
        <f t="shared" si="50"/>
        <v>34</v>
      </c>
      <c r="T89" s="964">
        <v>56</v>
      </c>
      <c r="U89" s="1013">
        <v>132</v>
      </c>
      <c r="V89" s="1014">
        <f t="shared" si="51"/>
        <v>188</v>
      </c>
      <c r="W89" s="964">
        <v>7</v>
      </c>
      <c r="X89" s="1013">
        <v>23</v>
      </c>
      <c r="Y89" s="1014">
        <f t="shared" si="52"/>
        <v>30</v>
      </c>
      <c r="Z89" s="986">
        <v>20</v>
      </c>
      <c r="AA89" s="1013">
        <v>20</v>
      </c>
      <c r="AB89" s="1014">
        <f t="shared" si="53"/>
        <v>40</v>
      </c>
      <c r="AC89" s="1015">
        <v>47</v>
      </c>
      <c r="AD89" s="1016">
        <v>217</v>
      </c>
      <c r="AE89" s="1017">
        <f t="shared" si="54"/>
        <v>264</v>
      </c>
      <c r="AF89" s="1015">
        <v>7</v>
      </c>
      <c r="AG89" s="1016">
        <v>67</v>
      </c>
      <c r="AH89" s="1017">
        <f t="shared" si="55"/>
        <v>74</v>
      </c>
      <c r="AI89" s="1018">
        <v>15</v>
      </c>
      <c r="AJ89" s="1016">
        <v>25</v>
      </c>
      <c r="AK89" s="1017">
        <f t="shared" si="56"/>
        <v>40</v>
      </c>
      <c r="AL89" s="1015">
        <v>36</v>
      </c>
      <c r="AM89" s="1016">
        <v>181</v>
      </c>
      <c r="AN89" s="1017">
        <f t="shared" si="57"/>
        <v>217</v>
      </c>
      <c r="AO89" s="1015">
        <v>25</v>
      </c>
      <c r="AP89" s="1016">
        <v>97</v>
      </c>
      <c r="AQ89" s="1017">
        <f t="shared" si="58"/>
        <v>122</v>
      </c>
      <c r="AR89" s="1018">
        <v>1</v>
      </c>
      <c r="AS89" s="1016">
        <v>15</v>
      </c>
      <c r="AT89" s="1017">
        <f t="shared" si="59"/>
        <v>16</v>
      </c>
      <c r="AU89" s="1019">
        <f t="shared" si="60"/>
        <v>139</v>
      </c>
      <c r="AV89" s="1019">
        <f t="shared" si="61"/>
        <v>530</v>
      </c>
      <c r="AW89" s="1020">
        <f t="shared" si="62"/>
        <v>669</v>
      </c>
      <c r="AX89" s="1019">
        <f t="shared" si="63"/>
        <v>39</v>
      </c>
      <c r="AY89" s="1019">
        <f t="shared" si="64"/>
        <v>187</v>
      </c>
      <c r="AZ89" s="1020">
        <f t="shared" si="65"/>
        <v>226</v>
      </c>
      <c r="BA89" s="1019">
        <f t="shared" si="66"/>
        <v>36</v>
      </c>
      <c r="BB89" s="1019">
        <f t="shared" si="67"/>
        <v>60</v>
      </c>
      <c r="BC89" s="1019">
        <f t="shared" si="68"/>
        <v>96</v>
      </c>
    </row>
    <row r="90" spans="1:55" ht="12.95" customHeight="1" x14ac:dyDescent="0.2">
      <c r="A90" s="1012" t="s">
        <v>62</v>
      </c>
      <c r="B90" s="964">
        <v>5</v>
      </c>
      <c r="C90" s="1013">
        <v>12</v>
      </c>
      <c r="D90" s="1014">
        <f t="shared" si="45"/>
        <v>17</v>
      </c>
      <c r="E90" s="964">
        <v>1</v>
      </c>
      <c r="F90" s="1013" t="s">
        <v>117</v>
      </c>
      <c r="G90" s="1014">
        <f t="shared" si="46"/>
        <v>1</v>
      </c>
      <c r="H90" s="986" t="s">
        <v>117</v>
      </c>
      <c r="I90" s="1013" t="s">
        <v>117</v>
      </c>
      <c r="J90" s="1014">
        <f t="shared" si="47"/>
        <v>0</v>
      </c>
      <c r="K90" s="964">
        <v>11</v>
      </c>
      <c r="L90" s="1013">
        <v>21</v>
      </c>
      <c r="M90" s="1014">
        <f t="shared" si="48"/>
        <v>32</v>
      </c>
      <c r="N90" s="964" t="s">
        <v>117</v>
      </c>
      <c r="O90" s="1013">
        <v>1</v>
      </c>
      <c r="P90" s="1014">
        <f t="shared" si="49"/>
        <v>1</v>
      </c>
      <c r="Q90" s="986" t="s">
        <v>117</v>
      </c>
      <c r="R90" s="1013" t="s">
        <v>117</v>
      </c>
      <c r="S90" s="1014">
        <f t="shared" si="50"/>
        <v>0</v>
      </c>
      <c r="T90" s="964">
        <v>16</v>
      </c>
      <c r="U90" s="1013">
        <v>33</v>
      </c>
      <c r="V90" s="1014">
        <f t="shared" si="51"/>
        <v>49</v>
      </c>
      <c r="W90" s="964">
        <v>1</v>
      </c>
      <c r="X90" s="1013">
        <v>1</v>
      </c>
      <c r="Y90" s="1014">
        <f t="shared" si="52"/>
        <v>2</v>
      </c>
      <c r="Z90" s="986" t="s">
        <v>117</v>
      </c>
      <c r="AA90" s="1013" t="s">
        <v>117</v>
      </c>
      <c r="AB90" s="1014">
        <f t="shared" si="53"/>
        <v>0</v>
      </c>
      <c r="AC90" s="1015" t="s">
        <v>117</v>
      </c>
      <c r="AD90" s="1016" t="s">
        <v>117</v>
      </c>
      <c r="AE90" s="1017">
        <f t="shared" si="54"/>
        <v>0</v>
      </c>
      <c r="AF90" s="1015" t="s">
        <v>117</v>
      </c>
      <c r="AG90" s="1016" t="s">
        <v>117</v>
      </c>
      <c r="AH90" s="1017">
        <f t="shared" si="55"/>
        <v>0</v>
      </c>
      <c r="AI90" s="1018" t="s">
        <v>117</v>
      </c>
      <c r="AJ90" s="1016" t="s">
        <v>117</v>
      </c>
      <c r="AK90" s="1017">
        <f t="shared" si="56"/>
        <v>0</v>
      </c>
      <c r="AL90" s="1015" t="s">
        <v>117</v>
      </c>
      <c r="AM90" s="1016" t="s">
        <v>117</v>
      </c>
      <c r="AN90" s="1017">
        <f t="shared" si="57"/>
        <v>0</v>
      </c>
      <c r="AO90" s="1015" t="s">
        <v>117</v>
      </c>
      <c r="AP90" s="1016" t="s">
        <v>117</v>
      </c>
      <c r="AQ90" s="1017">
        <f t="shared" si="58"/>
        <v>0</v>
      </c>
      <c r="AR90" s="1018" t="s">
        <v>117</v>
      </c>
      <c r="AS90" s="1016" t="s">
        <v>117</v>
      </c>
      <c r="AT90" s="1017">
        <f t="shared" si="59"/>
        <v>0</v>
      </c>
      <c r="AU90" s="1019">
        <f t="shared" si="60"/>
        <v>16</v>
      </c>
      <c r="AV90" s="1019">
        <f t="shared" si="61"/>
        <v>33</v>
      </c>
      <c r="AW90" s="1020">
        <f t="shared" si="62"/>
        <v>49</v>
      </c>
      <c r="AX90" s="1019">
        <f t="shared" si="63"/>
        <v>1</v>
      </c>
      <c r="AY90" s="1019">
        <f t="shared" si="64"/>
        <v>1</v>
      </c>
      <c r="AZ90" s="1020">
        <f t="shared" si="65"/>
        <v>2</v>
      </c>
      <c r="BA90" s="1019">
        <f t="shared" si="66"/>
        <v>0</v>
      </c>
      <c r="BB90" s="1019">
        <f t="shared" si="67"/>
        <v>0</v>
      </c>
      <c r="BC90" s="1019">
        <f t="shared" si="68"/>
        <v>0</v>
      </c>
    </row>
    <row r="91" spans="1:55" ht="12.95" customHeight="1" x14ac:dyDescent="0.2">
      <c r="A91" s="1012" t="s">
        <v>63</v>
      </c>
      <c r="B91" s="964">
        <v>1</v>
      </c>
      <c r="C91" s="1013">
        <v>1</v>
      </c>
      <c r="D91" s="1014">
        <f t="shared" si="45"/>
        <v>2</v>
      </c>
      <c r="E91" s="964" t="s">
        <v>117</v>
      </c>
      <c r="F91" s="1013" t="s">
        <v>117</v>
      </c>
      <c r="G91" s="1014">
        <f t="shared" si="46"/>
        <v>0</v>
      </c>
      <c r="H91" s="986" t="s">
        <v>117</v>
      </c>
      <c r="I91" s="1013" t="s">
        <v>117</v>
      </c>
      <c r="J91" s="1014">
        <f t="shared" si="47"/>
        <v>0</v>
      </c>
      <c r="K91" s="964">
        <v>1</v>
      </c>
      <c r="L91" s="1013" t="s">
        <v>117</v>
      </c>
      <c r="M91" s="1014">
        <f t="shared" si="48"/>
        <v>1</v>
      </c>
      <c r="N91" s="964" t="s">
        <v>117</v>
      </c>
      <c r="O91" s="1013" t="s">
        <v>117</v>
      </c>
      <c r="P91" s="1014">
        <f t="shared" si="49"/>
        <v>0</v>
      </c>
      <c r="Q91" s="986" t="s">
        <v>117</v>
      </c>
      <c r="R91" s="1013" t="s">
        <v>117</v>
      </c>
      <c r="S91" s="1014">
        <f t="shared" si="50"/>
        <v>0</v>
      </c>
      <c r="T91" s="964">
        <v>2</v>
      </c>
      <c r="U91" s="1013">
        <v>1</v>
      </c>
      <c r="V91" s="1014">
        <f t="shared" si="51"/>
        <v>3</v>
      </c>
      <c r="W91" s="964" t="s">
        <v>117</v>
      </c>
      <c r="X91" s="1013" t="s">
        <v>117</v>
      </c>
      <c r="Y91" s="1014">
        <f t="shared" si="52"/>
        <v>0</v>
      </c>
      <c r="Z91" s="986" t="s">
        <v>117</v>
      </c>
      <c r="AA91" s="1013" t="s">
        <v>117</v>
      </c>
      <c r="AB91" s="1014">
        <f t="shared" si="53"/>
        <v>0</v>
      </c>
      <c r="AC91" s="1015">
        <v>2</v>
      </c>
      <c r="AD91" s="1016">
        <v>2</v>
      </c>
      <c r="AE91" s="1017">
        <f t="shared" si="54"/>
        <v>4</v>
      </c>
      <c r="AF91" s="1015" t="s">
        <v>117</v>
      </c>
      <c r="AG91" s="1016" t="s">
        <v>117</v>
      </c>
      <c r="AH91" s="1017">
        <f t="shared" si="55"/>
        <v>0</v>
      </c>
      <c r="AI91" s="1018" t="s">
        <v>117</v>
      </c>
      <c r="AJ91" s="1016" t="s">
        <v>117</v>
      </c>
      <c r="AK91" s="1017">
        <f t="shared" si="56"/>
        <v>0</v>
      </c>
      <c r="AL91" s="1015">
        <v>1</v>
      </c>
      <c r="AM91" s="1016">
        <v>3</v>
      </c>
      <c r="AN91" s="1017">
        <f t="shared" si="57"/>
        <v>4</v>
      </c>
      <c r="AO91" s="1015" t="s">
        <v>117</v>
      </c>
      <c r="AP91" s="1016" t="s">
        <v>117</v>
      </c>
      <c r="AQ91" s="1017">
        <f t="shared" si="58"/>
        <v>0</v>
      </c>
      <c r="AR91" s="1018" t="s">
        <v>117</v>
      </c>
      <c r="AS91" s="1016" t="s">
        <v>117</v>
      </c>
      <c r="AT91" s="1017">
        <f t="shared" si="59"/>
        <v>0</v>
      </c>
      <c r="AU91" s="1019">
        <f t="shared" si="60"/>
        <v>5</v>
      </c>
      <c r="AV91" s="1019">
        <f t="shared" si="61"/>
        <v>6</v>
      </c>
      <c r="AW91" s="1020">
        <f t="shared" si="62"/>
        <v>11</v>
      </c>
      <c r="AX91" s="1019">
        <f t="shared" si="63"/>
        <v>0</v>
      </c>
      <c r="AY91" s="1019">
        <f t="shared" si="64"/>
        <v>0</v>
      </c>
      <c r="AZ91" s="1020">
        <f t="shared" si="65"/>
        <v>0</v>
      </c>
      <c r="BA91" s="1019">
        <f t="shared" si="66"/>
        <v>0</v>
      </c>
      <c r="BB91" s="1019">
        <f t="shared" si="67"/>
        <v>0</v>
      </c>
      <c r="BC91" s="1019">
        <f t="shared" si="68"/>
        <v>0</v>
      </c>
    </row>
    <row r="92" spans="1:55" ht="12.95" customHeight="1" x14ac:dyDescent="0.2">
      <c r="A92" s="1012" t="s">
        <v>360</v>
      </c>
      <c r="B92" s="964" t="s">
        <v>117</v>
      </c>
      <c r="C92" s="1013" t="s">
        <v>117</v>
      </c>
      <c r="D92" s="1014">
        <f t="shared" si="45"/>
        <v>0</v>
      </c>
      <c r="E92" s="964" t="s">
        <v>117</v>
      </c>
      <c r="F92" s="1013" t="s">
        <v>117</v>
      </c>
      <c r="G92" s="1014">
        <f t="shared" si="46"/>
        <v>0</v>
      </c>
      <c r="H92" s="986" t="s">
        <v>117</v>
      </c>
      <c r="I92" s="1013" t="s">
        <v>117</v>
      </c>
      <c r="J92" s="1014">
        <f t="shared" si="47"/>
        <v>0</v>
      </c>
      <c r="K92" s="964" t="s">
        <v>117</v>
      </c>
      <c r="L92" s="1013" t="s">
        <v>117</v>
      </c>
      <c r="M92" s="1014">
        <f t="shared" si="48"/>
        <v>0</v>
      </c>
      <c r="N92" s="964" t="s">
        <v>117</v>
      </c>
      <c r="O92" s="1013" t="s">
        <v>117</v>
      </c>
      <c r="P92" s="1014">
        <f t="shared" si="49"/>
        <v>0</v>
      </c>
      <c r="Q92" s="986" t="s">
        <v>117</v>
      </c>
      <c r="R92" s="1013" t="s">
        <v>117</v>
      </c>
      <c r="S92" s="1014">
        <f t="shared" si="50"/>
        <v>0</v>
      </c>
      <c r="T92" s="964" t="s">
        <v>117</v>
      </c>
      <c r="U92" s="1013" t="s">
        <v>117</v>
      </c>
      <c r="V92" s="1014">
        <f t="shared" si="51"/>
        <v>0</v>
      </c>
      <c r="W92" s="964" t="s">
        <v>117</v>
      </c>
      <c r="X92" s="1013" t="s">
        <v>117</v>
      </c>
      <c r="Y92" s="1014">
        <f t="shared" si="52"/>
        <v>0</v>
      </c>
      <c r="Z92" s="986" t="s">
        <v>117</v>
      </c>
      <c r="AA92" s="1013" t="s">
        <v>117</v>
      </c>
      <c r="AB92" s="1014">
        <f t="shared" si="53"/>
        <v>0</v>
      </c>
      <c r="AC92" s="1015" t="s">
        <v>117</v>
      </c>
      <c r="AD92" s="1016" t="s">
        <v>117</v>
      </c>
      <c r="AE92" s="1017">
        <f t="shared" si="54"/>
        <v>0</v>
      </c>
      <c r="AF92" s="1015" t="s">
        <v>117</v>
      </c>
      <c r="AG92" s="1016" t="s">
        <v>117</v>
      </c>
      <c r="AH92" s="1017">
        <f t="shared" si="55"/>
        <v>0</v>
      </c>
      <c r="AI92" s="1018" t="s">
        <v>117</v>
      </c>
      <c r="AJ92" s="1016" t="s">
        <v>117</v>
      </c>
      <c r="AK92" s="1017">
        <f t="shared" si="56"/>
        <v>0</v>
      </c>
      <c r="AL92" s="1015">
        <v>1</v>
      </c>
      <c r="AM92" s="1016" t="s">
        <v>117</v>
      </c>
      <c r="AN92" s="1017">
        <f t="shared" si="57"/>
        <v>1</v>
      </c>
      <c r="AO92" s="1015">
        <v>1</v>
      </c>
      <c r="AP92" s="1016" t="s">
        <v>117</v>
      </c>
      <c r="AQ92" s="1017">
        <f t="shared" si="58"/>
        <v>1</v>
      </c>
      <c r="AR92" s="1018" t="s">
        <v>117</v>
      </c>
      <c r="AS92" s="1016" t="s">
        <v>117</v>
      </c>
      <c r="AT92" s="1017">
        <f t="shared" si="59"/>
        <v>0</v>
      </c>
      <c r="AU92" s="1019">
        <f t="shared" si="60"/>
        <v>1</v>
      </c>
      <c r="AV92" s="1019">
        <f t="shared" si="61"/>
        <v>0</v>
      </c>
      <c r="AW92" s="1020">
        <f t="shared" si="62"/>
        <v>1</v>
      </c>
      <c r="AX92" s="1019">
        <f t="shared" si="63"/>
        <v>1</v>
      </c>
      <c r="AY92" s="1019">
        <f t="shared" si="64"/>
        <v>0</v>
      </c>
      <c r="AZ92" s="1020">
        <f t="shared" si="65"/>
        <v>1</v>
      </c>
      <c r="BA92" s="1019">
        <f t="shared" si="66"/>
        <v>0</v>
      </c>
      <c r="BB92" s="1019">
        <f t="shared" si="67"/>
        <v>0</v>
      </c>
      <c r="BC92" s="1019">
        <f t="shared" si="68"/>
        <v>0</v>
      </c>
    </row>
    <row r="93" spans="1:55" ht="12.95" customHeight="1" x14ac:dyDescent="0.2">
      <c r="A93" s="1012" t="s">
        <v>208</v>
      </c>
      <c r="B93" s="964" t="s">
        <v>117</v>
      </c>
      <c r="C93" s="1013" t="s">
        <v>117</v>
      </c>
      <c r="D93" s="1014">
        <f t="shared" si="45"/>
        <v>0</v>
      </c>
      <c r="E93" s="964" t="s">
        <v>117</v>
      </c>
      <c r="F93" s="1013">
        <v>1</v>
      </c>
      <c r="G93" s="1014">
        <f t="shared" si="46"/>
        <v>1</v>
      </c>
      <c r="H93" s="986" t="s">
        <v>117</v>
      </c>
      <c r="I93" s="1013" t="s">
        <v>117</v>
      </c>
      <c r="J93" s="1014">
        <f t="shared" si="47"/>
        <v>0</v>
      </c>
      <c r="K93" s="964" t="s">
        <v>117</v>
      </c>
      <c r="L93" s="1013" t="s">
        <v>117</v>
      </c>
      <c r="M93" s="1014">
        <f t="shared" si="48"/>
        <v>0</v>
      </c>
      <c r="N93" s="964" t="s">
        <v>117</v>
      </c>
      <c r="O93" s="1013" t="s">
        <v>117</v>
      </c>
      <c r="P93" s="1014">
        <f t="shared" si="49"/>
        <v>0</v>
      </c>
      <c r="Q93" s="986" t="s">
        <v>117</v>
      </c>
      <c r="R93" s="1013" t="s">
        <v>117</v>
      </c>
      <c r="S93" s="1014">
        <f t="shared" si="50"/>
        <v>0</v>
      </c>
      <c r="T93" s="964" t="s">
        <v>117</v>
      </c>
      <c r="U93" s="1013" t="s">
        <v>117</v>
      </c>
      <c r="V93" s="1014">
        <f t="shared" si="51"/>
        <v>0</v>
      </c>
      <c r="W93" s="964" t="s">
        <v>117</v>
      </c>
      <c r="X93" s="1013">
        <v>1</v>
      </c>
      <c r="Y93" s="1014">
        <f t="shared" si="52"/>
        <v>1</v>
      </c>
      <c r="Z93" s="986" t="s">
        <v>117</v>
      </c>
      <c r="AA93" s="1013" t="s">
        <v>117</v>
      </c>
      <c r="AB93" s="1014">
        <f t="shared" si="53"/>
        <v>0</v>
      </c>
      <c r="AC93" s="1015">
        <v>1</v>
      </c>
      <c r="AD93" s="1016" t="s">
        <v>117</v>
      </c>
      <c r="AE93" s="1017">
        <f t="shared" si="54"/>
        <v>1</v>
      </c>
      <c r="AF93" s="1015" t="s">
        <v>117</v>
      </c>
      <c r="AG93" s="1016" t="s">
        <v>117</v>
      </c>
      <c r="AH93" s="1017">
        <f t="shared" si="55"/>
        <v>0</v>
      </c>
      <c r="AI93" s="1018" t="s">
        <v>117</v>
      </c>
      <c r="AJ93" s="1016" t="s">
        <v>117</v>
      </c>
      <c r="AK93" s="1017">
        <f t="shared" si="56"/>
        <v>0</v>
      </c>
      <c r="AL93" s="1015" t="s">
        <v>117</v>
      </c>
      <c r="AM93" s="1016">
        <v>1</v>
      </c>
      <c r="AN93" s="1017">
        <f t="shared" si="57"/>
        <v>1</v>
      </c>
      <c r="AO93" s="1015">
        <v>2</v>
      </c>
      <c r="AP93" s="1016">
        <v>1</v>
      </c>
      <c r="AQ93" s="1017">
        <f t="shared" si="58"/>
        <v>3</v>
      </c>
      <c r="AR93" s="1018" t="s">
        <v>117</v>
      </c>
      <c r="AS93" s="1016" t="s">
        <v>117</v>
      </c>
      <c r="AT93" s="1017">
        <f t="shared" si="59"/>
        <v>0</v>
      </c>
      <c r="AU93" s="1019">
        <f t="shared" si="60"/>
        <v>1</v>
      </c>
      <c r="AV93" s="1019">
        <f t="shared" si="61"/>
        <v>1</v>
      </c>
      <c r="AW93" s="1020">
        <f t="shared" si="62"/>
        <v>2</v>
      </c>
      <c r="AX93" s="1019">
        <f t="shared" si="63"/>
        <v>2</v>
      </c>
      <c r="AY93" s="1019">
        <f t="shared" si="64"/>
        <v>2</v>
      </c>
      <c r="AZ93" s="1020">
        <f t="shared" si="65"/>
        <v>4</v>
      </c>
      <c r="BA93" s="1019">
        <f t="shared" si="66"/>
        <v>0</v>
      </c>
      <c r="BB93" s="1019">
        <f t="shared" si="67"/>
        <v>0</v>
      </c>
      <c r="BC93" s="1019">
        <f t="shared" si="68"/>
        <v>0</v>
      </c>
    </row>
    <row r="94" spans="1:55" ht="12.95" customHeight="1" x14ac:dyDescent="0.2">
      <c r="A94" s="1012" t="s">
        <v>64</v>
      </c>
      <c r="B94" s="964">
        <v>99</v>
      </c>
      <c r="C94" s="1013">
        <v>54</v>
      </c>
      <c r="D94" s="1014">
        <f t="shared" si="45"/>
        <v>153</v>
      </c>
      <c r="E94" s="964">
        <v>7</v>
      </c>
      <c r="F94" s="1013">
        <v>1</v>
      </c>
      <c r="G94" s="1014">
        <f t="shared" si="46"/>
        <v>8</v>
      </c>
      <c r="H94" s="986">
        <v>1</v>
      </c>
      <c r="I94" s="1013" t="s">
        <v>117</v>
      </c>
      <c r="J94" s="1014">
        <f t="shared" si="47"/>
        <v>1</v>
      </c>
      <c r="K94" s="964">
        <v>17</v>
      </c>
      <c r="L94" s="1013">
        <v>11</v>
      </c>
      <c r="M94" s="1014">
        <f t="shared" si="48"/>
        <v>28</v>
      </c>
      <c r="N94" s="964" t="s">
        <v>117</v>
      </c>
      <c r="O94" s="1013" t="s">
        <v>117</v>
      </c>
      <c r="P94" s="1014">
        <f t="shared" si="49"/>
        <v>0</v>
      </c>
      <c r="Q94" s="986" t="s">
        <v>117</v>
      </c>
      <c r="R94" s="1013" t="s">
        <v>117</v>
      </c>
      <c r="S94" s="1014">
        <f t="shared" si="50"/>
        <v>0</v>
      </c>
      <c r="T94" s="964">
        <v>116</v>
      </c>
      <c r="U94" s="1013">
        <v>65</v>
      </c>
      <c r="V94" s="1014">
        <f t="shared" si="51"/>
        <v>181</v>
      </c>
      <c r="W94" s="964">
        <v>7</v>
      </c>
      <c r="X94" s="1013">
        <v>1</v>
      </c>
      <c r="Y94" s="1014">
        <f t="shared" si="52"/>
        <v>8</v>
      </c>
      <c r="Z94" s="986">
        <v>1</v>
      </c>
      <c r="AA94" s="1013" t="s">
        <v>117</v>
      </c>
      <c r="AB94" s="1014">
        <f t="shared" si="53"/>
        <v>1</v>
      </c>
      <c r="AC94" s="1015">
        <v>86</v>
      </c>
      <c r="AD94" s="1016">
        <v>54</v>
      </c>
      <c r="AE94" s="1017">
        <f t="shared" si="54"/>
        <v>140</v>
      </c>
      <c r="AF94" s="1015">
        <v>2</v>
      </c>
      <c r="AG94" s="1016">
        <v>1</v>
      </c>
      <c r="AH94" s="1017">
        <f t="shared" si="55"/>
        <v>3</v>
      </c>
      <c r="AI94" s="1018">
        <v>9</v>
      </c>
      <c r="AJ94" s="1016">
        <v>5</v>
      </c>
      <c r="AK94" s="1017">
        <f t="shared" si="56"/>
        <v>14</v>
      </c>
      <c r="AL94" s="1015">
        <v>18</v>
      </c>
      <c r="AM94" s="1016">
        <v>21</v>
      </c>
      <c r="AN94" s="1017">
        <f t="shared" si="57"/>
        <v>39</v>
      </c>
      <c r="AO94" s="1015">
        <v>1</v>
      </c>
      <c r="AP94" s="1016">
        <v>3</v>
      </c>
      <c r="AQ94" s="1017">
        <f t="shared" si="58"/>
        <v>4</v>
      </c>
      <c r="AR94" s="1018" t="s">
        <v>117</v>
      </c>
      <c r="AS94" s="1016">
        <v>1</v>
      </c>
      <c r="AT94" s="1017">
        <f t="shared" si="59"/>
        <v>1</v>
      </c>
      <c r="AU94" s="1019">
        <f t="shared" si="60"/>
        <v>220</v>
      </c>
      <c r="AV94" s="1019">
        <f t="shared" si="61"/>
        <v>140</v>
      </c>
      <c r="AW94" s="1020">
        <f t="shared" si="62"/>
        <v>360</v>
      </c>
      <c r="AX94" s="1019">
        <f t="shared" si="63"/>
        <v>10</v>
      </c>
      <c r="AY94" s="1019">
        <f t="shared" si="64"/>
        <v>5</v>
      </c>
      <c r="AZ94" s="1020">
        <f t="shared" si="65"/>
        <v>15</v>
      </c>
      <c r="BA94" s="1019">
        <f t="shared" si="66"/>
        <v>10</v>
      </c>
      <c r="BB94" s="1019">
        <f t="shared" si="67"/>
        <v>6</v>
      </c>
      <c r="BC94" s="1019">
        <f t="shared" si="68"/>
        <v>16</v>
      </c>
    </row>
    <row r="95" spans="1:55" ht="12.95" customHeight="1" x14ac:dyDescent="0.2">
      <c r="A95" s="1012" t="s">
        <v>65</v>
      </c>
      <c r="B95" s="964">
        <v>4</v>
      </c>
      <c r="C95" s="1013">
        <v>1</v>
      </c>
      <c r="D95" s="1014">
        <f t="shared" si="45"/>
        <v>5</v>
      </c>
      <c r="E95" s="964" t="s">
        <v>117</v>
      </c>
      <c r="F95" s="1013" t="s">
        <v>117</v>
      </c>
      <c r="G95" s="1014">
        <f t="shared" si="46"/>
        <v>0</v>
      </c>
      <c r="H95" s="986" t="s">
        <v>117</v>
      </c>
      <c r="I95" s="1013" t="s">
        <v>117</v>
      </c>
      <c r="J95" s="1014">
        <f t="shared" si="47"/>
        <v>0</v>
      </c>
      <c r="K95" s="964">
        <v>3</v>
      </c>
      <c r="L95" s="1013">
        <v>3</v>
      </c>
      <c r="M95" s="1014">
        <f t="shared" si="48"/>
        <v>6</v>
      </c>
      <c r="N95" s="964" t="s">
        <v>117</v>
      </c>
      <c r="O95" s="1013" t="s">
        <v>117</v>
      </c>
      <c r="P95" s="1014">
        <f t="shared" si="49"/>
        <v>0</v>
      </c>
      <c r="Q95" s="986" t="s">
        <v>117</v>
      </c>
      <c r="R95" s="1013" t="s">
        <v>117</v>
      </c>
      <c r="S95" s="1014">
        <f t="shared" si="50"/>
        <v>0</v>
      </c>
      <c r="T95" s="964">
        <v>7</v>
      </c>
      <c r="U95" s="1013">
        <v>4</v>
      </c>
      <c r="V95" s="1014">
        <f t="shared" si="51"/>
        <v>11</v>
      </c>
      <c r="W95" s="964" t="s">
        <v>117</v>
      </c>
      <c r="X95" s="1013" t="s">
        <v>117</v>
      </c>
      <c r="Y95" s="1014">
        <f t="shared" si="52"/>
        <v>0</v>
      </c>
      <c r="Z95" s="986" t="s">
        <v>117</v>
      </c>
      <c r="AA95" s="1013" t="s">
        <v>117</v>
      </c>
      <c r="AB95" s="1014">
        <f t="shared" si="53"/>
        <v>0</v>
      </c>
      <c r="AC95" s="1015">
        <v>1</v>
      </c>
      <c r="AD95" s="1016">
        <v>4</v>
      </c>
      <c r="AE95" s="1017">
        <f t="shared" si="54"/>
        <v>5</v>
      </c>
      <c r="AF95" s="1015">
        <v>1</v>
      </c>
      <c r="AG95" s="1016" t="s">
        <v>117</v>
      </c>
      <c r="AH95" s="1017">
        <f t="shared" si="55"/>
        <v>1</v>
      </c>
      <c r="AI95" s="1018" t="s">
        <v>117</v>
      </c>
      <c r="AJ95" s="1016" t="s">
        <v>117</v>
      </c>
      <c r="AK95" s="1017">
        <f t="shared" si="56"/>
        <v>0</v>
      </c>
      <c r="AL95" s="1015">
        <v>2</v>
      </c>
      <c r="AM95" s="1016">
        <v>2</v>
      </c>
      <c r="AN95" s="1017">
        <f t="shared" si="57"/>
        <v>4</v>
      </c>
      <c r="AO95" s="1015" t="s">
        <v>117</v>
      </c>
      <c r="AP95" s="1016">
        <v>2</v>
      </c>
      <c r="AQ95" s="1017">
        <f t="shared" si="58"/>
        <v>2</v>
      </c>
      <c r="AR95" s="1018" t="s">
        <v>117</v>
      </c>
      <c r="AS95" s="1016" t="s">
        <v>117</v>
      </c>
      <c r="AT95" s="1017">
        <f t="shared" si="59"/>
        <v>0</v>
      </c>
      <c r="AU95" s="1019">
        <f t="shared" si="60"/>
        <v>10</v>
      </c>
      <c r="AV95" s="1019">
        <f t="shared" si="61"/>
        <v>10</v>
      </c>
      <c r="AW95" s="1020">
        <f t="shared" si="62"/>
        <v>20</v>
      </c>
      <c r="AX95" s="1019">
        <f t="shared" si="63"/>
        <v>1</v>
      </c>
      <c r="AY95" s="1019">
        <f t="shared" si="64"/>
        <v>2</v>
      </c>
      <c r="AZ95" s="1020">
        <f t="shared" si="65"/>
        <v>3</v>
      </c>
      <c r="BA95" s="1019">
        <f t="shared" si="66"/>
        <v>0</v>
      </c>
      <c r="BB95" s="1019">
        <f t="shared" si="67"/>
        <v>0</v>
      </c>
      <c r="BC95" s="1019">
        <f t="shared" si="68"/>
        <v>0</v>
      </c>
    </row>
    <row r="96" spans="1:55" ht="12.95" customHeight="1" x14ac:dyDescent="0.2">
      <c r="A96" s="1012" t="s">
        <v>66</v>
      </c>
      <c r="B96" s="964">
        <v>9</v>
      </c>
      <c r="C96" s="1013">
        <v>80</v>
      </c>
      <c r="D96" s="1014">
        <f t="shared" si="45"/>
        <v>89</v>
      </c>
      <c r="E96" s="964">
        <v>2</v>
      </c>
      <c r="F96" s="1013">
        <v>8</v>
      </c>
      <c r="G96" s="1014">
        <f t="shared" si="46"/>
        <v>10</v>
      </c>
      <c r="H96" s="986" t="s">
        <v>117</v>
      </c>
      <c r="I96" s="1013">
        <v>5</v>
      </c>
      <c r="J96" s="1014">
        <f t="shared" si="47"/>
        <v>5</v>
      </c>
      <c r="K96" s="964">
        <v>13</v>
      </c>
      <c r="L96" s="1013">
        <v>70</v>
      </c>
      <c r="M96" s="1014">
        <f t="shared" si="48"/>
        <v>83</v>
      </c>
      <c r="N96" s="964" t="s">
        <v>117</v>
      </c>
      <c r="O96" s="1013">
        <v>3</v>
      </c>
      <c r="P96" s="1014">
        <f t="shared" si="49"/>
        <v>3</v>
      </c>
      <c r="Q96" s="986" t="s">
        <v>117</v>
      </c>
      <c r="R96" s="1013">
        <v>1</v>
      </c>
      <c r="S96" s="1014">
        <f t="shared" si="50"/>
        <v>1</v>
      </c>
      <c r="T96" s="964">
        <v>22</v>
      </c>
      <c r="U96" s="1013">
        <v>150</v>
      </c>
      <c r="V96" s="1014">
        <f t="shared" si="51"/>
        <v>172</v>
      </c>
      <c r="W96" s="964">
        <v>2</v>
      </c>
      <c r="X96" s="1013">
        <v>11</v>
      </c>
      <c r="Y96" s="1014">
        <f t="shared" si="52"/>
        <v>13</v>
      </c>
      <c r="Z96" s="986" t="s">
        <v>117</v>
      </c>
      <c r="AA96" s="1013">
        <v>6</v>
      </c>
      <c r="AB96" s="1014">
        <f t="shared" si="53"/>
        <v>6</v>
      </c>
      <c r="AC96" s="1015">
        <v>21</v>
      </c>
      <c r="AD96" s="1016">
        <v>166</v>
      </c>
      <c r="AE96" s="1017">
        <f t="shared" si="54"/>
        <v>187</v>
      </c>
      <c r="AF96" s="1015">
        <v>1</v>
      </c>
      <c r="AG96" s="1016">
        <v>9</v>
      </c>
      <c r="AH96" s="1017">
        <f t="shared" si="55"/>
        <v>10</v>
      </c>
      <c r="AI96" s="1018" t="s">
        <v>117</v>
      </c>
      <c r="AJ96" s="1016">
        <v>2</v>
      </c>
      <c r="AK96" s="1017">
        <f t="shared" si="56"/>
        <v>2</v>
      </c>
      <c r="AL96" s="1015">
        <v>23</v>
      </c>
      <c r="AM96" s="1016">
        <v>149</v>
      </c>
      <c r="AN96" s="1017">
        <f t="shared" si="57"/>
        <v>172</v>
      </c>
      <c r="AO96" s="1015">
        <v>2</v>
      </c>
      <c r="AP96" s="1016">
        <v>14</v>
      </c>
      <c r="AQ96" s="1017">
        <f t="shared" si="58"/>
        <v>16</v>
      </c>
      <c r="AR96" s="1018">
        <v>2</v>
      </c>
      <c r="AS96" s="1016">
        <v>1</v>
      </c>
      <c r="AT96" s="1017">
        <f t="shared" si="59"/>
        <v>3</v>
      </c>
      <c r="AU96" s="1019">
        <f t="shared" si="60"/>
        <v>66</v>
      </c>
      <c r="AV96" s="1019">
        <f t="shared" si="61"/>
        <v>465</v>
      </c>
      <c r="AW96" s="1020">
        <f t="shared" si="62"/>
        <v>531</v>
      </c>
      <c r="AX96" s="1019">
        <f t="shared" si="63"/>
        <v>5</v>
      </c>
      <c r="AY96" s="1019">
        <f t="shared" si="64"/>
        <v>34</v>
      </c>
      <c r="AZ96" s="1020">
        <f t="shared" si="65"/>
        <v>39</v>
      </c>
      <c r="BA96" s="1019">
        <f t="shared" si="66"/>
        <v>2</v>
      </c>
      <c r="BB96" s="1019">
        <f t="shared" si="67"/>
        <v>9</v>
      </c>
      <c r="BC96" s="1019">
        <f t="shared" si="68"/>
        <v>11</v>
      </c>
    </row>
    <row r="97" spans="1:55" ht="12.95" customHeight="1" x14ac:dyDescent="0.2">
      <c r="A97" s="1012" t="s">
        <v>110</v>
      </c>
      <c r="B97" s="964" t="s">
        <v>117</v>
      </c>
      <c r="C97" s="1013" t="s">
        <v>117</v>
      </c>
      <c r="D97" s="1014">
        <f t="shared" si="45"/>
        <v>0</v>
      </c>
      <c r="E97" s="964" t="s">
        <v>117</v>
      </c>
      <c r="F97" s="1013" t="s">
        <v>117</v>
      </c>
      <c r="G97" s="1014">
        <f t="shared" si="46"/>
        <v>0</v>
      </c>
      <c r="H97" s="986" t="s">
        <v>117</v>
      </c>
      <c r="I97" s="1013" t="s">
        <v>117</v>
      </c>
      <c r="J97" s="1014">
        <f t="shared" si="47"/>
        <v>0</v>
      </c>
      <c r="K97" s="964" t="s">
        <v>117</v>
      </c>
      <c r="L97" s="1013">
        <v>1</v>
      </c>
      <c r="M97" s="1014">
        <f t="shared" si="48"/>
        <v>1</v>
      </c>
      <c r="N97" s="964" t="s">
        <v>117</v>
      </c>
      <c r="O97" s="1013" t="s">
        <v>117</v>
      </c>
      <c r="P97" s="1014">
        <f t="shared" si="49"/>
        <v>0</v>
      </c>
      <c r="Q97" s="986" t="s">
        <v>117</v>
      </c>
      <c r="R97" s="1013" t="s">
        <v>117</v>
      </c>
      <c r="S97" s="1014">
        <f t="shared" si="50"/>
        <v>0</v>
      </c>
      <c r="T97" s="964" t="s">
        <v>117</v>
      </c>
      <c r="U97" s="1013">
        <v>1</v>
      </c>
      <c r="V97" s="1014">
        <f t="shared" si="51"/>
        <v>1</v>
      </c>
      <c r="W97" s="964" t="s">
        <v>117</v>
      </c>
      <c r="X97" s="1013" t="s">
        <v>117</v>
      </c>
      <c r="Y97" s="1014">
        <f t="shared" si="52"/>
        <v>0</v>
      </c>
      <c r="Z97" s="986" t="s">
        <v>117</v>
      </c>
      <c r="AA97" s="1013" t="s">
        <v>117</v>
      </c>
      <c r="AB97" s="1014">
        <f t="shared" si="53"/>
        <v>0</v>
      </c>
      <c r="AC97" s="1015">
        <v>2</v>
      </c>
      <c r="AD97" s="1016" t="s">
        <v>117</v>
      </c>
      <c r="AE97" s="1017">
        <f t="shared" si="54"/>
        <v>2</v>
      </c>
      <c r="AF97" s="1015" t="s">
        <v>117</v>
      </c>
      <c r="AG97" s="1016">
        <v>1</v>
      </c>
      <c r="AH97" s="1017">
        <f t="shared" si="55"/>
        <v>1</v>
      </c>
      <c r="AI97" s="1018" t="s">
        <v>117</v>
      </c>
      <c r="AJ97" s="1016" t="s">
        <v>117</v>
      </c>
      <c r="AK97" s="1017">
        <f t="shared" si="56"/>
        <v>0</v>
      </c>
      <c r="AL97" s="1015" t="s">
        <v>117</v>
      </c>
      <c r="AM97" s="1016" t="s">
        <v>117</v>
      </c>
      <c r="AN97" s="1017">
        <f t="shared" si="57"/>
        <v>0</v>
      </c>
      <c r="AO97" s="1015" t="s">
        <v>117</v>
      </c>
      <c r="AP97" s="1016" t="s">
        <v>117</v>
      </c>
      <c r="AQ97" s="1017">
        <f t="shared" si="58"/>
        <v>0</v>
      </c>
      <c r="AR97" s="1018" t="s">
        <v>117</v>
      </c>
      <c r="AS97" s="1016" t="s">
        <v>117</v>
      </c>
      <c r="AT97" s="1017">
        <f t="shared" si="59"/>
        <v>0</v>
      </c>
      <c r="AU97" s="1019">
        <f t="shared" si="60"/>
        <v>2</v>
      </c>
      <c r="AV97" s="1019">
        <f t="shared" si="61"/>
        <v>1</v>
      </c>
      <c r="AW97" s="1020">
        <f t="shared" si="62"/>
        <v>3</v>
      </c>
      <c r="AX97" s="1019">
        <f t="shared" si="63"/>
        <v>0</v>
      </c>
      <c r="AY97" s="1019">
        <f t="shared" si="64"/>
        <v>1</v>
      </c>
      <c r="AZ97" s="1020">
        <f t="shared" si="65"/>
        <v>1</v>
      </c>
      <c r="BA97" s="1019">
        <f t="shared" si="66"/>
        <v>0</v>
      </c>
      <c r="BB97" s="1019">
        <f t="shared" si="67"/>
        <v>0</v>
      </c>
      <c r="BC97" s="1019">
        <f t="shared" si="68"/>
        <v>0</v>
      </c>
    </row>
    <row r="98" spans="1:55" ht="12.95" customHeight="1" x14ac:dyDescent="0.2">
      <c r="A98" s="1012" t="s">
        <v>132</v>
      </c>
      <c r="B98" s="964">
        <v>3</v>
      </c>
      <c r="C98" s="1013">
        <v>4</v>
      </c>
      <c r="D98" s="1014">
        <f t="shared" si="45"/>
        <v>7</v>
      </c>
      <c r="E98" s="964" t="s">
        <v>117</v>
      </c>
      <c r="F98" s="1013" t="s">
        <v>117</v>
      </c>
      <c r="G98" s="1014">
        <f t="shared" si="46"/>
        <v>0</v>
      </c>
      <c r="H98" s="986" t="s">
        <v>117</v>
      </c>
      <c r="I98" s="1013" t="s">
        <v>117</v>
      </c>
      <c r="J98" s="1014">
        <f t="shared" si="47"/>
        <v>0</v>
      </c>
      <c r="K98" s="964">
        <v>1</v>
      </c>
      <c r="L98" s="1013">
        <v>5</v>
      </c>
      <c r="M98" s="1014">
        <f t="shared" si="48"/>
        <v>6</v>
      </c>
      <c r="N98" s="964" t="s">
        <v>117</v>
      </c>
      <c r="O98" s="1013" t="s">
        <v>117</v>
      </c>
      <c r="P98" s="1014">
        <f t="shared" si="49"/>
        <v>0</v>
      </c>
      <c r="Q98" s="986" t="s">
        <v>117</v>
      </c>
      <c r="R98" s="1013" t="s">
        <v>117</v>
      </c>
      <c r="S98" s="1014">
        <f t="shared" si="50"/>
        <v>0</v>
      </c>
      <c r="T98" s="964">
        <v>4</v>
      </c>
      <c r="U98" s="1013">
        <v>9</v>
      </c>
      <c r="V98" s="1014">
        <f t="shared" si="51"/>
        <v>13</v>
      </c>
      <c r="W98" s="964" t="s">
        <v>117</v>
      </c>
      <c r="X98" s="1013" t="s">
        <v>117</v>
      </c>
      <c r="Y98" s="1014">
        <f t="shared" si="52"/>
        <v>0</v>
      </c>
      <c r="Z98" s="986" t="s">
        <v>117</v>
      </c>
      <c r="AA98" s="1013" t="s">
        <v>117</v>
      </c>
      <c r="AB98" s="1014">
        <f t="shared" si="53"/>
        <v>0</v>
      </c>
      <c r="AC98" s="1015">
        <v>6</v>
      </c>
      <c r="AD98" s="1016">
        <v>12</v>
      </c>
      <c r="AE98" s="1017">
        <f t="shared" si="54"/>
        <v>18</v>
      </c>
      <c r="AF98" s="1015" t="s">
        <v>117</v>
      </c>
      <c r="AG98" s="1016" t="s">
        <v>117</v>
      </c>
      <c r="AH98" s="1017">
        <f t="shared" si="55"/>
        <v>0</v>
      </c>
      <c r="AI98" s="1018" t="s">
        <v>117</v>
      </c>
      <c r="AJ98" s="1016" t="s">
        <v>117</v>
      </c>
      <c r="AK98" s="1017">
        <f t="shared" si="56"/>
        <v>0</v>
      </c>
      <c r="AL98" s="1015">
        <v>6</v>
      </c>
      <c r="AM98" s="1016">
        <v>11</v>
      </c>
      <c r="AN98" s="1017">
        <f t="shared" si="57"/>
        <v>17</v>
      </c>
      <c r="AO98" s="1015" t="s">
        <v>117</v>
      </c>
      <c r="AP98" s="1016" t="s">
        <v>117</v>
      </c>
      <c r="AQ98" s="1017">
        <f t="shared" si="58"/>
        <v>0</v>
      </c>
      <c r="AR98" s="1018" t="s">
        <v>117</v>
      </c>
      <c r="AS98" s="1016" t="s">
        <v>117</v>
      </c>
      <c r="AT98" s="1017">
        <f t="shared" si="59"/>
        <v>0</v>
      </c>
      <c r="AU98" s="1019">
        <f t="shared" si="60"/>
        <v>16</v>
      </c>
      <c r="AV98" s="1019">
        <f t="shared" si="61"/>
        <v>32</v>
      </c>
      <c r="AW98" s="1020">
        <f t="shared" si="62"/>
        <v>48</v>
      </c>
      <c r="AX98" s="1019">
        <f t="shared" si="63"/>
        <v>0</v>
      </c>
      <c r="AY98" s="1019">
        <f t="shared" si="64"/>
        <v>0</v>
      </c>
      <c r="AZ98" s="1020">
        <f t="shared" si="65"/>
        <v>0</v>
      </c>
      <c r="BA98" s="1019">
        <f t="shared" si="66"/>
        <v>0</v>
      </c>
      <c r="BB98" s="1019">
        <f t="shared" si="67"/>
        <v>0</v>
      </c>
      <c r="BC98" s="1019">
        <f t="shared" si="68"/>
        <v>0</v>
      </c>
    </row>
    <row r="99" spans="1:55" ht="12.95" customHeight="1" x14ac:dyDescent="0.2">
      <c r="A99" s="1012" t="s">
        <v>67</v>
      </c>
      <c r="B99" s="964">
        <v>15</v>
      </c>
      <c r="C99" s="1013">
        <v>56</v>
      </c>
      <c r="D99" s="1014">
        <f t="shared" si="45"/>
        <v>71</v>
      </c>
      <c r="E99" s="964" t="s">
        <v>117</v>
      </c>
      <c r="F99" s="1013">
        <v>5</v>
      </c>
      <c r="G99" s="1014">
        <f t="shared" si="46"/>
        <v>5</v>
      </c>
      <c r="H99" s="986" t="s">
        <v>117</v>
      </c>
      <c r="I99" s="1013">
        <v>3</v>
      </c>
      <c r="J99" s="1014">
        <f t="shared" si="47"/>
        <v>3</v>
      </c>
      <c r="K99" s="964">
        <v>18</v>
      </c>
      <c r="L99" s="1013">
        <v>72</v>
      </c>
      <c r="M99" s="1014">
        <f t="shared" si="48"/>
        <v>90</v>
      </c>
      <c r="N99" s="964" t="s">
        <v>117</v>
      </c>
      <c r="O99" s="1013" t="s">
        <v>117</v>
      </c>
      <c r="P99" s="1014">
        <f t="shared" si="49"/>
        <v>0</v>
      </c>
      <c r="Q99" s="986" t="s">
        <v>117</v>
      </c>
      <c r="R99" s="1013" t="s">
        <v>117</v>
      </c>
      <c r="S99" s="1014">
        <f t="shared" si="50"/>
        <v>0</v>
      </c>
      <c r="T99" s="964">
        <v>33</v>
      </c>
      <c r="U99" s="1013">
        <v>128</v>
      </c>
      <c r="V99" s="1014">
        <f t="shared" si="51"/>
        <v>161</v>
      </c>
      <c r="W99" s="964" t="s">
        <v>117</v>
      </c>
      <c r="X99" s="1013">
        <v>5</v>
      </c>
      <c r="Y99" s="1014">
        <f t="shared" si="52"/>
        <v>5</v>
      </c>
      <c r="Z99" s="986" t="s">
        <v>117</v>
      </c>
      <c r="AA99" s="1013">
        <v>3</v>
      </c>
      <c r="AB99" s="1014">
        <f t="shared" si="53"/>
        <v>3</v>
      </c>
      <c r="AC99" s="1015">
        <v>50</v>
      </c>
      <c r="AD99" s="1016">
        <v>117</v>
      </c>
      <c r="AE99" s="1017">
        <f t="shared" si="54"/>
        <v>167</v>
      </c>
      <c r="AF99" s="1015">
        <v>2</v>
      </c>
      <c r="AG99" s="1016">
        <v>3</v>
      </c>
      <c r="AH99" s="1017">
        <f t="shared" si="55"/>
        <v>5</v>
      </c>
      <c r="AI99" s="1018" t="s">
        <v>117</v>
      </c>
      <c r="AJ99" s="1016">
        <v>4</v>
      </c>
      <c r="AK99" s="1017">
        <f t="shared" si="56"/>
        <v>4</v>
      </c>
      <c r="AL99" s="1015">
        <v>38</v>
      </c>
      <c r="AM99" s="1016">
        <v>117</v>
      </c>
      <c r="AN99" s="1017">
        <f t="shared" si="57"/>
        <v>155</v>
      </c>
      <c r="AO99" s="1015">
        <v>3</v>
      </c>
      <c r="AP99" s="1016">
        <v>8</v>
      </c>
      <c r="AQ99" s="1017">
        <f t="shared" si="58"/>
        <v>11</v>
      </c>
      <c r="AR99" s="1018">
        <v>6</v>
      </c>
      <c r="AS99" s="1016">
        <v>8</v>
      </c>
      <c r="AT99" s="1017">
        <f t="shared" si="59"/>
        <v>14</v>
      </c>
      <c r="AU99" s="1019">
        <f t="shared" si="60"/>
        <v>121</v>
      </c>
      <c r="AV99" s="1019">
        <f t="shared" si="61"/>
        <v>362</v>
      </c>
      <c r="AW99" s="1020">
        <f t="shared" si="62"/>
        <v>483</v>
      </c>
      <c r="AX99" s="1019">
        <f t="shared" si="63"/>
        <v>5</v>
      </c>
      <c r="AY99" s="1019">
        <f t="shared" si="64"/>
        <v>16</v>
      </c>
      <c r="AZ99" s="1020">
        <f t="shared" si="65"/>
        <v>21</v>
      </c>
      <c r="BA99" s="1019">
        <f t="shared" si="66"/>
        <v>6</v>
      </c>
      <c r="BB99" s="1019">
        <f t="shared" si="67"/>
        <v>15</v>
      </c>
      <c r="BC99" s="1019">
        <f t="shared" si="68"/>
        <v>21</v>
      </c>
    </row>
    <row r="100" spans="1:55" ht="12.95" customHeight="1" x14ac:dyDescent="0.2">
      <c r="A100" s="1012" t="s">
        <v>68</v>
      </c>
      <c r="B100" s="964">
        <v>127</v>
      </c>
      <c r="C100" s="1013">
        <v>138</v>
      </c>
      <c r="D100" s="1014">
        <f t="shared" si="45"/>
        <v>265</v>
      </c>
      <c r="E100" s="964">
        <v>11</v>
      </c>
      <c r="F100" s="1013">
        <v>13</v>
      </c>
      <c r="G100" s="1014">
        <f t="shared" si="46"/>
        <v>24</v>
      </c>
      <c r="H100" s="986">
        <v>12</v>
      </c>
      <c r="I100" s="1013">
        <v>17</v>
      </c>
      <c r="J100" s="1014">
        <f t="shared" si="47"/>
        <v>29</v>
      </c>
      <c r="K100" s="964">
        <v>50</v>
      </c>
      <c r="L100" s="1013">
        <v>75</v>
      </c>
      <c r="M100" s="1014">
        <f t="shared" si="48"/>
        <v>125</v>
      </c>
      <c r="N100" s="964">
        <v>1</v>
      </c>
      <c r="O100" s="1013" t="s">
        <v>117</v>
      </c>
      <c r="P100" s="1014">
        <f t="shared" si="49"/>
        <v>1</v>
      </c>
      <c r="Q100" s="986">
        <v>4</v>
      </c>
      <c r="R100" s="1013">
        <v>4</v>
      </c>
      <c r="S100" s="1014">
        <f t="shared" si="50"/>
        <v>8</v>
      </c>
      <c r="T100" s="964">
        <v>177</v>
      </c>
      <c r="U100" s="1013">
        <v>213</v>
      </c>
      <c r="V100" s="1014">
        <f t="shared" si="51"/>
        <v>390</v>
      </c>
      <c r="W100" s="964">
        <v>12</v>
      </c>
      <c r="X100" s="1013">
        <v>13</v>
      </c>
      <c r="Y100" s="1014">
        <f t="shared" si="52"/>
        <v>25</v>
      </c>
      <c r="Z100" s="986">
        <v>16</v>
      </c>
      <c r="AA100" s="1013">
        <v>21</v>
      </c>
      <c r="AB100" s="1014">
        <f t="shared" si="53"/>
        <v>37</v>
      </c>
      <c r="AC100" s="1015">
        <v>191</v>
      </c>
      <c r="AD100" s="1016">
        <v>271</v>
      </c>
      <c r="AE100" s="1017">
        <f t="shared" si="54"/>
        <v>462</v>
      </c>
      <c r="AF100" s="1015">
        <v>5</v>
      </c>
      <c r="AG100" s="1016">
        <v>15</v>
      </c>
      <c r="AH100" s="1017">
        <f t="shared" si="55"/>
        <v>20</v>
      </c>
      <c r="AI100" s="1018">
        <v>7</v>
      </c>
      <c r="AJ100" s="1016">
        <v>26</v>
      </c>
      <c r="AK100" s="1017">
        <f t="shared" si="56"/>
        <v>33</v>
      </c>
      <c r="AL100" s="1015">
        <v>288</v>
      </c>
      <c r="AM100" s="1016">
        <v>371</v>
      </c>
      <c r="AN100" s="1017">
        <f t="shared" si="57"/>
        <v>659</v>
      </c>
      <c r="AO100" s="1015">
        <v>23</v>
      </c>
      <c r="AP100" s="1016">
        <v>44</v>
      </c>
      <c r="AQ100" s="1017">
        <f t="shared" si="58"/>
        <v>67</v>
      </c>
      <c r="AR100" s="1018">
        <v>56</v>
      </c>
      <c r="AS100" s="1016">
        <v>81</v>
      </c>
      <c r="AT100" s="1017">
        <f t="shared" si="59"/>
        <v>137</v>
      </c>
      <c r="AU100" s="1019">
        <f t="shared" si="60"/>
        <v>656</v>
      </c>
      <c r="AV100" s="1019">
        <f t="shared" si="61"/>
        <v>855</v>
      </c>
      <c r="AW100" s="1020">
        <f t="shared" si="62"/>
        <v>1511</v>
      </c>
      <c r="AX100" s="1019">
        <f t="shared" si="63"/>
        <v>40</v>
      </c>
      <c r="AY100" s="1019">
        <f t="shared" si="64"/>
        <v>72</v>
      </c>
      <c r="AZ100" s="1020">
        <f t="shared" si="65"/>
        <v>112</v>
      </c>
      <c r="BA100" s="1019">
        <f t="shared" si="66"/>
        <v>79</v>
      </c>
      <c r="BB100" s="1019">
        <f t="shared" si="67"/>
        <v>128</v>
      </c>
      <c r="BC100" s="1019">
        <f t="shared" si="68"/>
        <v>207</v>
      </c>
    </row>
    <row r="101" spans="1:55" ht="12.95" customHeight="1" x14ac:dyDescent="0.2">
      <c r="A101" s="1012" t="s">
        <v>69</v>
      </c>
      <c r="B101" s="964">
        <v>63</v>
      </c>
      <c r="C101" s="1013">
        <v>58</v>
      </c>
      <c r="D101" s="1014">
        <f t="shared" si="45"/>
        <v>121</v>
      </c>
      <c r="E101" s="964">
        <v>9</v>
      </c>
      <c r="F101" s="1013">
        <v>5</v>
      </c>
      <c r="G101" s="1014">
        <f t="shared" si="46"/>
        <v>14</v>
      </c>
      <c r="H101" s="986" t="s">
        <v>117</v>
      </c>
      <c r="I101" s="1013">
        <v>2</v>
      </c>
      <c r="J101" s="1014">
        <f t="shared" si="47"/>
        <v>2</v>
      </c>
      <c r="K101" s="964">
        <v>76</v>
      </c>
      <c r="L101" s="1013">
        <v>61</v>
      </c>
      <c r="M101" s="1014">
        <f t="shared" si="48"/>
        <v>137</v>
      </c>
      <c r="N101" s="964">
        <v>4</v>
      </c>
      <c r="O101" s="1013">
        <v>7</v>
      </c>
      <c r="P101" s="1014">
        <f t="shared" si="49"/>
        <v>11</v>
      </c>
      <c r="Q101" s="986">
        <v>2</v>
      </c>
      <c r="R101" s="1013">
        <v>2</v>
      </c>
      <c r="S101" s="1014">
        <f t="shared" si="50"/>
        <v>4</v>
      </c>
      <c r="T101" s="964">
        <v>139</v>
      </c>
      <c r="U101" s="1013">
        <v>119</v>
      </c>
      <c r="V101" s="1014">
        <f t="shared" si="51"/>
        <v>258</v>
      </c>
      <c r="W101" s="964">
        <v>13</v>
      </c>
      <c r="X101" s="1013">
        <v>12</v>
      </c>
      <c r="Y101" s="1014">
        <f t="shared" si="52"/>
        <v>25</v>
      </c>
      <c r="Z101" s="986">
        <v>2</v>
      </c>
      <c r="AA101" s="1013">
        <v>4</v>
      </c>
      <c r="AB101" s="1014">
        <f t="shared" si="53"/>
        <v>6</v>
      </c>
      <c r="AC101" s="1015">
        <v>114</v>
      </c>
      <c r="AD101" s="1016">
        <v>89</v>
      </c>
      <c r="AE101" s="1017">
        <f t="shared" si="54"/>
        <v>203</v>
      </c>
      <c r="AF101" s="1015">
        <v>10</v>
      </c>
      <c r="AG101" s="1016">
        <v>5</v>
      </c>
      <c r="AH101" s="1017">
        <f t="shared" si="55"/>
        <v>15</v>
      </c>
      <c r="AI101" s="1018">
        <v>1</v>
      </c>
      <c r="AJ101" s="1016">
        <v>9</v>
      </c>
      <c r="AK101" s="1017">
        <f t="shared" si="56"/>
        <v>10</v>
      </c>
      <c r="AL101" s="1015">
        <v>79</v>
      </c>
      <c r="AM101" s="1016">
        <v>81</v>
      </c>
      <c r="AN101" s="1017">
        <f t="shared" si="57"/>
        <v>160</v>
      </c>
      <c r="AO101" s="1015">
        <v>10</v>
      </c>
      <c r="AP101" s="1016">
        <v>10</v>
      </c>
      <c r="AQ101" s="1017">
        <f t="shared" si="58"/>
        <v>20</v>
      </c>
      <c r="AR101" s="1018">
        <v>2</v>
      </c>
      <c r="AS101" s="1016">
        <v>3</v>
      </c>
      <c r="AT101" s="1017">
        <f t="shared" si="59"/>
        <v>5</v>
      </c>
      <c r="AU101" s="1019">
        <f t="shared" si="60"/>
        <v>332</v>
      </c>
      <c r="AV101" s="1019">
        <f t="shared" si="61"/>
        <v>289</v>
      </c>
      <c r="AW101" s="1020">
        <f t="shared" si="62"/>
        <v>621</v>
      </c>
      <c r="AX101" s="1019">
        <f t="shared" si="63"/>
        <v>33</v>
      </c>
      <c r="AY101" s="1019">
        <f t="shared" si="64"/>
        <v>27</v>
      </c>
      <c r="AZ101" s="1020">
        <f t="shared" si="65"/>
        <v>60</v>
      </c>
      <c r="BA101" s="1019">
        <f t="shared" si="66"/>
        <v>5</v>
      </c>
      <c r="BB101" s="1019">
        <f t="shared" si="67"/>
        <v>16</v>
      </c>
      <c r="BC101" s="1019">
        <f t="shared" si="68"/>
        <v>21</v>
      </c>
    </row>
    <row r="102" spans="1:55" ht="12.95" customHeight="1" x14ac:dyDescent="0.2">
      <c r="A102" s="1012" t="s">
        <v>70</v>
      </c>
      <c r="B102" s="964" t="s">
        <v>117</v>
      </c>
      <c r="C102" s="1013" t="s">
        <v>117</v>
      </c>
      <c r="D102" s="1014">
        <f t="shared" si="45"/>
        <v>0</v>
      </c>
      <c r="E102" s="964" t="s">
        <v>117</v>
      </c>
      <c r="F102" s="1013" t="s">
        <v>117</v>
      </c>
      <c r="G102" s="1014">
        <f t="shared" si="46"/>
        <v>0</v>
      </c>
      <c r="H102" s="986" t="s">
        <v>117</v>
      </c>
      <c r="I102" s="1013" t="s">
        <v>117</v>
      </c>
      <c r="J102" s="1014">
        <f t="shared" si="47"/>
        <v>0</v>
      </c>
      <c r="K102" s="964" t="s">
        <v>117</v>
      </c>
      <c r="L102" s="1013" t="s">
        <v>117</v>
      </c>
      <c r="M102" s="1014">
        <f t="shared" si="48"/>
        <v>0</v>
      </c>
      <c r="N102" s="964" t="s">
        <v>117</v>
      </c>
      <c r="O102" s="1013" t="s">
        <v>117</v>
      </c>
      <c r="P102" s="1014">
        <f t="shared" si="49"/>
        <v>0</v>
      </c>
      <c r="Q102" s="986" t="s">
        <v>117</v>
      </c>
      <c r="R102" s="1013" t="s">
        <v>117</v>
      </c>
      <c r="S102" s="1014">
        <f t="shared" si="50"/>
        <v>0</v>
      </c>
      <c r="T102" s="964" t="s">
        <v>117</v>
      </c>
      <c r="U102" s="1013" t="s">
        <v>117</v>
      </c>
      <c r="V102" s="1014">
        <f t="shared" si="51"/>
        <v>0</v>
      </c>
      <c r="W102" s="964" t="s">
        <v>117</v>
      </c>
      <c r="X102" s="1013" t="s">
        <v>117</v>
      </c>
      <c r="Y102" s="1014">
        <f t="shared" si="52"/>
        <v>0</v>
      </c>
      <c r="Z102" s="986" t="s">
        <v>117</v>
      </c>
      <c r="AA102" s="1013" t="s">
        <v>117</v>
      </c>
      <c r="AB102" s="1014">
        <f t="shared" si="53"/>
        <v>0</v>
      </c>
      <c r="AC102" s="1015" t="s">
        <v>117</v>
      </c>
      <c r="AD102" s="1016" t="s">
        <v>117</v>
      </c>
      <c r="AE102" s="1017">
        <f t="shared" si="54"/>
        <v>0</v>
      </c>
      <c r="AF102" s="1015" t="s">
        <v>117</v>
      </c>
      <c r="AG102" s="1016" t="s">
        <v>117</v>
      </c>
      <c r="AH102" s="1017">
        <f t="shared" si="55"/>
        <v>0</v>
      </c>
      <c r="AI102" s="1018" t="s">
        <v>117</v>
      </c>
      <c r="AJ102" s="1016" t="s">
        <v>117</v>
      </c>
      <c r="AK102" s="1017">
        <f t="shared" si="56"/>
        <v>0</v>
      </c>
      <c r="AL102" s="1015">
        <v>1</v>
      </c>
      <c r="AM102" s="1016">
        <v>1</v>
      </c>
      <c r="AN102" s="1017">
        <f t="shared" si="57"/>
        <v>2</v>
      </c>
      <c r="AO102" s="1015" t="s">
        <v>117</v>
      </c>
      <c r="AP102" s="1016" t="s">
        <v>117</v>
      </c>
      <c r="AQ102" s="1017">
        <f t="shared" si="58"/>
        <v>0</v>
      </c>
      <c r="AR102" s="1018" t="s">
        <v>117</v>
      </c>
      <c r="AS102" s="1016" t="s">
        <v>117</v>
      </c>
      <c r="AT102" s="1017">
        <f t="shared" si="59"/>
        <v>0</v>
      </c>
      <c r="AU102" s="1019">
        <f t="shared" si="60"/>
        <v>1</v>
      </c>
      <c r="AV102" s="1019">
        <f t="shared" si="61"/>
        <v>1</v>
      </c>
      <c r="AW102" s="1020">
        <f t="shared" si="62"/>
        <v>2</v>
      </c>
      <c r="AX102" s="1019">
        <f t="shared" si="63"/>
        <v>0</v>
      </c>
      <c r="AY102" s="1019">
        <f t="shared" si="64"/>
        <v>0</v>
      </c>
      <c r="AZ102" s="1020">
        <f t="shared" si="65"/>
        <v>0</v>
      </c>
      <c r="BA102" s="1019">
        <f t="shared" si="66"/>
        <v>0</v>
      </c>
      <c r="BB102" s="1019">
        <f t="shared" si="67"/>
        <v>0</v>
      </c>
      <c r="BC102" s="1019">
        <f t="shared" si="68"/>
        <v>0</v>
      </c>
    </row>
    <row r="103" spans="1:55" ht="12.95" customHeight="1" x14ac:dyDescent="0.2">
      <c r="A103" s="1012" t="s">
        <v>114</v>
      </c>
      <c r="B103" s="964">
        <v>2</v>
      </c>
      <c r="C103" s="1013">
        <v>2</v>
      </c>
      <c r="D103" s="1014">
        <f t="shared" si="45"/>
        <v>4</v>
      </c>
      <c r="E103" s="964" t="s">
        <v>117</v>
      </c>
      <c r="F103" s="1013" t="s">
        <v>117</v>
      </c>
      <c r="G103" s="1014">
        <f t="shared" si="46"/>
        <v>0</v>
      </c>
      <c r="H103" s="986" t="s">
        <v>117</v>
      </c>
      <c r="I103" s="1013" t="s">
        <v>117</v>
      </c>
      <c r="J103" s="1014">
        <f t="shared" si="47"/>
        <v>0</v>
      </c>
      <c r="K103" s="964" t="s">
        <v>117</v>
      </c>
      <c r="L103" s="1013" t="s">
        <v>117</v>
      </c>
      <c r="M103" s="1014">
        <f t="shared" si="48"/>
        <v>0</v>
      </c>
      <c r="N103" s="964" t="s">
        <v>117</v>
      </c>
      <c r="O103" s="1013" t="s">
        <v>117</v>
      </c>
      <c r="P103" s="1014">
        <f t="shared" si="49"/>
        <v>0</v>
      </c>
      <c r="Q103" s="986" t="s">
        <v>117</v>
      </c>
      <c r="R103" s="1013" t="s">
        <v>117</v>
      </c>
      <c r="S103" s="1014">
        <f t="shared" si="50"/>
        <v>0</v>
      </c>
      <c r="T103" s="964">
        <v>2</v>
      </c>
      <c r="U103" s="1013">
        <v>2</v>
      </c>
      <c r="V103" s="1014">
        <f t="shared" si="51"/>
        <v>4</v>
      </c>
      <c r="W103" s="964" t="s">
        <v>117</v>
      </c>
      <c r="X103" s="1013" t="s">
        <v>117</v>
      </c>
      <c r="Y103" s="1014">
        <f t="shared" si="52"/>
        <v>0</v>
      </c>
      <c r="Z103" s="986" t="s">
        <v>117</v>
      </c>
      <c r="AA103" s="1013" t="s">
        <v>117</v>
      </c>
      <c r="AB103" s="1014">
        <f t="shared" si="53"/>
        <v>0</v>
      </c>
      <c r="AC103" s="1015">
        <v>3</v>
      </c>
      <c r="AD103" s="1016" t="s">
        <v>117</v>
      </c>
      <c r="AE103" s="1017">
        <f t="shared" si="54"/>
        <v>3</v>
      </c>
      <c r="AF103" s="1015" t="s">
        <v>117</v>
      </c>
      <c r="AG103" s="1016" t="s">
        <v>117</v>
      </c>
      <c r="AH103" s="1017">
        <f t="shared" si="55"/>
        <v>0</v>
      </c>
      <c r="AI103" s="1018" t="s">
        <v>117</v>
      </c>
      <c r="AJ103" s="1016">
        <v>1</v>
      </c>
      <c r="AK103" s="1017">
        <f t="shared" si="56"/>
        <v>1</v>
      </c>
      <c r="AL103" s="1015">
        <v>3</v>
      </c>
      <c r="AM103" s="1016">
        <v>2</v>
      </c>
      <c r="AN103" s="1017">
        <f t="shared" si="57"/>
        <v>5</v>
      </c>
      <c r="AO103" s="1015" t="s">
        <v>117</v>
      </c>
      <c r="AP103" s="1016" t="s">
        <v>117</v>
      </c>
      <c r="AQ103" s="1017">
        <f t="shared" si="58"/>
        <v>0</v>
      </c>
      <c r="AR103" s="1018" t="s">
        <v>117</v>
      </c>
      <c r="AS103" s="1016" t="s">
        <v>117</v>
      </c>
      <c r="AT103" s="1017">
        <f t="shared" si="59"/>
        <v>0</v>
      </c>
      <c r="AU103" s="1019">
        <f t="shared" si="60"/>
        <v>8</v>
      </c>
      <c r="AV103" s="1019">
        <f t="shared" si="61"/>
        <v>4</v>
      </c>
      <c r="AW103" s="1020">
        <f t="shared" si="62"/>
        <v>12</v>
      </c>
      <c r="AX103" s="1019">
        <f t="shared" si="63"/>
        <v>0</v>
      </c>
      <c r="AY103" s="1019">
        <f t="shared" si="64"/>
        <v>0</v>
      </c>
      <c r="AZ103" s="1020">
        <f t="shared" si="65"/>
        <v>0</v>
      </c>
      <c r="BA103" s="1019">
        <f t="shared" si="66"/>
        <v>0</v>
      </c>
      <c r="BB103" s="1019">
        <f t="shared" si="67"/>
        <v>1</v>
      </c>
      <c r="BC103" s="1019">
        <f t="shared" si="68"/>
        <v>1</v>
      </c>
    </row>
    <row r="104" spans="1:55" ht="12.95" customHeight="1" x14ac:dyDescent="0.2">
      <c r="A104" s="1012" t="s">
        <v>71</v>
      </c>
      <c r="B104" s="964" t="s">
        <v>117</v>
      </c>
      <c r="C104" s="1013" t="s">
        <v>117</v>
      </c>
      <c r="D104" s="1014">
        <f t="shared" ref="D104:D135" si="69">SUM(B104:C104)</f>
        <v>0</v>
      </c>
      <c r="E104" s="964" t="s">
        <v>117</v>
      </c>
      <c r="F104" s="1013" t="s">
        <v>117</v>
      </c>
      <c r="G104" s="1014">
        <f t="shared" ref="G104:G135" si="70">SUM(E104:F104)</f>
        <v>0</v>
      </c>
      <c r="H104" s="986" t="s">
        <v>117</v>
      </c>
      <c r="I104" s="1013" t="s">
        <v>117</v>
      </c>
      <c r="J104" s="1014">
        <f t="shared" ref="J104:J135" si="71">SUM(H104:I104)</f>
        <v>0</v>
      </c>
      <c r="K104" s="964">
        <v>4</v>
      </c>
      <c r="L104" s="1013" t="s">
        <v>117</v>
      </c>
      <c r="M104" s="1014">
        <f t="shared" ref="M104:M135" si="72">SUM(K104:L104)</f>
        <v>4</v>
      </c>
      <c r="N104" s="964" t="s">
        <v>117</v>
      </c>
      <c r="O104" s="1013" t="s">
        <v>117</v>
      </c>
      <c r="P104" s="1014">
        <f t="shared" ref="P104:P135" si="73">SUM(N104:O104)</f>
        <v>0</v>
      </c>
      <c r="Q104" s="986" t="s">
        <v>117</v>
      </c>
      <c r="R104" s="1013" t="s">
        <v>117</v>
      </c>
      <c r="S104" s="1014">
        <f t="shared" ref="S104:S135" si="74">SUM(Q104:R104)</f>
        <v>0</v>
      </c>
      <c r="T104" s="964">
        <v>4</v>
      </c>
      <c r="U104" s="1013" t="s">
        <v>117</v>
      </c>
      <c r="V104" s="1014">
        <f t="shared" ref="V104:V135" si="75">SUM(D104,M104)</f>
        <v>4</v>
      </c>
      <c r="W104" s="964" t="s">
        <v>117</v>
      </c>
      <c r="X104" s="1013" t="s">
        <v>117</v>
      </c>
      <c r="Y104" s="1014">
        <f t="shared" ref="Y104:Y135" si="76">SUM(G104,P104)</f>
        <v>0</v>
      </c>
      <c r="Z104" s="986" t="s">
        <v>117</v>
      </c>
      <c r="AA104" s="1013" t="s">
        <v>117</v>
      </c>
      <c r="AB104" s="1014">
        <f t="shared" ref="AB104:AB135" si="77">SUM(J104,S104)</f>
        <v>0</v>
      </c>
      <c r="AC104" s="1015">
        <v>3</v>
      </c>
      <c r="AD104" s="1016" t="s">
        <v>117</v>
      </c>
      <c r="AE104" s="1017">
        <f t="shared" ref="AE104:AE135" si="78">SUM(AC104:AD104)</f>
        <v>3</v>
      </c>
      <c r="AF104" s="1015" t="s">
        <v>117</v>
      </c>
      <c r="AG104" s="1016" t="s">
        <v>117</v>
      </c>
      <c r="AH104" s="1017">
        <f t="shared" ref="AH104:AH135" si="79">SUM(AF104:AG104)</f>
        <v>0</v>
      </c>
      <c r="AI104" s="1018" t="s">
        <v>117</v>
      </c>
      <c r="AJ104" s="1016" t="s">
        <v>117</v>
      </c>
      <c r="AK104" s="1017">
        <f t="shared" ref="AK104:AK135" si="80">SUM(AI104:AJ104)</f>
        <v>0</v>
      </c>
      <c r="AL104" s="1015">
        <v>5</v>
      </c>
      <c r="AM104" s="1016">
        <v>1</v>
      </c>
      <c r="AN104" s="1017">
        <f t="shared" ref="AN104:AN135" si="81">SUM(AL104:AM104)</f>
        <v>6</v>
      </c>
      <c r="AO104" s="1015" t="s">
        <v>117</v>
      </c>
      <c r="AP104" s="1016" t="s">
        <v>117</v>
      </c>
      <c r="AQ104" s="1017">
        <f t="shared" ref="AQ104:AQ135" si="82">SUM(AO104:AP104)</f>
        <v>0</v>
      </c>
      <c r="AR104" s="1018" t="s">
        <v>117</v>
      </c>
      <c r="AS104" s="1016" t="s">
        <v>117</v>
      </c>
      <c r="AT104" s="1017">
        <f t="shared" ref="AT104:AT135" si="83">SUM(AR104:AS104)</f>
        <v>0</v>
      </c>
      <c r="AU104" s="1019">
        <f t="shared" ref="AU104:AU135" si="84">SUM(AC104,AL104,T104)</f>
        <v>12</v>
      </c>
      <c r="AV104" s="1019">
        <f t="shared" ref="AV104:AV135" si="85">SUM(AD104,AM104,U104)</f>
        <v>1</v>
      </c>
      <c r="AW104" s="1020">
        <f t="shared" ref="AW104:AW135" si="86">SUM(AU104:AV104)</f>
        <v>13</v>
      </c>
      <c r="AX104" s="1019">
        <f t="shared" ref="AX104:AX135" si="87">SUM(AF104,AO104,W104)</f>
        <v>0</v>
      </c>
      <c r="AY104" s="1019">
        <f t="shared" ref="AY104:AY135" si="88">SUM(AG104,AP104,X104)</f>
        <v>0</v>
      </c>
      <c r="AZ104" s="1020">
        <f t="shared" ref="AZ104:AZ135" si="89">SUM(AX104:AY104)</f>
        <v>0</v>
      </c>
      <c r="BA104" s="1019">
        <f t="shared" si="66"/>
        <v>0</v>
      </c>
      <c r="BB104" s="1019">
        <f t="shared" si="67"/>
        <v>0</v>
      </c>
      <c r="BC104" s="1019">
        <f t="shared" si="68"/>
        <v>0</v>
      </c>
    </row>
    <row r="105" spans="1:55" ht="12.95" customHeight="1" x14ac:dyDescent="0.2">
      <c r="A105" s="1012" t="s">
        <v>72</v>
      </c>
      <c r="B105" s="964">
        <v>45</v>
      </c>
      <c r="C105" s="1013">
        <v>132</v>
      </c>
      <c r="D105" s="1014">
        <f t="shared" si="69"/>
        <v>177</v>
      </c>
      <c r="E105" s="964">
        <v>3</v>
      </c>
      <c r="F105" s="1013">
        <v>14</v>
      </c>
      <c r="G105" s="1014">
        <f t="shared" si="70"/>
        <v>17</v>
      </c>
      <c r="H105" s="986" t="s">
        <v>117</v>
      </c>
      <c r="I105" s="1013">
        <v>9</v>
      </c>
      <c r="J105" s="1014">
        <f t="shared" si="71"/>
        <v>9</v>
      </c>
      <c r="K105" s="964">
        <v>15</v>
      </c>
      <c r="L105" s="1013">
        <v>138</v>
      </c>
      <c r="M105" s="1014">
        <f t="shared" si="72"/>
        <v>153</v>
      </c>
      <c r="N105" s="964" t="s">
        <v>117</v>
      </c>
      <c r="O105" s="1013">
        <v>8</v>
      </c>
      <c r="P105" s="1014">
        <f t="shared" si="73"/>
        <v>8</v>
      </c>
      <c r="Q105" s="986">
        <v>1</v>
      </c>
      <c r="R105" s="1013">
        <v>2</v>
      </c>
      <c r="S105" s="1014">
        <f t="shared" si="74"/>
        <v>3</v>
      </c>
      <c r="T105" s="964">
        <v>60</v>
      </c>
      <c r="U105" s="1013">
        <v>270</v>
      </c>
      <c r="V105" s="1014">
        <f t="shared" si="75"/>
        <v>330</v>
      </c>
      <c r="W105" s="964">
        <v>3</v>
      </c>
      <c r="X105" s="1013">
        <v>22</v>
      </c>
      <c r="Y105" s="1014">
        <f t="shared" si="76"/>
        <v>25</v>
      </c>
      <c r="Z105" s="986">
        <v>1</v>
      </c>
      <c r="AA105" s="1013">
        <v>11</v>
      </c>
      <c r="AB105" s="1014">
        <f t="shared" si="77"/>
        <v>12</v>
      </c>
      <c r="AC105" s="1015">
        <v>81</v>
      </c>
      <c r="AD105" s="1016">
        <v>187</v>
      </c>
      <c r="AE105" s="1017">
        <f t="shared" si="78"/>
        <v>268</v>
      </c>
      <c r="AF105" s="1015">
        <v>4</v>
      </c>
      <c r="AG105" s="1016">
        <v>4</v>
      </c>
      <c r="AH105" s="1017">
        <f t="shared" si="79"/>
        <v>8</v>
      </c>
      <c r="AI105" s="1018">
        <v>3</v>
      </c>
      <c r="AJ105" s="1016">
        <v>5</v>
      </c>
      <c r="AK105" s="1017">
        <f t="shared" si="80"/>
        <v>8</v>
      </c>
      <c r="AL105" s="1015">
        <v>71</v>
      </c>
      <c r="AM105" s="1016">
        <v>266</v>
      </c>
      <c r="AN105" s="1017">
        <f t="shared" si="81"/>
        <v>337</v>
      </c>
      <c r="AO105" s="1015">
        <v>6</v>
      </c>
      <c r="AP105" s="1016">
        <v>44</v>
      </c>
      <c r="AQ105" s="1017">
        <f t="shared" si="82"/>
        <v>50</v>
      </c>
      <c r="AR105" s="1018">
        <v>3</v>
      </c>
      <c r="AS105" s="1016">
        <v>10</v>
      </c>
      <c r="AT105" s="1017">
        <f t="shared" si="83"/>
        <v>13</v>
      </c>
      <c r="AU105" s="1019">
        <f t="shared" si="84"/>
        <v>212</v>
      </c>
      <c r="AV105" s="1019">
        <f t="shared" si="85"/>
        <v>723</v>
      </c>
      <c r="AW105" s="1020">
        <f t="shared" si="86"/>
        <v>935</v>
      </c>
      <c r="AX105" s="1019">
        <f t="shared" si="87"/>
        <v>13</v>
      </c>
      <c r="AY105" s="1019">
        <f t="shared" si="88"/>
        <v>70</v>
      </c>
      <c r="AZ105" s="1020">
        <f t="shared" si="89"/>
        <v>83</v>
      </c>
      <c r="BA105" s="1019">
        <f t="shared" si="66"/>
        <v>7</v>
      </c>
      <c r="BB105" s="1019">
        <f t="shared" si="67"/>
        <v>26</v>
      </c>
      <c r="BC105" s="1019">
        <f t="shared" si="68"/>
        <v>33</v>
      </c>
    </row>
    <row r="106" spans="1:55" ht="12.95" customHeight="1" x14ac:dyDescent="0.2">
      <c r="A106" s="1012" t="s">
        <v>73</v>
      </c>
      <c r="B106" s="964">
        <v>1</v>
      </c>
      <c r="C106" s="1013">
        <v>1</v>
      </c>
      <c r="D106" s="1014">
        <f t="shared" si="69"/>
        <v>2</v>
      </c>
      <c r="E106" s="964" t="s">
        <v>117</v>
      </c>
      <c r="F106" s="1013" t="s">
        <v>117</v>
      </c>
      <c r="G106" s="1014">
        <f t="shared" si="70"/>
        <v>0</v>
      </c>
      <c r="H106" s="986" t="s">
        <v>117</v>
      </c>
      <c r="I106" s="1013">
        <v>1</v>
      </c>
      <c r="J106" s="1014">
        <f t="shared" si="71"/>
        <v>1</v>
      </c>
      <c r="K106" s="964" t="s">
        <v>117</v>
      </c>
      <c r="L106" s="1013">
        <v>1</v>
      </c>
      <c r="M106" s="1014">
        <f t="shared" si="72"/>
        <v>1</v>
      </c>
      <c r="N106" s="964" t="s">
        <v>117</v>
      </c>
      <c r="O106" s="1013" t="s">
        <v>117</v>
      </c>
      <c r="P106" s="1014">
        <f t="shared" si="73"/>
        <v>0</v>
      </c>
      <c r="Q106" s="986" t="s">
        <v>117</v>
      </c>
      <c r="R106" s="1013" t="s">
        <v>117</v>
      </c>
      <c r="S106" s="1014">
        <f t="shared" si="74"/>
        <v>0</v>
      </c>
      <c r="T106" s="964">
        <v>1</v>
      </c>
      <c r="U106" s="1013">
        <v>2</v>
      </c>
      <c r="V106" s="1014">
        <f t="shared" si="75"/>
        <v>3</v>
      </c>
      <c r="W106" s="964" t="s">
        <v>117</v>
      </c>
      <c r="X106" s="1013" t="s">
        <v>117</v>
      </c>
      <c r="Y106" s="1014">
        <f t="shared" si="76"/>
        <v>0</v>
      </c>
      <c r="Z106" s="986" t="s">
        <v>117</v>
      </c>
      <c r="AA106" s="1013">
        <v>1</v>
      </c>
      <c r="AB106" s="1014">
        <f t="shared" si="77"/>
        <v>1</v>
      </c>
      <c r="AC106" s="1015">
        <v>1</v>
      </c>
      <c r="AD106" s="1016">
        <v>1</v>
      </c>
      <c r="AE106" s="1017">
        <f t="shared" si="78"/>
        <v>2</v>
      </c>
      <c r="AF106" s="1015" t="s">
        <v>117</v>
      </c>
      <c r="AG106" s="1016" t="s">
        <v>117</v>
      </c>
      <c r="AH106" s="1017">
        <f t="shared" si="79"/>
        <v>0</v>
      </c>
      <c r="AI106" s="1018" t="s">
        <v>117</v>
      </c>
      <c r="AJ106" s="1016">
        <v>1</v>
      </c>
      <c r="AK106" s="1017">
        <f t="shared" si="80"/>
        <v>1</v>
      </c>
      <c r="AL106" s="1015">
        <v>1</v>
      </c>
      <c r="AM106" s="1016">
        <v>1</v>
      </c>
      <c r="AN106" s="1017">
        <f t="shared" si="81"/>
        <v>2</v>
      </c>
      <c r="AO106" s="1015" t="s">
        <v>117</v>
      </c>
      <c r="AP106" s="1016" t="s">
        <v>117</v>
      </c>
      <c r="AQ106" s="1017">
        <f t="shared" si="82"/>
        <v>0</v>
      </c>
      <c r="AR106" s="1018" t="s">
        <v>117</v>
      </c>
      <c r="AS106" s="1016" t="s">
        <v>117</v>
      </c>
      <c r="AT106" s="1017">
        <f t="shared" si="83"/>
        <v>0</v>
      </c>
      <c r="AU106" s="1019">
        <f t="shared" si="84"/>
        <v>3</v>
      </c>
      <c r="AV106" s="1019">
        <f t="shared" si="85"/>
        <v>4</v>
      </c>
      <c r="AW106" s="1020">
        <f t="shared" si="86"/>
        <v>7</v>
      </c>
      <c r="AX106" s="1019">
        <f t="shared" si="87"/>
        <v>0</v>
      </c>
      <c r="AY106" s="1019">
        <f t="shared" si="88"/>
        <v>0</v>
      </c>
      <c r="AZ106" s="1020">
        <f t="shared" si="89"/>
        <v>0</v>
      </c>
      <c r="BA106" s="1019">
        <f t="shared" si="66"/>
        <v>0</v>
      </c>
      <c r="BB106" s="1019">
        <f t="shared" si="67"/>
        <v>2</v>
      </c>
      <c r="BC106" s="1019">
        <f t="shared" si="68"/>
        <v>2</v>
      </c>
    </row>
    <row r="107" spans="1:55" ht="12.95" customHeight="1" x14ac:dyDescent="0.2">
      <c r="A107" s="1012" t="s">
        <v>209</v>
      </c>
      <c r="B107" s="964" t="s">
        <v>117</v>
      </c>
      <c r="C107" s="1013" t="s">
        <v>117</v>
      </c>
      <c r="D107" s="1014">
        <f t="shared" si="69"/>
        <v>0</v>
      </c>
      <c r="E107" s="964" t="s">
        <v>117</v>
      </c>
      <c r="F107" s="1013" t="s">
        <v>117</v>
      </c>
      <c r="G107" s="1014">
        <f t="shared" si="70"/>
        <v>0</v>
      </c>
      <c r="H107" s="986" t="s">
        <v>117</v>
      </c>
      <c r="I107" s="1013" t="s">
        <v>117</v>
      </c>
      <c r="J107" s="1014">
        <f t="shared" si="71"/>
        <v>0</v>
      </c>
      <c r="K107" s="964" t="s">
        <v>117</v>
      </c>
      <c r="L107" s="1013" t="s">
        <v>117</v>
      </c>
      <c r="M107" s="1014">
        <f t="shared" si="72"/>
        <v>0</v>
      </c>
      <c r="N107" s="964" t="s">
        <v>117</v>
      </c>
      <c r="O107" s="1013" t="s">
        <v>117</v>
      </c>
      <c r="P107" s="1014">
        <f t="shared" si="73"/>
        <v>0</v>
      </c>
      <c r="Q107" s="986" t="s">
        <v>117</v>
      </c>
      <c r="R107" s="1013" t="s">
        <v>117</v>
      </c>
      <c r="S107" s="1014">
        <f t="shared" si="74"/>
        <v>0</v>
      </c>
      <c r="T107" s="964" t="s">
        <v>117</v>
      </c>
      <c r="U107" s="1013" t="s">
        <v>117</v>
      </c>
      <c r="V107" s="1014">
        <f t="shared" si="75"/>
        <v>0</v>
      </c>
      <c r="W107" s="964" t="s">
        <v>117</v>
      </c>
      <c r="X107" s="1013" t="s">
        <v>117</v>
      </c>
      <c r="Y107" s="1014">
        <f t="shared" si="76"/>
        <v>0</v>
      </c>
      <c r="Z107" s="986" t="s">
        <v>117</v>
      </c>
      <c r="AA107" s="1013" t="s">
        <v>117</v>
      </c>
      <c r="AB107" s="1014">
        <f t="shared" si="77"/>
        <v>0</v>
      </c>
      <c r="AC107" s="1015" t="s">
        <v>117</v>
      </c>
      <c r="AD107" s="1016" t="s">
        <v>117</v>
      </c>
      <c r="AE107" s="1017">
        <f t="shared" si="78"/>
        <v>0</v>
      </c>
      <c r="AF107" s="1015" t="s">
        <v>117</v>
      </c>
      <c r="AG107" s="1016" t="s">
        <v>117</v>
      </c>
      <c r="AH107" s="1017">
        <f t="shared" si="79"/>
        <v>0</v>
      </c>
      <c r="AI107" s="1018" t="s">
        <v>117</v>
      </c>
      <c r="AJ107" s="1016" t="s">
        <v>117</v>
      </c>
      <c r="AK107" s="1017">
        <f t="shared" si="80"/>
        <v>0</v>
      </c>
      <c r="AL107" s="1015" t="s">
        <v>117</v>
      </c>
      <c r="AM107" s="1016">
        <v>1</v>
      </c>
      <c r="AN107" s="1017">
        <f t="shared" si="81"/>
        <v>1</v>
      </c>
      <c r="AO107" s="1015" t="s">
        <v>117</v>
      </c>
      <c r="AP107" s="1016" t="s">
        <v>117</v>
      </c>
      <c r="AQ107" s="1017">
        <f t="shared" si="82"/>
        <v>0</v>
      </c>
      <c r="AR107" s="1018" t="s">
        <v>117</v>
      </c>
      <c r="AS107" s="1016" t="s">
        <v>117</v>
      </c>
      <c r="AT107" s="1017">
        <f t="shared" si="83"/>
        <v>0</v>
      </c>
      <c r="AU107" s="1019">
        <f t="shared" si="84"/>
        <v>0</v>
      </c>
      <c r="AV107" s="1019">
        <f t="shared" si="85"/>
        <v>1</v>
      </c>
      <c r="AW107" s="1020">
        <f t="shared" si="86"/>
        <v>1</v>
      </c>
      <c r="AX107" s="1019">
        <f t="shared" si="87"/>
        <v>0</v>
      </c>
      <c r="AY107" s="1019">
        <f t="shared" si="88"/>
        <v>0</v>
      </c>
      <c r="AZ107" s="1020">
        <f t="shared" si="89"/>
        <v>0</v>
      </c>
      <c r="BA107" s="1019">
        <f t="shared" si="66"/>
        <v>0</v>
      </c>
      <c r="BB107" s="1019">
        <f t="shared" si="67"/>
        <v>0</v>
      </c>
      <c r="BC107" s="1019">
        <f t="shared" si="68"/>
        <v>0</v>
      </c>
    </row>
    <row r="108" spans="1:55" ht="12.95" customHeight="1" x14ac:dyDescent="0.2">
      <c r="A108" s="1012" t="s">
        <v>74</v>
      </c>
      <c r="B108" s="964">
        <v>21</v>
      </c>
      <c r="C108" s="1013">
        <v>131</v>
      </c>
      <c r="D108" s="1014">
        <f t="shared" si="69"/>
        <v>152</v>
      </c>
      <c r="E108" s="964">
        <v>2</v>
      </c>
      <c r="F108" s="1013">
        <v>19</v>
      </c>
      <c r="G108" s="1014">
        <f t="shared" si="70"/>
        <v>21</v>
      </c>
      <c r="H108" s="986" t="s">
        <v>117</v>
      </c>
      <c r="I108" s="1013">
        <v>13</v>
      </c>
      <c r="J108" s="1014">
        <f t="shared" si="71"/>
        <v>13</v>
      </c>
      <c r="K108" s="964">
        <v>27</v>
      </c>
      <c r="L108" s="1013">
        <v>138</v>
      </c>
      <c r="M108" s="1014">
        <f t="shared" si="72"/>
        <v>165</v>
      </c>
      <c r="N108" s="964" t="s">
        <v>117</v>
      </c>
      <c r="O108" s="1013">
        <v>9</v>
      </c>
      <c r="P108" s="1014">
        <f t="shared" si="73"/>
        <v>9</v>
      </c>
      <c r="Q108" s="986" t="s">
        <v>117</v>
      </c>
      <c r="R108" s="1013">
        <v>5</v>
      </c>
      <c r="S108" s="1014">
        <f t="shared" si="74"/>
        <v>5</v>
      </c>
      <c r="T108" s="964">
        <v>48</v>
      </c>
      <c r="U108" s="1013">
        <v>269</v>
      </c>
      <c r="V108" s="1014">
        <f t="shared" si="75"/>
        <v>317</v>
      </c>
      <c r="W108" s="964">
        <v>2</v>
      </c>
      <c r="X108" s="1013">
        <v>28</v>
      </c>
      <c r="Y108" s="1014">
        <f t="shared" si="76"/>
        <v>30</v>
      </c>
      <c r="Z108" s="986" t="s">
        <v>117</v>
      </c>
      <c r="AA108" s="1013">
        <v>18</v>
      </c>
      <c r="AB108" s="1014">
        <f t="shared" si="77"/>
        <v>18</v>
      </c>
      <c r="AC108" s="1015">
        <v>46</v>
      </c>
      <c r="AD108" s="1016">
        <v>239</v>
      </c>
      <c r="AE108" s="1017">
        <f t="shared" si="78"/>
        <v>285</v>
      </c>
      <c r="AF108" s="1015">
        <v>1</v>
      </c>
      <c r="AG108" s="1016">
        <v>32</v>
      </c>
      <c r="AH108" s="1017">
        <f t="shared" si="79"/>
        <v>33</v>
      </c>
      <c r="AI108" s="1018">
        <v>2</v>
      </c>
      <c r="AJ108" s="1016">
        <v>12</v>
      </c>
      <c r="AK108" s="1017">
        <f t="shared" si="80"/>
        <v>14</v>
      </c>
      <c r="AL108" s="1015">
        <v>46</v>
      </c>
      <c r="AM108" s="1016">
        <v>187</v>
      </c>
      <c r="AN108" s="1017">
        <f t="shared" si="81"/>
        <v>233</v>
      </c>
      <c r="AO108" s="1015">
        <v>4</v>
      </c>
      <c r="AP108" s="1016">
        <v>39</v>
      </c>
      <c r="AQ108" s="1017">
        <f t="shared" si="82"/>
        <v>43</v>
      </c>
      <c r="AR108" s="1018">
        <v>3</v>
      </c>
      <c r="AS108" s="1016">
        <v>6</v>
      </c>
      <c r="AT108" s="1017">
        <f t="shared" si="83"/>
        <v>9</v>
      </c>
      <c r="AU108" s="1019">
        <f t="shared" si="84"/>
        <v>140</v>
      </c>
      <c r="AV108" s="1019">
        <f t="shared" si="85"/>
        <v>695</v>
      </c>
      <c r="AW108" s="1020">
        <f t="shared" si="86"/>
        <v>835</v>
      </c>
      <c r="AX108" s="1019">
        <f t="shared" si="87"/>
        <v>7</v>
      </c>
      <c r="AY108" s="1019">
        <f t="shared" si="88"/>
        <v>99</v>
      </c>
      <c r="AZ108" s="1020">
        <f t="shared" si="89"/>
        <v>106</v>
      </c>
      <c r="BA108" s="1019">
        <f t="shared" si="66"/>
        <v>5</v>
      </c>
      <c r="BB108" s="1019">
        <f t="shared" si="67"/>
        <v>36</v>
      </c>
      <c r="BC108" s="1019">
        <f t="shared" si="68"/>
        <v>41</v>
      </c>
    </row>
    <row r="109" spans="1:55" ht="12.95" customHeight="1" x14ac:dyDescent="0.2">
      <c r="A109" s="1012" t="s">
        <v>133</v>
      </c>
      <c r="B109" s="964" t="s">
        <v>117</v>
      </c>
      <c r="C109" s="1013" t="s">
        <v>117</v>
      </c>
      <c r="D109" s="1014">
        <f t="shared" si="69"/>
        <v>0</v>
      </c>
      <c r="E109" s="964" t="s">
        <v>117</v>
      </c>
      <c r="F109" s="1013" t="s">
        <v>117</v>
      </c>
      <c r="G109" s="1014">
        <f t="shared" si="70"/>
        <v>0</v>
      </c>
      <c r="H109" s="986" t="s">
        <v>117</v>
      </c>
      <c r="I109" s="1013" t="s">
        <v>117</v>
      </c>
      <c r="J109" s="1014">
        <f t="shared" si="71"/>
        <v>0</v>
      </c>
      <c r="K109" s="964" t="s">
        <v>117</v>
      </c>
      <c r="L109" s="1013">
        <v>2</v>
      </c>
      <c r="M109" s="1014">
        <f t="shared" si="72"/>
        <v>2</v>
      </c>
      <c r="N109" s="964" t="s">
        <v>117</v>
      </c>
      <c r="O109" s="1013" t="s">
        <v>117</v>
      </c>
      <c r="P109" s="1014">
        <f t="shared" si="73"/>
        <v>0</v>
      </c>
      <c r="Q109" s="986" t="s">
        <v>117</v>
      </c>
      <c r="R109" s="1013" t="s">
        <v>117</v>
      </c>
      <c r="S109" s="1014">
        <f t="shared" si="74"/>
        <v>0</v>
      </c>
      <c r="T109" s="964" t="s">
        <v>117</v>
      </c>
      <c r="U109" s="1013">
        <v>2</v>
      </c>
      <c r="V109" s="1014">
        <f t="shared" si="75"/>
        <v>2</v>
      </c>
      <c r="W109" s="964" t="s">
        <v>117</v>
      </c>
      <c r="X109" s="1013" t="s">
        <v>117</v>
      </c>
      <c r="Y109" s="1014">
        <f t="shared" si="76"/>
        <v>0</v>
      </c>
      <c r="Z109" s="986" t="s">
        <v>117</v>
      </c>
      <c r="AA109" s="1013" t="s">
        <v>117</v>
      </c>
      <c r="AB109" s="1014">
        <f t="shared" si="77"/>
        <v>0</v>
      </c>
      <c r="AC109" s="1015">
        <v>1</v>
      </c>
      <c r="AD109" s="1016">
        <v>5</v>
      </c>
      <c r="AE109" s="1017">
        <f t="shared" si="78"/>
        <v>6</v>
      </c>
      <c r="AF109" s="1015" t="s">
        <v>117</v>
      </c>
      <c r="AG109" s="1016" t="s">
        <v>117</v>
      </c>
      <c r="AH109" s="1017">
        <f t="shared" si="79"/>
        <v>0</v>
      </c>
      <c r="AI109" s="1018" t="s">
        <v>117</v>
      </c>
      <c r="AJ109" s="1016" t="s">
        <v>117</v>
      </c>
      <c r="AK109" s="1017">
        <f t="shared" si="80"/>
        <v>0</v>
      </c>
      <c r="AL109" s="1015" t="s">
        <v>117</v>
      </c>
      <c r="AM109" s="1016">
        <v>3</v>
      </c>
      <c r="AN109" s="1017">
        <f t="shared" si="81"/>
        <v>3</v>
      </c>
      <c r="AO109" s="1015" t="s">
        <v>117</v>
      </c>
      <c r="AP109" s="1016" t="s">
        <v>117</v>
      </c>
      <c r="AQ109" s="1017">
        <f t="shared" si="82"/>
        <v>0</v>
      </c>
      <c r="AR109" s="1018" t="s">
        <v>117</v>
      </c>
      <c r="AS109" s="1016" t="s">
        <v>117</v>
      </c>
      <c r="AT109" s="1017">
        <f t="shared" si="83"/>
        <v>0</v>
      </c>
      <c r="AU109" s="1019">
        <f t="shared" si="84"/>
        <v>1</v>
      </c>
      <c r="AV109" s="1019">
        <f t="shared" si="85"/>
        <v>10</v>
      </c>
      <c r="AW109" s="1020">
        <f t="shared" si="86"/>
        <v>11</v>
      </c>
      <c r="AX109" s="1019">
        <f t="shared" si="87"/>
        <v>0</v>
      </c>
      <c r="AY109" s="1019">
        <f t="shared" si="88"/>
        <v>0</v>
      </c>
      <c r="AZ109" s="1020">
        <f t="shared" si="89"/>
        <v>0</v>
      </c>
      <c r="BA109" s="1019">
        <f t="shared" si="66"/>
        <v>0</v>
      </c>
      <c r="BB109" s="1019">
        <f t="shared" si="67"/>
        <v>0</v>
      </c>
      <c r="BC109" s="1019">
        <f t="shared" si="68"/>
        <v>0</v>
      </c>
    </row>
    <row r="110" spans="1:55" ht="12.95" customHeight="1" x14ac:dyDescent="0.2">
      <c r="A110" s="1012" t="s">
        <v>75</v>
      </c>
      <c r="B110" s="964">
        <v>2</v>
      </c>
      <c r="C110" s="1013">
        <v>8</v>
      </c>
      <c r="D110" s="1014">
        <f t="shared" si="69"/>
        <v>10</v>
      </c>
      <c r="E110" s="964" t="s">
        <v>117</v>
      </c>
      <c r="F110" s="1013" t="s">
        <v>117</v>
      </c>
      <c r="G110" s="1014">
        <f t="shared" si="70"/>
        <v>0</v>
      </c>
      <c r="H110" s="986" t="s">
        <v>117</v>
      </c>
      <c r="I110" s="1013" t="s">
        <v>117</v>
      </c>
      <c r="J110" s="1014">
        <f t="shared" si="71"/>
        <v>0</v>
      </c>
      <c r="K110" s="964">
        <v>2</v>
      </c>
      <c r="L110" s="1013">
        <v>13</v>
      </c>
      <c r="M110" s="1014">
        <f t="shared" si="72"/>
        <v>15</v>
      </c>
      <c r="N110" s="964" t="s">
        <v>117</v>
      </c>
      <c r="O110" s="1013" t="s">
        <v>117</v>
      </c>
      <c r="P110" s="1014">
        <f t="shared" si="73"/>
        <v>0</v>
      </c>
      <c r="Q110" s="986" t="s">
        <v>117</v>
      </c>
      <c r="R110" s="1013">
        <v>1</v>
      </c>
      <c r="S110" s="1014">
        <f t="shared" si="74"/>
        <v>1</v>
      </c>
      <c r="T110" s="964">
        <v>4</v>
      </c>
      <c r="U110" s="1013">
        <v>21</v>
      </c>
      <c r="V110" s="1014">
        <f t="shared" si="75"/>
        <v>25</v>
      </c>
      <c r="W110" s="964" t="s">
        <v>117</v>
      </c>
      <c r="X110" s="1013" t="s">
        <v>117</v>
      </c>
      <c r="Y110" s="1014">
        <f t="shared" si="76"/>
        <v>0</v>
      </c>
      <c r="Z110" s="986" t="s">
        <v>117</v>
      </c>
      <c r="AA110" s="1013">
        <v>1</v>
      </c>
      <c r="AB110" s="1014">
        <f t="shared" si="77"/>
        <v>1</v>
      </c>
      <c r="AC110" s="1015">
        <v>3</v>
      </c>
      <c r="AD110" s="1016">
        <v>16</v>
      </c>
      <c r="AE110" s="1017">
        <f t="shared" si="78"/>
        <v>19</v>
      </c>
      <c r="AF110" s="1015" t="s">
        <v>117</v>
      </c>
      <c r="AG110" s="1016">
        <v>1</v>
      </c>
      <c r="AH110" s="1017">
        <f t="shared" si="79"/>
        <v>1</v>
      </c>
      <c r="AI110" s="1018" t="s">
        <v>117</v>
      </c>
      <c r="AJ110" s="1016" t="s">
        <v>117</v>
      </c>
      <c r="AK110" s="1017">
        <f t="shared" si="80"/>
        <v>0</v>
      </c>
      <c r="AL110" s="1015">
        <v>4</v>
      </c>
      <c r="AM110" s="1016">
        <v>12</v>
      </c>
      <c r="AN110" s="1017">
        <f t="shared" si="81"/>
        <v>16</v>
      </c>
      <c r="AO110" s="1015" t="s">
        <v>117</v>
      </c>
      <c r="AP110" s="1016">
        <v>3</v>
      </c>
      <c r="AQ110" s="1017">
        <f t="shared" si="82"/>
        <v>3</v>
      </c>
      <c r="AR110" s="1018" t="s">
        <v>117</v>
      </c>
      <c r="AS110" s="1016">
        <v>1</v>
      </c>
      <c r="AT110" s="1017">
        <f t="shared" si="83"/>
        <v>1</v>
      </c>
      <c r="AU110" s="1019">
        <f t="shared" si="84"/>
        <v>11</v>
      </c>
      <c r="AV110" s="1019">
        <f t="shared" si="85"/>
        <v>49</v>
      </c>
      <c r="AW110" s="1020">
        <f t="shared" si="86"/>
        <v>60</v>
      </c>
      <c r="AX110" s="1019">
        <f t="shared" si="87"/>
        <v>0</v>
      </c>
      <c r="AY110" s="1019">
        <f t="shared" si="88"/>
        <v>4</v>
      </c>
      <c r="AZ110" s="1020">
        <f t="shared" si="89"/>
        <v>4</v>
      </c>
      <c r="BA110" s="1019">
        <f t="shared" si="66"/>
        <v>0</v>
      </c>
      <c r="BB110" s="1019">
        <f t="shared" si="67"/>
        <v>2</v>
      </c>
      <c r="BC110" s="1019">
        <f t="shared" si="68"/>
        <v>2</v>
      </c>
    </row>
    <row r="111" spans="1:55" ht="12.95" customHeight="1" x14ac:dyDescent="0.2">
      <c r="A111" s="1012" t="s">
        <v>333</v>
      </c>
      <c r="B111" s="964" t="s">
        <v>117</v>
      </c>
      <c r="C111" s="1013" t="s">
        <v>117</v>
      </c>
      <c r="D111" s="1014">
        <f t="shared" si="69"/>
        <v>0</v>
      </c>
      <c r="E111" s="964" t="s">
        <v>117</v>
      </c>
      <c r="F111" s="1013" t="s">
        <v>117</v>
      </c>
      <c r="G111" s="1014">
        <f t="shared" si="70"/>
        <v>0</v>
      </c>
      <c r="H111" s="986" t="s">
        <v>117</v>
      </c>
      <c r="I111" s="1013" t="s">
        <v>117</v>
      </c>
      <c r="J111" s="1014">
        <f t="shared" si="71"/>
        <v>0</v>
      </c>
      <c r="K111" s="964" t="s">
        <v>117</v>
      </c>
      <c r="L111" s="1013" t="s">
        <v>117</v>
      </c>
      <c r="M111" s="1014">
        <f t="shared" si="72"/>
        <v>0</v>
      </c>
      <c r="N111" s="964" t="s">
        <v>117</v>
      </c>
      <c r="O111" s="1013" t="s">
        <v>117</v>
      </c>
      <c r="P111" s="1014">
        <f t="shared" si="73"/>
        <v>0</v>
      </c>
      <c r="Q111" s="986" t="s">
        <v>117</v>
      </c>
      <c r="R111" s="1013" t="s">
        <v>117</v>
      </c>
      <c r="S111" s="1014">
        <f t="shared" si="74"/>
        <v>0</v>
      </c>
      <c r="T111" s="964" t="s">
        <v>117</v>
      </c>
      <c r="U111" s="1013" t="s">
        <v>117</v>
      </c>
      <c r="V111" s="1014">
        <f t="shared" si="75"/>
        <v>0</v>
      </c>
      <c r="W111" s="964" t="s">
        <v>117</v>
      </c>
      <c r="X111" s="1013" t="s">
        <v>117</v>
      </c>
      <c r="Y111" s="1014">
        <f t="shared" si="76"/>
        <v>0</v>
      </c>
      <c r="Z111" s="986" t="s">
        <v>117</v>
      </c>
      <c r="AA111" s="1013" t="s">
        <v>117</v>
      </c>
      <c r="AB111" s="1014">
        <f t="shared" si="77"/>
        <v>0</v>
      </c>
      <c r="AC111" s="1015">
        <v>2</v>
      </c>
      <c r="AD111" s="1016">
        <v>2</v>
      </c>
      <c r="AE111" s="1017">
        <f t="shared" si="78"/>
        <v>4</v>
      </c>
      <c r="AF111" s="1015" t="s">
        <v>117</v>
      </c>
      <c r="AG111" s="1016" t="s">
        <v>117</v>
      </c>
      <c r="AH111" s="1017">
        <f t="shared" si="79"/>
        <v>0</v>
      </c>
      <c r="AI111" s="1018" t="s">
        <v>117</v>
      </c>
      <c r="AJ111" s="1016" t="s">
        <v>117</v>
      </c>
      <c r="AK111" s="1017">
        <f t="shared" si="80"/>
        <v>0</v>
      </c>
      <c r="AL111" s="1015">
        <v>12</v>
      </c>
      <c r="AM111" s="1016">
        <v>59</v>
      </c>
      <c r="AN111" s="1017">
        <f t="shared" si="81"/>
        <v>71</v>
      </c>
      <c r="AO111" s="1015">
        <v>1</v>
      </c>
      <c r="AP111" s="1016">
        <v>1</v>
      </c>
      <c r="AQ111" s="1017">
        <f t="shared" si="82"/>
        <v>2</v>
      </c>
      <c r="AR111" s="1018" t="s">
        <v>117</v>
      </c>
      <c r="AS111" s="1016">
        <v>1</v>
      </c>
      <c r="AT111" s="1017">
        <f t="shared" si="83"/>
        <v>1</v>
      </c>
      <c r="AU111" s="1019">
        <f t="shared" si="84"/>
        <v>14</v>
      </c>
      <c r="AV111" s="1019">
        <f t="shared" si="85"/>
        <v>61</v>
      </c>
      <c r="AW111" s="1020">
        <f t="shared" si="86"/>
        <v>75</v>
      </c>
      <c r="AX111" s="1019">
        <f t="shared" si="87"/>
        <v>1</v>
      </c>
      <c r="AY111" s="1019">
        <f t="shared" si="88"/>
        <v>1</v>
      </c>
      <c r="AZ111" s="1020">
        <f t="shared" si="89"/>
        <v>2</v>
      </c>
      <c r="BA111" s="1019">
        <f t="shared" si="66"/>
        <v>0</v>
      </c>
      <c r="BB111" s="1019">
        <f t="shared" si="67"/>
        <v>1</v>
      </c>
      <c r="BC111" s="1019">
        <f t="shared" si="68"/>
        <v>1</v>
      </c>
    </row>
    <row r="112" spans="1:55" ht="12.95" customHeight="1" x14ac:dyDescent="0.2">
      <c r="A112" s="1012" t="s">
        <v>76</v>
      </c>
      <c r="B112" s="964">
        <v>11</v>
      </c>
      <c r="C112" s="1013">
        <v>126</v>
      </c>
      <c r="D112" s="1014">
        <f t="shared" si="69"/>
        <v>137</v>
      </c>
      <c r="E112" s="964">
        <v>7</v>
      </c>
      <c r="F112" s="1013">
        <v>30</v>
      </c>
      <c r="G112" s="1014">
        <f t="shared" si="70"/>
        <v>37</v>
      </c>
      <c r="H112" s="986">
        <v>1</v>
      </c>
      <c r="I112" s="1013">
        <v>23</v>
      </c>
      <c r="J112" s="1014">
        <f t="shared" si="71"/>
        <v>24</v>
      </c>
      <c r="K112" s="964">
        <v>24</v>
      </c>
      <c r="L112" s="1013">
        <v>218</v>
      </c>
      <c r="M112" s="1014">
        <f t="shared" si="72"/>
        <v>242</v>
      </c>
      <c r="N112" s="964">
        <v>1</v>
      </c>
      <c r="O112" s="1013">
        <v>8</v>
      </c>
      <c r="P112" s="1014">
        <f t="shared" si="73"/>
        <v>9</v>
      </c>
      <c r="Q112" s="986" t="s">
        <v>117</v>
      </c>
      <c r="R112" s="1013">
        <v>3</v>
      </c>
      <c r="S112" s="1014">
        <f t="shared" si="74"/>
        <v>3</v>
      </c>
      <c r="T112" s="964">
        <v>35</v>
      </c>
      <c r="U112" s="1013">
        <v>344</v>
      </c>
      <c r="V112" s="1014">
        <f t="shared" si="75"/>
        <v>379</v>
      </c>
      <c r="W112" s="964">
        <v>8</v>
      </c>
      <c r="X112" s="1013">
        <v>38</v>
      </c>
      <c r="Y112" s="1014">
        <f t="shared" si="76"/>
        <v>46</v>
      </c>
      <c r="Z112" s="986">
        <v>1</v>
      </c>
      <c r="AA112" s="1013">
        <v>26</v>
      </c>
      <c r="AB112" s="1014">
        <f t="shared" si="77"/>
        <v>27</v>
      </c>
      <c r="AC112" s="1015">
        <v>59</v>
      </c>
      <c r="AD112" s="1016">
        <v>399</v>
      </c>
      <c r="AE112" s="1017">
        <f t="shared" si="78"/>
        <v>458</v>
      </c>
      <c r="AF112" s="1015">
        <v>12</v>
      </c>
      <c r="AG112" s="1016">
        <v>194</v>
      </c>
      <c r="AH112" s="1017">
        <f t="shared" si="79"/>
        <v>206</v>
      </c>
      <c r="AI112" s="1018">
        <v>3</v>
      </c>
      <c r="AJ112" s="1016">
        <v>59</v>
      </c>
      <c r="AK112" s="1017">
        <f t="shared" si="80"/>
        <v>62</v>
      </c>
      <c r="AL112" s="1015">
        <v>71</v>
      </c>
      <c r="AM112" s="1016">
        <v>482</v>
      </c>
      <c r="AN112" s="1017">
        <f t="shared" si="81"/>
        <v>553</v>
      </c>
      <c r="AO112" s="1015">
        <v>43</v>
      </c>
      <c r="AP112" s="1016">
        <v>259</v>
      </c>
      <c r="AQ112" s="1017">
        <f t="shared" si="82"/>
        <v>302</v>
      </c>
      <c r="AR112" s="1018">
        <v>6</v>
      </c>
      <c r="AS112" s="1016">
        <v>43</v>
      </c>
      <c r="AT112" s="1017">
        <f t="shared" si="83"/>
        <v>49</v>
      </c>
      <c r="AU112" s="1019">
        <f t="shared" si="84"/>
        <v>165</v>
      </c>
      <c r="AV112" s="1019">
        <f t="shared" si="85"/>
        <v>1225</v>
      </c>
      <c r="AW112" s="1020">
        <f t="shared" si="86"/>
        <v>1390</v>
      </c>
      <c r="AX112" s="1019">
        <f t="shared" si="87"/>
        <v>63</v>
      </c>
      <c r="AY112" s="1019">
        <f t="shared" si="88"/>
        <v>491</v>
      </c>
      <c r="AZ112" s="1020">
        <f t="shared" si="89"/>
        <v>554</v>
      </c>
      <c r="BA112" s="1019">
        <f t="shared" si="66"/>
        <v>10</v>
      </c>
      <c r="BB112" s="1019">
        <f t="shared" si="67"/>
        <v>128</v>
      </c>
      <c r="BC112" s="1019">
        <f t="shared" si="68"/>
        <v>138</v>
      </c>
    </row>
    <row r="113" spans="1:55" ht="12.95" customHeight="1" x14ac:dyDescent="0.2">
      <c r="A113" s="1012" t="s">
        <v>77</v>
      </c>
      <c r="B113" s="964">
        <v>4</v>
      </c>
      <c r="C113" s="1013">
        <v>26</v>
      </c>
      <c r="D113" s="1014">
        <f t="shared" si="69"/>
        <v>30</v>
      </c>
      <c r="E113" s="964" t="s">
        <v>117</v>
      </c>
      <c r="F113" s="1013">
        <v>3</v>
      </c>
      <c r="G113" s="1014">
        <f t="shared" si="70"/>
        <v>3</v>
      </c>
      <c r="H113" s="986" t="s">
        <v>117</v>
      </c>
      <c r="I113" s="1013">
        <v>1</v>
      </c>
      <c r="J113" s="1014">
        <f t="shared" si="71"/>
        <v>1</v>
      </c>
      <c r="K113" s="964">
        <v>2</v>
      </c>
      <c r="L113" s="1013">
        <v>23</v>
      </c>
      <c r="M113" s="1014">
        <f t="shared" si="72"/>
        <v>25</v>
      </c>
      <c r="N113" s="964" t="s">
        <v>117</v>
      </c>
      <c r="O113" s="1013">
        <v>3</v>
      </c>
      <c r="P113" s="1014">
        <f t="shared" si="73"/>
        <v>3</v>
      </c>
      <c r="Q113" s="986" t="s">
        <v>117</v>
      </c>
      <c r="R113" s="1013">
        <v>2</v>
      </c>
      <c r="S113" s="1014">
        <f t="shared" si="74"/>
        <v>2</v>
      </c>
      <c r="T113" s="964">
        <v>6</v>
      </c>
      <c r="U113" s="1013">
        <v>49</v>
      </c>
      <c r="V113" s="1014">
        <f t="shared" si="75"/>
        <v>55</v>
      </c>
      <c r="W113" s="964" t="s">
        <v>117</v>
      </c>
      <c r="X113" s="1013">
        <v>6</v>
      </c>
      <c r="Y113" s="1014">
        <f t="shared" si="76"/>
        <v>6</v>
      </c>
      <c r="Z113" s="986" t="s">
        <v>117</v>
      </c>
      <c r="AA113" s="1013">
        <v>3</v>
      </c>
      <c r="AB113" s="1014">
        <f t="shared" si="77"/>
        <v>3</v>
      </c>
      <c r="AC113" s="1015">
        <v>5</v>
      </c>
      <c r="AD113" s="1016">
        <v>50</v>
      </c>
      <c r="AE113" s="1017">
        <f t="shared" si="78"/>
        <v>55</v>
      </c>
      <c r="AF113" s="1015" t="s">
        <v>117</v>
      </c>
      <c r="AG113" s="1016">
        <v>3</v>
      </c>
      <c r="AH113" s="1017">
        <f t="shared" si="79"/>
        <v>3</v>
      </c>
      <c r="AI113" s="1018" t="s">
        <v>117</v>
      </c>
      <c r="AJ113" s="1016">
        <v>1</v>
      </c>
      <c r="AK113" s="1017">
        <f t="shared" si="80"/>
        <v>1</v>
      </c>
      <c r="AL113" s="1015">
        <v>7</v>
      </c>
      <c r="AM113" s="1016">
        <v>48</v>
      </c>
      <c r="AN113" s="1017">
        <f t="shared" si="81"/>
        <v>55</v>
      </c>
      <c r="AO113" s="1015" t="s">
        <v>117</v>
      </c>
      <c r="AP113" s="1016">
        <v>7</v>
      </c>
      <c r="AQ113" s="1017">
        <f t="shared" si="82"/>
        <v>7</v>
      </c>
      <c r="AR113" s="1018">
        <v>1</v>
      </c>
      <c r="AS113" s="1016">
        <v>2</v>
      </c>
      <c r="AT113" s="1017">
        <f t="shared" si="83"/>
        <v>3</v>
      </c>
      <c r="AU113" s="1019">
        <f t="shared" si="84"/>
        <v>18</v>
      </c>
      <c r="AV113" s="1019">
        <f t="shared" si="85"/>
        <v>147</v>
      </c>
      <c r="AW113" s="1020">
        <f t="shared" si="86"/>
        <v>165</v>
      </c>
      <c r="AX113" s="1019">
        <f t="shared" si="87"/>
        <v>0</v>
      </c>
      <c r="AY113" s="1019">
        <f t="shared" si="88"/>
        <v>16</v>
      </c>
      <c r="AZ113" s="1020">
        <f t="shared" si="89"/>
        <v>16</v>
      </c>
      <c r="BA113" s="1019">
        <f t="shared" si="66"/>
        <v>1</v>
      </c>
      <c r="BB113" s="1019">
        <f t="shared" si="67"/>
        <v>6</v>
      </c>
      <c r="BC113" s="1019">
        <f t="shared" si="68"/>
        <v>7</v>
      </c>
    </row>
    <row r="114" spans="1:55" ht="12.95" customHeight="1" x14ac:dyDescent="0.2">
      <c r="A114" s="1012" t="s">
        <v>172</v>
      </c>
      <c r="B114" s="964">
        <v>1</v>
      </c>
      <c r="C114" s="1013">
        <v>2</v>
      </c>
      <c r="D114" s="1014">
        <f t="shared" si="69"/>
        <v>3</v>
      </c>
      <c r="E114" s="964" t="s">
        <v>117</v>
      </c>
      <c r="F114" s="1013" t="s">
        <v>117</v>
      </c>
      <c r="G114" s="1014">
        <f t="shared" si="70"/>
        <v>0</v>
      </c>
      <c r="H114" s="986" t="s">
        <v>117</v>
      </c>
      <c r="I114" s="1013" t="s">
        <v>117</v>
      </c>
      <c r="J114" s="1014">
        <f t="shared" si="71"/>
        <v>0</v>
      </c>
      <c r="K114" s="964">
        <v>1</v>
      </c>
      <c r="L114" s="1013">
        <v>1</v>
      </c>
      <c r="M114" s="1014">
        <f t="shared" si="72"/>
        <v>2</v>
      </c>
      <c r="N114" s="964" t="s">
        <v>117</v>
      </c>
      <c r="O114" s="1013" t="s">
        <v>117</v>
      </c>
      <c r="P114" s="1014">
        <f t="shared" si="73"/>
        <v>0</v>
      </c>
      <c r="Q114" s="986" t="s">
        <v>117</v>
      </c>
      <c r="R114" s="1013" t="s">
        <v>117</v>
      </c>
      <c r="S114" s="1014">
        <f t="shared" si="74"/>
        <v>0</v>
      </c>
      <c r="T114" s="964">
        <v>2</v>
      </c>
      <c r="U114" s="1013">
        <v>3</v>
      </c>
      <c r="V114" s="1014">
        <f t="shared" si="75"/>
        <v>5</v>
      </c>
      <c r="W114" s="964" t="s">
        <v>117</v>
      </c>
      <c r="X114" s="1013" t="s">
        <v>117</v>
      </c>
      <c r="Y114" s="1014">
        <f t="shared" si="76"/>
        <v>0</v>
      </c>
      <c r="Z114" s="986" t="s">
        <v>117</v>
      </c>
      <c r="AA114" s="1013" t="s">
        <v>117</v>
      </c>
      <c r="AB114" s="1014">
        <f t="shared" si="77"/>
        <v>0</v>
      </c>
      <c r="AC114" s="1015">
        <v>3</v>
      </c>
      <c r="AD114" s="1016">
        <v>1</v>
      </c>
      <c r="AE114" s="1017">
        <f t="shared" si="78"/>
        <v>4</v>
      </c>
      <c r="AF114" s="1015">
        <v>1</v>
      </c>
      <c r="AG114" s="1016">
        <v>1</v>
      </c>
      <c r="AH114" s="1017">
        <f t="shared" si="79"/>
        <v>2</v>
      </c>
      <c r="AI114" s="1018" t="s">
        <v>117</v>
      </c>
      <c r="AJ114" s="1016" t="s">
        <v>117</v>
      </c>
      <c r="AK114" s="1017">
        <f t="shared" si="80"/>
        <v>0</v>
      </c>
      <c r="AL114" s="1015">
        <v>4</v>
      </c>
      <c r="AM114" s="1016">
        <v>1</v>
      </c>
      <c r="AN114" s="1017">
        <f t="shared" si="81"/>
        <v>5</v>
      </c>
      <c r="AO114" s="1015">
        <v>1</v>
      </c>
      <c r="AP114" s="1016" t="s">
        <v>117</v>
      </c>
      <c r="AQ114" s="1017">
        <f t="shared" si="82"/>
        <v>1</v>
      </c>
      <c r="AR114" s="1018" t="s">
        <v>117</v>
      </c>
      <c r="AS114" s="1016" t="s">
        <v>117</v>
      </c>
      <c r="AT114" s="1017">
        <f t="shared" si="83"/>
        <v>0</v>
      </c>
      <c r="AU114" s="1019">
        <f t="shared" si="84"/>
        <v>9</v>
      </c>
      <c r="AV114" s="1019">
        <f t="shared" si="85"/>
        <v>5</v>
      </c>
      <c r="AW114" s="1020">
        <f t="shared" si="86"/>
        <v>14</v>
      </c>
      <c r="AX114" s="1019">
        <f t="shared" si="87"/>
        <v>2</v>
      </c>
      <c r="AY114" s="1019">
        <f t="shared" si="88"/>
        <v>1</v>
      </c>
      <c r="AZ114" s="1020">
        <f t="shared" si="89"/>
        <v>3</v>
      </c>
      <c r="BA114" s="1019">
        <f t="shared" si="66"/>
        <v>0</v>
      </c>
      <c r="BB114" s="1019">
        <f t="shared" si="67"/>
        <v>0</v>
      </c>
      <c r="BC114" s="1019">
        <f t="shared" si="68"/>
        <v>0</v>
      </c>
    </row>
    <row r="115" spans="1:55" ht="12.95" customHeight="1" x14ac:dyDescent="0.2">
      <c r="A115" s="1012" t="s">
        <v>220</v>
      </c>
      <c r="B115" s="964" t="s">
        <v>117</v>
      </c>
      <c r="C115" s="1013" t="s">
        <v>117</v>
      </c>
      <c r="D115" s="1014">
        <f t="shared" si="69"/>
        <v>0</v>
      </c>
      <c r="E115" s="964" t="s">
        <v>117</v>
      </c>
      <c r="F115" s="1013" t="s">
        <v>117</v>
      </c>
      <c r="G115" s="1014">
        <f t="shared" si="70"/>
        <v>0</v>
      </c>
      <c r="H115" s="986" t="s">
        <v>117</v>
      </c>
      <c r="I115" s="1013" t="s">
        <v>117</v>
      </c>
      <c r="J115" s="1014">
        <f t="shared" si="71"/>
        <v>0</v>
      </c>
      <c r="K115" s="964">
        <v>1</v>
      </c>
      <c r="L115" s="1013" t="s">
        <v>117</v>
      </c>
      <c r="M115" s="1014">
        <f t="shared" si="72"/>
        <v>1</v>
      </c>
      <c r="N115" s="964" t="s">
        <v>117</v>
      </c>
      <c r="O115" s="1013" t="s">
        <v>117</v>
      </c>
      <c r="P115" s="1014">
        <f t="shared" si="73"/>
        <v>0</v>
      </c>
      <c r="Q115" s="986" t="s">
        <v>117</v>
      </c>
      <c r="R115" s="1013" t="s">
        <v>117</v>
      </c>
      <c r="S115" s="1014">
        <f t="shared" si="74"/>
        <v>0</v>
      </c>
      <c r="T115" s="964">
        <v>1</v>
      </c>
      <c r="U115" s="1013" t="s">
        <v>117</v>
      </c>
      <c r="V115" s="1014">
        <f t="shared" si="75"/>
        <v>1</v>
      </c>
      <c r="W115" s="964" t="s">
        <v>117</v>
      </c>
      <c r="X115" s="1013" t="s">
        <v>117</v>
      </c>
      <c r="Y115" s="1014">
        <f t="shared" si="76"/>
        <v>0</v>
      </c>
      <c r="Z115" s="986" t="s">
        <v>117</v>
      </c>
      <c r="AA115" s="1013" t="s">
        <v>117</v>
      </c>
      <c r="AB115" s="1014">
        <f t="shared" si="77"/>
        <v>0</v>
      </c>
      <c r="AC115" s="1015">
        <v>1</v>
      </c>
      <c r="AD115" s="1016" t="s">
        <v>117</v>
      </c>
      <c r="AE115" s="1017">
        <f t="shared" si="78"/>
        <v>1</v>
      </c>
      <c r="AF115" s="1015" t="s">
        <v>117</v>
      </c>
      <c r="AG115" s="1016" t="s">
        <v>117</v>
      </c>
      <c r="AH115" s="1017">
        <f t="shared" si="79"/>
        <v>0</v>
      </c>
      <c r="AI115" s="1018" t="s">
        <v>117</v>
      </c>
      <c r="AJ115" s="1016" t="s">
        <v>117</v>
      </c>
      <c r="AK115" s="1017">
        <f t="shared" si="80"/>
        <v>0</v>
      </c>
      <c r="AL115" s="1015">
        <v>1</v>
      </c>
      <c r="AM115" s="1016">
        <v>1</v>
      </c>
      <c r="AN115" s="1017">
        <f t="shared" si="81"/>
        <v>2</v>
      </c>
      <c r="AO115" s="1015" t="s">
        <v>117</v>
      </c>
      <c r="AP115" s="1016" t="s">
        <v>117</v>
      </c>
      <c r="AQ115" s="1017">
        <f t="shared" si="82"/>
        <v>0</v>
      </c>
      <c r="AR115" s="1018" t="s">
        <v>117</v>
      </c>
      <c r="AS115" s="1016" t="s">
        <v>117</v>
      </c>
      <c r="AT115" s="1017">
        <f t="shared" si="83"/>
        <v>0</v>
      </c>
      <c r="AU115" s="1019">
        <f t="shared" si="84"/>
        <v>3</v>
      </c>
      <c r="AV115" s="1019">
        <f t="shared" si="85"/>
        <v>1</v>
      </c>
      <c r="AW115" s="1020">
        <f t="shared" si="86"/>
        <v>4</v>
      </c>
      <c r="AX115" s="1019">
        <f t="shared" si="87"/>
        <v>0</v>
      </c>
      <c r="AY115" s="1019">
        <f t="shared" si="88"/>
        <v>0</v>
      </c>
      <c r="AZ115" s="1020">
        <f t="shared" si="89"/>
        <v>0</v>
      </c>
      <c r="BA115" s="1019">
        <f t="shared" si="66"/>
        <v>0</v>
      </c>
      <c r="BB115" s="1019">
        <f t="shared" si="67"/>
        <v>0</v>
      </c>
      <c r="BC115" s="1019">
        <f t="shared" si="68"/>
        <v>0</v>
      </c>
    </row>
    <row r="116" spans="1:55" ht="12.95" customHeight="1" x14ac:dyDescent="0.2">
      <c r="A116" s="1012" t="s">
        <v>210</v>
      </c>
      <c r="B116" s="964" t="s">
        <v>117</v>
      </c>
      <c r="C116" s="1013">
        <v>1</v>
      </c>
      <c r="D116" s="1014">
        <f t="shared" si="69"/>
        <v>1</v>
      </c>
      <c r="E116" s="964" t="s">
        <v>117</v>
      </c>
      <c r="F116" s="1013" t="s">
        <v>117</v>
      </c>
      <c r="G116" s="1014">
        <f t="shared" si="70"/>
        <v>0</v>
      </c>
      <c r="H116" s="986" t="s">
        <v>117</v>
      </c>
      <c r="I116" s="1013" t="s">
        <v>117</v>
      </c>
      <c r="J116" s="1014">
        <f t="shared" si="71"/>
        <v>0</v>
      </c>
      <c r="K116" s="964">
        <v>2</v>
      </c>
      <c r="L116" s="1013">
        <v>4</v>
      </c>
      <c r="M116" s="1014">
        <f t="shared" si="72"/>
        <v>6</v>
      </c>
      <c r="N116" s="964" t="s">
        <v>117</v>
      </c>
      <c r="O116" s="1013" t="s">
        <v>117</v>
      </c>
      <c r="P116" s="1014">
        <f t="shared" si="73"/>
        <v>0</v>
      </c>
      <c r="Q116" s="986" t="s">
        <v>117</v>
      </c>
      <c r="R116" s="1013" t="s">
        <v>117</v>
      </c>
      <c r="S116" s="1014">
        <f t="shared" si="74"/>
        <v>0</v>
      </c>
      <c r="T116" s="964">
        <v>2</v>
      </c>
      <c r="U116" s="1013">
        <v>5</v>
      </c>
      <c r="V116" s="1014">
        <f t="shared" si="75"/>
        <v>7</v>
      </c>
      <c r="W116" s="964" t="s">
        <v>117</v>
      </c>
      <c r="X116" s="1013" t="s">
        <v>117</v>
      </c>
      <c r="Y116" s="1014">
        <f t="shared" si="76"/>
        <v>0</v>
      </c>
      <c r="Z116" s="986" t="s">
        <v>117</v>
      </c>
      <c r="AA116" s="1013" t="s">
        <v>117</v>
      </c>
      <c r="AB116" s="1014">
        <f t="shared" si="77"/>
        <v>0</v>
      </c>
      <c r="AC116" s="1015">
        <v>3</v>
      </c>
      <c r="AD116" s="1016">
        <v>1</v>
      </c>
      <c r="AE116" s="1017">
        <f t="shared" si="78"/>
        <v>4</v>
      </c>
      <c r="AF116" s="1015" t="s">
        <v>117</v>
      </c>
      <c r="AG116" s="1016" t="s">
        <v>117</v>
      </c>
      <c r="AH116" s="1017">
        <f t="shared" si="79"/>
        <v>0</v>
      </c>
      <c r="AI116" s="1018" t="s">
        <v>117</v>
      </c>
      <c r="AJ116" s="1016" t="s">
        <v>117</v>
      </c>
      <c r="AK116" s="1017">
        <f t="shared" si="80"/>
        <v>0</v>
      </c>
      <c r="AL116" s="1015">
        <v>2</v>
      </c>
      <c r="AM116" s="1016">
        <v>3</v>
      </c>
      <c r="AN116" s="1017">
        <f t="shared" si="81"/>
        <v>5</v>
      </c>
      <c r="AO116" s="1015" t="s">
        <v>117</v>
      </c>
      <c r="AP116" s="1016" t="s">
        <v>117</v>
      </c>
      <c r="AQ116" s="1017">
        <f t="shared" si="82"/>
        <v>0</v>
      </c>
      <c r="AR116" s="1018" t="s">
        <v>117</v>
      </c>
      <c r="AS116" s="1016" t="s">
        <v>117</v>
      </c>
      <c r="AT116" s="1017">
        <f t="shared" si="83"/>
        <v>0</v>
      </c>
      <c r="AU116" s="1019">
        <f t="shared" si="84"/>
        <v>7</v>
      </c>
      <c r="AV116" s="1019">
        <f t="shared" si="85"/>
        <v>9</v>
      </c>
      <c r="AW116" s="1020">
        <f t="shared" si="86"/>
        <v>16</v>
      </c>
      <c r="AX116" s="1019">
        <f t="shared" si="87"/>
        <v>0</v>
      </c>
      <c r="AY116" s="1019">
        <f t="shared" si="88"/>
        <v>0</v>
      </c>
      <c r="AZ116" s="1020">
        <f t="shared" si="89"/>
        <v>0</v>
      </c>
      <c r="BA116" s="1019">
        <f t="shared" si="66"/>
        <v>0</v>
      </c>
      <c r="BB116" s="1019">
        <f t="shared" si="67"/>
        <v>0</v>
      </c>
      <c r="BC116" s="1019">
        <f t="shared" si="68"/>
        <v>0</v>
      </c>
    </row>
    <row r="117" spans="1:55" ht="12.95" customHeight="1" x14ac:dyDescent="0.2">
      <c r="A117" s="1012" t="s">
        <v>78</v>
      </c>
      <c r="B117" s="964">
        <v>5</v>
      </c>
      <c r="C117" s="1013">
        <v>20</v>
      </c>
      <c r="D117" s="1014">
        <f t="shared" si="69"/>
        <v>25</v>
      </c>
      <c r="E117" s="964" t="s">
        <v>117</v>
      </c>
      <c r="F117" s="1013">
        <v>1</v>
      </c>
      <c r="G117" s="1014">
        <f t="shared" si="70"/>
        <v>1</v>
      </c>
      <c r="H117" s="986">
        <v>1</v>
      </c>
      <c r="I117" s="1013" t="s">
        <v>117</v>
      </c>
      <c r="J117" s="1014">
        <f t="shared" si="71"/>
        <v>1</v>
      </c>
      <c r="K117" s="964">
        <v>11</v>
      </c>
      <c r="L117" s="1013">
        <v>8</v>
      </c>
      <c r="M117" s="1014">
        <f t="shared" si="72"/>
        <v>19</v>
      </c>
      <c r="N117" s="964" t="s">
        <v>117</v>
      </c>
      <c r="O117" s="1013" t="s">
        <v>117</v>
      </c>
      <c r="P117" s="1014">
        <f t="shared" si="73"/>
        <v>0</v>
      </c>
      <c r="Q117" s="986">
        <v>1</v>
      </c>
      <c r="R117" s="1013">
        <v>1</v>
      </c>
      <c r="S117" s="1014">
        <f t="shared" si="74"/>
        <v>2</v>
      </c>
      <c r="T117" s="964">
        <v>16</v>
      </c>
      <c r="U117" s="1013">
        <v>28</v>
      </c>
      <c r="V117" s="1014">
        <f t="shared" si="75"/>
        <v>44</v>
      </c>
      <c r="W117" s="964" t="s">
        <v>117</v>
      </c>
      <c r="X117" s="1013">
        <v>1</v>
      </c>
      <c r="Y117" s="1014">
        <f t="shared" si="76"/>
        <v>1</v>
      </c>
      <c r="Z117" s="986">
        <v>2</v>
      </c>
      <c r="AA117" s="1013">
        <v>1</v>
      </c>
      <c r="AB117" s="1014">
        <f t="shared" si="77"/>
        <v>3</v>
      </c>
      <c r="AC117" s="1015">
        <v>11</v>
      </c>
      <c r="AD117" s="1016">
        <v>18</v>
      </c>
      <c r="AE117" s="1017">
        <f t="shared" si="78"/>
        <v>29</v>
      </c>
      <c r="AF117" s="1015" t="s">
        <v>117</v>
      </c>
      <c r="AG117" s="1016" t="s">
        <v>117</v>
      </c>
      <c r="AH117" s="1017">
        <f t="shared" si="79"/>
        <v>0</v>
      </c>
      <c r="AI117" s="1018">
        <v>2</v>
      </c>
      <c r="AJ117" s="1016" t="s">
        <v>117</v>
      </c>
      <c r="AK117" s="1017">
        <f t="shared" si="80"/>
        <v>2</v>
      </c>
      <c r="AL117" s="1015">
        <v>19</v>
      </c>
      <c r="AM117" s="1016">
        <v>21</v>
      </c>
      <c r="AN117" s="1017">
        <f t="shared" si="81"/>
        <v>40</v>
      </c>
      <c r="AO117" s="1015" t="s">
        <v>117</v>
      </c>
      <c r="AP117" s="1016" t="s">
        <v>117</v>
      </c>
      <c r="AQ117" s="1017">
        <f t="shared" si="82"/>
        <v>0</v>
      </c>
      <c r="AR117" s="1018">
        <v>2</v>
      </c>
      <c r="AS117" s="1016" t="s">
        <v>117</v>
      </c>
      <c r="AT117" s="1017">
        <f t="shared" si="83"/>
        <v>2</v>
      </c>
      <c r="AU117" s="1019">
        <f t="shared" si="84"/>
        <v>46</v>
      </c>
      <c r="AV117" s="1019">
        <f t="shared" si="85"/>
        <v>67</v>
      </c>
      <c r="AW117" s="1020">
        <f t="shared" si="86"/>
        <v>113</v>
      </c>
      <c r="AX117" s="1019">
        <f t="shared" si="87"/>
        <v>0</v>
      </c>
      <c r="AY117" s="1019">
        <f t="shared" si="88"/>
        <v>1</v>
      </c>
      <c r="AZ117" s="1020">
        <f t="shared" si="89"/>
        <v>1</v>
      </c>
      <c r="BA117" s="1019">
        <f t="shared" si="66"/>
        <v>6</v>
      </c>
      <c r="BB117" s="1019">
        <f t="shared" si="67"/>
        <v>1</v>
      </c>
      <c r="BC117" s="1019">
        <f t="shared" si="68"/>
        <v>7</v>
      </c>
    </row>
    <row r="118" spans="1:55" ht="12.95" customHeight="1" x14ac:dyDescent="0.2">
      <c r="A118" s="1012" t="s">
        <v>79</v>
      </c>
      <c r="B118" s="964">
        <v>7</v>
      </c>
      <c r="C118" s="1013">
        <v>15</v>
      </c>
      <c r="D118" s="1014">
        <f t="shared" si="69"/>
        <v>22</v>
      </c>
      <c r="E118" s="964">
        <v>1</v>
      </c>
      <c r="F118" s="1013" t="s">
        <v>117</v>
      </c>
      <c r="G118" s="1014">
        <f t="shared" si="70"/>
        <v>1</v>
      </c>
      <c r="H118" s="986">
        <v>1</v>
      </c>
      <c r="I118" s="1013" t="s">
        <v>117</v>
      </c>
      <c r="J118" s="1014">
        <f t="shared" si="71"/>
        <v>1</v>
      </c>
      <c r="K118" s="964">
        <v>11</v>
      </c>
      <c r="L118" s="1013">
        <v>27</v>
      </c>
      <c r="M118" s="1014">
        <f t="shared" si="72"/>
        <v>38</v>
      </c>
      <c r="N118" s="964" t="s">
        <v>117</v>
      </c>
      <c r="O118" s="1013">
        <v>1</v>
      </c>
      <c r="P118" s="1014">
        <f t="shared" si="73"/>
        <v>1</v>
      </c>
      <c r="Q118" s="986" t="s">
        <v>117</v>
      </c>
      <c r="R118" s="1013">
        <v>1</v>
      </c>
      <c r="S118" s="1014">
        <f t="shared" si="74"/>
        <v>1</v>
      </c>
      <c r="T118" s="964">
        <v>18</v>
      </c>
      <c r="U118" s="1013">
        <v>42</v>
      </c>
      <c r="V118" s="1014">
        <f t="shared" si="75"/>
        <v>60</v>
      </c>
      <c r="W118" s="964">
        <v>1</v>
      </c>
      <c r="X118" s="1013">
        <v>1</v>
      </c>
      <c r="Y118" s="1014">
        <f t="shared" si="76"/>
        <v>2</v>
      </c>
      <c r="Z118" s="986">
        <v>1</v>
      </c>
      <c r="AA118" s="1013">
        <v>1</v>
      </c>
      <c r="AB118" s="1014">
        <f t="shared" si="77"/>
        <v>2</v>
      </c>
      <c r="AC118" s="1015">
        <v>18</v>
      </c>
      <c r="AD118" s="1016">
        <v>33</v>
      </c>
      <c r="AE118" s="1017">
        <f t="shared" si="78"/>
        <v>51</v>
      </c>
      <c r="AF118" s="1015" t="s">
        <v>117</v>
      </c>
      <c r="AG118" s="1016" t="s">
        <v>117</v>
      </c>
      <c r="AH118" s="1017">
        <f t="shared" si="79"/>
        <v>0</v>
      </c>
      <c r="AI118" s="1018" t="s">
        <v>117</v>
      </c>
      <c r="AJ118" s="1016">
        <v>1</v>
      </c>
      <c r="AK118" s="1017">
        <f t="shared" si="80"/>
        <v>1</v>
      </c>
      <c r="AL118" s="1015">
        <v>23</v>
      </c>
      <c r="AM118" s="1016">
        <v>33</v>
      </c>
      <c r="AN118" s="1017">
        <f t="shared" si="81"/>
        <v>56</v>
      </c>
      <c r="AO118" s="1015" t="s">
        <v>117</v>
      </c>
      <c r="AP118" s="1016">
        <v>3</v>
      </c>
      <c r="AQ118" s="1017">
        <f t="shared" si="82"/>
        <v>3</v>
      </c>
      <c r="AR118" s="1018">
        <v>1</v>
      </c>
      <c r="AS118" s="1016">
        <v>4</v>
      </c>
      <c r="AT118" s="1017">
        <f t="shared" si="83"/>
        <v>5</v>
      </c>
      <c r="AU118" s="1019">
        <f t="shared" si="84"/>
        <v>59</v>
      </c>
      <c r="AV118" s="1019">
        <f t="shared" si="85"/>
        <v>108</v>
      </c>
      <c r="AW118" s="1020">
        <f t="shared" si="86"/>
        <v>167</v>
      </c>
      <c r="AX118" s="1019">
        <f t="shared" si="87"/>
        <v>1</v>
      </c>
      <c r="AY118" s="1019">
        <f t="shared" si="88"/>
        <v>4</v>
      </c>
      <c r="AZ118" s="1020">
        <f t="shared" si="89"/>
        <v>5</v>
      </c>
      <c r="BA118" s="1019">
        <f t="shared" si="66"/>
        <v>2</v>
      </c>
      <c r="BB118" s="1019">
        <f t="shared" si="67"/>
        <v>6</v>
      </c>
      <c r="BC118" s="1019">
        <f t="shared" si="68"/>
        <v>8</v>
      </c>
    </row>
    <row r="119" spans="1:55" ht="12.95" customHeight="1" x14ac:dyDescent="0.2">
      <c r="A119" s="1012" t="s">
        <v>134</v>
      </c>
      <c r="B119" s="964" t="s">
        <v>117</v>
      </c>
      <c r="C119" s="1013" t="s">
        <v>117</v>
      </c>
      <c r="D119" s="1014">
        <f t="shared" si="69"/>
        <v>0</v>
      </c>
      <c r="E119" s="964" t="s">
        <v>117</v>
      </c>
      <c r="F119" s="1013" t="s">
        <v>117</v>
      </c>
      <c r="G119" s="1014">
        <f t="shared" si="70"/>
        <v>0</v>
      </c>
      <c r="H119" s="986" t="s">
        <v>117</v>
      </c>
      <c r="I119" s="1013" t="s">
        <v>117</v>
      </c>
      <c r="J119" s="1014">
        <f t="shared" si="71"/>
        <v>0</v>
      </c>
      <c r="K119" s="964" t="s">
        <v>117</v>
      </c>
      <c r="L119" s="1013" t="s">
        <v>117</v>
      </c>
      <c r="M119" s="1014">
        <f t="shared" si="72"/>
        <v>0</v>
      </c>
      <c r="N119" s="964" t="s">
        <v>117</v>
      </c>
      <c r="O119" s="1013" t="s">
        <v>117</v>
      </c>
      <c r="P119" s="1014">
        <f t="shared" si="73"/>
        <v>0</v>
      </c>
      <c r="Q119" s="986" t="s">
        <v>117</v>
      </c>
      <c r="R119" s="1013" t="s">
        <v>117</v>
      </c>
      <c r="S119" s="1014">
        <f t="shared" si="74"/>
        <v>0</v>
      </c>
      <c r="T119" s="964" t="s">
        <v>117</v>
      </c>
      <c r="U119" s="1013" t="s">
        <v>117</v>
      </c>
      <c r="V119" s="1014">
        <f t="shared" si="75"/>
        <v>0</v>
      </c>
      <c r="W119" s="964" t="s">
        <v>117</v>
      </c>
      <c r="X119" s="1013" t="s">
        <v>117</v>
      </c>
      <c r="Y119" s="1014">
        <f t="shared" si="76"/>
        <v>0</v>
      </c>
      <c r="Z119" s="986" t="s">
        <v>117</v>
      </c>
      <c r="AA119" s="1013" t="s">
        <v>117</v>
      </c>
      <c r="AB119" s="1014">
        <f t="shared" si="77"/>
        <v>0</v>
      </c>
      <c r="AC119" s="1015" t="s">
        <v>117</v>
      </c>
      <c r="AD119" s="1016" t="s">
        <v>117</v>
      </c>
      <c r="AE119" s="1017">
        <f t="shared" si="78"/>
        <v>0</v>
      </c>
      <c r="AF119" s="1015" t="s">
        <v>117</v>
      </c>
      <c r="AG119" s="1016" t="s">
        <v>117</v>
      </c>
      <c r="AH119" s="1017">
        <f t="shared" si="79"/>
        <v>0</v>
      </c>
      <c r="AI119" s="1018" t="s">
        <v>117</v>
      </c>
      <c r="AJ119" s="1016" t="s">
        <v>117</v>
      </c>
      <c r="AK119" s="1017">
        <f t="shared" si="80"/>
        <v>0</v>
      </c>
      <c r="AL119" s="1015">
        <v>2</v>
      </c>
      <c r="AM119" s="1016" t="s">
        <v>117</v>
      </c>
      <c r="AN119" s="1017">
        <f t="shared" si="81"/>
        <v>2</v>
      </c>
      <c r="AO119" s="1015" t="s">
        <v>117</v>
      </c>
      <c r="AP119" s="1016" t="s">
        <v>117</v>
      </c>
      <c r="AQ119" s="1017">
        <f t="shared" si="82"/>
        <v>0</v>
      </c>
      <c r="AR119" s="1018" t="s">
        <v>117</v>
      </c>
      <c r="AS119" s="1016" t="s">
        <v>117</v>
      </c>
      <c r="AT119" s="1017">
        <f t="shared" si="83"/>
        <v>0</v>
      </c>
      <c r="AU119" s="1019">
        <f t="shared" si="84"/>
        <v>2</v>
      </c>
      <c r="AV119" s="1019">
        <f t="shared" si="85"/>
        <v>0</v>
      </c>
      <c r="AW119" s="1020">
        <f t="shared" si="86"/>
        <v>2</v>
      </c>
      <c r="AX119" s="1019">
        <f t="shared" si="87"/>
        <v>0</v>
      </c>
      <c r="AY119" s="1019">
        <f t="shared" si="88"/>
        <v>0</v>
      </c>
      <c r="AZ119" s="1020">
        <f t="shared" si="89"/>
        <v>0</v>
      </c>
      <c r="BA119" s="1019">
        <f t="shared" si="66"/>
        <v>0</v>
      </c>
      <c r="BB119" s="1019">
        <f t="shared" si="67"/>
        <v>0</v>
      </c>
      <c r="BC119" s="1019">
        <f t="shared" si="68"/>
        <v>0</v>
      </c>
    </row>
    <row r="120" spans="1:55" ht="12.95" customHeight="1" x14ac:dyDescent="0.2">
      <c r="A120" s="1012" t="s">
        <v>80</v>
      </c>
      <c r="B120" s="964" t="s">
        <v>117</v>
      </c>
      <c r="C120" s="1013">
        <v>1</v>
      </c>
      <c r="D120" s="1014">
        <f t="shared" si="69"/>
        <v>1</v>
      </c>
      <c r="E120" s="964" t="s">
        <v>117</v>
      </c>
      <c r="F120" s="1013" t="s">
        <v>117</v>
      </c>
      <c r="G120" s="1014">
        <f t="shared" si="70"/>
        <v>0</v>
      </c>
      <c r="H120" s="986" t="s">
        <v>117</v>
      </c>
      <c r="I120" s="1013" t="s">
        <v>117</v>
      </c>
      <c r="J120" s="1014">
        <f t="shared" si="71"/>
        <v>0</v>
      </c>
      <c r="K120" s="964" t="s">
        <v>117</v>
      </c>
      <c r="L120" s="1013" t="s">
        <v>117</v>
      </c>
      <c r="M120" s="1014">
        <f t="shared" si="72"/>
        <v>0</v>
      </c>
      <c r="N120" s="964" t="s">
        <v>117</v>
      </c>
      <c r="O120" s="1013" t="s">
        <v>117</v>
      </c>
      <c r="P120" s="1014">
        <f t="shared" si="73"/>
        <v>0</v>
      </c>
      <c r="Q120" s="986" t="s">
        <v>117</v>
      </c>
      <c r="R120" s="1013" t="s">
        <v>117</v>
      </c>
      <c r="S120" s="1014">
        <f t="shared" si="74"/>
        <v>0</v>
      </c>
      <c r="T120" s="964" t="s">
        <v>117</v>
      </c>
      <c r="U120" s="1013">
        <v>1</v>
      </c>
      <c r="V120" s="1014">
        <f t="shared" si="75"/>
        <v>1</v>
      </c>
      <c r="W120" s="964" t="s">
        <v>117</v>
      </c>
      <c r="X120" s="1013" t="s">
        <v>117</v>
      </c>
      <c r="Y120" s="1014">
        <f t="shared" si="76"/>
        <v>0</v>
      </c>
      <c r="Z120" s="986" t="s">
        <v>117</v>
      </c>
      <c r="AA120" s="1013" t="s">
        <v>117</v>
      </c>
      <c r="AB120" s="1014">
        <f t="shared" si="77"/>
        <v>0</v>
      </c>
      <c r="AC120" s="1015">
        <v>3</v>
      </c>
      <c r="AD120" s="1016">
        <v>1</v>
      </c>
      <c r="AE120" s="1017">
        <f t="shared" si="78"/>
        <v>4</v>
      </c>
      <c r="AF120" s="1015" t="s">
        <v>117</v>
      </c>
      <c r="AG120" s="1016" t="s">
        <v>117</v>
      </c>
      <c r="AH120" s="1017">
        <f t="shared" si="79"/>
        <v>0</v>
      </c>
      <c r="AI120" s="1018" t="s">
        <v>117</v>
      </c>
      <c r="AJ120" s="1016" t="s">
        <v>117</v>
      </c>
      <c r="AK120" s="1017">
        <f t="shared" si="80"/>
        <v>0</v>
      </c>
      <c r="AL120" s="1015" t="s">
        <v>117</v>
      </c>
      <c r="AM120" s="1016">
        <v>2</v>
      </c>
      <c r="AN120" s="1017">
        <f t="shared" si="81"/>
        <v>2</v>
      </c>
      <c r="AO120" s="1015" t="s">
        <v>117</v>
      </c>
      <c r="AP120" s="1016" t="s">
        <v>117</v>
      </c>
      <c r="AQ120" s="1017">
        <f t="shared" si="82"/>
        <v>0</v>
      </c>
      <c r="AR120" s="1018" t="s">
        <v>117</v>
      </c>
      <c r="AS120" s="1016" t="s">
        <v>117</v>
      </c>
      <c r="AT120" s="1017">
        <f t="shared" si="83"/>
        <v>0</v>
      </c>
      <c r="AU120" s="1019">
        <f t="shared" si="84"/>
        <v>3</v>
      </c>
      <c r="AV120" s="1019">
        <f t="shared" si="85"/>
        <v>4</v>
      </c>
      <c r="AW120" s="1020">
        <f t="shared" si="86"/>
        <v>7</v>
      </c>
      <c r="AX120" s="1019">
        <f t="shared" si="87"/>
        <v>0</v>
      </c>
      <c r="AY120" s="1019">
        <f t="shared" si="88"/>
        <v>0</v>
      </c>
      <c r="AZ120" s="1020">
        <f t="shared" si="89"/>
        <v>0</v>
      </c>
      <c r="BA120" s="1019">
        <f t="shared" si="66"/>
        <v>0</v>
      </c>
      <c r="BB120" s="1019">
        <f t="shared" si="67"/>
        <v>0</v>
      </c>
      <c r="BC120" s="1019">
        <f t="shared" si="68"/>
        <v>0</v>
      </c>
    </row>
    <row r="121" spans="1:55" ht="12.95" customHeight="1" x14ac:dyDescent="0.2">
      <c r="A121" s="1012" t="s">
        <v>81</v>
      </c>
      <c r="B121" s="964">
        <v>516</v>
      </c>
      <c r="C121" s="1013">
        <v>327</v>
      </c>
      <c r="D121" s="1014">
        <f t="shared" si="69"/>
        <v>843</v>
      </c>
      <c r="E121" s="964">
        <v>22</v>
      </c>
      <c r="F121" s="1013">
        <v>32</v>
      </c>
      <c r="G121" s="1014">
        <f t="shared" si="70"/>
        <v>54</v>
      </c>
      <c r="H121" s="986">
        <v>38</v>
      </c>
      <c r="I121" s="1013">
        <v>28</v>
      </c>
      <c r="J121" s="1014">
        <f t="shared" si="71"/>
        <v>66</v>
      </c>
      <c r="K121" s="964">
        <v>643</v>
      </c>
      <c r="L121" s="1013">
        <v>409</v>
      </c>
      <c r="M121" s="1014">
        <f t="shared" si="72"/>
        <v>1052</v>
      </c>
      <c r="N121" s="964">
        <v>16</v>
      </c>
      <c r="O121" s="1013">
        <v>14</v>
      </c>
      <c r="P121" s="1014">
        <f t="shared" si="73"/>
        <v>30</v>
      </c>
      <c r="Q121" s="986">
        <v>14</v>
      </c>
      <c r="R121" s="1013">
        <v>13</v>
      </c>
      <c r="S121" s="1014">
        <f t="shared" si="74"/>
        <v>27</v>
      </c>
      <c r="T121" s="964">
        <v>1159</v>
      </c>
      <c r="U121" s="1013">
        <v>736</v>
      </c>
      <c r="V121" s="1014">
        <f t="shared" si="75"/>
        <v>1895</v>
      </c>
      <c r="W121" s="964">
        <v>38</v>
      </c>
      <c r="X121" s="1013">
        <v>46</v>
      </c>
      <c r="Y121" s="1014">
        <f t="shared" si="76"/>
        <v>84</v>
      </c>
      <c r="Z121" s="986">
        <v>52</v>
      </c>
      <c r="AA121" s="1013">
        <v>41</v>
      </c>
      <c r="AB121" s="1014">
        <f t="shared" si="77"/>
        <v>93</v>
      </c>
      <c r="AC121" s="1015">
        <v>1194</v>
      </c>
      <c r="AD121" s="1016">
        <v>847</v>
      </c>
      <c r="AE121" s="1017">
        <f t="shared" si="78"/>
        <v>2041</v>
      </c>
      <c r="AF121" s="1015">
        <v>37</v>
      </c>
      <c r="AG121" s="1016">
        <v>51</v>
      </c>
      <c r="AH121" s="1017">
        <f t="shared" si="79"/>
        <v>88</v>
      </c>
      <c r="AI121" s="1018">
        <v>25</v>
      </c>
      <c r="AJ121" s="1016">
        <v>25</v>
      </c>
      <c r="AK121" s="1017">
        <f t="shared" si="80"/>
        <v>50</v>
      </c>
      <c r="AL121" s="1015">
        <v>1224</v>
      </c>
      <c r="AM121" s="1016">
        <v>965</v>
      </c>
      <c r="AN121" s="1017">
        <f t="shared" si="81"/>
        <v>2189</v>
      </c>
      <c r="AO121" s="1015">
        <v>91</v>
      </c>
      <c r="AP121" s="1016">
        <v>92</v>
      </c>
      <c r="AQ121" s="1017">
        <f t="shared" si="82"/>
        <v>183</v>
      </c>
      <c r="AR121" s="1018">
        <v>37</v>
      </c>
      <c r="AS121" s="1016">
        <v>47</v>
      </c>
      <c r="AT121" s="1017">
        <f t="shared" si="83"/>
        <v>84</v>
      </c>
      <c r="AU121" s="1019">
        <f t="shared" si="84"/>
        <v>3577</v>
      </c>
      <c r="AV121" s="1019">
        <f t="shared" si="85"/>
        <v>2548</v>
      </c>
      <c r="AW121" s="1020">
        <f t="shared" si="86"/>
        <v>6125</v>
      </c>
      <c r="AX121" s="1019">
        <f t="shared" si="87"/>
        <v>166</v>
      </c>
      <c r="AY121" s="1019">
        <f t="shared" si="88"/>
        <v>189</v>
      </c>
      <c r="AZ121" s="1020">
        <f t="shared" si="89"/>
        <v>355</v>
      </c>
      <c r="BA121" s="1019">
        <f t="shared" si="66"/>
        <v>114</v>
      </c>
      <c r="BB121" s="1019">
        <f t="shared" si="67"/>
        <v>113</v>
      </c>
      <c r="BC121" s="1019">
        <f t="shared" si="68"/>
        <v>227</v>
      </c>
    </row>
    <row r="122" spans="1:55" ht="12.95" customHeight="1" x14ac:dyDescent="0.2">
      <c r="A122" s="1012" t="s">
        <v>211</v>
      </c>
      <c r="B122" s="964">
        <v>5</v>
      </c>
      <c r="C122" s="1013">
        <v>4</v>
      </c>
      <c r="D122" s="1014">
        <f t="shared" si="69"/>
        <v>9</v>
      </c>
      <c r="E122" s="964" t="s">
        <v>117</v>
      </c>
      <c r="F122" s="1013">
        <v>1</v>
      </c>
      <c r="G122" s="1014">
        <f t="shared" si="70"/>
        <v>1</v>
      </c>
      <c r="H122" s="986" t="s">
        <v>117</v>
      </c>
      <c r="I122" s="1013" t="s">
        <v>117</v>
      </c>
      <c r="J122" s="1014">
        <f t="shared" si="71"/>
        <v>0</v>
      </c>
      <c r="K122" s="964">
        <v>6</v>
      </c>
      <c r="L122" s="1013">
        <v>4</v>
      </c>
      <c r="M122" s="1014">
        <f t="shared" si="72"/>
        <v>10</v>
      </c>
      <c r="N122" s="964" t="s">
        <v>117</v>
      </c>
      <c r="O122" s="1013" t="s">
        <v>117</v>
      </c>
      <c r="P122" s="1014">
        <f t="shared" si="73"/>
        <v>0</v>
      </c>
      <c r="Q122" s="986" t="s">
        <v>117</v>
      </c>
      <c r="R122" s="1013" t="s">
        <v>117</v>
      </c>
      <c r="S122" s="1014">
        <f t="shared" si="74"/>
        <v>0</v>
      </c>
      <c r="T122" s="964">
        <v>11</v>
      </c>
      <c r="U122" s="1013">
        <v>8</v>
      </c>
      <c r="V122" s="1014">
        <f t="shared" si="75"/>
        <v>19</v>
      </c>
      <c r="W122" s="964" t="s">
        <v>117</v>
      </c>
      <c r="X122" s="1013">
        <v>1</v>
      </c>
      <c r="Y122" s="1014">
        <f t="shared" si="76"/>
        <v>1</v>
      </c>
      <c r="Z122" s="986" t="s">
        <v>117</v>
      </c>
      <c r="AA122" s="1013" t="s">
        <v>117</v>
      </c>
      <c r="AB122" s="1014">
        <f t="shared" si="77"/>
        <v>0</v>
      </c>
      <c r="AC122" s="1015">
        <v>3</v>
      </c>
      <c r="AD122" s="1016">
        <v>3</v>
      </c>
      <c r="AE122" s="1017">
        <f t="shared" si="78"/>
        <v>6</v>
      </c>
      <c r="AF122" s="1015" t="s">
        <v>117</v>
      </c>
      <c r="AG122" s="1016">
        <v>2</v>
      </c>
      <c r="AH122" s="1017">
        <f t="shared" si="79"/>
        <v>2</v>
      </c>
      <c r="AI122" s="1018" t="s">
        <v>117</v>
      </c>
      <c r="AJ122" s="1016">
        <v>1</v>
      </c>
      <c r="AK122" s="1017">
        <f t="shared" si="80"/>
        <v>1</v>
      </c>
      <c r="AL122" s="1015">
        <v>3</v>
      </c>
      <c r="AM122" s="1016">
        <v>7</v>
      </c>
      <c r="AN122" s="1017">
        <f t="shared" si="81"/>
        <v>10</v>
      </c>
      <c r="AO122" s="1015">
        <v>2</v>
      </c>
      <c r="AP122" s="1016">
        <v>2</v>
      </c>
      <c r="AQ122" s="1017">
        <f t="shared" si="82"/>
        <v>4</v>
      </c>
      <c r="AR122" s="1018" t="s">
        <v>117</v>
      </c>
      <c r="AS122" s="1016" t="s">
        <v>117</v>
      </c>
      <c r="AT122" s="1017">
        <f t="shared" si="83"/>
        <v>0</v>
      </c>
      <c r="AU122" s="1019">
        <f t="shared" si="84"/>
        <v>17</v>
      </c>
      <c r="AV122" s="1019">
        <f t="shared" si="85"/>
        <v>18</v>
      </c>
      <c r="AW122" s="1020">
        <f t="shared" si="86"/>
        <v>35</v>
      </c>
      <c r="AX122" s="1019">
        <f t="shared" si="87"/>
        <v>2</v>
      </c>
      <c r="AY122" s="1019">
        <f t="shared" si="88"/>
        <v>5</v>
      </c>
      <c r="AZ122" s="1020">
        <f t="shared" si="89"/>
        <v>7</v>
      </c>
      <c r="BA122" s="1019">
        <f t="shared" si="66"/>
        <v>0</v>
      </c>
      <c r="BB122" s="1019">
        <f t="shared" si="67"/>
        <v>1</v>
      </c>
      <c r="BC122" s="1019">
        <f t="shared" si="68"/>
        <v>1</v>
      </c>
    </row>
    <row r="123" spans="1:55" ht="12.95" customHeight="1" x14ac:dyDescent="0.2">
      <c r="A123" s="1012" t="s">
        <v>221</v>
      </c>
      <c r="B123" s="964" t="s">
        <v>117</v>
      </c>
      <c r="C123" s="1013" t="s">
        <v>117</v>
      </c>
      <c r="D123" s="1014">
        <f t="shared" si="69"/>
        <v>0</v>
      </c>
      <c r="E123" s="964" t="s">
        <v>117</v>
      </c>
      <c r="F123" s="1013" t="s">
        <v>117</v>
      </c>
      <c r="G123" s="1014">
        <f t="shared" si="70"/>
        <v>0</v>
      </c>
      <c r="H123" s="986" t="s">
        <v>117</v>
      </c>
      <c r="I123" s="1013" t="s">
        <v>117</v>
      </c>
      <c r="J123" s="1014">
        <f t="shared" si="71"/>
        <v>0</v>
      </c>
      <c r="K123" s="964" t="s">
        <v>117</v>
      </c>
      <c r="L123" s="1013">
        <v>1</v>
      </c>
      <c r="M123" s="1014">
        <f t="shared" si="72"/>
        <v>1</v>
      </c>
      <c r="N123" s="964" t="s">
        <v>117</v>
      </c>
      <c r="O123" s="1013" t="s">
        <v>117</v>
      </c>
      <c r="P123" s="1014">
        <f t="shared" si="73"/>
        <v>0</v>
      </c>
      <c r="Q123" s="986" t="s">
        <v>117</v>
      </c>
      <c r="R123" s="1013" t="s">
        <v>117</v>
      </c>
      <c r="S123" s="1014">
        <f t="shared" si="74"/>
        <v>0</v>
      </c>
      <c r="T123" s="964" t="s">
        <v>117</v>
      </c>
      <c r="U123" s="1013">
        <v>1</v>
      </c>
      <c r="V123" s="1014">
        <f t="shared" si="75"/>
        <v>1</v>
      </c>
      <c r="W123" s="964" t="s">
        <v>117</v>
      </c>
      <c r="X123" s="1013" t="s">
        <v>117</v>
      </c>
      <c r="Y123" s="1014">
        <f t="shared" si="76"/>
        <v>0</v>
      </c>
      <c r="Z123" s="986" t="s">
        <v>117</v>
      </c>
      <c r="AA123" s="1013" t="s">
        <v>117</v>
      </c>
      <c r="AB123" s="1014">
        <f t="shared" si="77"/>
        <v>0</v>
      </c>
      <c r="AC123" s="1015" t="s">
        <v>117</v>
      </c>
      <c r="AD123" s="1016" t="s">
        <v>117</v>
      </c>
      <c r="AE123" s="1017">
        <f t="shared" si="78"/>
        <v>0</v>
      </c>
      <c r="AF123" s="1015" t="s">
        <v>117</v>
      </c>
      <c r="AG123" s="1016">
        <v>1</v>
      </c>
      <c r="AH123" s="1017">
        <f t="shared" si="79"/>
        <v>1</v>
      </c>
      <c r="AI123" s="1018" t="s">
        <v>117</v>
      </c>
      <c r="AJ123" s="1016" t="s">
        <v>117</v>
      </c>
      <c r="AK123" s="1017">
        <f t="shared" si="80"/>
        <v>0</v>
      </c>
      <c r="AL123" s="1015" t="s">
        <v>117</v>
      </c>
      <c r="AM123" s="1016">
        <v>1</v>
      </c>
      <c r="AN123" s="1017">
        <f t="shared" si="81"/>
        <v>1</v>
      </c>
      <c r="AO123" s="1015" t="s">
        <v>117</v>
      </c>
      <c r="AP123" s="1016" t="s">
        <v>117</v>
      </c>
      <c r="AQ123" s="1017">
        <f t="shared" si="82"/>
        <v>0</v>
      </c>
      <c r="AR123" s="1018" t="s">
        <v>117</v>
      </c>
      <c r="AS123" s="1016" t="s">
        <v>117</v>
      </c>
      <c r="AT123" s="1017">
        <f t="shared" si="83"/>
        <v>0</v>
      </c>
      <c r="AU123" s="1019">
        <f t="shared" si="84"/>
        <v>0</v>
      </c>
      <c r="AV123" s="1019">
        <f t="shared" si="85"/>
        <v>2</v>
      </c>
      <c r="AW123" s="1020">
        <f t="shared" si="86"/>
        <v>2</v>
      </c>
      <c r="AX123" s="1019">
        <f t="shared" si="87"/>
        <v>0</v>
      </c>
      <c r="AY123" s="1019">
        <f t="shared" si="88"/>
        <v>1</v>
      </c>
      <c r="AZ123" s="1020">
        <f t="shared" si="89"/>
        <v>1</v>
      </c>
      <c r="BA123" s="1019">
        <f t="shared" si="66"/>
        <v>0</v>
      </c>
      <c r="BB123" s="1019">
        <f t="shared" si="67"/>
        <v>0</v>
      </c>
      <c r="BC123" s="1019">
        <f t="shared" si="68"/>
        <v>0</v>
      </c>
    </row>
    <row r="124" spans="1:55" ht="12.95" customHeight="1" x14ac:dyDescent="0.2">
      <c r="A124" s="1012" t="s">
        <v>334</v>
      </c>
      <c r="B124" s="964" t="s">
        <v>117</v>
      </c>
      <c r="C124" s="1013" t="s">
        <v>117</v>
      </c>
      <c r="D124" s="1014">
        <f t="shared" si="69"/>
        <v>0</v>
      </c>
      <c r="E124" s="964" t="s">
        <v>117</v>
      </c>
      <c r="F124" s="1013" t="s">
        <v>117</v>
      </c>
      <c r="G124" s="1014">
        <f t="shared" si="70"/>
        <v>0</v>
      </c>
      <c r="H124" s="986" t="s">
        <v>117</v>
      </c>
      <c r="I124" s="1013" t="s">
        <v>117</v>
      </c>
      <c r="J124" s="1014">
        <f t="shared" si="71"/>
        <v>0</v>
      </c>
      <c r="K124" s="964" t="s">
        <v>117</v>
      </c>
      <c r="L124" s="1013" t="s">
        <v>117</v>
      </c>
      <c r="M124" s="1014">
        <f t="shared" si="72"/>
        <v>0</v>
      </c>
      <c r="N124" s="964" t="s">
        <v>117</v>
      </c>
      <c r="O124" s="1013" t="s">
        <v>117</v>
      </c>
      <c r="P124" s="1014">
        <f t="shared" si="73"/>
        <v>0</v>
      </c>
      <c r="Q124" s="986" t="s">
        <v>117</v>
      </c>
      <c r="R124" s="1013" t="s">
        <v>117</v>
      </c>
      <c r="S124" s="1014">
        <f t="shared" si="74"/>
        <v>0</v>
      </c>
      <c r="T124" s="964" t="s">
        <v>117</v>
      </c>
      <c r="U124" s="1013" t="s">
        <v>117</v>
      </c>
      <c r="V124" s="1014">
        <f t="shared" si="75"/>
        <v>0</v>
      </c>
      <c r="W124" s="964" t="s">
        <v>117</v>
      </c>
      <c r="X124" s="1013" t="s">
        <v>117</v>
      </c>
      <c r="Y124" s="1014">
        <f t="shared" si="76"/>
        <v>0</v>
      </c>
      <c r="Z124" s="986" t="s">
        <v>117</v>
      </c>
      <c r="AA124" s="1013" t="s">
        <v>117</v>
      </c>
      <c r="AB124" s="1014">
        <f t="shared" si="77"/>
        <v>0</v>
      </c>
      <c r="AC124" s="1015">
        <v>1</v>
      </c>
      <c r="AD124" s="1016" t="s">
        <v>117</v>
      </c>
      <c r="AE124" s="1017">
        <f t="shared" si="78"/>
        <v>1</v>
      </c>
      <c r="AF124" s="1015" t="s">
        <v>117</v>
      </c>
      <c r="AG124" s="1016" t="s">
        <v>117</v>
      </c>
      <c r="AH124" s="1017">
        <f t="shared" si="79"/>
        <v>0</v>
      </c>
      <c r="AI124" s="1018" t="s">
        <v>117</v>
      </c>
      <c r="AJ124" s="1016" t="s">
        <v>117</v>
      </c>
      <c r="AK124" s="1017">
        <f t="shared" si="80"/>
        <v>0</v>
      </c>
      <c r="AL124" s="1015" t="s">
        <v>117</v>
      </c>
      <c r="AM124" s="1016" t="s">
        <v>117</v>
      </c>
      <c r="AN124" s="1017">
        <f t="shared" si="81"/>
        <v>0</v>
      </c>
      <c r="AO124" s="1015" t="s">
        <v>117</v>
      </c>
      <c r="AP124" s="1016" t="s">
        <v>117</v>
      </c>
      <c r="AQ124" s="1017">
        <f t="shared" si="82"/>
        <v>0</v>
      </c>
      <c r="AR124" s="1018" t="s">
        <v>117</v>
      </c>
      <c r="AS124" s="1016" t="s">
        <v>117</v>
      </c>
      <c r="AT124" s="1017">
        <f t="shared" si="83"/>
        <v>0</v>
      </c>
      <c r="AU124" s="1019">
        <f t="shared" si="84"/>
        <v>1</v>
      </c>
      <c r="AV124" s="1019">
        <f t="shared" si="85"/>
        <v>0</v>
      </c>
      <c r="AW124" s="1020">
        <f t="shared" si="86"/>
        <v>1</v>
      </c>
      <c r="AX124" s="1019">
        <f t="shared" si="87"/>
        <v>0</v>
      </c>
      <c r="AY124" s="1019">
        <f t="shared" si="88"/>
        <v>0</v>
      </c>
      <c r="AZ124" s="1020">
        <f t="shared" si="89"/>
        <v>0</v>
      </c>
      <c r="BA124" s="1019">
        <f t="shared" si="66"/>
        <v>0</v>
      </c>
      <c r="BB124" s="1019">
        <f t="shared" si="67"/>
        <v>0</v>
      </c>
      <c r="BC124" s="1019">
        <f t="shared" si="68"/>
        <v>0</v>
      </c>
    </row>
    <row r="125" spans="1:55" ht="12.95" customHeight="1" x14ac:dyDescent="0.2">
      <c r="A125" s="1012" t="s">
        <v>135</v>
      </c>
      <c r="B125" s="964" t="s">
        <v>117</v>
      </c>
      <c r="C125" s="1013">
        <v>1</v>
      </c>
      <c r="D125" s="1014">
        <f t="shared" si="69"/>
        <v>1</v>
      </c>
      <c r="E125" s="964" t="s">
        <v>117</v>
      </c>
      <c r="F125" s="1013">
        <v>1</v>
      </c>
      <c r="G125" s="1014">
        <f t="shared" si="70"/>
        <v>1</v>
      </c>
      <c r="H125" s="986" t="s">
        <v>117</v>
      </c>
      <c r="I125" s="1013" t="s">
        <v>117</v>
      </c>
      <c r="J125" s="1014">
        <f t="shared" si="71"/>
        <v>0</v>
      </c>
      <c r="K125" s="964" t="s">
        <v>117</v>
      </c>
      <c r="L125" s="1013">
        <v>4</v>
      </c>
      <c r="M125" s="1014">
        <f t="shared" si="72"/>
        <v>4</v>
      </c>
      <c r="N125" s="964" t="s">
        <v>117</v>
      </c>
      <c r="O125" s="1013" t="s">
        <v>117</v>
      </c>
      <c r="P125" s="1014">
        <f t="shared" si="73"/>
        <v>0</v>
      </c>
      <c r="Q125" s="986" t="s">
        <v>117</v>
      </c>
      <c r="R125" s="1013" t="s">
        <v>117</v>
      </c>
      <c r="S125" s="1014">
        <f t="shared" si="74"/>
        <v>0</v>
      </c>
      <c r="T125" s="964" t="s">
        <v>117</v>
      </c>
      <c r="U125" s="1013">
        <v>5</v>
      </c>
      <c r="V125" s="1014">
        <f t="shared" si="75"/>
        <v>5</v>
      </c>
      <c r="W125" s="964" t="s">
        <v>117</v>
      </c>
      <c r="X125" s="1013">
        <v>1</v>
      </c>
      <c r="Y125" s="1014">
        <f t="shared" si="76"/>
        <v>1</v>
      </c>
      <c r="Z125" s="986" t="s">
        <v>117</v>
      </c>
      <c r="AA125" s="1013" t="s">
        <v>117</v>
      </c>
      <c r="AB125" s="1014">
        <f t="shared" si="77"/>
        <v>0</v>
      </c>
      <c r="AC125" s="1015">
        <v>4</v>
      </c>
      <c r="AD125" s="1016">
        <v>6</v>
      </c>
      <c r="AE125" s="1017">
        <f t="shared" si="78"/>
        <v>10</v>
      </c>
      <c r="AF125" s="1015" t="s">
        <v>117</v>
      </c>
      <c r="AG125" s="1016" t="s">
        <v>117</v>
      </c>
      <c r="AH125" s="1017">
        <f t="shared" si="79"/>
        <v>0</v>
      </c>
      <c r="AI125" s="1018">
        <v>1</v>
      </c>
      <c r="AJ125" s="1016" t="s">
        <v>117</v>
      </c>
      <c r="AK125" s="1017">
        <f t="shared" si="80"/>
        <v>1</v>
      </c>
      <c r="AL125" s="1015">
        <v>1</v>
      </c>
      <c r="AM125" s="1016">
        <v>3</v>
      </c>
      <c r="AN125" s="1017">
        <f t="shared" si="81"/>
        <v>4</v>
      </c>
      <c r="AO125" s="1015">
        <v>1</v>
      </c>
      <c r="AP125" s="1016">
        <v>1</v>
      </c>
      <c r="AQ125" s="1017">
        <f t="shared" si="82"/>
        <v>2</v>
      </c>
      <c r="AR125" s="1018" t="s">
        <v>117</v>
      </c>
      <c r="AS125" s="1016" t="s">
        <v>117</v>
      </c>
      <c r="AT125" s="1017">
        <f t="shared" si="83"/>
        <v>0</v>
      </c>
      <c r="AU125" s="1019">
        <f t="shared" si="84"/>
        <v>5</v>
      </c>
      <c r="AV125" s="1019">
        <f t="shared" si="85"/>
        <v>14</v>
      </c>
      <c r="AW125" s="1020">
        <f t="shared" si="86"/>
        <v>19</v>
      </c>
      <c r="AX125" s="1019">
        <f t="shared" si="87"/>
        <v>1</v>
      </c>
      <c r="AY125" s="1019">
        <f t="shared" si="88"/>
        <v>2</v>
      </c>
      <c r="AZ125" s="1020">
        <f t="shared" si="89"/>
        <v>3</v>
      </c>
      <c r="BA125" s="1019">
        <f t="shared" si="66"/>
        <v>1</v>
      </c>
      <c r="BB125" s="1019">
        <f t="shared" si="67"/>
        <v>0</v>
      </c>
      <c r="BC125" s="1019">
        <f t="shared" si="68"/>
        <v>1</v>
      </c>
    </row>
    <row r="126" spans="1:55" ht="12.95" customHeight="1" x14ac:dyDescent="0.2">
      <c r="A126" s="1012" t="s">
        <v>336</v>
      </c>
      <c r="B126" s="964" t="s">
        <v>117</v>
      </c>
      <c r="C126" s="1013" t="s">
        <v>117</v>
      </c>
      <c r="D126" s="1014">
        <f t="shared" si="69"/>
        <v>0</v>
      </c>
      <c r="E126" s="964" t="s">
        <v>117</v>
      </c>
      <c r="F126" s="1013" t="s">
        <v>117</v>
      </c>
      <c r="G126" s="1014">
        <f t="shared" si="70"/>
        <v>0</v>
      </c>
      <c r="H126" s="986" t="s">
        <v>117</v>
      </c>
      <c r="I126" s="1013" t="s">
        <v>117</v>
      </c>
      <c r="J126" s="1014">
        <f t="shared" si="71"/>
        <v>0</v>
      </c>
      <c r="K126" s="964" t="s">
        <v>117</v>
      </c>
      <c r="L126" s="1013" t="s">
        <v>117</v>
      </c>
      <c r="M126" s="1014">
        <f t="shared" si="72"/>
        <v>0</v>
      </c>
      <c r="N126" s="964" t="s">
        <v>117</v>
      </c>
      <c r="O126" s="1013" t="s">
        <v>117</v>
      </c>
      <c r="P126" s="1014">
        <f t="shared" si="73"/>
        <v>0</v>
      </c>
      <c r="Q126" s="986" t="s">
        <v>117</v>
      </c>
      <c r="R126" s="1013" t="s">
        <v>117</v>
      </c>
      <c r="S126" s="1014">
        <f t="shared" si="74"/>
        <v>0</v>
      </c>
      <c r="T126" s="964" t="s">
        <v>117</v>
      </c>
      <c r="U126" s="1013" t="s">
        <v>117</v>
      </c>
      <c r="V126" s="1014">
        <f t="shared" si="75"/>
        <v>0</v>
      </c>
      <c r="W126" s="964" t="s">
        <v>117</v>
      </c>
      <c r="X126" s="1013" t="s">
        <v>117</v>
      </c>
      <c r="Y126" s="1014">
        <f t="shared" si="76"/>
        <v>0</v>
      </c>
      <c r="Z126" s="986" t="s">
        <v>117</v>
      </c>
      <c r="AA126" s="1013" t="s">
        <v>117</v>
      </c>
      <c r="AB126" s="1014">
        <f t="shared" si="77"/>
        <v>0</v>
      </c>
      <c r="AC126" s="1015" t="s">
        <v>117</v>
      </c>
      <c r="AD126" s="1016">
        <v>1</v>
      </c>
      <c r="AE126" s="1017">
        <f t="shared" si="78"/>
        <v>1</v>
      </c>
      <c r="AF126" s="1015" t="s">
        <v>117</v>
      </c>
      <c r="AG126" s="1016" t="s">
        <v>117</v>
      </c>
      <c r="AH126" s="1017">
        <f t="shared" si="79"/>
        <v>0</v>
      </c>
      <c r="AI126" s="1018" t="s">
        <v>117</v>
      </c>
      <c r="AJ126" s="1016" t="s">
        <v>117</v>
      </c>
      <c r="AK126" s="1017">
        <f t="shared" si="80"/>
        <v>0</v>
      </c>
      <c r="AL126" s="1015" t="s">
        <v>117</v>
      </c>
      <c r="AM126" s="1016" t="s">
        <v>117</v>
      </c>
      <c r="AN126" s="1017">
        <f t="shared" si="81"/>
        <v>0</v>
      </c>
      <c r="AO126" s="1015" t="s">
        <v>117</v>
      </c>
      <c r="AP126" s="1016" t="s">
        <v>117</v>
      </c>
      <c r="AQ126" s="1017">
        <f t="shared" si="82"/>
        <v>0</v>
      </c>
      <c r="AR126" s="1018" t="s">
        <v>117</v>
      </c>
      <c r="AS126" s="1016" t="s">
        <v>117</v>
      </c>
      <c r="AT126" s="1017">
        <f t="shared" si="83"/>
        <v>0</v>
      </c>
      <c r="AU126" s="1019">
        <f t="shared" si="84"/>
        <v>0</v>
      </c>
      <c r="AV126" s="1019">
        <f t="shared" si="85"/>
        <v>1</v>
      </c>
      <c r="AW126" s="1020">
        <f t="shared" si="86"/>
        <v>1</v>
      </c>
      <c r="AX126" s="1019">
        <f t="shared" si="87"/>
        <v>0</v>
      </c>
      <c r="AY126" s="1019">
        <f t="shared" si="88"/>
        <v>0</v>
      </c>
      <c r="AZ126" s="1020">
        <f t="shared" si="89"/>
        <v>0</v>
      </c>
      <c r="BA126" s="1019">
        <f t="shared" si="66"/>
        <v>0</v>
      </c>
      <c r="BB126" s="1019">
        <f t="shared" si="67"/>
        <v>0</v>
      </c>
      <c r="BC126" s="1019">
        <f t="shared" si="68"/>
        <v>0</v>
      </c>
    </row>
    <row r="127" spans="1:55" ht="12.95" customHeight="1" x14ac:dyDescent="0.2">
      <c r="A127" s="1012" t="s">
        <v>82</v>
      </c>
      <c r="B127" s="964">
        <v>2</v>
      </c>
      <c r="C127" s="1013">
        <v>11</v>
      </c>
      <c r="D127" s="1014">
        <f t="shared" si="69"/>
        <v>13</v>
      </c>
      <c r="E127" s="964" t="s">
        <v>117</v>
      </c>
      <c r="F127" s="1013">
        <v>1</v>
      </c>
      <c r="G127" s="1014">
        <f t="shared" si="70"/>
        <v>1</v>
      </c>
      <c r="H127" s="986" t="s">
        <v>117</v>
      </c>
      <c r="I127" s="1013">
        <v>3</v>
      </c>
      <c r="J127" s="1014">
        <f t="shared" si="71"/>
        <v>3</v>
      </c>
      <c r="K127" s="964">
        <v>1</v>
      </c>
      <c r="L127" s="1013">
        <v>13</v>
      </c>
      <c r="M127" s="1014">
        <f t="shared" si="72"/>
        <v>14</v>
      </c>
      <c r="N127" s="964" t="s">
        <v>117</v>
      </c>
      <c r="O127" s="1013" t="s">
        <v>117</v>
      </c>
      <c r="P127" s="1014">
        <f t="shared" si="73"/>
        <v>0</v>
      </c>
      <c r="Q127" s="986" t="s">
        <v>117</v>
      </c>
      <c r="R127" s="1013">
        <v>2</v>
      </c>
      <c r="S127" s="1014">
        <f t="shared" si="74"/>
        <v>2</v>
      </c>
      <c r="T127" s="964">
        <v>3</v>
      </c>
      <c r="U127" s="1013">
        <v>24</v>
      </c>
      <c r="V127" s="1014">
        <f t="shared" si="75"/>
        <v>27</v>
      </c>
      <c r="W127" s="964" t="s">
        <v>117</v>
      </c>
      <c r="X127" s="1013">
        <v>1</v>
      </c>
      <c r="Y127" s="1014">
        <f t="shared" si="76"/>
        <v>1</v>
      </c>
      <c r="Z127" s="986" t="s">
        <v>117</v>
      </c>
      <c r="AA127" s="1013">
        <v>5</v>
      </c>
      <c r="AB127" s="1014">
        <f t="shared" si="77"/>
        <v>5</v>
      </c>
      <c r="AC127" s="1015">
        <v>4</v>
      </c>
      <c r="AD127" s="1016">
        <v>15</v>
      </c>
      <c r="AE127" s="1017">
        <f t="shared" si="78"/>
        <v>19</v>
      </c>
      <c r="AF127" s="1015" t="s">
        <v>117</v>
      </c>
      <c r="AG127" s="1016" t="s">
        <v>117</v>
      </c>
      <c r="AH127" s="1017">
        <f t="shared" si="79"/>
        <v>0</v>
      </c>
      <c r="AI127" s="1018" t="s">
        <v>117</v>
      </c>
      <c r="AJ127" s="1016" t="s">
        <v>117</v>
      </c>
      <c r="AK127" s="1017">
        <f t="shared" si="80"/>
        <v>0</v>
      </c>
      <c r="AL127" s="1015">
        <v>6</v>
      </c>
      <c r="AM127" s="1016">
        <v>12</v>
      </c>
      <c r="AN127" s="1017">
        <f t="shared" si="81"/>
        <v>18</v>
      </c>
      <c r="AO127" s="1015" t="s">
        <v>117</v>
      </c>
      <c r="AP127" s="1016">
        <v>1</v>
      </c>
      <c r="AQ127" s="1017">
        <f t="shared" si="82"/>
        <v>1</v>
      </c>
      <c r="AR127" s="1018" t="s">
        <v>117</v>
      </c>
      <c r="AS127" s="1016" t="s">
        <v>117</v>
      </c>
      <c r="AT127" s="1017">
        <f t="shared" si="83"/>
        <v>0</v>
      </c>
      <c r="AU127" s="1019">
        <f t="shared" si="84"/>
        <v>13</v>
      </c>
      <c r="AV127" s="1019">
        <f t="shared" si="85"/>
        <v>51</v>
      </c>
      <c r="AW127" s="1020">
        <f t="shared" si="86"/>
        <v>64</v>
      </c>
      <c r="AX127" s="1019">
        <f t="shared" si="87"/>
        <v>0</v>
      </c>
      <c r="AY127" s="1019">
        <f t="shared" si="88"/>
        <v>2</v>
      </c>
      <c r="AZ127" s="1020">
        <f t="shared" si="89"/>
        <v>2</v>
      </c>
      <c r="BA127" s="1019">
        <f t="shared" si="66"/>
        <v>0</v>
      </c>
      <c r="BB127" s="1019">
        <f t="shared" si="67"/>
        <v>5</v>
      </c>
      <c r="BC127" s="1019">
        <f t="shared" si="68"/>
        <v>5</v>
      </c>
    </row>
    <row r="128" spans="1:55" ht="12.95" customHeight="1" x14ac:dyDescent="0.2">
      <c r="A128" s="1012" t="s">
        <v>83</v>
      </c>
      <c r="B128" s="964">
        <v>11</v>
      </c>
      <c r="C128" s="1013">
        <v>42</v>
      </c>
      <c r="D128" s="1014">
        <f t="shared" si="69"/>
        <v>53</v>
      </c>
      <c r="E128" s="964">
        <v>1</v>
      </c>
      <c r="F128" s="1013">
        <v>5</v>
      </c>
      <c r="G128" s="1014">
        <f t="shared" si="70"/>
        <v>6</v>
      </c>
      <c r="H128" s="986">
        <v>3</v>
      </c>
      <c r="I128" s="1013">
        <v>5</v>
      </c>
      <c r="J128" s="1014">
        <f t="shared" si="71"/>
        <v>8</v>
      </c>
      <c r="K128" s="964">
        <v>43</v>
      </c>
      <c r="L128" s="1013">
        <v>83</v>
      </c>
      <c r="M128" s="1014">
        <f t="shared" si="72"/>
        <v>126</v>
      </c>
      <c r="N128" s="964" t="s">
        <v>117</v>
      </c>
      <c r="O128" s="1013">
        <v>4</v>
      </c>
      <c r="P128" s="1014">
        <f t="shared" si="73"/>
        <v>4</v>
      </c>
      <c r="Q128" s="986">
        <v>2</v>
      </c>
      <c r="R128" s="1013">
        <v>4</v>
      </c>
      <c r="S128" s="1014">
        <f t="shared" si="74"/>
        <v>6</v>
      </c>
      <c r="T128" s="964">
        <v>54</v>
      </c>
      <c r="U128" s="1013">
        <v>125</v>
      </c>
      <c r="V128" s="1014">
        <f t="shared" si="75"/>
        <v>179</v>
      </c>
      <c r="W128" s="964">
        <v>1</v>
      </c>
      <c r="X128" s="1013">
        <v>9</v>
      </c>
      <c r="Y128" s="1014">
        <f t="shared" si="76"/>
        <v>10</v>
      </c>
      <c r="Z128" s="986">
        <v>5</v>
      </c>
      <c r="AA128" s="1013">
        <v>9</v>
      </c>
      <c r="AB128" s="1014">
        <f t="shared" si="77"/>
        <v>14</v>
      </c>
      <c r="AC128" s="1015">
        <v>52</v>
      </c>
      <c r="AD128" s="1016">
        <v>197</v>
      </c>
      <c r="AE128" s="1017">
        <f t="shared" si="78"/>
        <v>249</v>
      </c>
      <c r="AF128" s="1015">
        <v>4</v>
      </c>
      <c r="AG128" s="1016">
        <v>19</v>
      </c>
      <c r="AH128" s="1017">
        <f t="shared" si="79"/>
        <v>23</v>
      </c>
      <c r="AI128" s="1018">
        <v>1</v>
      </c>
      <c r="AJ128" s="1016">
        <v>5</v>
      </c>
      <c r="AK128" s="1017">
        <f t="shared" si="80"/>
        <v>6</v>
      </c>
      <c r="AL128" s="1015">
        <v>63</v>
      </c>
      <c r="AM128" s="1016">
        <v>256</v>
      </c>
      <c r="AN128" s="1017">
        <f t="shared" si="81"/>
        <v>319</v>
      </c>
      <c r="AO128" s="1015">
        <v>5</v>
      </c>
      <c r="AP128" s="1016">
        <v>41</v>
      </c>
      <c r="AQ128" s="1017">
        <f t="shared" si="82"/>
        <v>46</v>
      </c>
      <c r="AR128" s="1018">
        <v>2</v>
      </c>
      <c r="AS128" s="1016">
        <v>8</v>
      </c>
      <c r="AT128" s="1017">
        <f t="shared" si="83"/>
        <v>10</v>
      </c>
      <c r="AU128" s="1019">
        <f t="shared" si="84"/>
        <v>169</v>
      </c>
      <c r="AV128" s="1019">
        <f t="shared" si="85"/>
        <v>578</v>
      </c>
      <c r="AW128" s="1020">
        <f t="shared" si="86"/>
        <v>747</v>
      </c>
      <c r="AX128" s="1019">
        <f t="shared" si="87"/>
        <v>10</v>
      </c>
      <c r="AY128" s="1019">
        <f t="shared" si="88"/>
        <v>69</v>
      </c>
      <c r="AZ128" s="1020">
        <f t="shared" si="89"/>
        <v>79</v>
      </c>
      <c r="BA128" s="1019">
        <f t="shared" si="66"/>
        <v>8</v>
      </c>
      <c r="BB128" s="1019">
        <f t="shared" si="67"/>
        <v>22</v>
      </c>
      <c r="BC128" s="1019">
        <f t="shared" si="68"/>
        <v>30</v>
      </c>
    </row>
    <row r="129" spans="1:55" ht="12.95" customHeight="1" x14ac:dyDescent="0.2">
      <c r="A129" s="1012" t="s">
        <v>213</v>
      </c>
      <c r="B129" s="964" t="s">
        <v>117</v>
      </c>
      <c r="C129" s="1013" t="s">
        <v>117</v>
      </c>
      <c r="D129" s="1014">
        <f t="shared" si="69"/>
        <v>0</v>
      </c>
      <c r="E129" s="964" t="s">
        <v>117</v>
      </c>
      <c r="F129" s="1013" t="s">
        <v>117</v>
      </c>
      <c r="G129" s="1014">
        <f t="shared" si="70"/>
        <v>0</v>
      </c>
      <c r="H129" s="986" t="s">
        <v>117</v>
      </c>
      <c r="I129" s="1013" t="s">
        <v>117</v>
      </c>
      <c r="J129" s="1014">
        <f t="shared" si="71"/>
        <v>0</v>
      </c>
      <c r="K129" s="964" t="s">
        <v>117</v>
      </c>
      <c r="L129" s="1013" t="s">
        <v>117</v>
      </c>
      <c r="M129" s="1014">
        <f t="shared" si="72"/>
        <v>0</v>
      </c>
      <c r="N129" s="964" t="s">
        <v>117</v>
      </c>
      <c r="O129" s="1013" t="s">
        <v>117</v>
      </c>
      <c r="P129" s="1014">
        <f t="shared" si="73"/>
        <v>0</v>
      </c>
      <c r="Q129" s="986" t="s">
        <v>117</v>
      </c>
      <c r="R129" s="1013" t="s">
        <v>117</v>
      </c>
      <c r="S129" s="1014">
        <f t="shared" si="74"/>
        <v>0</v>
      </c>
      <c r="T129" s="964" t="s">
        <v>117</v>
      </c>
      <c r="U129" s="1013" t="s">
        <v>117</v>
      </c>
      <c r="V129" s="1014">
        <f t="shared" si="75"/>
        <v>0</v>
      </c>
      <c r="W129" s="964" t="s">
        <v>117</v>
      </c>
      <c r="X129" s="1013" t="s">
        <v>117</v>
      </c>
      <c r="Y129" s="1014">
        <f t="shared" si="76"/>
        <v>0</v>
      </c>
      <c r="Z129" s="986" t="s">
        <v>117</v>
      </c>
      <c r="AA129" s="1013" t="s">
        <v>117</v>
      </c>
      <c r="AB129" s="1014">
        <f t="shared" si="77"/>
        <v>0</v>
      </c>
      <c r="AC129" s="1015">
        <v>1</v>
      </c>
      <c r="AD129" s="1016" t="s">
        <v>117</v>
      </c>
      <c r="AE129" s="1017">
        <f t="shared" si="78"/>
        <v>1</v>
      </c>
      <c r="AF129" s="1015" t="s">
        <v>117</v>
      </c>
      <c r="AG129" s="1016">
        <v>1</v>
      </c>
      <c r="AH129" s="1017">
        <f t="shared" si="79"/>
        <v>1</v>
      </c>
      <c r="AI129" s="1018">
        <v>1</v>
      </c>
      <c r="AJ129" s="1016">
        <v>1</v>
      </c>
      <c r="AK129" s="1017">
        <f t="shared" si="80"/>
        <v>2</v>
      </c>
      <c r="AL129" s="1015">
        <v>1</v>
      </c>
      <c r="AM129" s="1016" t="s">
        <v>117</v>
      </c>
      <c r="AN129" s="1017">
        <f t="shared" si="81"/>
        <v>1</v>
      </c>
      <c r="AO129" s="1015" t="s">
        <v>117</v>
      </c>
      <c r="AP129" s="1016" t="s">
        <v>117</v>
      </c>
      <c r="AQ129" s="1017">
        <f t="shared" si="82"/>
        <v>0</v>
      </c>
      <c r="AR129" s="1018" t="s">
        <v>117</v>
      </c>
      <c r="AS129" s="1016" t="s">
        <v>117</v>
      </c>
      <c r="AT129" s="1017">
        <f t="shared" si="83"/>
        <v>0</v>
      </c>
      <c r="AU129" s="1019">
        <f t="shared" si="84"/>
        <v>2</v>
      </c>
      <c r="AV129" s="1019">
        <f t="shared" si="85"/>
        <v>0</v>
      </c>
      <c r="AW129" s="1020">
        <f t="shared" si="86"/>
        <v>2</v>
      </c>
      <c r="AX129" s="1019">
        <f t="shared" si="87"/>
        <v>0</v>
      </c>
      <c r="AY129" s="1019">
        <f t="shared" si="88"/>
        <v>1</v>
      </c>
      <c r="AZ129" s="1020">
        <f t="shared" si="89"/>
        <v>1</v>
      </c>
      <c r="BA129" s="1019">
        <f t="shared" si="66"/>
        <v>1</v>
      </c>
      <c r="BB129" s="1019">
        <f t="shared" si="67"/>
        <v>1</v>
      </c>
      <c r="BC129" s="1019">
        <f t="shared" si="68"/>
        <v>2</v>
      </c>
    </row>
    <row r="130" spans="1:55" ht="12.95" customHeight="1" x14ac:dyDescent="0.2">
      <c r="A130" s="1012" t="s">
        <v>84</v>
      </c>
      <c r="B130" s="964">
        <v>1</v>
      </c>
      <c r="C130" s="1013">
        <v>2</v>
      </c>
      <c r="D130" s="1014">
        <f t="shared" si="69"/>
        <v>3</v>
      </c>
      <c r="E130" s="964" t="s">
        <v>117</v>
      </c>
      <c r="F130" s="1013">
        <v>1</v>
      </c>
      <c r="G130" s="1014">
        <f t="shared" si="70"/>
        <v>1</v>
      </c>
      <c r="H130" s="986" t="s">
        <v>117</v>
      </c>
      <c r="I130" s="1013" t="s">
        <v>117</v>
      </c>
      <c r="J130" s="1014">
        <f t="shared" si="71"/>
        <v>0</v>
      </c>
      <c r="K130" s="964">
        <v>1</v>
      </c>
      <c r="L130" s="1013">
        <v>1</v>
      </c>
      <c r="M130" s="1014">
        <f t="shared" si="72"/>
        <v>2</v>
      </c>
      <c r="N130" s="964" t="s">
        <v>117</v>
      </c>
      <c r="O130" s="1013" t="s">
        <v>117</v>
      </c>
      <c r="P130" s="1014">
        <f t="shared" si="73"/>
        <v>0</v>
      </c>
      <c r="Q130" s="986" t="s">
        <v>117</v>
      </c>
      <c r="R130" s="1013" t="s">
        <v>117</v>
      </c>
      <c r="S130" s="1014">
        <f t="shared" si="74"/>
        <v>0</v>
      </c>
      <c r="T130" s="964">
        <v>2</v>
      </c>
      <c r="U130" s="1013">
        <v>3</v>
      </c>
      <c r="V130" s="1014">
        <f t="shared" si="75"/>
        <v>5</v>
      </c>
      <c r="W130" s="964" t="s">
        <v>117</v>
      </c>
      <c r="X130" s="1013">
        <v>1</v>
      </c>
      <c r="Y130" s="1014">
        <f t="shared" si="76"/>
        <v>1</v>
      </c>
      <c r="Z130" s="986" t="s">
        <v>117</v>
      </c>
      <c r="AA130" s="1013" t="s">
        <v>117</v>
      </c>
      <c r="AB130" s="1014">
        <f t="shared" si="77"/>
        <v>0</v>
      </c>
      <c r="AC130" s="1015" t="s">
        <v>117</v>
      </c>
      <c r="AD130" s="1016">
        <v>3</v>
      </c>
      <c r="AE130" s="1017">
        <f t="shared" si="78"/>
        <v>3</v>
      </c>
      <c r="AF130" s="1015" t="s">
        <v>117</v>
      </c>
      <c r="AG130" s="1016" t="s">
        <v>117</v>
      </c>
      <c r="AH130" s="1017">
        <f t="shared" si="79"/>
        <v>0</v>
      </c>
      <c r="AI130" s="1018" t="s">
        <v>117</v>
      </c>
      <c r="AJ130" s="1016" t="s">
        <v>117</v>
      </c>
      <c r="AK130" s="1017">
        <f t="shared" si="80"/>
        <v>0</v>
      </c>
      <c r="AL130" s="1015" t="s">
        <v>117</v>
      </c>
      <c r="AM130" s="1016">
        <v>1</v>
      </c>
      <c r="AN130" s="1017">
        <f t="shared" si="81"/>
        <v>1</v>
      </c>
      <c r="AO130" s="1015" t="s">
        <v>117</v>
      </c>
      <c r="AP130" s="1016" t="s">
        <v>117</v>
      </c>
      <c r="AQ130" s="1017">
        <f t="shared" si="82"/>
        <v>0</v>
      </c>
      <c r="AR130" s="1018" t="s">
        <v>117</v>
      </c>
      <c r="AS130" s="1016" t="s">
        <v>117</v>
      </c>
      <c r="AT130" s="1017">
        <f t="shared" si="83"/>
        <v>0</v>
      </c>
      <c r="AU130" s="1019">
        <f t="shared" si="84"/>
        <v>2</v>
      </c>
      <c r="AV130" s="1019">
        <f t="shared" si="85"/>
        <v>7</v>
      </c>
      <c r="AW130" s="1020">
        <f t="shared" si="86"/>
        <v>9</v>
      </c>
      <c r="AX130" s="1019">
        <f t="shared" si="87"/>
        <v>0</v>
      </c>
      <c r="AY130" s="1019">
        <f t="shared" si="88"/>
        <v>1</v>
      </c>
      <c r="AZ130" s="1020">
        <f t="shared" si="89"/>
        <v>1</v>
      </c>
      <c r="BA130" s="1019">
        <f t="shared" si="66"/>
        <v>0</v>
      </c>
      <c r="BB130" s="1019">
        <f t="shared" si="67"/>
        <v>0</v>
      </c>
      <c r="BC130" s="1019">
        <f t="shared" si="68"/>
        <v>0</v>
      </c>
    </row>
    <row r="131" spans="1:55" ht="12.95" customHeight="1" x14ac:dyDescent="0.2">
      <c r="A131" s="1012" t="s">
        <v>85</v>
      </c>
      <c r="B131" s="964">
        <v>9</v>
      </c>
      <c r="C131" s="1013">
        <v>4</v>
      </c>
      <c r="D131" s="1014">
        <f t="shared" si="69"/>
        <v>13</v>
      </c>
      <c r="E131" s="964" t="s">
        <v>117</v>
      </c>
      <c r="F131" s="1013" t="s">
        <v>117</v>
      </c>
      <c r="G131" s="1014">
        <f t="shared" si="70"/>
        <v>0</v>
      </c>
      <c r="H131" s="986" t="s">
        <v>117</v>
      </c>
      <c r="I131" s="1013">
        <v>1</v>
      </c>
      <c r="J131" s="1014">
        <f t="shared" si="71"/>
        <v>1</v>
      </c>
      <c r="K131" s="964">
        <v>8</v>
      </c>
      <c r="L131" s="1013">
        <v>11</v>
      </c>
      <c r="M131" s="1014">
        <f t="shared" si="72"/>
        <v>19</v>
      </c>
      <c r="N131" s="964" t="s">
        <v>117</v>
      </c>
      <c r="O131" s="1013" t="s">
        <v>117</v>
      </c>
      <c r="P131" s="1014">
        <f t="shared" si="73"/>
        <v>0</v>
      </c>
      <c r="Q131" s="986" t="s">
        <v>117</v>
      </c>
      <c r="R131" s="1013">
        <v>1</v>
      </c>
      <c r="S131" s="1014">
        <f t="shared" si="74"/>
        <v>1</v>
      </c>
      <c r="T131" s="964">
        <v>17</v>
      </c>
      <c r="U131" s="1013">
        <v>15</v>
      </c>
      <c r="V131" s="1014">
        <f t="shared" si="75"/>
        <v>32</v>
      </c>
      <c r="W131" s="964" t="s">
        <v>117</v>
      </c>
      <c r="X131" s="1013" t="s">
        <v>117</v>
      </c>
      <c r="Y131" s="1014">
        <f t="shared" si="76"/>
        <v>0</v>
      </c>
      <c r="Z131" s="986" t="s">
        <v>117</v>
      </c>
      <c r="AA131" s="1013">
        <v>2</v>
      </c>
      <c r="AB131" s="1014">
        <f t="shared" si="77"/>
        <v>2</v>
      </c>
      <c r="AC131" s="1015">
        <v>6</v>
      </c>
      <c r="AD131" s="1016">
        <v>8</v>
      </c>
      <c r="AE131" s="1017">
        <f t="shared" si="78"/>
        <v>14</v>
      </c>
      <c r="AF131" s="1015" t="s">
        <v>117</v>
      </c>
      <c r="AG131" s="1016" t="s">
        <v>117</v>
      </c>
      <c r="AH131" s="1017">
        <f t="shared" si="79"/>
        <v>0</v>
      </c>
      <c r="AI131" s="1018">
        <v>1</v>
      </c>
      <c r="AJ131" s="1016" t="s">
        <v>117</v>
      </c>
      <c r="AK131" s="1017">
        <f t="shared" si="80"/>
        <v>1</v>
      </c>
      <c r="AL131" s="1015">
        <v>3</v>
      </c>
      <c r="AM131" s="1016">
        <v>1</v>
      </c>
      <c r="AN131" s="1017">
        <f t="shared" si="81"/>
        <v>4</v>
      </c>
      <c r="AO131" s="1015" t="s">
        <v>117</v>
      </c>
      <c r="AP131" s="1016">
        <v>1</v>
      </c>
      <c r="AQ131" s="1017">
        <f t="shared" si="82"/>
        <v>1</v>
      </c>
      <c r="AR131" s="1018">
        <v>1</v>
      </c>
      <c r="AS131" s="1016">
        <v>2</v>
      </c>
      <c r="AT131" s="1017">
        <f t="shared" si="83"/>
        <v>3</v>
      </c>
      <c r="AU131" s="1019">
        <f t="shared" si="84"/>
        <v>26</v>
      </c>
      <c r="AV131" s="1019">
        <f t="shared" si="85"/>
        <v>24</v>
      </c>
      <c r="AW131" s="1020">
        <f t="shared" si="86"/>
        <v>50</v>
      </c>
      <c r="AX131" s="1019">
        <f t="shared" si="87"/>
        <v>0</v>
      </c>
      <c r="AY131" s="1019">
        <f t="shared" si="88"/>
        <v>1</v>
      </c>
      <c r="AZ131" s="1020">
        <f t="shared" si="89"/>
        <v>1</v>
      </c>
      <c r="BA131" s="1019">
        <f t="shared" si="66"/>
        <v>2</v>
      </c>
      <c r="BB131" s="1019">
        <f t="shared" si="67"/>
        <v>4</v>
      </c>
      <c r="BC131" s="1019">
        <f t="shared" si="68"/>
        <v>6</v>
      </c>
    </row>
    <row r="132" spans="1:55" ht="12.95" customHeight="1" x14ac:dyDescent="0.2">
      <c r="A132" s="1012" t="s">
        <v>136</v>
      </c>
      <c r="B132" s="964">
        <v>2</v>
      </c>
      <c r="C132" s="1013" t="s">
        <v>117</v>
      </c>
      <c r="D132" s="1014">
        <f t="shared" si="69"/>
        <v>2</v>
      </c>
      <c r="E132" s="964" t="s">
        <v>117</v>
      </c>
      <c r="F132" s="1013" t="s">
        <v>117</v>
      </c>
      <c r="G132" s="1014">
        <f t="shared" si="70"/>
        <v>0</v>
      </c>
      <c r="H132" s="986" t="s">
        <v>117</v>
      </c>
      <c r="I132" s="1013" t="s">
        <v>117</v>
      </c>
      <c r="J132" s="1014">
        <f t="shared" si="71"/>
        <v>0</v>
      </c>
      <c r="K132" s="964">
        <v>1</v>
      </c>
      <c r="L132" s="1013" t="s">
        <v>117</v>
      </c>
      <c r="M132" s="1014">
        <f t="shared" si="72"/>
        <v>1</v>
      </c>
      <c r="N132" s="964" t="s">
        <v>117</v>
      </c>
      <c r="O132" s="1013" t="s">
        <v>117</v>
      </c>
      <c r="P132" s="1014">
        <f t="shared" si="73"/>
        <v>0</v>
      </c>
      <c r="Q132" s="986">
        <v>1</v>
      </c>
      <c r="R132" s="1013" t="s">
        <v>117</v>
      </c>
      <c r="S132" s="1014">
        <f t="shared" si="74"/>
        <v>1</v>
      </c>
      <c r="T132" s="964">
        <v>3</v>
      </c>
      <c r="U132" s="1013" t="s">
        <v>117</v>
      </c>
      <c r="V132" s="1014">
        <f t="shared" si="75"/>
        <v>3</v>
      </c>
      <c r="W132" s="964" t="s">
        <v>117</v>
      </c>
      <c r="X132" s="1013" t="s">
        <v>117</v>
      </c>
      <c r="Y132" s="1014">
        <f t="shared" si="76"/>
        <v>0</v>
      </c>
      <c r="Z132" s="986">
        <v>1</v>
      </c>
      <c r="AA132" s="1013" t="s">
        <v>117</v>
      </c>
      <c r="AB132" s="1014">
        <f t="shared" si="77"/>
        <v>1</v>
      </c>
      <c r="AC132" s="1015">
        <v>12</v>
      </c>
      <c r="AD132" s="1016">
        <v>5</v>
      </c>
      <c r="AE132" s="1017">
        <f t="shared" si="78"/>
        <v>17</v>
      </c>
      <c r="AF132" s="1015" t="s">
        <v>117</v>
      </c>
      <c r="AG132" s="1016">
        <v>1</v>
      </c>
      <c r="AH132" s="1017">
        <f t="shared" si="79"/>
        <v>1</v>
      </c>
      <c r="AI132" s="1018" t="s">
        <v>117</v>
      </c>
      <c r="AJ132" s="1016" t="s">
        <v>117</v>
      </c>
      <c r="AK132" s="1017">
        <f t="shared" si="80"/>
        <v>0</v>
      </c>
      <c r="AL132" s="1015">
        <v>5</v>
      </c>
      <c r="AM132" s="1016">
        <v>12</v>
      </c>
      <c r="AN132" s="1017">
        <f t="shared" si="81"/>
        <v>17</v>
      </c>
      <c r="AO132" s="1015" t="s">
        <v>117</v>
      </c>
      <c r="AP132" s="1016">
        <v>4</v>
      </c>
      <c r="AQ132" s="1017">
        <f t="shared" si="82"/>
        <v>4</v>
      </c>
      <c r="AR132" s="1018" t="s">
        <v>117</v>
      </c>
      <c r="AS132" s="1016" t="s">
        <v>117</v>
      </c>
      <c r="AT132" s="1017">
        <f t="shared" si="83"/>
        <v>0</v>
      </c>
      <c r="AU132" s="1019">
        <f t="shared" si="84"/>
        <v>20</v>
      </c>
      <c r="AV132" s="1019">
        <f t="shared" si="85"/>
        <v>17</v>
      </c>
      <c r="AW132" s="1020">
        <f t="shared" si="86"/>
        <v>37</v>
      </c>
      <c r="AX132" s="1019">
        <f t="shared" si="87"/>
        <v>0</v>
      </c>
      <c r="AY132" s="1019">
        <f t="shared" si="88"/>
        <v>5</v>
      </c>
      <c r="AZ132" s="1020">
        <f t="shared" si="89"/>
        <v>5</v>
      </c>
      <c r="BA132" s="1019">
        <f t="shared" si="66"/>
        <v>1</v>
      </c>
      <c r="BB132" s="1019">
        <f t="shared" si="67"/>
        <v>0</v>
      </c>
      <c r="BC132" s="1019">
        <f t="shared" si="68"/>
        <v>1</v>
      </c>
    </row>
    <row r="133" spans="1:55" ht="12.95" customHeight="1" x14ac:dyDescent="0.2">
      <c r="A133" s="1012" t="s">
        <v>86</v>
      </c>
      <c r="B133" s="964">
        <v>2</v>
      </c>
      <c r="C133" s="1013">
        <v>10</v>
      </c>
      <c r="D133" s="1014">
        <f t="shared" si="69"/>
        <v>12</v>
      </c>
      <c r="E133" s="964" t="s">
        <v>117</v>
      </c>
      <c r="F133" s="1013">
        <v>1</v>
      </c>
      <c r="G133" s="1014">
        <f t="shared" si="70"/>
        <v>1</v>
      </c>
      <c r="H133" s="986" t="s">
        <v>117</v>
      </c>
      <c r="I133" s="1013">
        <v>1</v>
      </c>
      <c r="J133" s="1014">
        <f t="shared" si="71"/>
        <v>1</v>
      </c>
      <c r="K133" s="964">
        <v>14</v>
      </c>
      <c r="L133" s="1013">
        <v>12</v>
      </c>
      <c r="M133" s="1014">
        <f t="shared" si="72"/>
        <v>26</v>
      </c>
      <c r="N133" s="964" t="s">
        <v>117</v>
      </c>
      <c r="O133" s="1013">
        <v>1</v>
      </c>
      <c r="P133" s="1014">
        <f t="shared" si="73"/>
        <v>1</v>
      </c>
      <c r="Q133" s="986" t="s">
        <v>117</v>
      </c>
      <c r="R133" s="1013">
        <v>1</v>
      </c>
      <c r="S133" s="1014">
        <f t="shared" si="74"/>
        <v>1</v>
      </c>
      <c r="T133" s="964">
        <v>16</v>
      </c>
      <c r="U133" s="1013">
        <v>22</v>
      </c>
      <c r="V133" s="1014">
        <f t="shared" si="75"/>
        <v>38</v>
      </c>
      <c r="W133" s="964" t="s">
        <v>117</v>
      </c>
      <c r="X133" s="1013">
        <v>2</v>
      </c>
      <c r="Y133" s="1014">
        <f t="shared" si="76"/>
        <v>2</v>
      </c>
      <c r="Z133" s="986" t="s">
        <v>117</v>
      </c>
      <c r="AA133" s="1013">
        <v>2</v>
      </c>
      <c r="AB133" s="1014">
        <f t="shared" si="77"/>
        <v>2</v>
      </c>
      <c r="AC133" s="1015">
        <v>18</v>
      </c>
      <c r="AD133" s="1016">
        <v>13</v>
      </c>
      <c r="AE133" s="1017">
        <f t="shared" si="78"/>
        <v>31</v>
      </c>
      <c r="AF133" s="1015">
        <v>1</v>
      </c>
      <c r="AG133" s="1016">
        <v>3</v>
      </c>
      <c r="AH133" s="1017">
        <f t="shared" si="79"/>
        <v>4</v>
      </c>
      <c r="AI133" s="1018" t="s">
        <v>117</v>
      </c>
      <c r="AJ133" s="1016">
        <v>2</v>
      </c>
      <c r="AK133" s="1017">
        <f t="shared" si="80"/>
        <v>2</v>
      </c>
      <c r="AL133" s="1015">
        <v>11</v>
      </c>
      <c r="AM133" s="1016">
        <v>17</v>
      </c>
      <c r="AN133" s="1017">
        <f t="shared" si="81"/>
        <v>28</v>
      </c>
      <c r="AO133" s="1015">
        <v>2</v>
      </c>
      <c r="AP133" s="1016">
        <v>5</v>
      </c>
      <c r="AQ133" s="1017">
        <f t="shared" si="82"/>
        <v>7</v>
      </c>
      <c r="AR133" s="1018" t="s">
        <v>117</v>
      </c>
      <c r="AS133" s="1016" t="s">
        <v>117</v>
      </c>
      <c r="AT133" s="1017">
        <f t="shared" si="83"/>
        <v>0</v>
      </c>
      <c r="AU133" s="1019">
        <f t="shared" si="84"/>
        <v>45</v>
      </c>
      <c r="AV133" s="1019">
        <f t="shared" si="85"/>
        <v>52</v>
      </c>
      <c r="AW133" s="1020">
        <f t="shared" si="86"/>
        <v>97</v>
      </c>
      <c r="AX133" s="1019">
        <f t="shared" si="87"/>
        <v>3</v>
      </c>
      <c r="AY133" s="1019">
        <f t="shared" si="88"/>
        <v>10</v>
      </c>
      <c r="AZ133" s="1020">
        <f t="shared" si="89"/>
        <v>13</v>
      </c>
      <c r="BA133" s="1019">
        <f t="shared" si="66"/>
        <v>0</v>
      </c>
      <c r="BB133" s="1019">
        <f t="shared" si="67"/>
        <v>4</v>
      </c>
      <c r="BC133" s="1019">
        <f t="shared" si="68"/>
        <v>4</v>
      </c>
    </row>
    <row r="134" spans="1:55" ht="12.95" customHeight="1" x14ac:dyDescent="0.2">
      <c r="A134" s="1012" t="s">
        <v>87</v>
      </c>
      <c r="B134" s="964">
        <v>177</v>
      </c>
      <c r="C134" s="1013">
        <v>310</v>
      </c>
      <c r="D134" s="1014">
        <f t="shared" si="69"/>
        <v>487</v>
      </c>
      <c r="E134" s="964">
        <v>6</v>
      </c>
      <c r="F134" s="1013">
        <v>21</v>
      </c>
      <c r="G134" s="1014">
        <f t="shared" si="70"/>
        <v>27</v>
      </c>
      <c r="H134" s="986">
        <v>7</v>
      </c>
      <c r="I134" s="1013">
        <v>17</v>
      </c>
      <c r="J134" s="1014">
        <f t="shared" si="71"/>
        <v>24</v>
      </c>
      <c r="K134" s="964">
        <v>163</v>
      </c>
      <c r="L134" s="1013">
        <v>308</v>
      </c>
      <c r="M134" s="1014">
        <f t="shared" si="72"/>
        <v>471</v>
      </c>
      <c r="N134" s="964">
        <v>3</v>
      </c>
      <c r="O134" s="1013">
        <v>7</v>
      </c>
      <c r="P134" s="1014">
        <f t="shared" si="73"/>
        <v>10</v>
      </c>
      <c r="Q134" s="986">
        <v>6</v>
      </c>
      <c r="R134" s="1013">
        <v>7</v>
      </c>
      <c r="S134" s="1014">
        <f t="shared" si="74"/>
        <v>13</v>
      </c>
      <c r="T134" s="964">
        <v>340</v>
      </c>
      <c r="U134" s="1013">
        <v>618</v>
      </c>
      <c r="V134" s="1014">
        <f t="shared" si="75"/>
        <v>958</v>
      </c>
      <c r="W134" s="964">
        <v>9</v>
      </c>
      <c r="X134" s="1013">
        <v>28</v>
      </c>
      <c r="Y134" s="1014">
        <f t="shared" si="76"/>
        <v>37</v>
      </c>
      <c r="Z134" s="986">
        <v>13</v>
      </c>
      <c r="AA134" s="1013">
        <v>24</v>
      </c>
      <c r="AB134" s="1014">
        <f t="shared" si="77"/>
        <v>37</v>
      </c>
      <c r="AC134" s="1015">
        <v>320</v>
      </c>
      <c r="AD134" s="1016">
        <v>584</v>
      </c>
      <c r="AE134" s="1017">
        <f t="shared" si="78"/>
        <v>904</v>
      </c>
      <c r="AF134" s="1015">
        <v>18</v>
      </c>
      <c r="AG134" s="1016">
        <v>29</v>
      </c>
      <c r="AH134" s="1017">
        <f t="shared" si="79"/>
        <v>47</v>
      </c>
      <c r="AI134" s="1018">
        <v>11</v>
      </c>
      <c r="AJ134" s="1016">
        <v>24</v>
      </c>
      <c r="AK134" s="1017">
        <f t="shared" si="80"/>
        <v>35</v>
      </c>
      <c r="AL134" s="1015">
        <v>309</v>
      </c>
      <c r="AM134" s="1016">
        <v>563</v>
      </c>
      <c r="AN134" s="1017">
        <f t="shared" si="81"/>
        <v>872</v>
      </c>
      <c r="AO134" s="1015">
        <v>25</v>
      </c>
      <c r="AP134" s="1016">
        <v>53</v>
      </c>
      <c r="AQ134" s="1017">
        <f t="shared" si="82"/>
        <v>78</v>
      </c>
      <c r="AR134" s="1018">
        <v>23</v>
      </c>
      <c r="AS134" s="1016">
        <v>28</v>
      </c>
      <c r="AT134" s="1017">
        <f t="shared" si="83"/>
        <v>51</v>
      </c>
      <c r="AU134" s="1019">
        <f t="shared" si="84"/>
        <v>969</v>
      </c>
      <c r="AV134" s="1019">
        <f t="shared" si="85"/>
        <v>1765</v>
      </c>
      <c r="AW134" s="1020">
        <f t="shared" si="86"/>
        <v>2734</v>
      </c>
      <c r="AX134" s="1019">
        <f t="shared" si="87"/>
        <v>52</v>
      </c>
      <c r="AY134" s="1019">
        <f t="shared" si="88"/>
        <v>110</v>
      </c>
      <c r="AZ134" s="1020">
        <f t="shared" si="89"/>
        <v>162</v>
      </c>
      <c r="BA134" s="1019">
        <f t="shared" si="66"/>
        <v>47</v>
      </c>
      <c r="BB134" s="1019">
        <f t="shared" si="67"/>
        <v>76</v>
      </c>
      <c r="BC134" s="1019">
        <f t="shared" si="68"/>
        <v>123</v>
      </c>
    </row>
    <row r="135" spans="1:55" ht="12.95" customHeight="1" x14ac:dyDescent="0.2">
      <c r="A135" s="1012" t="s">
        <v>335</v>
      </c>
      <c r="B135" s="964" t="s">
        <v>117</v>
      </c>
      <c r="C135" s="1013" t="s">
        <v>117</v>
      </c>
      <c r="D135" s="1014">
        <f t="shared" si="69"/>
        <v>0</v>
      </c>
      <c r="E135" s="964" t="s">
        <v>117</v>
      </c>
      <c r="F135" s="1013" t="s">
        <v>117</v>
      </c>
      <c r="G135" s="1014">
        <f t="shared" si="70"/>
        <v>0</v>
      </c>
      <c r="H135" s="986" t="s">
        <v>117</v>
      </c>
      <c r="I135" s="1013" t="s">
        <v>117</v>
      </c>
      <c r="J135" s="1014">
        <f t="shared" si="71"/>
        <v>0</v>
      </c>
      <c r="K135" s="964" t="s">
        <v>117</v>
      </c>
      <c r="L135" s="1013" t="s">
        <v>117</v>
      </c>
      <c r="M135" s="1014">
        <f t="shared" si="72"/>
        <v>0</v>
      </c>
      <c r="N135" s="964" t="s">
        <v>117</v>
      </c>
      <c r="O135" s="1013" t="s">
        <v>117</v>
      </c>
      <c r="P135" s="1014">
        <f t="shared" si="73"/>
        <v>0</v>
      </c>
      <c r="Q135" s="986" t="s">
        <v>117</v>
      </c>
      <c r="R135" s="1013" t="s">
        <v>117</v>
      </c>
      <c r="S135" s="1014">
        <f t="shared" si="74"/>
        <v>0</v>
      </c>
      <c r="T135" s="964" t="s">
        <v>117</v>
      </c>
      <c r="U135" s="1013" t="s">
        <v>117</v>
      </c>
      <c r="V135" s="1014">
        <f t="shared" si="75"/>
        <v>0</v>
      </c>
      <c r="W135" s="964" t="s">
        <v>117</v>
      </c>
      <c r="X135" s="1013" t="s">
        <v>117</v>
      </c>
      <c r="Y135" s="1014">
        <f t="shared" si="76"/>
        <v>0</v>
      </c>
      <c r="Z135" s="986" t="s">
        <v>117</v>
      </c>
      <c r="AA135" s="1013" t="s">
        <v>117</v>
      </c>
      <c r="AB135" s="1014">
        <f t="shared" si="77"/>
        <v>0</v>
      </c>
      <c r="AC135" s="1015" t="s">
        <v>117</v>
      </c>
      <c r="AD135" s="1016" t="s">
        <v>117</v>
      </c>
      <c r="AE135" s="1017">
        <f t="shared" si="78"/>
        <v>0</v>
      </c>
      <c r="AF135" s="1015" t="s">
        <v>117</v>
      </c>
      <c r="AG135" s="1016" t="s">
        <v>117</v>
      </c>
      <c r="AH135" s="1017">
        <f t="shared" si="79"/>
        <v>0</v>
      </c>
      <c r="AI135" s="1018" t="s">
        <v>117</v>
      </c>
      <c r="AJ135" s="1016" t="s">
        <v>117</v>
      </c>
      <c r="AK135" s="1017">
        <f t="shared" si="80"/>
        <v>0</v>
      </c>
      <c r="AL135" s="1015">
        <v>1</v>
      </c>
      <c r="AM135" s="1016" t="s">
        <v>117</v>
      </c>
      <c r="AN135" s="1017">
        <f t="shared" si="81"/>
        <v>1</v>
      </c>
      <c r="AO135" s="1015" t="s">
        <v>117</v>
      </c>
      <c r="AP135" s="1016" t="s">
        <v>117</v>
      </c>
      <c r="AQ135" s="1017">
        <f t="shared" si="82"/>
        <v>0</v>
      </c>
      <c r="AR135" s="1018" t="s">
        <v>117</v>
      </c>
      <c r="AS135" s="1016" t="s">
        <v>117</v>
      </c>
      <c r="AT135" s="1017">
        <f t="shared" si="83"/>
        <v>0</v>
      </c>
      <c r="AU135" s="1019">
        <f t="shared" si="84"/>
        <v>1</v>
      </c>
      <c r="AV135" s="1019">
        <f t="shared" si="85"/>
        <v>0</v>
      </c>
      <c r="AW135" s="1020">
        <f t="shared" si="86"/>
        <v>1</v>
      </c>
      <c r="AX135" s="1019">
        <f t="shared" si="87"/>
        <v>0</v>
      </c>
      <c r="AY135" s="1019">
        <f t="shared" si="88"/>
        <v>0</v>
      </c>
      <c r="AZ135" s="1020">
        <f t="shared" si="89"/>
        <v>0</v>
      </c>
      <c r="BA135" s="1019">
        <f t="shared" si="66"/>
        <v>0</v>
      </c>
      <c r="BB135" s="1019">
        <f t="shared" si="67"/>
        <v>0</v>
      </c>
      <c r="BC135" s="1019">
        <f t="shared" si="68"/>
        <v>0</v>
      </c>
    </row>
    <row r="136" spans="1:55" ht="12.95" customHeight="1" x14ac:dyDescent="0.2">
      <c r="A136" s="1012" t="s">
        <v>88</v>
      </c>
      <c r="B136" s="964">
        <v>3</v>
      </c>
      <c r="C136" s="1013">
        <v>6</v>
      </c>
      <c r="D136" s="1014">
        <f t="shared" ref="D136:D158" si="90">SUM(B136:C136)</f>
        <v>9</v>
      </c>
      <c r="E136" s="964" t="s">
        <v>117</v>
      </c>
      <c r="F136" s="1013" t="s">
        <v>117</v>
      </c>
      <c r="G136" s="1014">
        <f t="shared" ref="G136:G158" si="91">SUM(E136:F136)</f>
        <v>0</v>
      </c>
      <c r="H136" s="986" t="s">
        <v>117</v>
      </c>
      <c r="I136" s="1013" t="s">
        <v>117</v>
      </c>
      <c r="J136" s="1014">
        <f t="shared" ref="J136:J158" si="92">SUM(H136:I136)</f>
        <v>0</v>
      </c>
      <c r="K136" s="964">
        <v>1</v>
      </c>
      <c r="L136" s="1013">
        <v>3</v>
      </c>
      <c r="M136" s="1014">
        <f t="shared" ref="M136:M158" si="93">SUM(K136:L136)</f>
        <v>4</v>
      </c>
      <c r="N136" s="964" t="s">
        <v>117</v>
      </c>
      <c r="O136" s="1013" t="s">
        <v>117</v>
      </c>
      <c r="P136" s="1014">
        <f t="shared" ref="P136:P158" si="94">SUM(N136:O136)</f>
        <v>0</v>
      </c>
      <c r="Q136" s="986" t="s">
        <v>117</v>
      </c>
      <c r="R136" s="1013">
        <v>2</v>
      </c>
      <c r="S136" s="1014">
        <f t="shared" ref="S136:S158" si="95">SUM(Q136:R136)</f>
        <v>2</v>
      </c>
      <c r="T136" s="964">
        <v>4</v>
      </c>
      <c r="U136" s="1013">
        <v>9</v>
      </c>
      <c r="V136" s="1014">
        <f t="shared" ref="V136:V158" si="96">SUM(D136,M136)</f>
        <v>13</v>
      </c>
      <c r="W136" s="964" t="s">
        <v>117</v>
      </c>
      <c r="X136" s="1013" t="s">
        <v>117</v>
      </c>
      <c r="Y136" s="1014">
        <f t="shared" ref="Y136:Y158" si="97">SUM(G136,P136)</f>
        <v>0</v>
      </c>
      <c r="Z136" s="986" t="s">
        <v>117</v>
      </c>
      <c r="AA136" s="1013">
        <v>2</v>
      </c>
      <c r="AB136" s="1014">
        <f t="shared" ref="AB136:AB158" si="98">SUM(J136,S136)</f>
        <v>2</v>
      </c>
      <c r="AC136" s="1015">
        <v>5</v>
      </c>
      <c r="AD136" s="1016">
        <v>13</v>
      </c>
      <c r="AE136" s="1017">
        <f t="shared" ref="AE136:AE158" si="99">SUM(AC136:AD136)</f>
        <v>18</v>
      </c>
      <c r="AF136" s="1015" t="s">
        <v>117</v>
      </c>
      <c r="AG136" s="1016">
        <v>2</v>
      </c>
      <c r="AH136" s="1017">
        <f t="shared" ref="AH136:AH158" si="100">SUM(AF136:AG136)</f>
        <v>2</v>
      </c>
      <c r="AI136" s="1018" t="s">
        <v>117</v>
      </c>
      <c r="AJ136" s="1016" t="s">
        <v>117</v>
      </c>
      <c r="AK136" s="1017">
        <f t="shared" ref="AK136:AK158" si="101">SUM(AI136:AJ136)</f>
        <v>0</v>
      </c>
      <c r="AL136" s="1015">
        <v>5</v>
      </c>
      <c r="AM136" s="1016">
        <v>9</v>
      </c>
      <c r="AN136" s="1017">
        <f t="shared" ref="AN136:AN158" si="102">SUM(AL136:AM136)</f>
        <v>14</v>
      </c>
      <c r="AO136" s="1015" t="s">
        <v>117</v>
      </c>
      <c r="AP136" s="1016">
        <v>8</v>
      </c>
      <c r="AQ136" s="1017">
        <f t="shared" ref="AQ136:AQ158" si="103">SUM(AO136:AP136)</f>
        <v>8</v>
      </c>
      <c r="AR136" s="1018">
        <v>1</v>
      </c>
      <c r="AS136" s="1016">
        <v>1</v>
      </c>
      <c r="AT136" s="1017">
        <f t="shared" ref="AT136:AT158" si="104">SUM(AR136:AS136)</f>
        <v>2</v>
      </c>
      <c r="AU136" s="1019">
        <f t="shared" ref="AU136:AU158" si="105">SUM(AC136,AL136,T136)</f>
        <v>14</v>
      </c>
      <c r="AV136" s="1019">
        <f t="shared" ref="AV136:AV158" si="106">SUM(AD136,AM136,U136)</f>
        <v>31</v>
      </c>
      <c r="AW136" s="1020">
        <f t="shared" ref="AW136:AW158" si="107">SUM(AU136:AV136)</f>
        <v>45</v>
      </c>
      <c r="AX136" s="1019">
        <f t="shared" ref="AX136:AX158" si="108">SUM(AF136,AO136,W136)</f>
        <v>0</v>
      </c>
      <c r="AY136" s="1019">
        <f t="shared" ref="AY136:AY158" si="109">SUM(AG136,AP136,X136)</f>
        <v>10</v>
      </c>
      <c r="AZ136" s="1020">
        <f t="shared" ref="AZ136:AZ158" si="110">SUM(AX136:AY136)</f>
        <v>10</v>
      </c>
      <c r="BA136" s="1019">
        <f t="shared" si="66"/>
        <v>1</v>
      </c>
      <c r="BB136" s="1019">
        <f t="shared" si="67"/>
        <v>3</v>
      </c>
      <c r="BC136" s="1019">
        <f t="shared" si="68"/>
        <v>4</v>
      </c>
    </row>
    <row r="137" spans="1:55" ht="12.95" customHeight="1" x14ac:dyDescent="0.2">
      <c r="A137" s="1012" t="s">
        <v>214</v>
      </c>
      <c r="B137" s="964" t="s">
        <v>117</v>
      </c>
      <c r="C137" s="1013">
        <v>1</v>
      </c>
      <c r="D137" s="1014">
        <f t="shared" si="90"/>
        <v>1</v>
      </c>
      <c r="E137" s="964" t="s">
        <v>117</v>
      </c>
      <c r="F137" s="1013" t="s">
        <v>117</v>
      </c>
      <c r="G137" s="1014">
        <f t="shared" si="91"/>
        <v>0</v>
      </c>
      <c r="H137" s="986" t="s">
        <v>117</v>
      </c>
      <c r="I137" s="1013" t="s">
        <v>117</v>
      </c>
      <c r="J137" s="1014">
        <f t="shared" si="92"/>
        <v>0</v>
      </c>
      <c r="K137" s="964">
        <v>1</v>
      </c>
      <c r="L137" s="1013">
        <v>1</v>
      </c>
      <c r="M137" s="1014">
        <f t="shared" si="93"/>
        <v>2</v>
      </c>
      <c r="N137" s="964" t="s">
        <v>117</v>
      </c>
      <c r="O137" s="1013" t="s">
        <v>117</v>
      </c>
      <c r="P137" s="1014">
        <f t="shared" si="94"/>
        <v>0</v>
      </c>
      <c r="Q137" s="986" t="s">
        <v>117</v>
      </c>
      <c r="R137" s="1013" t="s">
        <v>117</v>
      </c>
      <c r="S137" s="1014">
        <f t="shared" si="95"/>
        <v>0</v>
      </c>
      <c r="T137" s="964">
        <v>1</v>
      </c>
      <c r="U137" s="1013">
        <v>2</v>
      </c>
      <c r="V137" s="1014">
        <f t="shared" si="96"/>
        <v>3</v>
      </c>
      <c r="W137" s="964" t="s">
        <v>117</v>
      </c>
      <c r="X137" s="1013" t="s">
        <v>117</v>
      </c>
      <c r="Y137" s="1014">
        <f t="shared" si="97"/>
        <v>0</v>
      </c>
      <c r="Z137" s="986" t="s">
        <v>117</v>
      </c>
      <c r="AA137" s="1013" t="s">
        <v>117</v>
      </c>
      <c r="AB137" s="1014">
        <f t="shared" si="98"/>
        <v>0</v>
      </c>
      <c r="AC137" s="1015" t="s">
        <v>117</v>
      </c>
      <c r="AD137" s="1016" t="s">
        <v>117</v>
      </c>
      <c r="AE137" s="1017">
        <f t="shared" si="99"/>
        <v>0</v>
      </c>
      <c r="AF137" s="1015" t="s">
        <v>117</v>
      </c>
      <c r="AG137" s="1016" t="s">
        <v>117</v>
      </c>
      <c r="AH137" s="1017">
        <f t="shared" si="100"/>
        <v>0</v>
      </c>
      <c r="AI137" s="1018" t="s">
        <v>117</v>
      </c>
      <c r="AJ137" s="1016" t="s">
        <v>117</v>
      </c>
      <c r="AK137" s="1017">
        <f t="shared" si="101"/>
        <v>0</v>
      </c>
      <c r="AL137" s="1015" t="s">
        <v>117</v>
      </c>
      <c r="AM137" s="1016">
        <v>3</v>
      </c>
      <c r="AN137" s="1017">
        <f t="shared" si="102"/>
        <v>3</v>
      </c>
      <c r="AO137" s="1015" t="s">
        <v>117</v>
      </c>
      <c r="AP137" s="1016" t="s">
        <v>117</v>
      </c>
      <c r="AQ137" s="1017">
        <f t="shared" si="103"/>
        <v>0</v>
      </c>
      <c r="AR137" s="1018" t="s">
        <v>117</v>
      </c>
      <c r="AS137" s="1016" t="s">
        <v>117</v>
      </c>
      <c r="AT137" s="1017">
        <f t="shared" si="104"/>
        <v>0</v>
      </c>
      <c r="AU137" s="1019">
        <f t="shared" si="105"/>
        <v>1</v>
      </c>
      <c r="AV137" s="1019">
        <f t="shared" si="106"/>
        <v>5</v>
      </c>
      <c r="AW137" s="1020">
        <f t="shared" si="107"/>
        <v>6</v>
      </c>
      <c r="AX137" s="1019">
        <f t="shared" si="108"/>
        <v>0</v>
      </c>
      <c r="AY137" s="1019">
        <f t="shared" si="109"/>
        <v>0</v>
      </c>
      <c r="AZ137" s="1020">
        <f t="shared" si="110"/>
        <v>0</v>
      </c>
      <c r="BA137" s="1019">
        <f t="shared" ref="BA137:BA159" si="111">SUM(AR137,Z137,AI137)</f>
        <v>0</v>
      </c>
      <c r="BB137" s="1019">
        <f t="shared" ref="BB137:BB159" si="112">SUM(AS137,AA137,AJ137)</f>
        <v>0</v>
      </c>
      <c r="BC137" s="1019">
        <f t="shared" ref="BC137:BC159" si="113">SUM(AT137,AB137,AK137)</f>
        <v>0</v>
      </c>
    </row>
    <row r="138" spans="1:55" ht="12.95" customHeight="1" x14ac:dyDescent="0.2">
      <c r="A138" s="1012" t="s">
        <v>89</v>
      </c>
      <c r="B138" s="964">
        <v>25</v>
      </c>
      <c r="C138" s="1013">
        <v>67</v>
      </c>
      <c r="D138" s="1014">
        <f t="shared" si="90"/>
        <v>92</v>
      </c>
      <c r="E138" s="964" t="s">
        <v>117</v>
      </c>
      <c r="F138" s="1013">
        <v>7</v>
      </c>
      <c r="G138" s="1014">
        <f t="shared" si="91"/>
        <v>7</v>
      </c>
      <c r="H138" s="986">
        <v>2</v>
      </c>
      <c r="I138" s="1013">
        <v>11</v>
      </c>
      <c r="J138" s="1014">
        <f t="shared" si="92"/>
        <v>13</v>
      </c>
      <c r="K138" s="964">
        <v>33</v>
      </c>
      <c r="L138" s="1013">
        <v>77</v>
      </c>
      <c r="M138" s="1014">
        <f t="shared" si="93"/>
        <v>110</v>
      </c>
      <c r="N138" s="964" t="s">
        <v>117</v>
      </c>
      <c r="O138" s="1013" t="s">
        <v>117</v>
      </c>
      <c r="P138" s="1014">
        <f t="shared" si="94"/>
        <v>0</v>
      </c>
      <c r="Q138" s="986" t="s">
        <v>117</v>
      </c>
      <c r="R138" s="1013">
        <v>1</v>
      </c>
      <c r="S138" s="1014">
        <f t="shared" si="95"/>
        <v>1</v>
      </c>
      <c r="T138" s="964">
        <v>58</v>
      </c>
      <c r="U138" s="1013">
        <v>144</v>
      </c>
      <c r="V138" s="1014">
        <f t="shared" si="96"/>
        <v>202</v>
      </c>
      <c r="W138" s="964" t="s">
        <v>117</v>
      </c>
      <c r="X138" s="1013">
        <v>7</v>
      </c>
      <c r="Y138" s="1014">
        <f t="shared" si="97"/>
        <v>7</v>
      </c>
      <c r="Z138" s="986">
        <v>2</v>
      </c>
      <c r="AA138" s="1013">
        <v>12</v>
      </c>
      <c r="AB138" s="1014">
        <f t="shared" si="98"/>
        <v>14</v>
      </c>
      <c r="AC138" s="1015">
        <v>88</v>
      </c>
      <c r="AD138" s="1016">
        <v>160</v>
      </c>
      <c r="AE138" s="1017">
        <f t="shared" si="99"/>
        <v>248</v>
      </c>
      <c r="AF138" s="1015">
        <v>2</v>
      </c>
      <c r="AG138" s="1016">
        <v>11</v>
      </c>
      <c r="AH138" s="1017">
        <f t="shared" si="100"/>
        <v>13</v>
      </c>
      <c r="AI138" s="1018">
        <v>2</v>
      </c>
      <c r="AJ138" s="1016">
        <v>4</v>
      </c>
      <c r="AK138" s="1017">
        <f t="shared" si="101"/>
        <v>6</v>
      </c>
      <c r="AL138" s="1015">
        <v>72</v>
      </c>
      <c r="AM138" s="1016">
        <v>179</v>
      </c>
      <c r="AN138" s="1017">
        <f t="shared" si="102"/>
        <v>251</v>
      </c>
      <c r="AO138" s="1015">
        <v>4</v>
      </c>
      <c r="AP138" s="1016">
        <v>22</v>
      </c>
      <c r="AQ138" s="1017">
        <f t="shared" si="103"/>
        <v>26</v>
      </c>
      <c r="AR138" s="1018">
        <v>3</v>
      </c>
      <c r="AS138" s="1016">
        <v>7</v>
      </c>
      <c r="AT138" s="1017">
        <f t="shared" si="104"/>
        <v>10</v>
      </c>
      <c r="AU138" s="1019">
        <f t="shared" si="105"/>
        <v>218</v>
      </c>
      <c r="AV138" s="1019">
        <f t="shared" si="106"/>
        <v>483</v>
      </c>
      <c r="AW138" s="1020">
        <f t="shared" si="107"/>
        <v>701</v>
      </c>
      <c r="AX138" s="1019">
        <f t="shared" si="108"/>
        <v>6</v>
      </c>
      <c r="AY138" s="1019">
        <f t="shared" si="109"/>
        <v>40</v>
      </c>
      <c r="AZ138" s="1020">
        <f t="shared" si="110"/>
        <v>46</v>
      </c>
      <c r="BA138" s="1019">
        <f t="shared" si="111"/>
        <v>7</v>
      </c>
      <c r="BB138" s="1019">
        <f t="shared" si="112"/>
        <v>23</v>
      </c>
      <c r="BC138" s="1019">
        <f t="shared" si="113"/>
        <v>30</v>
      </c>
    </row>
    <row r="139" spans="1:55" ht="12.95" customHeight="1" x14ac:dyDescent="0.2">
      <c r="A139" s="1012" t="s">
        <v>90</v>
      </c>
      <c r="B139" s="964">
        <v>4</v>
      </c>
      <c r="C139" s="1013">
        <v>26</v>
      </c>
      <c r="D139" s="1014">
        <f t="shared" si="90"/>
        <v>30</v>
      </c>
      <c r="E139" s="964" t="s">
        <v>117</v>
      </c>
      <c r="F139" s="1013" t="s">
        <v>117</v>
      </c>
      <c r="G139" s="1014">
        <f t="shared" si="91"/>
        <v>0</v>
      </c>
      <c r="H139" s="986" t="s">
        <v>117</v>
      </c>
      <c r="I139" s="1013">
        <v>1</v>
      </c>
      <c r="J139" s="1014">
        <f t="shared" si="92"/>
        <v>1</v>
      </c>
      <c r="K139" s="964">
        <v>5</v>
      </c>
      <c r="L139" s="1013">
        <v>13</v>
      </c>
      <c r="M139" s="1014">
        <f t="shared" si="93"/>
        <v>18</v>
      </c>
      <c r="N139" s="964" t="s">
        <v>117</v>
      </c>
      <c r="O139" s="1013">
        <v>2</v>
      </c>
      <c r="P139" s="1014">
        <f t="shared" si="94"/>
        <v>2</v>
      </c>
      <c r="Q139" s="986">
        <v>1</v>
      </c>
      <c r="R139" s="1013" t="s">
        <v>117</v>
      </c>
      <c r="S139" s="1014">
        <f t="shared" si="95"/>
        <v>1</v>
      </c>
      <c r="T139" s="964">
        <v>9</v>
      </c>
      <c r="U139" s="1013">
        <v>39</v>
      </c>
      <c r="V139" s="1014">
        <f t="shared" si="96"/>
        <v>48</v>
      </c>
      <c r="W139" s="964" t="s">
        <v>117</v>
      </c>
      <c r="X139" s="1013">
        <v>2</v>
      </c>
      <c r="Y139" s="1014">
        <f t="shared" si="97"/>
        <v>2</v>
      </c>
      <c r="Z139" s="986">
        <v>1</v>
      </c>
      <c r="AA139" s="1013">
        <v>1</v>
      </c>
      <c r="AB139" s="1014">
        <f t="shared" si="98"/>
        <v>2</v>
      </c>
      <c r="AC139" s="1015">
        <v>16</v>
      </c>
      <c r="AD139" s="1016">
        <v>42</v>
      </c>
      <c r="AE139" s="1017">
        <f t="shared" si="99"/>
        <v>58</v>
      </c>
      <c r="AF139" s="1015">
        <v>1</v>
      </c>
      <c r="AG139" s="1016">
        <v>15</v>
      </c>
      <c r="AH139" s="1017">
        <f t="shared" si="100"/>
        <v>16</v>
      </c>
      <c r="AI139" s="1018" t="s">
        <v>117</v>
      </c>
      <c r="AJ139" s="1016">
        <v>1</v>
      </c>
      <c r="AK139" s="1017">
        <f t="shared" si="101"/>
        <v>1</v>
      </c>
      <c r="AL139" s="1015">
        <v>28</v>
      </c>
      <c r="AM139" s="1016">
        <v>92</v>
      </c>
      <c r="AN139" s="1017">
        <f t="shared" si="102"/>
        <v>120</v>
      </c>
      <c r="AO139" s="1015">
        <v>4</v>
      </c>
      <c r="AP139" s="1016">
        <v>33</v>
      </c>
      <c r="AQ139" s="1017">
        <f t="shared" si="103"/>
        <v>37</v>
      </c>
      <c r="AR139" s="1018">
        <v>1</v>
      </c>
      <c r="AS139" s="1016">
        <v>4</v>
      </c>
      <c r="AT139" s="1017">
        <f t="shared" si="104"/>
        <v>5</v>
      </c>
      <c r="AU139" s="1019">
        <f t="shared" si="105"/>
        <v>53</v>
      </c>
      <c r="AV139" s="1019">
        <f t="shared" si="106"/>
        <v>173</v>
      </c>
      <c r="AW139" s="1020">
        <f t="shared" si="107"/>
        <v>226</v>
      </c>
      <c r="AX139" s="1019">
        <f t="shared" si="108"/>
        <v>5</v>
      </c>
      <c r="AY139" s="1019">
        <f t="shared" si="109"/>
        <v>50</v>
      </c>
      <c r="AZ139" s="1020">
        <f t="shared" si="110"/>
        <v>55</v>
      </c>
      <c r="BA139" s="1019">
        <f t="shared" si="111"/>
        <v>2</v>
      </c>
      <c r="BB139" s="1019">
        <f t="shared" si="112"/>
        <v>6</v>
      </c>
      <c r="BC139" s="1019">
        <f t="shared" si="113"/>
        <v>8</v>
      </c>
    </row>
    <row r="140" spans="1:55" ht="12.95" customHeight="1" x14ac:dyDescent="0.2">
      <c r="A140" s="1012" t="s">
        <v>91</v>
      </c>
      <c r="B140" s="964">
        <v>60</v>
      </c>
      <c r="C140" s="1013">
        <v>25</v>
      </c>
      <c r="D140" s="1014">
        <f t="shared" si="90"/>
        <v>85</v>
      </c>
      <c r="E140" s="964">
        <v>3</v>
      </c>
      <c r="F140" s="1013">
        <v>1</v>
      </c>
      <c r="G140" s="1014">
        <f t="shared" si="91"/>
        <v>4</v>
      </c>
      <c r="H140" s="986">
        <v>2</v>
      </c>
      <c r="I140" s="1013">
        <v>1</v>
      </c>
      <c r="J140" s="1014">
        <f t="shared" si="92"/>
        <v>3</v>
      </c>
      <c r="K140" s="964">
        <v>58</v>
      </c>
      <c r="L140" s="1013">
        <v>39</v>
      </c>
      <c r="M140" s="1014">
        <f t="shared" si="93"/>
        <v>97</v>
      </c>
      <c r="N140" s="964" t="s">
        <v>117</v>
      </c>
      <c r="O140" s="1013" t="s">
        <v>117</v>
      </c>
      <c r="P140" s="1014">
        <f t="shared" si="94"/>
        <v>0</v>
      </c>
      <c r="Q140" s="986">
        <v>1</v>
      </c>
      <c r="R140" s="1013">
        <v>1</v>
      </c>
      <c r="S140" s="1014">
        <f t="shared" si="95"/>
        <v>2</v>
      </c>
      <c r="T140" s="964">
        <v>118</v>
      </c>
      <c r="U140" s="1013">
        <v>64</v>
      </c>
      <c r="V140" s="1014">
        <f t="shared" si="96"/>
        <v>182</v>
      </c>
      <c r="W140" s="964">
        <v>3</v>
      </c>
      <c r="X140" s="1013">
        <v>1</v>
      </c>
      <c r="Y140" s="1014">
        <f t="shared" si="97"/>
        <v>4</v>
      </c>
      <c r="Z140" s="986">
        <v>3</v>
      </c>
      <c r="AA140" s="1013">
        <v>2</v>
      </c>
      <c r="AB140" s="1014">
        <f t="shared" si="98"/>
        <v>5</v>
      </c>
      <c r="AC140" s="1015">
        <v>151</v>
      </c>
      <c r="AD140" s="1016">
        <v>55</v>
      </c>
      <c r="AE140" s="1017">
        <f t="shared" si="99"/>
        <v>206</v>
      </c>
      <c r="AF140" s="1015">
        <v>1</v>
      </c>
      <c r="AG140" s="1016" t="s">
        <v>117</v>
      </c>
      <c r="AH140" s="1017">
        <f t="shared" si="100"/>
        <v>1</v>
      </c>
      <c r="AI140" s="1018">
        <v>3</v>
      </c>
      <c r="AJ140" s="1016" t="s">
        <v>117</v>
      </c>
      <c r="AK140" s="1017">
        <f t="shared" si="101"/>
        <v>3</v>
      </c>
      <c r="AL140" s="1015">
        <v>138</v>
      </c>
      <c r="AM140" s="1016">
        <v>53</v>
      </c>
      <c r="AN140" s="1017">
        <f t="shared" si="102"/>
        <v>191</v>
      </c>
      <c r="AO140" s="1015">
        <v>7</v>
      </c>
      <c r="AP140" s="1016">
        <v>4</v>
      </c>
      <c r="AQ140" s="1017">
        <f t="shared" si="103"/>
        <v>11</v>
      </c>
      <c r="AR140" s="1018">
        <v>2</v>
      </c>
      <c r="AS140" s="1016">
        <v>2</v>
      </c>
      <c r="AT140" s="1017">
        <f t="shared" si="104"/>
        <v>4</v>
      </c>
      <c r="AU140" s="1019">
        <f t="shared" si="105"/>
        <v>407</v>
      </c>
      <c r="AV140" s="1019">
        <f t="shared" si="106"/>
        <v>172</v>
      </c>
      <c r="AW140" s="1020">
        <f t="shared" si="107"/>
        <v>579</v>
      </c>
      <c r="AX140" s="1019">
        <f t="shared" si="108"/>
        <v>11</v>
      </c>
      <c r="AY140" s="1019">
        <f t="shared" si="109"/>
        <v>5</v>
      </c>
      <c r="AZ140" s="1020">
        <f t="shared" si="110"/>
        <v>16</v>
      </c>
      <c r="BA140" s="1019">
        <f t="shared" si="111"/>
        <v>8</v>
      </c>
      <c r="BB140" s="1019">
        <f t="shared" si="112"/>
        <v>4</v>
      </c>
      <c r="BC140" s="1019">
        <f t="shared" si="113"/>
        <v>12</v>
      </c>
    </row>
    <row r="141" spans="1:55" ht="12.95" customHeight="1" x14ac:dyDescent="0.2">
      <c r="A141" s="1012" t="s">
        <v>92</v>
      </c>
      <c r="B141" s="964">
        <v>30</v>
      </c>
      <c r="C141" s="1013">
        <v>62</v>
      </c>
      <c r="D141" s="1014">
        <f t="shared" si="90"/>
        <v>92</v>
      </c>
      <c r="E141" s="964" t="s">
        <v>117</v>
      </c>
      <c r="F141" s="1013">
        <v>1</v>
      </c>
      <c r="G141" s="1014">
        <f t="shared" si="91"/>
        <v>1</v>
      </c>
      <c r="H141" s="986">
        <v>2</v>
      </c>
      <c r="I141" s="1013">
        <v>1</v>
      </c>
      <c r="J141" s="1014">
        <f t="shared" si="92"/>
        <v>3</v>
      </c>
      <c r="K141" s="964">
        <v>24</v>
      </c>
      <c r="L141" s="1013">
        <v>36</v>
      </c>
      <c r="M141" s="1014">
        <f t="shared" si="93"/>
        <v>60</v>
      </c>
      <c r="N141" s="964" t="s">
        <v>117</v>
      </c>
      <c r="O141" s="1013" t="s">
        <v>117</v>
      </c>
      <c r="P141" s="1014">
        <f t="shared" si="94"/>
        <v>0</v>
      </c>
      <c r="Q141" s="986" t="s">
        <v>117</v>
      </c>
      <c r="R141" s="1013" t="s">
        <v>117</v>
      </c>
      <c r="S141" s="1014">
        <f t="shared" si="95"/>
        <v>0</v>
      </c>
      <c r="T141" s="964">
        <v>54</v>
      </c>
      <c r="U141" s="1013">
        <v>98</v>
      </c>
      <c r="V141" s="1014">
        <f t="shared" si="96"/>
        <v>152</v>
      </c>
      <c r="W141" s="964" t="s">
        <v>117</v>
      </c>
      <c r="X141" s="1013">
        <v>1</v>
      </c>
      <c r="Y141" s="1014">
        <f t="shared" si="97"/>
        <v>1</v>
      </c>
      <c r="Z141" s="986">
        <v>2</v>
      </c>
      <c r="AA141" s="1013">
        <v>1</v>
      </c>
      <c r="AB141" s="1014">
        <f t="shared" si="98"/>
        <v>3</v>
      </c>
      <c r="AC141" s="1015">
        <v>76</v>
      </c>
      <c r="AD141" s="1016">
        <v>101</v>
      </c>
      <c r="AE141" s="1017">
        <f t="shared" si="99"/>
        <v>177</v>
      </c>
      <c r="AF141" s="1015">
        <v>3</v>
      </c>
      <c r="AG141" s="1016">
        <v>2</v>
      </c>
      <c r="AH141" s="1017">
        <f t="shared" si="100"/>
        <v>5</v>
      </c>
      <c r="AI141" s="1018" t="s">
        <v>117</v>
      </c>
      <c r="AJ141" s="1016">
        <v>1</v>
      </c>
      <c r="AK141" s="1017">
        <f t="shared" si="101"/>
        <v>1</v>
      </c>
      <c r="AL141" s="1015">
        <v>126</v>
      </c>
      <c r="AM141" s="1016">
        <v>179</v>
      </c>
      <c r="AN141" s="1017">
        <f t="shared" si="102"/>
        <v>305</v>
      </c>
      <c r="AO141" s="1015">
        <v>3</v>
      </c>
      <c r="AP141" s="1016">
        <v>5</v>
      </c>
      <c r="AQ141" s="1017">
        <f t="shared" si="103"/>
        <v>8</v>
      </c>
      <c r="AR141" s="1018">
        <v>2</v>
      </c>
      <c r="AS141" s="1016">
        <v>3</v>
      </c>
      <c r="AT141" s="1017">
        <f t="shared" si="104"/>
        <v>5</v>
      </c>
      <c r="AU141" s="1019">
        <f t="shared" si="105"/>
        <v>256</v>
      </c>
      <c r="AV141" s="1019">
        <f t="shared" si="106"/>
        <v>378</v>
      </c>
      <c r="AW141" s="1020">
        <f t="shared" si="107"/>
        <v>634</v>
      </c>
      <c r="AX141" s="1019">
        <f t="shared" si="108"/>
        <v>6</v>
      </c>
      <c r="AY141" s="1019">
        <f t="shared" si="109"/>
        <v>8</v>
      </c>
      <c r="AZ141" s="1020">
        <f t="shared" si="110"/>
        <v>14</v>
      </c>
      <c r="BA141" s="1019">
        <f t="shared" si="111"/>
        <v>4</v>
      </c>
      <c r="BB141" s="1019">
        <f t="shared" si="112"/>
        <v>5</v>
      </c>
      <c r="BC141" s="1019">
        <f t="shared" si="113"/>
        <v>9</v>
      </c>
    </row>
    <row r="142" spans="1:55" ht="12.95" customHeight="1" x14ac:dyDescent="0.2">
      <c r="A142" s="1012" t="s">
        <v>93</v>
      </c>
      <c r="B142" s="964">
        <v>2</v>
      </c>
      <c r="C142" s="1013">
        <v>14</v>
      </c>
      <c r="D142" s="1014">
        <f t="shared" si="90"/>
        <v>16</v>
      </c>
      <c r="E142" s="964" t="s">
        <v>117</v>
      </c>
      <c r="F142" s="1013">
        <v>5</v>
      </c>
      <c r="G142" s="1014">
        <f t="shared" si="91"/>
        <v>5</v>
      </c>
      <c r="H142" s="986" t="s">
        <v>117</v>
      </c>
      <c r="I142" s="1013">
        <v>4</v>
      </c>
      <c r="J142" s="1014">
        <f t="shared" si="92"/>
        <v>4</v>
      </c>
      <c r="K142" s="964">
        <v>3</v>
      </c>
      <c r="L142" s="1013">
        <v>8</v>
      </c>
      <c r="M142" s="1014">
        <f t="shared" si="93"/>
        <v>11</v>
      </c>
      <c r="N142" s="964" t="s">
        <v>117</v>
      </c>
      <c r="O142" s="1013" t="s">
        <v>117</v>
      </c>
      <c r="P142" s="1014">
        <f t="shared" si="94"/>
        <v>0</v>
      </c>
      <c r="Q142" s="986" t="s">
        <v>117</v>
      </c>
      <c r="R142" s="1013" t="s">
        <v>117</v>
      </c>
      <c r="S142" s="1014">
        <f t="shared" si="95"/>
        <v>0</v>
      </c>
      <c r="T142" s="964">
        <v>5</v>
      </c>
      <c r="U142" s="1013">
        <v>22</v>
      </c>
      <c r="V142" s="1014">
        <f t="shared" si="96"/>
        <v>27</v>
      </c>
      <c r="W142" s="964" t="s">
        <v>117</v>
      </c>
      <c r="X142" s="1013">
        <v>5</v>
      </c>
      <c r="Y142" s="1014">
        <f t="shared" si="97"/>
        <v>5</v>
      </c>
      <c r="Z142" s="986" t="s">
        <v>117</v>
      </c>
      <c r="AA142" s="1013">
        <v>4</v>
      </c>
      <c r="AB142" s="1014">
        <f t="shared" si="98"/>
        <v>4</v>
      </c>
      <c r="AC142" s="1015">
        <v>2</v>
      </c>
      <c r="AD142" s="1016">
        <v>13</v>
      </c>
      <c r="AE142" s="1017">
        <f t="shared" si="99"/>
        <v>15</v>
      </c>
      <c r="AF142" s="1015" t="s">
        <v>117</v>
      </c>
      <c r="AG142" s="1016">
        <v>3</v>
      </c>
      <c r="AH142" s="1017">
        <f t="shared" si="100"/>
        <v>3</v>
      </c>
      <c r="AI142" s="1018" t="s">
        <v>117</v>
      </c>
      <c r="AJ142" s="1016" t="s">
        <v>117</v>
      </c>
      <c r="AK142" s="1017">
        <f t="shared" si="101"/>
        <v>0</v>
      </c>
      <c r="AL142" s="1015">
        <v>3</v>
      </c>
      <c r="AM142" s="1016">
        <v>9</v>
      </c>
      <c r="AN142" s="1017">
        <f t="shared" si="102"/>
        <v>12</v>
      </c>
      <c r="AO142" s="1015" t="s">
        <v>117</v>
      </c>
      <c r="AP142" s="1016">
        <v>2</v>
      </c>
      <c r="AQ142" s="1017">
        <f t="shared" si="103"/>
        <v>2</v>
      </c>
      <c r="AR142" s="1018">
        <v>1</v>
      </c>
      <c r="AS142" s="1016" t="s">
        <v>117</v>
      </c>
      <c r="AT142" s="1017">
        <f t="shared" si="104"/>
        <v>1</v>
      </c>
      <c r="AU142" s="1019">
        <f t="shared" si="105"/>
        <v>10</v>
      </c>
      <c r="AV142" s="1019">
        <f t="shared" si="106"/>
        <v>44</v>
      </c>
      <c r="AW142" s="1020">
        <f t="shared" si="107"/>
        <v>54</v>
      </c>
      <c r="AX142" s="1019">
        <f t="shared" si="108"/>
        <v>0</v>
      </c>
      <c r="AY142" s="1019">
        <f t="shared" si="109"/>
        <v>10</v>
      </c>
      <c r="AZ142" s="1020">
        <f t="shared" si="110"/>
        <v>10</v>
      </c>
      <c r="BA142" s="1019">
        <f t="shared" si="111"/>
        <v>1</v>
      </c>
      <c r="BB142" s="1019">
        <f t="shared" si="112"/>
        <v>4</v>
      </c>
      <c r="BC142" s="1019">
        <f t="shared" si="113"/>
        <v>5</v>
      </c>
    </row>
    <row r="143" spans="1:55" ht="12.95" customHeight="1" x14ac:dyDescent="0.2">
      <c r="A143" s="1012" t="s">
        <v>358</v>
      </c>
      <c r="B143" s="964" t="s">
        <v>117</v>
      </c>
      <c r="C143" s="1013" t="s">
        <v>117</v>
      </c>
      <c r="D143" s="1014">
        <f t="shared" si="90"/>
        <v>0</v>
      </c>
      <c r="E143" s="964" t="s">
        <v>117</v>
      </c>
      <c r="F143" s="1013" t="s">
        <v>117</v>
      </c>
      <c r="G143" s="1014">
        <f t="shared" si="91"/>
        <v>0</v>
      </c>
      <c r="H143" s="986" t="s">
        <v>117</v>
      </c>
      <c r="I143" s="1013" t="s">
        <v>117</v>
      </c>
      <c r="J143" s="1014">
        <f t="shared" si="92"/>
        <v>0</v>
      </c>
      <c r="K143" s="964" t="s">
        <v>117</v>
      </c>
      <c r="L143" s="1013" t="s">
        <v>117</v>
      </c>
      <c r="M143" s="1014">
        <f t="shared" si="93"/>
        <v>0</v>
      </c>
      <c r="N143" s="964" t="s">
        <v>117</v>
      </c>
      <c r="O143" s="1013" t="s">
        <v>117</v>
      </c>
      <c r="P143" s="1014">
        <f t="shared" si="94"/>
        <v>0</v>
      </c>
      <c r="Q143" s="986" t="s">
        <v>117</v>
      </c>
      <c r="R143" s="1013" t="s">
        <v>117</v>
      </c>
      <c r="S143" s="1014">
        <f t="shared" si="95"/>
        <v>0</v>
      </c>
      <c r="T143" s="964" t="s">
        <v>117</v>
      </c>
      <c r="U143" s="1013" t="s">
        <v>117</v>
      </c>
      <c r="V143" s="1014">
        <f t="shared" si="96"/>
        <v>0</v>
      </c>
      <c r="W143" s="964" t="s">
        <v>117</v>
      </c>
      <c r="X143" s="1013" t="s">
        <v>117</v>
      </c>
      <c r="Y143" s="1014">
        <f t="shared" si="97"/>
        <v>0</v>
      </c>
      <c r="Z143" s="986" t="s">
        <v>117</v>
      </c>
      <c r="AA143" s="1013" t="s">
        <v>117</v>
      </c>
      <c r="AB143" s="1014">
        <f t="shared" si="98"/>
        <v>0</v>
      </c>
      <c r="AC143" s="1015" t="s">
        <v>117</v>
      </c>
      <c r="AD143" s="1016" t="s">
        <v>117</v>
      </c>
      <c r="AE143" s="1017">
        <f t="shared" si="99"/>
        <v>0</v>
      </c>
      <c r="AF143" s="1015" t="s">
        <v>117</v>
      </c>
      <c r="AG143" s="1016" t="s">
        <v>117</v>
      </c>
      <c r="AH143" s="1017">
        <f t="shared" si="100"/>
        <v>0</v>
      </c>
      <c r="AI143" s="1018" t="s">
        <v>117</v>
      </c>
      <c r="AJ143" s="1016" t="s">
        <v>117</v>
      </c>
      <c r="AK143" s="1017">
        <f t="shared" si="101"/>
        <v>0</v>
      </c>
      <c r="AL143" s="1015">
        <v>1</v>
      </c>
      <c r="AM143" s="1016" t="s">
        <v>117</v>
      </c>
      <c r="AN143" s="1017">
        <f t="shared" si="102"/>
        <v>1</v>
      </c>
      <c r="AO143" s="1015" t="s">
        <v>117</v>
      </c>
      <c r="AP143" s="1016" t="s">
        <v>117</v>
      </c>
      <c r="AQ143" s="1017">
        <f t="shared" si="103"/>
        <v>0</v>
      </c>
      <c r="AR143" s="1018" t="s">
        <v>117</v>
      </c>
      <c r="AS143" s="1016" t="s">
        <v>117</v>
      </c>
      <c r="AT143" s="1017">
        <f t="shared" si="104"/>
        <v>0</v>
      </c>
      <c r="AU143" s="1019">
        <f t="shared" si="105"/>
        <v>1</v>
      </c>
      <c r="AV143" s="1019">
        <f t="shared" si="106"/>
        <v>0</v>
      </c>
      <c r="AW143" s="1020">
        <f t="shared" si="107"/>
        <v>1</v>
      </c>
      <c r="AX143" s="1019">
        <f t="shared" si="108"/>
        <v>0</v>
      </c>
      <c r="AY143" s="1019">
        <f t="shared" si="109"/>
        <v>0</v>
      </c>
      <c r="AZ143" s="1020">
        <f t="shared" si="110"/>
        <v>0</v>
      </c>
      <c r="BA143" s="1019">
        <f t="shared" si="111"/>
        <v>0</v>
      </c>
      <c r="BB143" s="1019">
        <f t="shared" si="112"/>
        <v>0</v>
      </c>
      <c r="BC143" s="1019">
        <f t="shared" si="113"/>
        <v>0</v>
      </c>
    </row>
    <row r="144" spans="1:55" ht="12.95" customHeight="1" x14ac:dyDescent="0.2">
      <c r="A144" s="1012" t="s">
        <v>94</v>
      </c>
      <c r="B144" s="964" t="s">
        <v>117</v>
      </c>
      <c r="C144" s="1013">
        <v>2</v>
      </c>
      <c r="D144" s="1014">
        <f t="shared" si="90"/>
        <v>2</v>
      </c>
      <c r="E144" s="964" t="s">
        <v>117</v>
      </c>
      <c r="F144" s="1013" t="s">
        <v>117</v>
      </c>
      <c r="G144" s="1014">
        <f t="shared" si="91"/>
        <v>0</v>
      </c>
      <c r="H144" s="986" t="s">
        <v>117</v>
      </c>
      <c r="I144" s="1013" t="s">
        <v>117</v>
      </c>
      <c r="J144" s="1014">
        <f t="shared" si="92"/>
        <v>0</v>
      </c>
      <c r="K144" s="964" t="s">
        <v>117</v>
      </c>
      <c r="L144" s="1013">
        <v>2</v>
      </c>
      <c r="M144" s="1014">
        <f t="shared" si="93"/>
        <v>2</v>
      </c>
      <c r="N144" s="964" t="s">
        <v>117</v>
      </c>
      <c r="O144" s="1013" t="s">
        <v>117</v>
      </c>
      <c r="P144" s="1014">
        <f t="shared" si="94"/>
        <v>0</v>
      </c>
      <c r="Q144" s="986" t="s">
        <v>117</v>
      </c>
      <c r="R144" s="1013" t="s">
        <v>117</v>
      </c>
      <c r="S144" s="1014">
        <f t="shared" si="95"/>
        <v>0</v>
      </c>
      <c r="T144" s="964" t="s">
        <v>117</v>
      </c>
      <c r="U144" s="1013">
        <v>4</v>
      </c>
      <c r="V144" s="1014">
        <f t="shared" si="96"/>
        <v>4</v>
      </c>
      <c r="W144" s="964" t="s">
        <v>117</v>
      </c>
      <c r="X144" s="1013" t="s">
        <v>117</v>
      </c>
      <c r="Y144" s="1014">
        <f t="shared" si="97"/>
        <v>0</v>
      </c>
      <c r="Z144" s="986" t="s">
        <v>117</v>
      </c>
      <c r="AA144" s="1013" t="s">
        <v>117</v>
      </c>
      <c r="AB144" s="1014">
        <f t="shared" si="98"/>
        <v>0</v>
      </c>
      <c r="AC144" s="1015">
        <v>1</v>
      </c>
      <c r="AD144" s="1016">
        <v>4</v>
      </c>
      <c r="AE144" s="1017">
        <f t="shared" si="99"/>
        <v>5</v>
      </c>
      <c r="AF144" s="1015" t="s">
        <v>117</v>
      </c>
      <c r="AG144" s="1016" t="s">
        <v>117</v>
      </c>
      <c r="AH144" s="1017">
        <f t="shared" si="100"/>
        <v>0</v>
      </c>
      <c r="AI144" s="1018" t="s">
        <v>117</v>
      </c>
      <c r="AJ144" s="1016" t="s">
        <v>117</v>
      </c>
      <c r="AK144" s="1017">
        <f t="shared" si="101"/>
        <v>0</v>
      </c>
      <c r="AL144" s="1015" t="s">
        <v>117</v>
      </c>
      <c r="AM144" s="1016">
        <v>3</v>
      </c>
      <c r="AN144" s="1017">
        <f t="shared" si="102"/>
        <v>3</v>
      </c>
      <c r="AO144" s="1015" t="s">
        <v>117</v>
      </c>
      <c r="AP144" s="1016" t="s">
        <v>117</v>
      </c>
      <c r="AQ144" s="1017">
        <f t="shared" si="103"/>
        <v>0</v>
      </c>
      <c r="AR144" s="1018" t="s">
        <v>117</v>
      </c>
      <c r="AS144" s="1016" t="s">
        <v>117</v>
      </c>
      <c r="AT144" s="1017">
        <f t="shared" si="104"/>
        <v>0</v>
      </c>
      <c r="AU144" s="1019">
        <f t="shared" si="105"/>
        <v>1</v>
      </c>
      <c r="AV144" s="1019">
        <f t="shared" si="106"/>
        <v>11</v>
      </c>
      <c r="AW144" s="1020">
        <f t="shared" si="107"/>
        <v>12</v>
      </c>
      <c r="AX144" s="1019">
        <f t="shared" si="108"/>
        <v>0</v>
      </c>
      <c r="AY144" s="1019">
        <f t="shared" si="109"/>
        <v>0</v>
      </c>
      <c r="AZ144" s="1020">
        <f t="shared" si="110"/>
        <v>0</v>
      </c>
      <c r="BA144" s="1019">
        <f t="shared" si="111"/>
        <v>0</v>
      </c>
      <c r="BB144" s="1019">
        <f t="shared" si="112"/>
        <v>0</v>
      </c>
      <c r="BC144" s="1019">
        <f t="shared" si="113"/>
        <v>0</v>
      </c>
    </row>
    <row r="145" spans="1:55" ht="12.95" customHeight="1" x14ac:dyDescent="0.2">
      <c r="A145" s="1012" t="s">
        <v>95</v>
      </c>
      <c r="B145" s="964" t="s">
        <v>117</v>
      </c>
      <c r="C145" s="1013" t="s">
        <v>117</v>
      </c>
      <c r="D145" s="1014">
        <f t="shared" si="90"/>
        <v>0</v>
      </c>
      <c r="E145" s="964" t="s">
        <v>117</v>
      </c>
      <c r="F145" s="1013" t="s">
        <v>117</v>
      </c>
      <c r="G145" s="1014">
        <f t="shared" si="91"/>
        <v>0</v>
      </c>
      <c r="H145" s="986" t="s">
        <v>117</v>
      </c>
      <c r="I145" s="1013" t="s">
        <v>117</v>
      </c>
      <c r="J145" s="1014">
        <f t="shared" si="92"/>
        <v>0</v>
      </c>
      <c r="K145" s="964" t="s">
        <v>117</v>
      </c>
      <c r="L145" s="1013">
        <v>2</v>
      </c>
      <c r="M145" s="1014">
        <f t="shared" si="93"/>
        <v>2</v>
      </c>
      <c r="N145" s="964" t="s">
        <v>117</v>
      </c>
      <c r="O145" s="1013" t="s">
        <v>117</v>
      </c>
      <c r="P145" s="1014">
        <f t="shared" si="94"/>
        <v>0</v>
      </c>
      <c r="Q145" s="986" t="s">
        <v>117</v>
      </c>
      <c r="R145" s="1013">
        <v>1</v>
      </c>
      <c r="S145" s="1014">
        <f t="shared" si="95"/>
        <v>1</v>
      </c>
      <c r="T145" s="964" t="s">
        <v>117</v>
      </c>
      <c r="U145" s="1013">
        <v>2</v>
      </c>
      <c r="V145" s="1014">
        <f t="shared" si="96"/>
        <v>2</v>
      </c>
      <c r="W145" s="964" t="s">
        <v>117</v>
      </c>
      <c r="X145" s="1013" t="s">
        <v>117</v>
      </c>
      <c r="Y145" s="1014">
        <f t="shared" si="97"/>
        <v>0</v>
      </c>
      <c r="Z145" s="986" t="s">
        <v>117</v>
      </c>
      <c r="AA145" s="1013">
        <v>1</v>
      </c>
      <c r="AB145" s="1014">
        <f t="shared" si="98"/>
        <v>1</v>
      </c>
      <c r="AC145" s="1015">
        <v>1</v>
      </c>
      <c r="AD145" s="1016">
        <v>4</v>
      </c>
      <c r="AE145" s="1017">
        <f t="shared" si="99"/>
        <v>5</v>
      </c>
      <c r="AF145" s="1015" t="s">
        <v>117</v>
      </c>
      <c r="AG145" s="1016" t="s">
        <v>117</v>
      </c>
      <c r="AH145" s="1017">
        <f t="shared" si="100"/>
        <v>0</v>
      </c>
      <c r="AI145" s="1018" t="s">
        <v>117</v>
      </c>
      <c r="AJ145" s="1016" t="s">
        <v>117</v>
      </c>
      <c r="AK145" s="1017">
        <f t="shared" si="101"/>
        <v>0</v>
      </c>
      <c r="AL145" s="1015">
        <v>3</v>
      </c>
      <c r="AM145" s="1016">
        <v>3</v>
      </c>
      <c r="AN145" s="1017">
        <f t="shared" si="102"/>
        <v>6</v>
      </c>
      <c r="AO145" s="1015" t="s">
        <v>117</v>
      </c>
      <c r="AP145" s="1016" t="s">
        <v>117</v>
      </c>
      <c r="AQ145" s="1017">
        <f t="shared" si="103"/>
        <v>0</v>
      </c>
      <c r="AR145" s="1018" t="s">
        <v>117</v>
      </c>
      <c r="AS145" s="1016" t="s">
        <v>117</v>
      </c>
      <c r="AT145" s="1017">
        <f t="shared" si="104"/>
        <v>0</v>
      </c>
      <c r="AU145" s="1019">
        <f t="shared" si="105"/>
        <v>4</v>
      </c>
      <c r="AV145" s="1019">
        <f t="shared" si="106"/>
        <v>9</v>
      </c>
      <c r="AW145" s="1020">
        <f t="shared" si="107"/>
        <v>13</v>
      </c>
      <c r="AX145" s="1019">
        <f t="shared" si="108"/>
        <v>0</v>
      </c>
      <c r="AY145" s="1019">
        <f t="shared" si="109"/>
        <v>0</v>
      </c>
      <c r="AZ145" s="1020">
        <f t="shared" si="110"/>
        <v>0</v>
      </c>
      <c r="BA145" s="1019">
        <f t="shared" si="111"/>
        <v>0</v>
      </c>
      <c r="BB145" s="1019">
        <f t="shared" si="112"/>
        <v>1</v>
      </c>
      <c r="BC145" s="1019">
        <f t="shared" si="113"/>
        <v>1</v>
      </c>
    </row>
    <row r="146" spans="1:55" ht="12.95" customHeight="1" x14ac:dyDescent="0.2">
      <c r="A146" s="1012" t="s">
        <v>96</v>
      </c>
      <c r="B146" s="964">
        <v>16</v>
      </c>
      <c r="C146" s="1013">
        <v>165</v>
      </c>
      <c r="D146" s="1014">
        <f t="shared" si="90"/>
        <v>181</v>
      </c>
      <c r="E146" s="964" t="s">
        <v>117</v>
      </c>
      <c r="F146" s="1013">
        <v>12</v>
      </c>
      <c r="G146" s="1014">
        <f t="shared" si="91"/>
        <v>12</v>
      </c>
      <c r="H146" s="986" t="s">
        <v>117</v>
      </c>
      <c r="I146" s="1013">
        <v>4</v>
      </c>
      <c r="J146" s="1014">
        <f t="shared" si="92"/>
        <v>4</v>
      </c>
      <c r="K146" s="964">
        <v>4</v>
      </c>
      <c r="L146" s="1013">
        <v>132</v>
      </c>
      <c r="M146" s="1014">
        <f t="shared" si="93"/>
        <v>136</v>
      </c>
      <c r="N146" s="964">
        <v>1</v>
      </c>
      <c r="O146" s="1013">
        <v>8</v>
      </c>
      <c r="P146" s="1014">
        <f t="shared" si="94"/>
        <v>9</v>
      </c>
      <c r="Q146" s="986" t="s">
        <v>117</v>
      </c>
      <c r="R146" s="1013">
        <v>6</v>
      </c>
      <c r="S146" s="1014">
        <f t="shared" si="95"/>
        <v>6</v>
      </c>
      <c r="T146" s="964">
        <v>20</v>
      </c>
      <c r="U146" s="1013">
        <v>297</v>
      </c>
      <c r="V146" s="1014">
        <f t="shared" si="96"/>
        <v>317</v>
      </c>
      <c r="W146" s="964">
        <v>1</v>
      </c>
      <c r="X146" s="1013">
        <v>20</v>
      </c>
      <c r="Y146" s="1014">
        <f t="shared" si="97"/>
        <v>21</v>
      </c>
      <c r="Z146" s="986" t="s">
        <v>117</v>
      </c>
      <c r="AA146" s="1013">
        <v>10</v>
      </c>
      <c r="AB146" s="1014">
        <f t="shared" si="98"/>
        <v>10</v>
      </c>
      <c r="AC146" s="1015">
        <v>25</v>
      </c>
      <c r="AD146" s="1016">
        <v>270</v>
      </c>
      <c r="AE146" s="1017">
        <f t="shared" si="99"/>
        <v>295</v>
      </c>
      <c r="AF146" s="1015" t="s">
        <v>117</v>
      </c>
      <c r="AG146" s="1016">
        <v>16</v>
      </c>
      <c r="AH146" s="1017">
        <f t="shared" si="100"/>
        <v>16</v>
      </c>
      <c r="AI146" s="1018" t="s">
        <v>117</v>
      </c>
      <c r="AJ146" s="1016">
        <v>7</v>
      </c>
      <c r="AK146" s="1017">
        <f t="shared" si="101"/>
        <v>7</v>
      </c>
      <c r="AL146" s="1015">
        <v>16</v>
      </c>
      <c r="AM146" s="1016">
        <v>256</v>
      </c>
      <c r="AN146" s="1017">
        <f t="shared" si="102"/>
        <v>272</v>
      </c>
      <c r="AO146" s="1015">
        <v>1</v>
      </c>
      <c r="AP146" s="1016">
        <v>17</v>
      </c>
      <c r="AQ146" s="1017">
        <f t="shared" si="103"/>
        <v>18</v>
      </c>
      <c r="AR146" s="1018" t="s">
        <v>117</v>
      </c>
      <c r="AS146" s="1016">
        <v>5</v>
      </c>
      <c r="AT146" s="1017">
        <f t="shared" si="104"/>
        <v>5</v>
      </c>
      <c r="AU146" s="1019">
        <f t="shared" si="105"/>
        <v>61</v>
      </c>
      <c r="AV146" s="1019">
        <f t="shared" si="106"/>
        <v>823</v>
      </c>
      <c r="AW146" s="1020">
        <f t="shared" si="107"/>
        <v>884</v>
      </c>
      <c r="AX146" s="1019">
        <f t="shared" si="108"/>
        <v>2</v>
      </c>
      <c r="AY146" s="1019">
        <f t="shared" si="109"/>
        <v>53</v>
      </c>
      <c r="AZ146" s="1020">
        <f t="shared" si="110"/>
        <v>55</v>
      </c>
      <c r="BA146" s="1019">
        <f t="shared" si="111"/>
        <v>0</v>
      </c>
      <c r="BB146" s="1019">
        <f t="shared" si="112"/>
        <v>22</v>
      </c>
      <c r="BC146" s="1019">
        <f t="shared" si="113"/>
        <v>22</v>
      </c>
    </row>
    <row r="147" spans="1:55" ht="12.95" customHeight="1" x14ac:dyDescent="0.2">
      <c r="A147" s="1012" t="s">
        <v>97</v>
      </c>
      <c r="B147" s="964">
        <v>144</v>
      </c>
      <c r="C147" s="1013">
        <v>620</v>
      </c>
      <c r="D147" s="1014">
        <f t="shared" si="90"/>
        <v>764</v>
      </c>
      <c r="E147" s="964">
        <v>11</v>
      </c>
      <c r="F147" s="1013">
        <v>70</v>
      </c>
      <c r="G147" s="1014">
        <f t="shared" si="91"/>
        <v>81</v>
      </c>
      <c r="H147" s="986">
        <v>8</v>
      </c>
      <c r="I147" s="1013">
        <v>55</v>
      </c>
      <c r="J147" s="1014">
        <f t="shared" si="92"/>
        <v>63</v>
      </c>
      <c r="K147" s="964">
        <v>117</v>
      </c>
      <c r="L147" s="1013">
        <v>495</v>
      </c>
      <c r="M147" s="1014">
        <f t="shared" si="93"/>
        <v>612</v>
      </c>
      <c r="N147" s="964">
        <v>1</v>
      </c>
      <c r="O147" s="1013">
        <v>21</v>
      </c>
      <c r="P147" s="1014">
        <f t="shared" si="94"/>
        <v>22</v>
      </c>
      <c r="Q147" s="986">
        <v>4</v>
      </c>
      <c r="R147" s="1013">
        <v>26</v>
      </c>
      <c r="S147" s="1014">
        <f t="shared" si="95"/>
        <v>30</v>
      </c>
      <c r="T147" s="964">
        <v>261</v>
      </c>
      <c r="U147" s="1013">
        <v>1115</v>
      </c>
      <c r="V147" s="1014">
        <f t="shared" si="96"/>
        <v>1376</v>
      </c>
      <c r="W147" s="964">
        <v>12</v>
      </c>
      <c r="X147" s="1013">
        <v>91</v>
      </c>
      <c r="Y147" s="1014">
        <f t="shared" si="97"/>
        <v>103</v>
      </c>
      <c r="Z147" s="986">
        <v>12</v>
      </c>
      <c r="AA147" s="1013">
        <v>81</v>
      </c>
      <c r="AB147" s="1014">
        <f t="shared" si="98"/>
        <v>93</v>
      </c>
      <c r="AC147" s="1015">
        <v>264</v>
      </c>
      <c r="AD147" s="1016">
        <v>1212</v>
      </c>
      <c r="AE147" s="1017">
        <f t="shared" si="99"/>
        <v>1476</v>
      </c>
      <c r="AF147" s="1015">
        <v>11</v>
      </c>
      <c r="AG147" s="1016">
        <v>108</v>
      </c>
      <c r="AH147" s="1017">
        <f t="shared" si="100"/>
        <v>119</v>
      </c>
      <c r="AI147" s="1018">
        <v>3</v>
      </c>
      <c r="AJ147" s="1016">
        <v>34</v>
      </c>
      <c r="AK147" s="1017">
        <f t="shared" si="101"/>
        <v>37</v>
      </c>
      <c r="AL147" s="1015">
        <v>273</v>
      </c>
      <c r="AM147" s="1016">
        <v>1252</v>
      </c>
      <c r="AN147" s="1017">
        <f t="shared" si="102"/>
        <v>1525</v>
      </c>
      <c r="AO147" s="1015">
        <v>27</v>
      </c>
      <c r="AP147" s="1016">
        <v>188</v>
      </c>
      <c r="AQ147" s="1017">
        <f t="shared" si="103"/>
        <v>215</v>
      </c>
      <c r="AR147" s="1018">
        <v>12</v>
      </c>
      <c r="AS147" s="1016">
        <v>59</v>
      </c>
      <c r="AT147" s="1017">
        <f t="shared" si="104"/>
        <v>71</v>
      </c>
      <c r="AU147" s="1019">
        <f t="shared" si="105"/>
        <v>798</v>
      </c>
      <c r="AV147" s="1019">
        <f t="shared" si="106"/>
        <v>3579</v>
      </c>
      <c r="AW147" s="1020">
        <f t="shared" si="107"/>
        <v>4377</v>
      </c>
      <c r="AX147" s="1019">
        <f t="shared" si="108"/>
        <v>50</v>
      </c>
      <c r="AY147" s="1019">
        <f t="shared" si="109"/>
        <v>387</v>
      </c>
      <c r="AZ147" s="1020">
        <f t="shared" si="110"/>
        <v>437</v>
      </c>
      <c r="BA147" s="1019">
        <f t="shared" si="111"/>
        <v>27</v>
      </c>
      <c r="BB147" s="1019">
        <f t="shared" si="112"/>
        <v>174</v>
      </c>
      <c r="BC147" s="1019">
        <f t="shared" si="113"/>
        <v>201</v>
      </c>
    </row>
    <row r="148" spans="1:55" ht="12.95" customHeight="1" x14ac:dyDescent="0.2">
      <c r="A148" s="1012" t="s">
        <v>98</v>
      </c>
      <c r="B148" s="964">
        <v>7</v>
      </c>
      <c r="C148" s="1013">
        <v>6</v>
      </c>
      <c r="D148" s="1014">
        <f t="shared" si="90"/>
        <v>13</v>
      </c>
      <c r="E148" s="964" t="s">
        <v>117</v>
      </c>
      <c r="F148" s="1013" t="s">
        <v>117</v>
      </c>
      <c r="G148" s="1014">
        <f t="shared" si="91"/>
        <v>0</v>
      </c>
      <c r="H148" s="986" t="s">
        <v>117</v>
      </c>
      <c r="I148" s="1013">
        <v>2</v>
      </c>
      <c r="J148" s="1014">
        <f t="shared" si="92"/>
        <v>2</v>
      </c>
      <c r="K148" s="964">
        <v>14</v>
      </c>
      <c r="L148" s="1013">
        <v>14</v>
      </c>
      <c r="M148" s="1014">
        <f t="shared" si="93"/>
        <v>28</v>
      </c>
      <c r="N148" s="964">
        <v>1</v>
      </c>
      <c r="O148" s="1013">
        <v>1</v>
      </c>
      <c r="P148" s="1014">
        <f t="shared" si="94"/>
        <v>2</v>
      </c>
      <c r="Q148" s="986" t="s">
        <v>117</v>
      </c>
      <c r="R148" s="1013" t="s">
        <v>117</v>
      </c>
      <c r="S148" s="1014">
        <f t="shared" si="95"/>
        <v>0</v>
      </c>
      <c r="T148" s="964">
        <v>21</v>
      </c>
      <c r="U148" s="1013">
        <v>20</v>
      </c>
      <c r="V148" s="1014">
        <f t="shared" si="96"/>
        <v>41</v>
      </c>
      <c r="W148" s="964">
        <v>1</v>
      </c>
      <c r="X148" s="1013">
        <v>1</v>
      </c>
      <c r="Y148" s="1014">
        <f t="shared" si="97"/>
        <v>2</v>
      </c>
      <c r="Z148" s="986" t="s">
        <v>117</v>
      </c>
      <c r="AA148" s="1013">
        <v>2</v>
      </c>
      <c r="AB148" s="1014">
        <f t="shared" si="98"/>
        <v>2</v>
      </c>
      <c r="AC148" s="1015">
        <v>14</v>
      </c>
      <c r="AD148" s="1016">
        <v>7</v>
      </c>
      <c r="AE148" s="1017">
        <f t="shared" si="99"/>
        <v>21</v>
      </c>
      <c r="AF148" s="1015" t="s">
        <v>117</v>
      </c>
      <c r="AG148" s="1016">
        <v>2</v>
      </c>
      <c r="AH148" s="1017">
        <f t="shared" si="100"/>
        <v>2</v>
      </c>
      <c r="AI148" s="1018">
        <v>2</v>
      </c>
      <c r="AJ148" s="1016">
        <v>2</v>
      </c>
      <c r="AK148" s="1017">
        <f t="shared" si="101"/>
        <v>4</v>
      </c>
      <c r="AL148" s="1015">
        <v>19</v>
      </c>
      <c r="AM148" s="1016">
        <v>18</v>
      </c>
      <c r="AN148" s="1017">
        <f t="shared" si="102"/>
        <v>37</v>
      </c>
      <c r="AO148" s="1015">
        <v>3</v>
      </c>
      <c r="AP148" s="1016">
        <v>2</v>
      </c>
      <c r="AQ148" s="1017">
        <f t="shared" si="103"/>
        <v>5</v>
      </c>
      <c r="AR148" s="1018">
        <v>1</v>
      </c>
      <c r="AS148" s="1016">
        <v>1</v>
      </c>
      <c r="AT148" s="1017">
        <f t="shared" si="104"/>
        <v>2</v>
      </c>
      <c r="AU148" s="1019">
        <f t="shared" si="105"/>
        <v>54</v>
      </c>
      <c r="AV148" s="1019">
        <f t="shared" si="106"/>
        <v>45</v>
      </c>
      <c r="AW148" s="1020">
        <f t="shared" si="107"/>
        <v>99</v>
      </c>
      <c r="AX148" s="1019">
        <f t="shared" si="108"/>
        <v>4</v>
      </c>
      <c r="AY148" s="1019">
        <f t="shared" si="109"/>
        <v>5</v>
      </c>
      <c r="AZ148" s="1020">
        <f t="shared" si="110"/>
        <v>9</v>
      </c>
      <c r="BA148" s="1019">
        <f t="shared" si="111"/>
        <v>3</v>
      </c>
      <c r="BB148" s="1019">
        <f t="shared" si="112"/>
        <v>5</v>
      </c>
      <c r="BC148" s="1019">
        <f t="shared" si="113"/>
        <v>8</v>
      </c>
    </row>
    <row r="149" spans="1:55" ht="12.95" customHeight="1" x14ac:dyDescent="0.2">
      <c r="A149" s="1012" t="s">
        <v>99</v>
      </c>
      <c r="B149" s="964">
        <v>1</v>
      </c>
      <c r="C149" s="1013">
        <v>2</v>
      </c>
      <c r="D149" s="1014">
        <f t="shared" si="90"/>
        <v>3</v>
      </c>
      <c r="E149" s="964" t="s">
        <v>117</v>
      </c>
      <c r="F149" s="1013" t="s">
        <v>117</v>
      </c>
      <c r="G149" s="1014">
        <f t="shared" si="91"/>
        <v>0</v>
      </c>
      <c r="H149" s="986" t="s">
        <v>117</v>
      </c>
      <c r="I149" s="1013" t="s">
        <v>117</v>
      </c>
      <c r="J149" s="1014">
        <f t="shared" si="92"/>
        <v>0</v>
      </c>
      <c r="K149" s="964">
        <v>1</v>
      </c>
      <c r="L149" s="1013">
        <v>2</v>
      </c>
      <c r="M149" s="1014">
        <f t="shared" si="93"/>
        <v>3</v>
      </c>
      <c r="N149" s="964" t="s">
        <v>117</v>
      </c>
      <c r="O149" s="1013">
        <v>1</v>
      </c>
      <c r="P149" s="1014">
        <f t="shared" si="94"/>
        <v>1</v>
      </c>
      <c r="Q149" s="986" t="s">
        <v>117</v>
      </c>
      <c r="R149" s="1013" t="s">
        <v>117</v>
      </c>
      <c r="S149" s="1014">
        <f t="shared" si="95"/>
        <v>0</v>
      </c>
      <c r="T149" s="964">
        <v>2</v>
      </c>
      <c r="U149" s="1013">
        <v>4</v>
      </c>
      <c r="V149" s="1014">
        <f t="shared" si="96"/>
        <v>6</v>
      </c>
      <c r="W149" s="964" t="s">
        <v>117</v>
      </c>
      <c r="X149" s="1013">
        <v>1</v>
      </c>
      <c r="Y149" s="1014">
        <f t="shared" si="97"/>
        <v>1</v>
      </c>
      <c r="Z149" s="986" t="s">
        <v>117</v>
      </c>
      <c r="AA149" s="1013" t="s">
        <v>117</v>
      </c>
      <c r="AB149" s="1014">
        <f t="shared" si="98"/>
        <v>0</v>
      </c>
      <c r="AC149" s="1015">
        <v>5</v>
      </c>
      <c r="AD149" s="1016">
        <v>5</v>
      </c>
      <c r="AE149" s="1017">
        <f t="shared" si="99"/>
        <v>10</v>
      </c>
      <c r="AF149" s="1015" t="s">
        <v>117</v>
      </c>
      <c r="AG149" s="1016">
        <v>2</v>
      </c>
      <c r="AH149" s="1017">
        <f t="shared" si="100"/>
        <v>2</v>
      </c>
      <c r="AI149" s="1018" t="s">
        <v>117</v>
      </c>
      <c r="AJ149" s="1016">
        <v>1</v>
      </c>
      <c r="AK149" s="1017">
        <f t="shared" si="101"/>
        <v>1</v>
      </c>
      <c r="AL149" s="1015">
        <v>2</v>
      </c>
      <c r="AM149" s="1016">
        <v>6</v>
      </c>
      <c r="AN149" s="1017">
        <f t="shared" si="102"/>
        <v>8</v>
      </c>
      <c r="AO149" s="1015" t="s">
        <v>117</v>
      </c>
      <c r="AP149" s="1016" t="s">
        <v>117</v>
      </c>
      <c r="AQ149" s="1017">
        <f t="shared" si="103"/>
        <v>0</v>
      </c>
      <c r="AR149" s="1018" t="s">
        <v>117</v>
      </c>
      <c r="AS149" s="1016" t="s">
        <v>117</v>
      </c>
      <c r="AT149" s="1017">
        <f t="shared" si="104"/>
        <v>0</v>
      </c>
      <c r="AU149" s="1019">
        <f t="shared" si="105"/>
        <v>9</v>
      </c>
      <c r="AV149" s="1019">
        <f t="shared" si="106"/>
        <v>15</v>
      </c>
      <c r="AW149" s="1020">
        <f t="shared" si="107"/>
        <v>24</v>
      </c>
      <c r="AX149" s="1019">
        <f t="shared" si="108"/>
        <v>0</v>
      </c>
      <c r="AY149" s="1019">
        <f t="shared" si="109"/>
        <v>3</v>
      </c>
      <c r="AZ149" s="1020">
        <f t="shared" si="110"/>
        <v>3</v>
      </c>
      <c r="BA149" s="1019">
        <f t="shared" si="111"/>
        <v>0</v>
      </c>
      <c r="BB149" s="1019">
        <f t="shared" si="112"/>
        <v>1</v>
      </c>
      <c r="BC149" s="1019">
        <f t="shared" si="113"/>
        <v>1</v>
      </c>
    </row>
    <row r="150" spans="1:55" ht="12.95" customHeight="1" x14ac:dyDescent="0.2">
      <c r="A150" s="1012" t="s">
        <v>100</v>
      </c>
      <c r="B150" s="964">
        <v>3533</v>
      </c>
      <c r="C150" s="1013">
        <v>2564</v>
      </c>
      <c r="D150" s="1014">
        <f t="shared" si="90"/>
        <v>6097</v>
      </c>
      <c r="E150" s="964">
        <v>210</v>
      </c>
      <c r="F150" s="1013">
        <v>196</v>
      </c>
      <c r="G150" s="1014">
        <f t="shared" si="91"/>
        <v>406</v>
      </c>
      <c r="H150" s="986">
        <v>211</v>
      </c>
      <c r="I150" s="1013">
        <v>182</v>
      </c>
      <c r="J150" s="1014">
        <f t="shared" si="92"/>
        <v>393</v>
      </c>
      <c r="K150" s="964">
        <v>5474</v>
      </c>
      <c r="L150" s="1013">
        <v>5532</v>
      </c>
      <c r="M150" s="1014">
        <f t="shared" si="93"/>
        <v>11006</v>
      </c>
      <c r="N150" s="964">
        <v>160</v>
      </c>
      <c r="O150" s="1013">
        <v>174</v>
      </c>
      <c r="P150" s="1014">
        <f t="shared" si="94"/>
        <v>334</v>
      </c>
      <c r="Q150" s="986">
        <v>142</v>
      </c>
      <c r="R150" s="1013">
        <v>175</v>
      </c>
      <c r="S150" s="1014">
        <f t="shared" si="95"/>
        <v>317</v>
      </c>
      <c r="T150" s="964">
        <v>9007</v>
      </c>
      <c r="U150" s="1013">
        <v>8096</v>
      </c>
      <c r="V150" s="1014">
        <f t="shared" si="96"/>
        <v>17103</v>
      </c>
      <c r="W150" s="964">
        <v>370</v>
      </c>
      <c r="X150" s="1013">
        <v>370</v>
      </c>
      <c r="Y150" s="1014">
        <f t="shared" si="97"/>
        <v>740</v>
      </c>
      <c r="Z150" s="986">
        <v>353</v>
      </c>
      <c r="AA150" s="1013">
        <v>357</v>
      </c>
      <c r="AB150" s="1014">
        <f t="shared" si="98"/>
        <v>710</v>
      </c>
      <c r="AC150" s="1015">
        <v>15100</v>
      </c>
      <c r="AD150" s="1016">
        <v>22733</v>
      </c>
      <c r="AE150" s="1017">
        <f t="shared" si="99"/>
        <v>37833</v>
      </c>
      <c r="AF150" s="1015">
        <v>796</v>
      </c>
      <c r="AG150" s="1016">
        <v>1569</v>
      </c>
      <c r="AH150" s="1017">
        <f t="shared" si="100"/>
        <v>2365</v>
      </c>
      <c r="AI150" s="1018">
        <v>464</v>
      </c>
      <c r="AJ150" s="1016">
        <v>818</v>
      </c>
      <c r="AK150" s="1017">
        <f t="shared" si="101"/>
        <v>1282</v>
      </c>
      <c r="AL150" s="1015">
        <v>22072</v>
      </c>
      <c r="AM150" s="1016">
        <v>35181</v>
      </c>
      <c r="AN150" s="1017">
        <f t="shared" si="102"/>
        <v>57253</v>
      </c>
      <c r="AO150" s="1015">
        <v>1821</v>
      </c>
      <c r="AP150" s="1016">
        <v>4061</v>
      </c>
      <c r="AQ150" s="1017">
        <f t="shared" si="103"/>
        <v>5882</v>
      </c>
      <c r="AR150" s="1018">
        <v>898</v>
      </c>
      <c r="AS150" s="1016">
        <v>1615</v>
      </c>
      <c r="AT150" s="1017">
        <f t="shared" si="104"/>
        <v>2513</v>
      </c>
      <c r="AU150" s="1019">
        <f t="shared" si="105"/>
        <v>46179</v>
      </c>
      <c r="AV150" s="1019">
        <f t="shared" si="106"/>
        <v>66010</v>
      </c>
      <c r="AW150" s="1020">
        <f t="shared" si="107"/>
        <v>112189</v>
      </c>
      <c r="AX150" s="1019">
        <f t="shared" si="108"/>
        <v>2987</v>
      </c>
      <c r="AY150" s="1019">
        <f t="shared" si="109"/>
        <v>6000</v>
      </c>
      <c r="AZ150" s="1020">
        <f t="shared" si="110"/>
        <v>8987</v>
      </c>
      <c r="BA150" s="1019">
        <f t="shared" si="111"/>
        <v>1715</v>
      </c>
      <c r="BB150" s="1019">
        <f t="shared" si="112"/>
        <v>2790</v>
      </c>
      <c r="BC150" s="1019">
        <f t="shared" si="113"/>
        <v>4505</v>
      </c>
    </row>
    <row r="151" spans="1:55" ht="12.95" customHeight="1" x14ac:dyDescent="0.2">
      <c r="A151" s="1012" t="s">
        <v>146</v>
      </c>
      <c r="B151" s="964" t="s">
        <v>117</v>
      </c>
      <c r="C151" s="1013" t="s">
        <v>117</v>
      </c>
      <c r="D151" s="1014">
        <f t="shared" si="90"/>
        <v>0</v>
      </c>
      <c r="E151" s="964" t="s">
        <v>117</v>
      </c>
      <c r="F151" s="1013" t="s">
        <v>117</v>
      </c>
      <c r="G151" s="1014">
        <f t="shared" si="91"/>
        <v>0</v>
      </c>
      <c r="H151" s="986" t="s">
        <v>117</v>
      </c>
      <c r="I151" s="1013" t="s">
        <v>117</v>
      </c>
      <c r="J151" s="1014">
        <f t="shared" si="92"/>
        <v>0</v>
      </c>
      <c r="K151" s="964">
        <v>3</v>
      </c>
      <c r="L151" s="1013">
        <v>2</v>
      </c>
      <c r="M151" s="1014">
        <f t="shared" si="93"/>
        <v>5</v>
      </c>
      <c r="N151" s="964">
        <v>1</v>
      </c>
      <c r="O151" s="1013" t="s">
        <v>117</v>
      </c>
      <c r="P151" s="1014">
        <f t="shared" si="94"/>
        <v>1</v>
      </c>
      <c r="Q151" s="986" t="s">
        <v>117</v>
      </c>
      <c r="R151" s="1013" t="s">
        <v>117</v>
      </c>
      <c r="S151" s="1014">
        <f t="shared" si="95"/>
        <v>0</v>
      </c>
      <c r="T151" s="964">
        <v>3</v>
      </c>
      <c r="U151" s="1013">
        <v>2</v>
      </c>
      <c r="V151" s="1014">
        <f t="shared" si="96"/>
        <v>5</v>
      </c>
      <c r="W151" s="964">
        <v>1</v>
      </c>
      <c r="X151" s="1013" t="s">
        <v>117</v>
      </c>
      <c r="Y151" s="1014">
        <f t="shared" si="97"/>
        <v>1</v>
      </c>
      <c r="Z151" s="986" t="s">
        <v>117</v>
      </c>
      <c r="AA151" s="1013" t="s">
        <v>117</v>
      </c>
      <c r="AB151" s="1014">
        <f t="shared" si="98"/>
        <v>0</v>
      </c>
      <c r="AC151" s="1015">
        <v>1</v>
      </c>
      <c r="AD151" s="1016">
        <v>3</v>
      </c>
      <c r="AE151" s="1017">
        <f t="shared" si="99"/>
        <v>4</v>
      </c>
      <c r="AF151" s="1015">
        <v>2</v>
      </c>
      <c r="AG151" s="1016">
        <v>2</v>
      </c>
      <c r="AH151" s="1017">
        <f t="shared" si="100"/>
        <v>4</v>
      </c>
      <c r="AI151" s="1018" t="s">
        <v>117</v>
      </c>
      <c r="AJ151" s="1016" t="s">
        <v>117</v>
      </c>
      <c r="AK151" s="1017">
        <f t="shared" si="101"/>
        <v>0</v>
      </c>
      <c r="AL151" s="1015">
        <v>5</v>
      </c>
      <c r="AM151" s="1016">
        <v>3</v>
      </c>
      <c r="AN151" s="1017">
        <f t="shared" si="102"/>
        <v>8</v>
      </c>
      <c r="AO151" s="1015" t="s">
        <v>117</v>
      </c>
      <c r="AP151" s="1016" t="s">
        <v>117</v>
      </c>
      <c r="AQ151" s="1017">
        <f t="shared" si="103"/>
        <v>0</v>
      </c>
      <c r="AR151" s="1018" t="s">
        <v>117</v>
      </c>
      <c r="AS151" s="1016">
        <v>1</v>
      </c>
      <c r="AT151" s="1017">
        <f t="shared" si="104"/>
        <v>1</v>
      </c>
      <c r="AU151" s="1019">
        <f t="shared" si="105"/>
        <v>9</v>
      </c>
      <c r="AV151" s="1019">
        <f t="shared" si="106"/>
        <v>8</v>
      </c>
      <c r="AW151" s="1020">
        <f t="shared" si="107"/>
        <v>17</v>
      </c>
      <c r="AX151" s="1019">
        <f t="shared" si="108"/>
        <v>3</v>
      </c>
      <c r="AY151" s="1019">
        <f t="shared" si="109"/>
        <v>2</v>
      </c>
      <c r="AZ151" s="1020">
        <f t="shared" si="110"/>
        <v>5</v>
      </c>
      <c r="BA151" s="1019">
        <f t="shared" si="111"/>
        <v>0</v>
      </c>
      <c r="BB151" s="1019">
        <f t="shared" si="112"/>
        <v>1</v>
      </c>
      <c r="BC151" s="1019">
        <f t="shared" si="113"/>
        <v>1</v>
      </c>
    </row>
    <row r="152" spans="1:55" ht="12.95" customHeight="1" x14ac:dyDescent="0.2">
      <c r="A152" s="1012" t="s">
        <v>101</v>
      </c>
      <c r="B152" s="964">
        <v>30</v>
      </c>
      <c r="C152" s="1013">
        <v>116</v>
      </c>
      <c r="D152" s="1014">
        <f t="shared" si="90"/>
        <v>146</v>
      </c>
      <c r="E152" s="964" t="s">
        <v>117</v>
      </c>
      <c r="F152" s="1013">
        <v>12</v>
      </c>
      <c r="G152" s="1014">
        <f t="shared" si="91"/>
        <v>12</v>
      </c>
      <c r="H152" s="986">
        <v>1</v>
      </c>
      <c r="I152" s="1013">
        <v>13</v>
      </c>
      <c r="J152" s="1014">
        <f t="shared" si="92"/>
        <v>14</v>
      </c>
      <c r="K152" s="964">
        <v>37</v>
      </c>
      <c r="L152" s="1013">
        <v>88</v>
      </c>
      <c r="M152" s="1014">
        <f t="shared" si="93"/>
        <v>125</v>
      </c>
      <c r="N152" s="964" t="s">
        <v>117</v>
      </c>
      <c r="O152" s="1013">
        <v>7</v>
      </c>
      <c r="P152" s="1014">
        <f t="shared" si="94"/>
        <v>7</v>
      </c>
      <c r="Q152" s="986" t="s">
        <v>117</v>
      </c>
      <c r="R152" s="1013">
        <v>2</v>
      </c>
      <c r="S152" s="1014">
        <f t="shared" si="95"/>
        <v>2</v>
      </c>
      <c r="T152" s="964">
        <v>67</v>
      </c>
      <c r="U152" s="1013">
        <v>204</v>
      </c>
      <c r="V152" s="1014">
        <f t="shared" si="96"/>
        <v>271</v>
      </c>
      <c r="W152" s="964" t="s">
        <v>117</v>
      </c>
      <c r="X152" s="1013">
        <v>19</v>
      </c>
      <c r="Y152" s="1014">
        <f t="shared" si="97"/>
        <v>19</v>
      </c>
      <c r="Z152" s="986">
        <v>1</v>
      </c>
      <c r="AA152" s="1013">
        <v>15</v>
      </c>
      <c r="AB152" s="1014">
        <f t="shared" si="98"/>
        <v>16</v>
      </c>
      <c r="AC152" s="1015">
        <v>103</v>
      </c>
      <c r="AD152" s="1016">
        <v>360</v>
      </c>
      <c r="AE152" s="1017">
        <f t="shared" si="99"/>
        <v>463</v>
      </c>
      <c r="AF152" s="1015">
        <v>5</v>
      </c>
      <c r="AG152" s="1016">
        <v>26</v>
      </c>
      <c r="AH152" s="1017">
        <f t="shared" si="100"/>
        <v>31</v>
      </c>
      <c r="AI152" s="1018" t="s">
        <v>117</v>
      </c>
      <c r="AJ152" s="1016">
        <v>12</v>
      </c>
      <c r="AK152" s="1017">
        <f t="shared" si="101"/>
        <v>12</v>
      </c>
      <c r="AL152" s="1015">
        <v>119</v>
      </c>
      <c r="AM152" s="1016">
        <v>725</v>
      </c>
      <c r="AN152" s="1017">
        <f t="shared" si="102"/>
        <v>844</v>
      </c>
      <c r="AO152" s="1015">
        <v>25</v>
      </c>
      <c r="AP152" s="1016">
        <v>181</v>
      </c>
      <c r="AQ152" s="1017">
        <f t="shared" si="103"/>
        <v>206</v>
      </c>
      <c r="AR152" s="1018">
        <v>4</v>
      </c>
      <c r="AS152" s="1016">
        <v>13</v>
      </c>
      <c r="AT152" s="1017">
        <f t="shared" si="104"/>
        <v>17</v>
      </c>
      <c r="AU152" s="1019">
        <f t="shared" si="105"/>
        <v>289</v>
      </c>
      <c r="AV152" s="1019">
        <f t="shared" si="106"/>
        <v>1289</v>
      </c>
      <c r="AW152" s="1020">
        <f t="shared" si="107"/>
        <v>1578</v>
      </c>
      <c r="AX152" s="1019">
        <f t="shared" si="108"/>
        <v>30</v>
      </c>
      <c r="AY152" s="1019">
        <f t="shared" si="109"/>
        <v>226</v>
      </c>
      <c r="AZ152" s="1020">
        <f t="shared" si="110"/>
        <v>256</v>
      </c>
      <c r="BA152" s="1019">
        <f t="shared" si="111"/>
        <v>5</v>
      </c>
      <c r="BB152" s="1019">
        <f t="shared" si="112"/>
        <v>40</v>
      </c>
      <c r="BC152" s="1019">
        <f t="shared" si="113"/>
        <v>45</v>
      </c>
    </row>
    <row r="153" spans="1:55" ht="12.95" customHeight="1" x14ac:dyDescent="0.2">
      <c r="A153" s="1012" t="s">
        <v>102</v>
      </c>
      <c r="B153" s="964">
        <v>4</v>
      </c>
      <c r="C153" s="1013">
        <v>8</v>
      </c>
      <c r="D153" s="1014">
        <f t="shared" si="90"/>
        <v>12</v>
      </c>
      <c r="E153" s="964" t="s">
        <v>117</v>
      </c>
      <c r="F153" s="1013">
        <v>1</v>
      </c>
      <c r="G153" s="1014">
        <f t="shared" si="91"/>
        <v>1</v>
      </c>
      <c r="H153" s="986" t="s">
        <v>117</v>
      </c>
      <c r="I153" s="1013" t="s">
        <v>117</v>
      </c>
      <c r="J153" s="1014">
        <f t="shared" si="92"/>
        <v>0</v>
      </c>
      <c r="K153" s="964">
        <v>7</v>
      </c>
      <c r="L153" s="1013">
        <v>15</v>
      </c>
      <c r="M153" s="1014">
        <f t="shared" si="93"/>
        <v>22</v>
      </c>
      <c r="N153" s="964">
        <v>2</v>
      </c>
      <c r="O153" s="1013">
        <v>1</v>
      </c>
      <c r="P153" s="1014">
        <f t="shared" si="94"/>
        <v>3</v>
      </c>
      <c r="Q153" s="986" t="s">
        <v>117</v>
      </c>
      <c r="R153" s="1013" t="s">
        <v>117</v>
      </c>
      <c r="S153" s="1014">
        <f t="shared" si="95"/>
        <v>0</v>
      </c>
      <c r="T153" s="964">
        <v>11</v>
      </c>
      <c r="U153" s="1013">
        <v>23</v>
      </c>
      <c r="V153" s="1014">
        <f t="shared" si="96"/>
        <v>34</v>
      </c>
      <c r="W153" s="964">
        <v>2</v>
      </c>
      <c r="X153" s="1013">
        <v>2</v>
      </c>
      <c r="Y153" s="1014">
        <f t="shared" si="97"/>
        <v>4</v>
      </c>
      <c r="Z153" s="986" t="s">
        <v>117</v>
      </c>
      <c r="AA153" s="1013" t="s">
        <v>117</v>
      </c>
      <c r="AB153" s="1014">
        <f t="shared" si="98"/>
        <v>0</v>
      </c>
      <c r="AC153" s="1015">
        <v>10</v>
      </c>
      <c r="AD153" s="1016">
        <v>25</v>
      </c>
      <c r="AE153" s="1017">
        <f t="shared" si="99"/>
        <v>35</v>
      </c>
      <c r="AF153" s="1015">
        <v>1</v>
      </c>
      <c r="AG153" s="1016">
        <v>3</v>
      </c>
      <c r="AH153" s="1017">
        <f t="shared" si="100"/>
        <v>4</v>
      </c>
      <c r="AI153" s="1018" t="s">
        <v>117</v>
      </c>
      <c r="AJ153" s="1016">
        <v>1</v>
      </c>
      <c r="AK153" s="1017">
        <f t="shared" si="101"/>
        <v>1</v>
      </c>
      <c r="AL153" s="1015">
        <v>17</v>
      </c>
      <c r="AM153" s="1016">
        <v>24</v>
      </c>
      <c r="AN153" s="1017">
        <f t="shared" si="102"/>
        <v>41</v>
      </c>
      <c r="AO153" s="1015">
        <v>5</v>
      </c>
      <c r="AP153" s="1016">
        <v>8</v>
      </c>
      <c r="AQ153" s="1017">
        <f t="shared" si="103"/>
        <v>13</v>
      </c>
      <c r="AR153" s="1018" t="s">
        <v>117</v>
      </c>
      <c r="AS153" s="1016">
        <v>2</v>
      </c>
      <c r="AT153" s="1017">
        <f t="shared" si="104"/>
        <v>2</v>
      </c>
      <c r="AU153" s="1019">
        <f t="shared" si="105"/>
        <v>38</v>
      </c>
      <c r="AV153" s="1019">
        <f t="shared" si="106"/>
        <v>72</v>
      </c>
      <c r="AW153" s="1020">
        <f t="shared" si="107"/>
        <v>110</v>
      </c>
      <c r="AX153" s="1019">
        <f t="shared" si="108"/>
        <v>8</v>
      </c>
      <c r="AY153" s="1019">
        <f t="shared" si="109"/>
        <v>13</v>
      </c>
      <c r="AZ153" s="1020">
        <f t="shared" si="110"/>
        <v>21</v>
      </c>
      <c r="BA153" s="1019">
        <f t="shared" si="111"/>
        <v>0</v>
      </c>
      <c r="BB153" s="1019">
        <f t="shared" si="112"/>
        <v>3</v>
      </c>
      <c r="BC153" s="1019">
        <f t="shared" si="113"/>
        <v>3</v>
      </c>
    </row>
    <row r="154" spans="1:55" ht="12.95" customHeight="1" x14ac:dyDescent="0.2">
      <c r="A154" s="1012" t="s">
        <v>103</v>
      </c>
      <c r="B154" s="964">
        <v>733</v>
      </c>
      <c r="C154" s="1013">
        <v>968</v>
      </c>
      <c r="D154" s="1014">
        <f t="shared" si="90"/>
        <v>1701</v>
      </c>
      <c r="E154" s="964">
        <v>58</v>
      </c>
      <c r="F154" s="1013">
        <v>67</v>
      </c>
      <c r="G154" s="1014">
        <f t="shared" si="91"/>
        <v>125</v>
      </c>
      <c r="H154" s="986">
        <v>31</v>
      </c>
      <c r="I154" s="1013">
        <v>38</v>
      </c>
      <c r="J154" s="1014">
        <f t="shared" si="92"/>
        <v>69</v>
      </c>
      <c r="K154" s="964">
        <v>787</v>
      </c>
      <c r="L154" s="1013">
        <v>1155</v>
      </c>
      <c r="M154" s="1014">
        <f t="shared" si="93"/>
        <v>1942</v>
      </c>
      <c r="N154" s="964">
        <v>15</v>
      </c>
      <c r="O154" s="1013">
        <v>35</v>
      </c>
      <c r="P154" s="1014">
        <f t="shared" si="94"/>
        <v>50</v>
      </c>
      <c r="Q154" s="986">
        <v>26</v>
      </c>
      <c r="R154" s="1013">
        <v>15</v>
      </c>
      <c r="S154" s="1014">
        <f t="shared" si="95"/>
        <v>41</v>
      </c>
      <c r="T154" s="964">
        <v>1520</v>
      </c>
      <c r="U154" s="1013">
        <v>2123</v>
      </c>
      <c r="V154" s="1014">
        <f t="shared" si="96"/>
        <v>3643</v>
      </c>
      <c r="W154" s="964">
        <v>73</v>
      </c>
      <c r="X154" s="1013">
        <v>102</v>
      </c>
      <c r="Y154" s="1014">
        <f t="shared" si="97"/>
        <v>175</v>
      </c>
      <c r="Z154" s="986">
        <v>57</v>
      </c>
      <c r="AA154" s="1013">
        <v>53</v>
      </c>
      <c r="AB154" s="1014">
        <f t="shared" si="98"/>
        <v>110</v>
      </c>
      <c r="AC154" s="1015">
        <v>1239</v>
      </c>
      <c r="AD154" s="1016">
        <v>1550</v>
      </c>
      <c r="AE154" s="1017">
        <f t="shared" si="99"/>
        <v>2789</v>
      </c>
      <c r="AF154" s="1015">
        <v>78</v>
      </c>
      <c r="AG154" s="1016">
        <v>92</v>
      </c>
      <c r="AH154" s="1017">
        <f t="shared" si="100"/>
        <v>170</v>
      </c>
      <c r="AI154" s="1018">
        <v>36</v>
      </c>
      <c r="AJ154" s="1016">
        <v>57</v>
      </c>
      <c r="AK154" s="1017">
        <f t="shared" si="101"/>
        <v>93</v>
      </c>
      <c r="AL154" s="1015">
        <v>1200</v>
      </c>
      <c r="AM154" s="1016">
        <v>1489</v>
      </c>
      <c r="AN154" s="1017">
        <f t="shared" si="102"/>
        <v>2689</v>
      </c>
      <c r="AO154" s="1015">
        <v>161</v>
      </c>
      <c r="AP154" s="1016">
        <v>184</v>
      </c>
      <c r="AQ154" s="1017">
        <f t="shared" si="103"/>
        <v>345</v>
      </c>
      <c r="AR154" s="1018">
        <v>38</v>
      </c>
      <c r="AS154" s="1016">
        <v>62</v>
      </c>
      <c r="AT154" s="1017">
        <f t="shared" si="104"/>
        <v>100</v>
      </c>
      <c r="AU154" s="1019">
        <f t="shared" si="105"/>
        <v>3959</v>
      </c>
      <c r="AV154" s="1019">
        <f t="shared" si="106"/>
        <v>5162</v>
      </c>
      <c r="AW154" s="1020">
        <f t="shared" si="107"/>
        <v>9121</v>
      </c>
      <c r="AX154" s="1019">
        <f t="shared" si="108"/>
        <v>312</v>
      </c>
      <c r="AY154" s="1019">
        <f t="shared" si="109"/>
        <v>378</v>
      </c>
      <c r="AZ154" s="1020">
        <f t="shared" si="110"/>
        <v>690</v>
      </c>
      <c r="BA154" s="1019">
        <f t="shared" si="111"/>
        <v>131</v>
      </c>
      <c r="BB154" s="1019">
        <f t="shared" si="112"/>
        <v>172</v>
      </c>
      <c r="BC154" s="1019">
        <f t="shared" si="113"/>
        <v>303</v>
      </c>
    </row>
    <row r="155" spans="1:55" ht="12.95" customHeight="1" x14ac:dyDescent="0.2">
      <c r="A155" s="1012" t="s">
        <v>111</v>
      </c>
      <c r="B155" s="964">
        <v>2</v>
      </c>
      <c r="C155" s="1013">
        <v>3</v>
      </c>
      <c r="D155" s="1014">
        <f t="shared" si="90"/>
        <v>5</v>
      </c>
      <c r="E155" s="964" t="s">
        <v>117</v>
      </c>
      <c r="F155" s="1013" t="s">
        <v>117</v>
      </c>
      <c r="G155" s="1014">
        <f t="shared" si="91"/>
        <v>0</v>
      </c>
      <c r="H155" s="986" t="s">
        <v>117</v>
      </c>
      <c r="I155" s="1013" t="s">
        <v>117</v>
      </c>
      <c r="J155" s="1014">
        <f t="shared" si="92"/>
        <v>0</v>
      </c>
      <c r="K155" s="964">
        <v>1</v>
      </c>
      <c r="L155" s="1013">
        <v>4</v>
      </c>
      <c r="M155" s="1014">
        <f t="shared" si="93"/>
        <v>5</v>
      </c>
      <c r="N155" s="964" t="s">
        <v>117</v>
      </c>
      <c r="O155" s="1013" t="s">
        <v>117</v>
      </c>
      <c r="P155" s="1014">
        <f t="shared" si="94"/>
        <v>0</v>
      </c>
      <c r="Q155" s="986" t="s">
        <v>117</v>
      </c>
      <c r="R155" s="1013" t="s">
        <v>117</v>
      </c>
      <c r="S155" s="1014">
        <f t="shared" si="95"/>
        <v>0</v>
      </c>
      <c r="T155" s="964">
        <v>3</v>
      </c>
      <c r="U155" s="1013">
        <v>7</v>
      </c>
      <c r="V155" s="1014">
        <f t="shared" si="96"/>
        <v>10</v>
      </c>
      <c r="W155" s="964" t="s">
        <v>117</v>
      </c>
      <c r="X155" s="1013" t="s">
        <v>117</v>
      </c>
      <c r="Y155" s="1014">
        <f t="shared" si="97"/>
        <v>0</v>
      </c>
      <c r="Z155" s="986" t="s">
        <v>117</v>
      </c>
      <c r="AA155" s="1013" t="s">
        <v>117</v>
      </c>
      <c r="AB155" s="1014">
        <f t="shared" si="98"/>
        <v>0</v>
      </c>
      <c r="AC155" s="1015">
        <v>5</v>
      </c>
      <c r="AD155" s="1016">
        <v>7</v>
      </c>
      <c r="AE155" s="1017">
        <f t="shared" si="99"/>
        <v>12</v>
      </c>
      <c r="AF155" s="1015" t="s">
        <v>117</v>
      </c>
      <c r="AG155" s="1016">
        <v>2</v>
      </c>
      <c r="AH155" s="1017">
        <f t="shared" si="100"/>
        <v>2</v>
      </c>
      <c r="AI155" s="1018" t="s">
        <v>117</v>
      </c>
      <c r="AJ155" s="1016">
        <v>1</v>
      </c>
      <c r="AK155" s="1017">
        <f t="shared" si="101"/>
        <v>1</v>
      </c>
      <c r="AL155" s="1015">
        <v>5</v>
      </c>
      <c r="AM155" s="1016">
        <v>4</v>
      </c>
      <c r="AN155" s="1017">
        <f t="shared" si="102"/>
        <v>9</v>
      </c>
      <c r="AO155" s="1015" t="s">
        <v>117</v>
      </c>
      <c r="AP155" s="1016" t="s">
        <v>117</v>
      </c>
      <c r="AQ155" s="1017">
        <f t="shared" si="103"/>
        <v>0</v>
      </c>
      <c r="AR155" s="1018" t="s">
        <v>117</v>
      </c>
      <c r="AS155" s="1016" t="s">
        <v>117</v>
      </c>
      <c r="AT155" s="1017">
        <f t="shared" si="104"/>
        <v>0</v>
      </c>
      <c r="AU155" s="1019">
        <f t="shared" si="105"/>
        <v>13</v>
      </c>
      <c r="AV155" s="1019">
        <f t="shared" si="106"/>
        <v>18</v>
      </c>
      <c r="AW155" s="1020">
        <f t="shared" si="107"/>
        <v>31</v>
      </c>
      <c r="AX155" s="1019">
        <f t="shared" si="108"/>
        <v>0</v>
      </c>
      <c r="AY155" s="1019">
        <f t="shared" si="109"/>
        <v>2</v>
      </c>
      <c r="AZ155" s="1020">
        <f t="shared" si="110"/>
        <v>2</v>
      </c>
      <c r="BA155" s="1019">
        <f t="shared" si="111"/>
        <v>0</v>
      </c>
      <c r="BB155" s="1019">
        <f t="shared" si="112"/>
        <v>1</v>
      </c>
      <c r="BC155" s="1019">
        <f t="shared" si="113"/>
        <v>1</v>
      </c>
    </row>
    <row r="156" spans="1:55" ht="12.95" customHeight="1" x14ac:dyDescent="0.2">
      <c r="A156" s="1012" t="s">
        <v>104</v>
      </c>
      <c r="B156" s="964">
        <v>2</v>
      </c>
      <c r="C156" s="1013" t="s">
        <v>117</v>
      </c>
      <c r="D156" s="1014">
        <f t="shared" si="90"/>
        <v>2</v>
      </c>
      <c r="E156" s="964" t="s">
        <v>117</v>
      </c>
      <c r="F156" s="1013">
        <v>1</v>
      </c>
      <c r="G156" s="1014">
        <f t="shared" si="91"/>
        <v>1</v>
      </c>
      <c r="H156" s="986" t="s">
        <v>117</v>
      </c>
      <c r="I156" s="1013" t="s">
        <v>117</v>
      </c>
      <c r="J156" s="1014">
        <f t="shared" si="92"/>
        <v>0</v>
      </c>
      <c r="K156" s="964">
        <v>1</v>
      </c>
      <c r="L156" s="1013" t="s">
        <v>117</v>
      </c>
      <c r="M156" s="1014">
        <f t="shared" si="93"/>
        <v>1</v>
      </c>
      <c r="N156" s="964" t="s">
        <v>117</v>
      </c>
      <c r="O156" s="1013" t="s">
        <v>117</v>
      </c>
      <c r="P156" s="1014">
        <f t="shared" si="94"/>
        <v>0</v>
      </c>
      <c r="Q156" s="986" t="s">
        <v>117</v>
      </c>
      <c r="R156" s="1013" t="s">
        <v>117</v>
      </c>
      <c r="S156" s="1014">
        <f t="shared" si="95"/>
        <v>0</v>
      </c>
      <c r="T156" s="964">
        <v>3</v>
      </c>
      <c r="U156" s="1013" t="s">
        <v>117</v>
      </c>
      <c r="V156" s="1014">
        <f t="shared" si="96"/>
        <v>3</v>
      </c>
      <c r="W156" s="964" t="s">
        <v>117</v>
      </c>
      <c r="X156" s="1013">
        <v>1</v>
      </c>
      <c r="Y156" s="1014">
        <f t="shared" si="97"/>
        <v>1</v>
      </c>
      <c r="Z156" s="986" t="s">
        <v>117</v>
      </c>
      <c r="AA156" s="1013" t="s">
        <v>117</v>
      </c>
      <c r="AB156" s="1014">
        <f t="shared" si="98"/>
        <v>0</v>
      </c>
      <c r="AC156" s="1015">
        <v>2</v>
      </c>
      <c r="AD156" s="1016" t="s">
        <v>117</v>
      </c>
      <c r="AE156" s="1017">
        <f t="shared" si="99"/>
        <v>2</v>
      </c>
      <c r="AF156" s="1015" t="s">
        <v>117</v>
      </c>
      <c r="AG156" s="1016">
        <v>1</v>
      </c>
      <c r="AH156" s="1017">
        <f t="shared" si="100"/>
        <v>1</v>
      </c>
      <c r="AI156" s="1018" t="s">
        <v>117</v>
      </c>
      <c r="AJ156" s="1016" t="s">
        <v>117</v>
      </c>
      <c r="AK156" s="1017">
        <f t="shared" si="101"/>
        <v>0</v>
      </c>
      <c r="AL156" s="1015">
        <v>11</v>
      </c>
      <c r="AM156" s="1016">
        <v>2</v>
      </c>
      <c r="AN156" s="1017">
        <f t="shared" si="102"/>
        <v>13</v>
      </c>
      <c r="AO156" s="1015" t="s">
        <v>117</v>
      </c>
      <c r="AP156" s="1016" t="s">
        <v>117</v>
      </c>
      <c r="AQ156" s="1017">
        <f t="shared" si="103"/>
        <v>0</v>
      </c>
      <c r="AR156" s="1018" t="s">
        <v>117</v>
      </c>
      <c r="AS156" s="1016" t="s">
        <v>117</v>
      </c>
      <c r="AT156" s="1017">
        <f t="shared" si="104"/>
        <v>0</v>
      </c>
      <c r="AU156" s="1019">
        <f t="shared" si="105"/>
        <v>16</v>
      </c>
      <c r="AV156" s="1019">
        <f t="shared" si="106"/>
        <v>2</v>
      </c>
      <c r="AW156" s="1020">
        <f t="shared" si="107"/>
        <v>18</v>
      </c>
      <c r="AX156" s="1019">
        <f t="shared" si="108"/>
        <v>0</v>
      </c>
      <c r="AY156" s="1019">
        <f t="shared" si="109"/>
        <v>2</v>
      </c>
      <c r="AZ156" s="1020">
        <f t="shared" si="110"/>
        <v>2</v>
      </c>
      <c r="BA156" s="1019">
        <f t="shared" si="111"/>
        <v>0</v>
      </c>
      <c r="BB156" s="1019">
        <f t="shared" si="112"/>
        <v>0</v>
      </c>
      <c r="BC156" s="1019">
        <f t="shared" si="113"/>
        <v>0</v>
      </c>
    </row>
    <row r="157" spans="1:55" ht="12.95" customHeight="1" x14ac:dyDescent="0.2">
      <c r="A157" s="1012" t="s">
        <v>105</v>
      </c>
      <c r="B157" s="964">
        <v>2</v>
      </c>
      <c r="C157" s="1013">
        <v>7</v>
      </c>
      <c r="D157" s="1014">
        <f t="shared" si="90"/>
        <v>9</v>
      </c>
      <c r="E157" s="964">
        <v>1</v>
      </c>
      <c r="F157" s="1013" t="s">
        <v>117</v>
      </c>
      <c r="G157" s="1014">
        <f t="shared" si="91"/>
        <v>1</v>
      </c>
      <c r="H157" s="986" t="s">
        <v>117</v>
      </c>
      <c r="I157" s="1013" t="s">
        <v>117</v>
      </c>
      <c r="J157" s="1014">
        <f t="shared" si="92"/>
        <v>0</v>
      </c>
      <c r="K157" s="964">
        <v>4</v>
      </c>
      <c r="L157" s="1013">
        <v>6</v>
      </c>
      <c r="M157" s="1014">
        <f t="shared" si="93"/>
        <v>10</v>
      </c>
      <c r="N157" s="964" t="s">
        <v>117</v>
      </c>
      <c r="O157" s="1013" t="s">
        <v>117</v>
      </c>
      <c r="P157" s="1014">
        <f t="shared" si="94"/>
        <v>0</v>
      </c>
      <c r="Q157" s="986" t="s">
        <v>117</v>
      </c>
      <c r="R157" s="1013" t="s">
        <v>117</v>
      </c>
      <c r="S157" s="1014">
        <f t="shared" si="95"/>
        <v>0</v>
      </c>
      <c r="T157" s="964">
        <v>6</v>
      </c>
      <c r="U157" s="1013">
        <v>13</v>
      </c>
      <c r="V157" s="1014">
        <f t="shared" si="96"/>
        <v>19</v>
      </c>
      <c r="W157" s="964">
        <v>1</v>
      </c>
      <c r="X157" s="1013" t="s">
        <v>117</v>
      </c>
      <c r="Y157" s="1014">
        <f t="shared" si="97"/>
        <v>1</v>
      </c>
      <c r="Z157" s="986" t="s">
        <v>117</v>
      </c>
      <c r="AA157" s="1013" t="s">
        <v>117</v>
      </c>
      <c r="AB157" s="1014">
        <f t="shared" si="98"/>
        <v>0</v>
      </c>
      <c r="AC157" s="1015">
        <v>8</v>
      </c>
      <c r="AD157" s="1016">
        <v>11</v>
      </c>
      <c r="AE157" s="1017">
        <f t="shared" si="99"/>
        <v>19</v>
      </c>
      <c r="AF157" s="1015">
        <v>1</v>
      </c>
      <c r="AG157" s="1016" t="s">
        <v>117</v>
      </c>
      <c r="AH157" s="1017">
        <f t="shared" si="100"/>
        <v>1</v>
      </c>
      <c r="AI157" s="1018" t="s">
        <v>117</v>
      </c>
      <c r="AJ157" s="1016" t="s">
        <v>117</v>
      </c>
      <c r="AK157" s="1017">
        <f t="shared" si="101"/>
        <v>0</v>
      </c>
      <c r="AL157" s="1015">
        <v>16</v>
      </c>
      <c r="AM157" s="1016">
        <v>16</v>
      </c>
      <c r="AN157" s="1017">
        <f t="shared" si="102"/>
        <v>32</v>
      </c>
      <c r="AO157" s="1015">
        <v>1</v>
      </c>
      <c r="AP157" s="1016">
        <v>2</v>
      </c>
      <c r="AQ157" s="1017">
        <f t="shared" si="103"/>
        <v>3</v>
      </c>
      <c r="AR157" s="1018" t="s">
        <v>117</v>
      </c>
      <c r="AS157" s="1016" t="s">
        <v>117</v>
      </c>
      <c r="AT157" s="1017">
        <f t="shared" si="104"/>
        <v>0</v>
      </c>
      <c r="AU157" s="1019">
        <f t="shared" si="105"/>
        <v>30</v>
      </c>
      <c r="AV157" s="1019">
        <f t="shared" si="106"/>
        <v>40</v>
      </c>
      <c r="AW157" s="1020">
        <f t="shared" si="107"/>
        <v>70</v>
      </c>
      <c r="AX157" s="1019">
        <f t="shared" si="108"/>
        <v>3</v>
      </c>
      <c r="AY157" s="1019">
        <f t="shared" si="109"/>
        <v>2</v>
      </c>
      <c r="AZ157" s="1020">
        <f t="shared" si="110"/>
        <v>5</v>
      </c>
      <c r="BA157" s="1019">
        <f t="shared" si="111"/>
        <v>0</v>
      </c>
      <c r="BB157" s="1019">
        <f t="shared" si="112"/>
        <v>0</v>
      </c>
      <c r="BC157" s="1019">
        <f t="shared" si="113"/>
        <v>0</v>
      </c>
    </row>
    <row r="158" spans="1:55" ht="12.95" customHeight="1" thickBot="1" x14ac:dyDescent="0.25">
      <c r="A158" s="1012" t="s">
        <v>106</v>
      </c>
      <c r="B158" s="964" t="s">
        <v>117</v>
      </c>
      <c r="C158" s="1013" t="s">
        <v>117</v>
      </c>
      <c r="D158" s="1014">
        <f t="shared" si="90"/>
        <v>0</v>
      </c>
      <c r="E158" s="964" t="s">
        <v>117</v>
      </c>
      <c r="F158" s="1013" t="s">
        <v>117</v>
      </c>
      <c r="G158" s="1014">
        <f t="shared" si="91"/>
        <v>0</v>
      </c>
      <c r="H158" s="986" t="s">
        <v>117</v>
      </c>
      <c r="I158" s="1013" t="s">
        <v>117</v>
      </c>
      <c r="J158" s="1014">
        <f t="shared" si="92"/>
        <v>0</v>
      </c>
      <c r="K158" s="964" t="s">
        <v>117</v>
      </c>
      <c r="L158" s="1013" t="s">
        <v>117</v>
      </c>
      <c r="M158" s="1014">
        <f t="shared" si="93"/>
        <v>0</v>
      </c>
      <c r="N158" s="964" t="s">
        <v>117</v>
      </c>
      <c r="O158" s="1013" t="s">
        <v>117</v>
      </c>
      <c r="P158" s="1014">
        <f t="shared" si="94"/>
        <v>0</v>
      </c>
      <c r="Q158" s="986" t="s">
        <v>117</v>
      </c>
      <c r="R158" s="1013" t="s">
        <v>117</v>
      </c>
      <c r="S158" s="1014">
        <f t="shared" si="95"/>
        <v>0</v>
      </c>
      <c r="T158" s="964" t="s">
        <v>117</v>
      </c>
      <c r="U158" s="1013" t="s">
        <v>117</v>
      </c>
      <c r="V158" s="1014">
        <f t="shared" si="96"/>
        <v>0</v>
      </c>
      <c r="W158" s="964" t="s">
        <v>117</v>
      </c>
      <c r="X158" s="1013" t="s">
        <v>117</v>
      </c>
      <c r="Y158" s="1014">
        <f t="shared" si="97"/>
        <v>0</v>
      </c>
      <c r="Z158" s="986" t="s">
        <v>117</v>
      </c>
      <c r="AA158" s="1013" t="s">
        <v>117</v>
      </c>
      <c r="AB158" s="1014">
        <f t="shared" si="98"/>
        <v>0</v>
      </c>
      <c r="AC158" s="1015" t="s">
        <v>117</v>
      </c>
      <c r="AD158" s="1016">
        <v>1</v>
      </c>
      <c r="AE158" s="1017">
        <f t="shared" si="99"/>
        <v>1</v>
      </c>
      <c r="AF158" s="1015">
        <v>1</v>
      </c>
      <c r="AG158" s="1016" t="s">
        <v>117</v>
      </c>
      <c r="AH158" s="1017">
        <f t="shared" si="100"/>
        <v>1</v>
      </c>
      <c r="AI158" s="1018" t="s">
        <v>117</v>
      </c>
      <c r="AJ158" s="1016" t="s">
        <v>117</v>
      </c>
      <c r="AK158" s="1017">
        <f t="shared" si="101"/>
        <v>0</v>
      </c>
      <c r="AL158" s="1015" t="s">
        <v>117</v>
      </c>
      <c r="AM158" s="1016">
        <v>1</v>
      </c>
      <c r="AN158" s="1017">
        <f t="shared" si="102"/>
        <v>1</v>
      </c>
      <c r="AO158" s="1015" t="s">
        <v>117</v>
      </c>
      <c r="AP158" s="1016" t="s">
        <v>117</v>
      </c>
      <c r="AQ158" s="1017">
        <f t="shared" si="103"/>
        <v>0</v>
      </c>
      <c r="AR158" s="1018" t="s">
        <v>117</v>
      </c>
      <c r="AS158" s="1016" t="s">
        <v>117</v>
      </c>
      <c r="AT158" s="1017">
        <f t="shared" si="104"/>
        <v>0</v>
      </c>
      <c r="AU158" s="1019">
        <f t="shared" si="105"/>
        <v>0</v>
      </c>
      <c r="AV158" s="1019">
        <f t="shared" si="106"/>
        <v>2</v>
      </c>
      <c r="AW158" s="1020">
        <f t="shared" si="107"/>
        <v>2</v>
      </c>
      <c r="AX158" s="1019">
        <f t="shared" si="108"/>
        <v>1</v>
      </c>
      <c r="AY158" s="1019">
        <f t="shared" si="109"/>
        <v>0</v>
      </c>
      <c r="AZ158" s="1020">
        <f t="shared" si="110"/>
        <v>1</v>
      </c>
      <c r="BA158" s="1019">
        <f t="shared" si="111"/>
        <v>0</v>
      </c>
      <c r="BB158" s="1019">
        <f t="shared" si="112"/>
        <v>0</v>
      </c>
      <c r="BC158" s="1019">
        <f t="shared" si="113"/>
        <v>0</v>
      </c>
    </row>
    <row r="159" spans="1:55" ht="12.75" thickBot="1" x14ac:dyDescent="0.25">
      <c r="A159" s="1021" t="s">
        <v>126</v>
      </c>
      <c r="B159" s="1022">
        <f>SUM(B8:B157)</f>
        <v>8607</v>
      </c>
      <c r="C159" s="1023">
        <f>SUM(C8:C157)</f>
        <v>10224</v>
      </c>
      <c r="D159" s="1021">
        <f>SUM(D8:D158)</f>
        <v>18831</v>
      </c>
      <c r="E159" s="1024">
        <f>SUM(E8:E157)</f>
        <v>536</v>
      </c>
      <c r="F159" s="1023">
        <f>SUM(F8:F157)</f>
        <v>898</v>
      </c>
      <c r="G159" s="1021">
        <f>SUM(G8:G158)</f>
        <v>1434</v>
      </c>
      <c r="H159" s="1024">
        <f>SUM(H8:H157)</f>
        <v>474</v>
      </c>
      <c r="I159" s="1023">
        <f>SUM(I8:I157)</f>
        <v>674</v>
      </c>
      <c r="J159" s="1021">
        <f>SUM(J8:J157)</f>
        <v>1148</v>
      </c>
      <c r="K159" s="1024">
        <f>SUM(K8:K157)</f>
        <v>10368</v>
      </c>
      <c r="L159" s="1023">
        <f>SUM(L8:L157)</f>
        <v>13356</v>
      </c>
      <c r="M159" s="1021">
        <f>SUM(M8:M158)</f>
        <v>23724</v>
      </c>
      <c r="N159" s="1024">
        <f t="shared" ref="N159:U159" si="114">SUM(N8:N157)</f>
        <v>295</v>
      </c>
      <c r="O159" s="1023">
        <f t="shared" si="114"/>
        <v>459</v>
      </c>
      <c r="P159" s="1021">
        <f t="shared" si="114"/>
        <v>754</v>
      </c>
      <c r="Q159" s="1024">
        <f t="shared" si="114"/>
        <v>284</v>
      </c>
      <c r="R159" s="1023">
        <f t="shared" si="114"/>
        <v>376</v>
      </c>
      <c r="S159" s="1021">
        <f t="shared" si="114"/>
        <v>660</v>
      </c>
      <c r="T159" s="1022">
        <f t="shared" si="114"/>
        <v>18975</v>
      </c>
      <c r="U159" s="1025">
        <f t="shared" si="114"/>
        <v>23580</v>
      </c>
      <c r="V159" s="1023">
        <f>SUM(T159:U159)</f>
        <v>42555</v>
      </c>
      <c r="W159" s="1022">
        <f>SUM(W8:W157)</f>
        <v>831</v>
      </c>
      <c r="X159" s="1025">
        <f>SUM(X8:X157)</f>
        <v>1357</v>
      </c>
      <c r="Y159" s="1026">
        <f>SUM(W159:X159)</f>
        <v>2188</v>
      </c>
      <c r="Z159" s="1024">
        <f>SUM(Z8:Z157)</f>
        <v>758</v>
      </c>
      <c r="AA159" s="1025">
        <f>SUM(AA8:AA157)</f>
        <v>1050</v>
      </c>
      <c r="AB159" s="1026">
        <f>SUM(Z159:AA159)</f>
        <v>1808</v>
      </c>
      <c r="AC159" s="1024">
        <f t="shared" ref="AC159:AH159" si="115">SUM(AC8:AC158)</f>
        <v>25466</v>
      </c>
      <c r="AD159" s="1025">
        <f t="shared" si="115"/>
        <v>39456</v>
      </c>
      <c r="AE159" s="1021">
        <f t="shared" si="115"/>
        <v>64922</v>
      </c>
      <c r="AF159" s="1024">
        <f t="shared" si="115"/>
        <v>1247</v>
      </c>
      <c r="AG159" s="1025">
        <f t="shared" si="115"/>
        <v>2839</v>
      </c>
      <c r="AH159" s="1021">
        <f t="shared" si="115"/>
        <v>4086</v>
      </c>
      <c r="AI159" s="1024">
        <f>SUM(AI8:AI157)</f>
        <v>733</v>
      </c>
      <c r="AJ159" s="1023">
        <f>SUM(AJ8:AJ157)</f>
        <v>1417</v>
      </c>
      <c r="AK159" s="1021">
        <f>SUM(AK8:AK157)</f>
        <v>2150</v>
      </c>
      <c r="AL159" s="1024">
        <f t="shared" ref="AL159:AT159" si="116">SUM(AL8:AL158)</f>
        <v>32619</v>
      </c>
      <c r="AM159" s="1025">
        <f t="shared" si="116"/>
        <v>53979</v>
      </c>
      <c r="AN159" s="1021">
        <f t="shared" si="116"/>
        <v>86598</v>
      </c>
      <c r="AO159" s="1024">
        <f t="shared" si="116"/>
        <v>2852</v>
      </c>
      <c r="AP159" s="1025">
        <f t="shared" si="116"/>
        <v>6674</v>
      </c>
      <c r="AQ159" s="1021">
        <f t="shared" si="116"/>
        <v>9526</v>
      </c>
      <c r="AR159" s="1024">
        <f t="shared" si="116"/>
        <v>1343</v>
      </c>
      <c r="AS159" s="1023">
        <f t="shared" si="116"/>
        <v>2422</v>
      </c>
      <c r="AT159" s="1021">
        <f t="shared" si="116"/>
        <v>3765</v>
      </c>
      <c r="AU159" s="1022">
        <f t="shared" ref="AU159:AZ159" si="117">SUM(AU8:AU158)</f>
        <v>77060</v>
      </c>
      <c r="AV159" s="1025">
        <f t="shared" si="117"/>
        <v>117015</v>
      </c>
      <c r="AW159" s="1023">
        <f t="shared" si="117"/>
        <v>194075</v>
      </c>
      <c r="AX159" s="1022">
        <f t="shared" si="117"/>
        <v>4930</v>
      </c>
      <c r="AY159" s="1025">
        <f t="shared" si="117"/>
        <v>10870</v>
      </c>
      <c r="AZ159" s="1026">
        <f t="shared" si="117"/>
        <v>15800</v>
      </c>
      <c r="BA159" s="1025">
        <f t="shared" si="111"/>
        <v>2834</v>
      </c>
      <c r="BB159" s="1025">
        <f t="shared" si="112"/>
        <v>4889</v>
      </c>
      <c r="BC159" s="1025">
        <f t="shared" si="113"/>
        <v>7723</v>
      </c>
    </row>
    <row r="160" spans="1:55" x14ac:dyDescent="0.2">
      <c r="AE160" s="764"/>
      <c r="AH160" s="764"/>
      <c r="AI160" s="764"/>
      <c r="AJ160" s="764"/>
      <c r="AK160" s="764"/>
      <c r="AL160" s="764"/>
      <c r="AM160" s="764"/>
      <c r="AN160" s="764"/>
      <c r="AO160" s="764"/>
      <c r="AP160" s="764"/>
      <c r="AQ160" s="764"/>
      <c r="AR160" s="764"/>
      <c r="AS160" s="764"/>
      <c r="AT160" s="764"/>
    </row>
  </sheetData>
  <sortState ref="A8:BC158">
    <sortCondition ref="A8:A158"/>
  </sortState>
  <mergeCells count="28">
    <mergeCell ref="AC5:AK5"/>
    <mergeCell ref="AC6:AE6"/>
    <mergeCell ref="A4:A7"/>
    <mergeCell ref="B5:J5"/>
    <mergeCell ref="AX6:AZ6"/>
    <mergeCell ref="B6:D6"/>
    <mergeCell ref="H6:J6"/>
    <mergeCell ref="AL4:AT4"/>
    <mergeCell ref="AL5:AT5"/>
    <mergeCell ref="AL6:AN6"/>
    <mergeCell ref="AO6:AQ6"/>
    <mergeCell ref="AR6:AT6"/>
    <mergeCell ref="BA6:BC6"/>
    <mergeCell ref="B4:AB4"/>
    <mergeCell ref="T5:AB5"/>
    <mergeCell ref="AU4:BC5"/>
    <mergeCell ref="W6:Y6"/>
    <mergeCell ref="Z6:AB6"/>
    <mergeCell ref="T6:V6"/>
    <mergeCell ref="AU6:AW6"/>
    <mergeCell ref="N6:P6"/>
    <mergeCell ref="K6:M6"/>
    <mergeCell ref="Q6:S6"/>
    <mergeCell ref="K5:S5"/>
    <mergeCell ref="AC4:AK4"/>
    <mergeCell ref="AF6:AH6"/>
    <mergeCell ref="AI6:AK6"/>
    <mergeCell ref="E6:G6"/>
  </mergeCells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</sheetPr>
  <dimension ref="A1:G49"/>
  <sheetViews>
    <sheetView zoomScaleNormal="100" workbookViewId="0">
      <selection activeCell="F41" sqref="F41"/>
    </sheetView>
  </sheetViews>
  <sheetFormatPr defaultRowHeight="12" x14ac:dyDescent="0.2"/>
  <cols>
    <col min="1" max="1" width="22.7109375" style="41" customWidth="1"/>
    <col min="2" max="2" width="6.7109375" style="41" customWidth="1"/>
    <col min="3" max="3" width="7.7109375" style="41" customWidth="1"/>
    <col min="4" max="4" width="9.140625" style="41"/>
    <col min="5" max="5" width="17.7109375" style="41" customWidth="1"/>
    <col min="6" max="6" width="9.5703125" style="41" customWidth="1"/>
    <col min="7" max="7" width="9.7109375" style="41" customWidth="1"/>
    <col min="8" max="169" width="9.140625" style="41"/>
    <col min="170" max="170" width="20.42578125" style="41" customWidth="1"/>
    <col min="171" max="172" width="9.7109375" style="41" customWidth="1"/>
    <col min="173" max="173" width="9.140625" style="41"/>
    <col min="174" max="174" width="25.5703125" style="41" customWidth="1"/>
    <col min="175" max="176" width="9.7109375" style="41" customWidth="1"/>
    <col min="177" max="425" width="9.140625" style="41"/>
    <col min="426" max="426" width="20.42578125" style="41" customWidth="1"/>
    <col min="427" max="428" width="9.7109375" style="41" customWidth="1"/>
    <col min="429" max="429" width="9.140625" style="41"/>
    <col min="430" max="430" width="25.5703125" style="41" customWidth="1"/>
    <col min="431" max="432" width="9.7109375" style="41" customWidth="1"/>
    <col min="433" max="681" width="9.140625" style="41"/>
    <col min="682" max="682" width="20.42578125" style="41" customWidth="1"/>
    <col min="683" max="684" width="9.7109375" style="41" customWidth="1"/>
    <col min="685" max="685" width="9.140625" style="41"/>
    <col min="686" max="686" width="25.5703125" style="41" customWidth="1"/>
    <col min="687" max="688" width="9.7109375" style="41" customWidth="1"/>
    <col min="689" max="937" width="9.140625" style="41"/>
    <col min="938" max="938" width="20.42578125" style="41" customWidth="1"/>
    <col min="939" max="940" width="9.7109375" style="41" customWidth="1"/>
    <col min="941" max="941" width="9.140625" style="41"/>
    <col min="942" max="942" width="25.5703125" style="41" customWidth="1"/>
    <col min="943" max="944" width="9.7109375" style="41" customWidth="1"/>
    <col min="945" max="1193" width="9.140625" style="41"/>
    <col min="1194" max="1194" width="20.42578125" style="41" customWidth="1"/>
    <col min="1195" max="1196" width="9.7109375" style="41" customWidth="1"/>
    <col min="1197" max="1197" width="9.140625" style="41"/>
    <col min="1198" max="1198" width="25.5703125" style="41" customWidth="1"/>
    <col min="1199" max="1200" width="9.7109375" style="41" customWidth="1"/>
    <col min="1201" max="1449" width="9.140625" style="41"/>
    <col min="1450" max="1450" width="20.42578125" style="41" customWidth="1"/>
    <col min="1451" max="1452" width="9.7109375" style="41" customWidth="1"/>
    <col min="1453" max="1453" width="9.140625" style="41"/>
    <col min="1454" max="1454" width="25.5703125" style="41" customWidth="1"/>
    <col min="1455" max="1456" width="9.7109375" style="41" customWidth="1"/>
    <col min="1457" max="1705" width="9.140625" style="41"/>
    <col min="1706" max="1706" width="20.42578125" style="41" customWidth="1"/>
    <col min="1707" max="1708" width="9.7109375" style="41" customWidth="1"/>
    <col min="1709" max="1709" width="9.140625" style="41"/>
    <col min="1710" max="1710" width="25.5703125" style="41" customWidth="1"/>
    <col min="1711" max="1712" width="9.7109375" style="41" customWidth="1"/>
    <col min="1713" max="1961" width="9.140625" style="41"/>
    <col min="1962" max="1962" width="20.42578125" style="41" customWidth="1"/>
    <col min="1963" max="1964" width="9.7109375" style="41" customWidth="1"/>
    <col min="1965" max="1965" width="9.140625" style="41"/>
    <col min="1966" max="1966" width="25.5703125" style="41" customWidth="1"/>
    <col min="1967" max="1968" width="9.7109375" style="41" customWidth="1"/>
    <col min="1969" max="2217" width="9.140625" style="41"/>
    <col min="2218" max="2218" width="20.42578125" style="41" customWidth="1"/>
    <col min="2219" max="2220" width="9.7109375" style="41" customWidth="1"/>
    <col min="2221" max="2221" width="9.140625" style="41"/>
    <col min="2222" max="2222" width="25.5703125" style="41" customWidth="1"/>
    <col min="2223" max="2224" width="9.7109375" style="41" customWidth="1"/>
    <col min="2225" max="2473" width="9.140625" style="41"/>
    <col min="2474" max="2474" width="20.42578125" style="41" customWidth="1"/>
    <col min="2475" max="2476" width="9.7109375" style="41" customWidth="1"/>
    <col min="2477" max="2477" width="9.140625" style="41"/>
    <col min="2478" max="2478" width="25.5703125" style="41" customWidth="1"/>
    <col min="2479" max="2480" width="9.7109375" style="41" customWidth="1"/>
    <col min="2481" max="2729" width="9.140625" style="41"/>
    <col min="2730" max="2730" width="20.42578125" style="41" customWidth="1"/>
    <col min="2731" max="2732" width="9.7109375" style="41" customWidth="1"/>
    <col min="2733" max="2733" width="9.140625" style="41"/>
    <col min="2734" max="2734" width="25.5703125" style="41" customWidth="1"/>
    <col min="2735" max="2736" width="9.7109375" style="41" customWidth="1"/>
    <col min="2737" max="2985" width="9.140625" style="41"/>
    <col min="2986" max="2986" width="20.42578125" style="41" customWidth="1"/>
    <col min="2987" max="2988" width="9.7109375" style="41" customWidth="1"/>
    <col min="2989" max="2989" width="9.140625" style="41"/>
    <col min="2990" max="2990" width="25.5703125" style="41" customWidth="1"/>
    <col min="2991" max="2992" width="9.7109375" style="41" customWidth="1"/>
    <col min="2993" max="3241" width="9.140625" style="41"/>
    <col min="3242" max="3242" width="20.42578125" style="41" customWidth="1"/>
    <col min="3243" max="3244" width="9.7109375" style="41" customWidth="1"/>
    <col min="3245" max="3245" width="9.140625" style="41"/>
    <col min="3246" max="3246" width="25.5703125" style="41" customWidth="1"/>
    <col min="3247" max="3248" width="9.7109375" style="41" customWidth="1"/>
    <col min="3249" max="3497" width="9.140625" style="41"/>
    <col min="3498" max="3498" width="20.42578125" style="41" customWidth="1"/>
    <col min="3499" max="3500" width="9.7109375" style="41" customWidth="1"/>
    <col min="3501" max="3501" width="9.140625" style="41"/>
    <col min="3502" max="3502" width="25.5703125" style="41" customWidth="1"/>
    <col min="3503" max="3504" width="9.7109375" style="41" customWidth="1"/>
    <col min="3505" max="3753" width="9.140625" style="41"/>
    <col min="3754" max="3754" width="20.42578125" style="41" customWidth="1"/>
    <col min="3755" max="3756" width="9.7109375" style="41" customWidth="1"/>
    <col min="3757" max="3757" width="9.140625" style="41"/>
    <col min="3758" max="3758" width="25.5703125" style="41" customWidth="1"/>
    <col min="3759" max="3760" width="9.7109375" style="41" customWidth="1"/>
    <col min="3761" max="4009" width="9.140625" style="41"/>
    <col min="4010" max="4010" width="20.42578125" style="41" customWidth="1"/>
    <col min="4011" max="4012" width="9.7109375" style="41" customWidth="1"/>
    <col min="4013" max="4013" width="9.140625" style="41"/>
    <col min="4014" max="4014" width="25.5703125" style="41" customWidth="1"/>
    <col min="4015" max="4016" width="9.7109375" style="41" customWidth="1"/>
    <col min="4017" max="4265" width="9.140625" style="41"/>
    <col min="4266" max="4266" width="20.42578125" style="41" customWidth="1"/>
    <col min="4267" max="4268" width="9.7109375" style="41" customWidth="1"/>
    <col min="4269" max="4269" width="9.140625" style="41"/>
    <col min="4270" max="4270" width="25.5703125" style="41" customWidth="1"/>
    <col min="4271" max="4272" width="9.7109375" style="41" customWidth="1"/>
    <col min="4273" max="4521" width="9.140625" style="41"/>
    <col min="4522" max="4522" width="20.42578125" style="41" customWidth="1"/>
    <col min="4523" max="4524" width="9.7109375" style="41" customWidth="1"/>
    <col min="4525" max="4525" width="9.140625" style="41"/>
    <col min="4526" max="4526" width="25.5703125" style="41" customWidth="1"/>
    <col min="4527" max="4528" width="9.7109375" style="41" customWidth="1"/>
    <col min="4529" max="4777" width="9.140625" style="41"/>
    <col min="4778" max="4778" width="20.42578125" style="41" customWidth="1"/>
    <col min="4779" max="4780" width="9.7109375" style="41" customWidth="1"/>
    <col min="4781" max="4781" width="9.140625" style="41"/>
    <col min="4782" max="4782" width="25.5703125" style="41" customWidth="1"/>
    <col min="4783" max="4784" width="9.7109375" style="41" customWidth="1"/>
    <col min="4785" max="5033" width="9.140625" style="41"/>
    <col min="5034" max="5034" width="20.42578125" style="41" customWidth="1"/>
    <col min="5035" max="5036" width="9.7109375" style="41" customWidth="1"/>
    <col min="5037" max="5037" width="9.140625" style="41"/>
    <col min="5038" max="5038" width="25.5703125" style="41" customWidth="1"/>
    <col min="5039" max="5040" width="9.7109375" style="41" customWidth="1"/>
    <col min="5041" max="5289" width="9.140625" style="41"/>
    <col min="5290" max="5290" width="20.42578125" style="41" customWidth="1"/>
    <col min="5291" max="5292" width="9.7109375" style="41" customWidth="1"/>
    <col min="5293" max="5293" width="9.140625" style="41"/>
    <col min="5294" max="5294" width="25.5703125" style="41" customWidth="1"/>
    <col min="5295" max="5296" width="9.7109375" style="41" customWidth="1"/>
    <col min="5297" max="5545" width="9.140625" style="41"/>
    <col min="5546" max="5546" width="20.42578125" style="41" customWidth="1"/>
    <col min="5547" max="5548" width="9.7109375" style="41" customWidth="1"/>
    <col min="5549" max="5549" width="9.140625" style="41"/>
    <col min="5550" max="5550" width="25.5703125" style="41" customWidth="1"/>
    <col min="5551" max="5552" width="9.7109375" style="41" customWidth="1"/>
    <col min="5553" max="5801" width="9.140625" style="41"/>
    <col min="5802" max="5802" width="20.42578125" style="41" customWidth="1"/>
    <col min="5803" max="5804" width="9.7109375" style="41" customWidth="1"/>
    <col min="5805" max="5805" width="9.140625" style="41"/>
    <col min="5806" max="5806" width="25.5703125" style="41" customWidth="1"/>
    <col min="5807" max="5808" width="9.7109375" style="41" customWidth="1"/>
    <col min="5809" max="6057" width="9.140625" style="41"/>
    <col min="6058" max="6058" width="20.42578125" style="41" customWidth="1"/>
    <col min="6059" max="6060" width="9.7109375" style="41" customWidth="1"/>
    <col min="6061" max="6061" width="9.140625" style="41"/>
    <col min="6062" max="6062" width="25.5703125" style="41" customWidth="1"/>
    <col min="6063" max="6064" width="9.7109375" style="41" customWidth="1"/>
    <col min="6065" max="6313" width="9.140625" style="41"/>
    <col min="6314" max="6314" width="20.42578125" style="41" customWidth="1"/>
    <col min="6315" max="6316" width="9.7109375" style="41" customWidth="1"/>
    <col min="6317" max="6317" width="9.140625" style="41"/>
    <col min="6318" max="6318" width="25.5703125" style="41" customWidth="1"/>
    <col min="6319" max="6320" width="9.7109375" style="41" customWidth="1"/>
    <col min="6321" max="6569" width="9.140625" style="41"/>
    <col min="6570" max="6570" width="20.42578125" style="41" customWidth="1"/>
    <col min="6571" max="6572" width="9.7109375" style="41" customWidth="1"/>
    <col min="6573" max="6573" width="9.140625" style="41"/>
    <col min="6574" max="6574" width="25.5703125" style="41" customWidth="1"/>
    <col min="6575" max="6576" width="9.7109375" style="41" customWidth="1"/>
    <col min="6577" max="6825" width="9.140625" style="41"/>
    <col min="6826" max="6826" width="20.42578125" style="41" customWidth="1"/>
    <col min="6827" max="6828" width="9.7109375" style="41" customWidth="1"/>
    <col min="6829" max="6829" width="9.140625" style="41"/>
    <col min="6830" max="6830" width="25.5703125" style="41" customWidth="1"/>
    <col min="6831" max="6832" width="9.7109375" style="41" customWidth="1"/>
    <col min="6833" max="7081" width="9.140625" style="41"/>
    <col min="7082" max="7082" width="20.42578125" style="41" customWidth="1"/>
    <col min="7083" max="7084" width="9.7109375" style="41" customWidth="1"/>
    <col min="7085" max="7085" width="9.140625" style="41"/>
    <col min="7086" max="7086" width="25.5703125" style="41" customWidth="1"/>
    <col min="7087" max="7088" width="9.7109375" style="41" customWidth="1"/>
    <col min="7089" max="7337" width="9.140625" style="41"/>
    <col min="7338" max="7338" width="20.42578125" style="41" customWidth="1"/>
    <col min="7339" max="7340" width="9.7109375" style="41" customWidth="1"/>
    <col min="7341" max="7341" width="9.140625" style="41"/>
    <col min="7342" max="7342" width="25.5703125" style="41" customWidth="1"/>
    <col min="7343" max="7344" width="9.7109375" style="41" customWidth="1"/>
    <col min="7345" max="7593" width="9.140625" style="41"/>
    <col min="7594" max="7594" width="20.42578125" style="41" customWidth="1"/>
    <col min="7595" max="7596" width="9.7109375" style="41" customWidth="1"/>
    <col min="7597" max="7597" width="9.140625" style="41"/>
    <col min="7598" max="7598" width="25.5703125" style="41" customWidth="1"/>
    <col min="7599" max="7600" width="9.7109375" style="41" customWidth="1"/>
    <col min="7601" max="7849" width="9.140625" style="41"/>
    <col min="7850" max="7850" width="20.42578125" style="41" customWidth="1"/>
    <col min="7851" max="7852" width="9.7109375" style="41" customWidth="1"/>
    <col min="7853" max="7853" width="9.140625" style="41"/>
    <col min="7854" max="7854" width="25.5703125" style="41" customWidth="1"/>
    <col min="7855" max="7856" width="9.7109375" style="41" customWidth="1"/>
    <col min="7857" max="8105" width="9.140625" style="41"/>
    <col min="8106" max="8106" width="20.42578125" style="41" customWidth="1"/>
    <col min="8107" max="8108" width="9.7109375" style="41" customWidth="1"/>
    <col min="8109" max="8109" width="9.140625" style="41"/>
    <col min="8110" max="8110" width="25.5703125" style="41" customWidth="1"/>
    <col min="8111" max="8112" width="9.7109375" style="41" customWidth="1"/>
    <col min="8113" max="8361" width="9.140625" style="41"/>
    <col min="8362" max="8362" width="20.42578125" style="41" customWidth="1"/>
    <col min="8363" max="8364" width="9.7109375" style="41" customWidth="1"/>
    <col min="8365" max="8365" width="9.140625" style="41"/>
    <col min="8366" max="8366" width="25.5703125" style="41" customWidth="1"/>
    <col min="8367" max="8368" width="9.7109375" style="41" customWidth="1"/>
    <col min="8369" max="8617" width="9.140625" style="41"/>
    <col min="8618" max="8618" width="20.42578125" style="41" customWidth="1"/>
    <col min="8619" max="8620" width="9.7109375" style="41" customWidth="1"/>
    <col min="8621" max="8621" width="9.140625" style="41"/>
    <col min="8622" max="8622" width="25.5703125" style="41" customWidth="1"/>
    <col min="8623" max="8624" width="9.7109375" style="41" customWidth="1"/>
    <col min="8625" max="8873" width="9.140625" style="41"/>
    <col min="8874" max="8874" width="20.42578125" style="41" customWidth="1"/>
    <col min="8875" max="8876" width="9.7109375" style="41" customWidth="1"/>
    <col min="8877" max="8877" width="9.140625" style="41"/>
    <col min="8878" max="8878" width="25.5703125" style="41" customWidth="1"/>
    <col min="8879" max="8880" width="9.7109375" style="41" customWidth="1"/>
    <col min="8881" max="9129" width="9.140625" style="41"/>
    <col min="9130" max="9130" width="20.42578125" style="41" customWidth="1"/>
    <col min="9131" max="9132" width="9.7109375" style="41" customWidth="1"/>
    <col min="9133" max="9133" width="9.140625" style="41"/>
    <col min="9134" max="9134" width="25.5703125" style="41" customWidth="1"/>
    <col min="9135" max="9136" width="9.7109375" style="41" customWidth="1"/>
    <col min="9137" max="9385" width="9.140625" style="41"/>
    <col min="9386" max="9386" width="20.42578125" style="41" customWidth="1"/>
    <col min="9387" max="9388" width="9.7109375" style="41" customWidth="1"/>
    <col min="9389" max="9389" width="9.140625" style="41"/>
    <col min="9390" max="9390" width="25.5703125" style="41" customWidth="1"/>
    <col min="9391" max="9392" width="9.7109375" style="41" customWidth="1"/>
    <col min="9393" max="9641" width="9.140625" style="41"/>
    <col min="9642" max="9642" width="20.42578125" style="41" customWidth="1"/>
    <col min="9643" max="9644" width="9.7109375" style="41" customWidth="1"/>
    <col min="9645" max="9645" width="9.140625" style="41"/>
    <col min="9646" max="9646" width="25.5703125" style="41" customWidth="1"/>
    <col min="9647" max="9648" width="9.7109375" style="41" customWidth="1"/>
    <col min="9649" max="9897" width="9.140625" style="41"/>
    <col min="9898" max="9898" width="20.42578125" style="41" customWidth="1"/>
    <col min="9899" max="9900" width="9.7109375" style="41" customWidth="1"/>
    <col min="9901" max="9901" width="9.140625" style="41"/>
    <col min="9902" max="9902" width="25.5703125" style="41" customWidth="1"/>
    <col min="9903" max="9904" width="9.7109375" style="41" customWidth="1"/>
    <col min="9905" max="10153" width="9.140625" style="41"/>
    <col min="10154" max="10154" width="20.42578125" style="41" customWidth="1"/>
    <col min="10155" max="10156" width="9.7109375" style="41" customWidth="1"/>
    <col min="10157" max="10157" width="9.140625" style="41"/>
    <col min="10158" max="10158" width="25.5703125" style="41" customWidth="1"/>
    <col min="10159" max="10160" width="9.7109375" style="41" customWidth="1"/>
    <col min="10161" max="10409" width="9.140625" style="41"/>
    <col min="10410" max="10410" width="20.42578125" style="41" customWidth="1"/>
    <col min="10411" max="10412" width="9.7109375" style="41" customWidth="1"/>
    <col min="10413" max="10413" width="9.140625" style="41"/>
    <col min="10414" max="10414" width="25.5703125" style="41" customWidth="1"/>
    <col min="10415" max="10416" width="9.7109375" style="41" customWidth="1"/>
    <col min="10417" max="10665" width="9.140625" style="41"/>
    <col min="10666" max="10666" width="20.42578125" style="41" customWidth="1"/>
    <col min="10667" max="10668" width="9.7109375" style="41" customWidth="1"/>
    <col min="10669" max="10669" width="9.140625" style="41"/>
    <col min="10670" max="10670" width="25.5703125" style="41" customWidth="1"/>
    <col min="10671" max="10672" width="9.7109375" style="41" customWidth="1"/>
    <col min="10673" max="10921" width="9.140625" style="41"/>
    <col min="10922" max="10922" width="20.42578125" style="41" customWidth="1"/>
    <col min="10923" max="10924" width="9.7109375" style="41" customWidth="1"/>
    <col min="10925" max="10925" width="9.140625" style="41"/>
    <col min="10926" max="10926" width="25.5703125" style="41" customWidth="1"/>
    <col min="10927" max="10928" width="9.7109375" style="41" customWidth="1"/>
    <col min="10929" max="11177" width="9.140625" style="41"/>
    <col min="11178" max="11178" width="20.42578125" style="41" customWidth="1"/>
    <col min="11179" max="11180" width="9.7109375" style="41" customWidth="1"/>
    <col min="11181" max="11181" width="9.140625" style="41"/>
    <col min="11182" max="11182" width="25.5703125" style="41" customWidth="1"/>
    <col min="11183" max="11184" width="9.7109375" style="41" customWidth="1"/>
    <col min="11185" max="11433" width="9.140625" style="41"/>
    <col min="11434" max="11434" width="20.42578125" style="41" customWidth="1"/>
    <col min="11435" max="11436" width="9.7109375" style="41" customWidth="1"/>
    <col min="11437" max="11437" width="9.140625" style="41"/>
    <col min="11438" max="11438" width="25.5703125" style="41" customWidth="1"/>
    <col min="11439" max="11440" width="9.7109375" style="41" customWidth="1"/>
    <col min="11441" max="11689" width="9.140625" style="41"/>
    <col min="11690" max="11690" width="20.42578125" style="41" customWidth="1"/>
    <col min="11691" max="11692" width="9.7109375" style="41" customWidth="1"/>
    <col min="11693" max="11693" width="9.140625" style="41"/>
    <col min="11694" max="11694" width="25.5703125" style="41" customWidth="1"/>
    <col min="11695" max="11696" width="9.7109375" style="41" customWidth="1"/>
    <col min="11697" max="11945" width="9.140625" style="41"/>
    <col min="11946" max="11946" width="20.42578125" style="41" customWidth="1"/>
    <col min="11947" max="11948" width="9.7109375" style="41" customWidth="1"/>
    <col min="11949" max="11949" width="9.140625" style="41"/>
    <col min="11950" max="11950" width="25.5703125" style="41" customWidth="1"/>
    <col min="11951" max="11952" width="9.7109375" style="41" customWidth="1"/>
    <col min="11953" max="12201" width="9.140625" style="41"/>
    <col min="12202" max="12202" width="20.42578125" style="41" customWidth="1"/>
    <col min="12203" max="12204" width="9.7109375" style="41" customWidth="1"/>
    <col min="12205" max="12205" width="9.140625" style="41"/>
    <col min="12206" max="12206" width="25.5703125" style="41" customWidth="1"/>
    <col min="12207" max="12208" width="9.7109375" style="41" customWidth="1"/>
    <col min="12209" max="12457" width="9.140625" style="41"/>
    <col min="12458" max="12458" width="20.42578125" style="41" customWidth="1"/>
    <col min="12459" max="12460" width="9.7109375" style="41" customWidth="1"/>
    <col min="12461" max="12461" width="9.140625" style="41"/>
    <col min="12462" max="12462" width="25.5703125" style="41" customWidth="1"/>
    <col min="12463" max="12464" width="9.7109375" style="41" customWidth="1"/>
    <col min="12465" max="12713" width="9.140625" style="41"/>
    <col min="12714" max="12714" width="20.42578125" style="41" customWidth="1"/>
    <col min="12715" max="12716" width="9.7109375" style="41" customWidth="1"/>
    <col min="12717" max="12717" width="9.140625" style="41"/>
    <col min="12718" max="12718" width="25.5703125" style="41" customWidth="1"/>
    <col min="12719" max="12720" width="9.7109375" style="41" customWidth="1"/>
    <col min="12721" max="12969" width="9.140625" style="41"/>
    <col min="12970" max="12970" width="20.42578125" style="41" customWidth="1"/>
    <col min="12971" max="12972" width="9.7109375" style="41" customWidth="1"/>
    <col min="12973" max="12973" width="9.140625" style="41"/>
    <col min="12974" max="12974" width="25.5703125" style="41" customWidth="1"/>
    <col min="12975" max="12976" width="9.7109375" style="41" customWidth="1"/>
    <col min="12977" max="13225" width="9.140625" style="41"/>
    <col min="13226" max="13226" width="20.42578125" style="41" customWidth="1"/>
    <col min="13227" max="13228" width="9.7109375" style="41" customWidth="1"/>
    <col min="13229" max="13229" width="9.140625" style="41"/>
    <col min="13230" max="13230" width="25.5703125" style="41" customWidth="1"/>
    <col min="13231" max="13232" width="9.7109375" style="41" customWidth="1"/>
    <col min="13233" max="13481" width="9.140625" style="41"/>
    <col min="13482" max="13482" width="20.42578125" style="41" customWidth="1"/>
    <col min="13483" max="13484" width="9.7109375" style="41" customWidth="1"/>
    <col min="13485" max="13485" width="9.140625" style="41"/>
    <col min="13486" max="13486" width="25.5703125" style="41" customWidth="1"/>
    <col min="13487" max="13488" width="9.7109375" style="41" customWidth="1"/>
    <col min="13489" max="13737" width="9.140625" style="41"/>
    <col min="13738" max="13738" width="20.42578125" style="41" customWidth="1"/>
    <col min="13739" max="13740" width="9.7109375" style="41" customWidth="1"/>
    <col min="13741" max="13741" width="9.140625" style="41"/>
    <col min="13742" max="13742" width="25.5703125" style="41" customWidth="1"/>
    <col min="13743" max="13744" width="9.7109375" style="41" customWidth="1"/>
    <col min="13745" max="13993" width="9.140625" style="41"/>
    <col min="13994" max="13994" width="20.42578125" style="41" customWidth="1"/>
    <col min="13995" max="13996" width="9.7109375" style="41" customWidth="1"/>
    <col min="13997" max="13997" width="9.140625" style="41"/>
    <col min="13998" max="13998" width="25.5703125" style="41" customWidth="1"/>
    <col min="13999" max="14000" width="9.7109375" style="41" customWidth="1"/>
    <col min="14001" max="14249" width="9.140625" style="41"/>
    <col min="14250" max="14250" width="20.42578125" style="41" customWidth="1"/>
    <col min="14251" max="14252" width="9.7109375" style="41" customWidth="1"/>
    <col min="14253" max="14253" width="9.140625" style="41"/>
    <col min="14254" max="14254" width="25.5703125" style="41" customWidth="1"/>
    <col min="14255" max="14256" width="9.7109375" style="41" customWidth="1"/>
    <col min="14257" max="14505" width="9.140625" style="41"/>
    <col min="14506" max="14506" width="20.42578125" style="41" customWidth="1"/>
    <col min="14507" max="14508" width="9.7109375" style="41" customWidth="1"/>
    <col min="14509" max="14509" width="9.140625" style="41"/>
    <col min="14510" max="14510" width="25.5703125" style="41" customWidth="1"/>
    <col min="14511" max="14512" width="9.7109375" style="41" customWidth="1"/>
    <col min="14513" max="14761" width="9.140625" style="41"/>
    <col min="14762" max="14762" width="20.42578125" style="41" customWidth="1"/>
    <col min="14763" max="14764" width="9.7109375" style="41" customWidth="1"/>
    <col min="14765" max="14765" width="9.140625" style="41"/>
    <col min="14766" max="14766" width="25.5703125" style="41" customWidth="1"/>
    <col min="14767" max="14768" width="9.7109375" style="41" customWidth="1"/>
    <col min="14769" max="15017" width="9.140625" style="41"/>
    <col min="15018" max="15018" width="20.42578125" style="41" customWidth="1"/>
    <col min="15019" max="15020" width="9.7109375" style="41" customWidth="1"/>
    <col min="15021" max="15021" width="9.140625" style="41"/>
    <col min="15022" max="15022" width="25.5703125" style="41" customWidth="1"/>
    <col min="15023" max="15024" width="9.7109375" style="41" customWidth="1"/>
    <col min="15025" max="15273" width="9.140625" style="41"/>
    <col min="15274" max="15274" width="20.42578125" style="41" customWidth="1"/>
    <col min="15275" max="15276" width="9.7109375" style="41" customWidth="1"/>
    <col min="15277" max="15277" width="9.140625" style="41"/>
    <col min="15278" max="15278" width="25.5703125" style="41" customWidth="1"/>
    <col min="15279" max="15280" width="9.7109375" style="41" customWidth="1"/>
    <col min="15281" max="15529" width="9.140625" style="41"/>
    <col min="15530" max="15530" width="20.42578125" style="41" customWidth="1"/>
    <col min="15531" max="15532" width="9.7109375" style="41" customWidth="1"/>
    <col min="15533" max="15533" width="9.140625" style="41"/>
    <col min="15534" max="15534" width="25.5703125" style="41" customWidth="1"/>
    <col min="15535" max="15536" width="9.7109375" style="41" customWidth="1"/>
    <col min="15537" max="15785" width="9.140625" style="41"/>
    <col min="15786" max="15786" width="20.42578125" style="41" customWidth="1"/>
    <col min="15787" max="15788" width="9.7109375" style="41" customWidth="1"/>
    <col min="15789" max="15789" width="9.140625" style="41"/>
    <col min="15790" max="15790" width="25.5703125" style="41" customWidth="1"/>
    <col min="15791" max="15792" width="9.7109375" style="41" customWidth="1"/>
    <col min="15793" max="16041" width="9.140625" style="41"/>
    <col min="16042" max="16042" width="20.42578125" style="41" customWidth="1"/>
    <col min="16043" max="16044" width="9.7109375" style="41" customWidth="1"/>
    <col min="16045" max="16045" width="9.140625" style="41"/>
    <col min="16046" max="16046" width="25.5703125" style="41" customWidth="1"/>
    <col min="16047" max="16048" width="9.7109375" style="41" customWidth="1"/>
    <col min="16049" max="16384" width="9.140625" style="41"/>
  </cols>
  <sheetData>
    <row r="1" spans="1:7" x14ac:dyDescent="0.2">
      <c r="A1" s="495" t="s">
        <v>449</v>
      </c>
      <c r="B1" s="72"/>
      <c r="C1" s="72"/>
      <c r="D1" s="72"/>
      <c r="E1" s="72"/>
      <c r="F1" s="72"/>
      <c r="G1" s="497"/>
    </row>
    <row r="2" spans="1:7" ht="12.75" customHeight="1" x14ac:dyDescent="0.2">
      <c r="A2" s="34" t="s">
        <v>407</v>
      </c>
      <c r="B2" s="34"/>
      <c r="C2" s="34"/>
      <c r="D2" s="34"/>
      <c r="E2" s="34"/>
      <c r="F2" s="34"/>
      <c r="G2" s="975"/>
    </row>
    <row r="3" spans="1:7" x14ac:dyDescent="0.2">
      <c r="A3" s="501"/>
      <c r="B3" s="501"/>
      <c r="C3" s="501"/>
      <c r="D3" s="501"/>
      <c r="E3" s="501"/>
      <c r="F3" s="501"/>
      <c r="G3" s="506"/>
    </row>
    <row r="4" spans="1:7" ht="12.75" thickBot="1" x14ac:dyDescent="0.25">
      <c r="A4" s="34"/>
      <c r="B4" s="34"/>
      <c r="C4" s="34"/>
      <c r="D4" s="34"/>
      <c r="E4" s="34"/>
      <c r="F4" s="34"/>
      <c r="G4" s="34"/>
    </row>
    <row r="5" spans="1:7" x14ac:dyDescent="0.2">
      <c r="A5" s="1333" t="s">
        <v>0</v>
      </c>
      <c r="B5" s="1358">
        <v>2016</v>
      </c>
      <c r="C5" s="1360" t="s">
        <v>120</v>
      </c>
      <c r="D5" s="34"/>
      <c r="E5" s="1333" t="s">
        <v>0</v>
      </c>
      <c r="F5" s="1358" t="s">
        <v>401</v>
      </c>
      <c r="G5" s="1360" t="s">
        <v>120</v>
      </c>
    </row>
    <row r="6" spans="1:7" x14ac:dyDescent="0.2">
      <c r="A6" s="1362"/>
      <c r="B6" s="1359"/>
      <c r="C6" s="1361"/>
      <c r="D6" s="34"/>
      <c r="E6" s="1362"/>
      <c r="F6" s="1359"/>
      <c r="G6" s="1361"/>
    </row>
    <row r="7" spans="1:7" ht="12.75" thickBot="1" x14ac:dyDescent="0.25">
      <c r="A7" s="35" t="s">
        <v>182</v>
      </c>
      <c r="B7" s="429">
        <f>'DEC. ZAMIE I POBCZ'!AN159</f>
        <v>86598</v>
      </c>
      <c r="C7" s="36">
        <f>B7*100/B$7</f>
        <v>100</v>
      </c>
      <c r="D7" s="34"/>
      <c r="E7" s="35" t="s">
        <v>182</v>
      </c>
      <c r="F7" s="429">
        <f>'DEC. ZAMIE I POBCZ'!AW159</f>
        <v>194075</v>
      </c>
      <c r="G7" s="36">
        <f>F7*100/$F$7</f>
        <v>100</v>
      </c>
    </row>
    <row r="8" spans="1:7" x14ac:dyDescent="0.2">
      <c r="A8" s="37" t="s">
        <v>183</v>
      </c>
      <c r="B8" s="38"/>
      <c r="C8" s="38"/>
      <c r="D8" s="34"/>
      <c r="E8" s="37" t="s">
        <v>183</v>
      </c>
      <c r="F8" s="38"/>
      <c r="G8" s="38"/>
    </row>
    <row r="9" spans="1:7" ht="36.75" thickBot="1" x14ac:dyDescent="0.25">
      <c r="A9" s="40" t="s">
        <v>184</v>
      </c>
      <c r="B9" s="38"/>
      <c r="C9" s="38"/>
      <c r="D9" s="34"/>
      <c r="E9" s="40" t="s">
        <v>184</v>
      </c>
      <c r="F9" s="38"/>
      <c r="G9" s="38"/>
    </row>
    <row r="10" spans="1:7" x14ac:dyDescent="0.2">
      <c r="A10" s="69" t="s">
        <v>100</v>
      </c>
      <c r="B10" s="70">
        <v>57253</v>
      </c>
      <c r="C10" s="71">
        <f t="shared" ref="C10:C15" si="0">B10*100/$B$7</f>
        <v>66.11353610937897</v>
      </c>
      <c r="D10" s="72"/>
      <c r="E10" s="69" t="s">
        <v>100</v>
      </c>
      <c r="F10" s="424">
        <v>112189</v>
      </c>
      <c r="G10" s="71">
        <f t="shared" ref="G10:G15" si="1">F10*100/$F$7</f>
        <v>57.807033363390438</v>
      </c>
    </row>
    <row r="11" spans="1:7" x14ac:dyDescent="0.2">
      <c r="A11" s="14" t="s">
        <v>20</v>
      </c>
      <c r="B11" s="73">
        <v>3583</v>
      </c>
      <c r="C11" s="74">
        <f t="shared" si="0"/>
        <v>4.1375089493983692</v>
      </c>
      <c r="D11" s="72"/>
      <c r="E11" s="14" t="s">
        <v>20</v>
      </c>
      <c r="F11" s="425">
        <v>9992</v>
      </c>
      <c r="G11" s="74">
        <f t="shared" si="1"/>
        <v>5.1485250547468766</v>
      </c>
    </row>
    <row r="12" spans="1:7" x14ac:dyDescent="0.2">
      <c r="A12" s="14" t="s">
        <v>35</v>
      </c>
      <c r="B12" s="73">
        <v>2691</v>
      </c>
      <c r="C12" s="74">
        <f t="shared" si="0"/>
        <v>3.1074620660985244</v>
      </c>
      <c r="D12" s="72"/>
      <c r="E12" s="14" t="s">
        <v>103</v>
      </c>
      <c r="F12" s="425">
        <v>9121</v>
      </c>
      <c r="G12" s="74">
        <f t="shared" si="1"/>
        <v>4.6997294860234442</v>
      </c>
    </row>
    <row r="13" spans="1:7" x14ac:dyDescent="0.2">
      <c r="A13" s="14" t="s">
        <v>103</v>
      </c>
      <c r="B13" s="73">
        <v>2689</v>
      </c>
      <c r="C13" s="74">
        <f t="shared" si="0"/>
        <v>3.1051525439386589</v>
      </c>
      <c r="D13" s="72"/>
      <c r="E13" s="14" t="s">
        <v>81</v>
      </c>
      <c r="F13" s="425">
        <v>6125</v>
      </c>
      <c r="G13" s="74">
        <f t="shared" si="1"/>
        <v>3.1559963931469794</v>
      </c>
    </row>
    <row r="14" spans="1:7" x14ac:dyDescent="0.2">
      <c r="A14" s="14" t="s">
        <v>81</v>
      </c>
      <c r="B14" s="73">
        <v>2189</v>
      </c>
      <c r="C14" s="74">
        <f t="shared" si="0"/>
        <v>2.5277720039723781</v>
      </c>
      <c r="D14" s="72"/>
      <c r="E14" s="14" t="s">
        <v>35</v>
      </c>
      <c r="F14" s="425">
        <v>5802</v>
      </c>
      <c r="G14" s="74">
        <f>F14*100/$F$7</f>
        <v>2.9895658894757182</v>
      </c>
    </row>
    <row r="15" spans="1:7" ht="12.75" thickBot="1" x14ac:dyDescent="0.25">
      <c r="A15" s="75" t="s">
        <v>185</v>
      </c>
      <c r="B15" s="76">
        <f>SUM(B10:B14)</f>
        <v>68405</v>
      </c>
      <c r="C15" s="77">
        <f t="shared" si="0"/>
        <v>78.991431672786902</v>
      </c>
      <c r="D15" s="72"/>
      <c r="E15" s="75" t="s">
        <v>185</v>
      </c>
      <c r="F15" s="76">
        <f>SUM(F10:F14)</f>
        <v>143229</v>
      </c>
      <c r="G15" s="77">
        <f t="shared" si="1"/>
        <v>73.800850186783464</v>
      </c>
    </row>
    <row r="17" spans="1:7" x14ac:dyDescent="0.2">
      <c r="A17" s="495" t="s">
        <v>450</v>
      </c>
      <c r="B17" s="72"/>
      <c r="C17" s="72"/>
      <c r="D17" s="72"/>
      <c r="E17" s="72"/>
      <c r="F17" s="72"/>
      <c r="G17" s="497"/>
    </row>
    <row r="18" spans="1:7" x14ac:dyDescent="0.2">
      <c r="A18" s="34" t="s">
        <v>405</v>
      </c>
      <c r="B18" s="34"/>
      <c r="C18" s="34"/>
      <c r="D18" s="34"/>
      <c r="E18" s="34"/>
      <c r="F18" s="34"/>
      <c r="G18" s="632"/>
    </row>
    <row r="19" spans="1:7" x14ac:dyDescent="0.2">
      <c r="A19" s="631" t="s">
        <v>181</v>
      </c>
      <c r="B19" s="501"/>
      <c r="C19" s="501"/>
      <c r="D19" s="501"/>
      <c r="E19" s="501"/>
      <c r="F19" s="501"/>
      <c r="G19" s="506"/>
    </row>
    <row r="20" spans="1:7" ht="12.75" thickBot="1" x14ac:dyDescent="0.25">
      <c r="A20" s="269"/>
      <c r="B20" s="490"/>
      <c r="C20" s="490"/>
      <c r="D20" s="72"/>
      <c r="E20" s="269"/>
      <c r="F20" s="490"/>
      <c r="G20" s="490"/>
    </row>
    <row r="21" spans="1:7" x14ac:dyDescent="0.2">
      <c r="A21" s="1333" t="s">
        <v>0</v>
      </c>
      <c r="B21" s="1358">
        <v>2016</v>
      </c>
      <c r="C21" s="1360" t="s">
        <v>120</v>
      </c>
      <c r="D21" s="34"/>
      <c r="E21" s="1333" t="s">
        <v>0</v>
      </c>
      <c r="F21" s="1358" t="s">
        <v>401</v>
      </c>
      <c r="G21" s="1360" t="s">
        <v>120</v>
      </c>
    </row>
    <row r="22" spans="1:7" x14ac:dyDescent="0.2">
      <c r="A22" s="1362"/>
      <c r="B22" s="1359"/>
      <c r="C22" s="1361"/>
      <c r="D22" s="34"/>
      <c r="E22" s="1362"/>
      <c r="F22" s="1359"/>
      <c r="G22" s="1361"/>
    </row>
    <row r="23" spans="1:7" ht="12.75" thickBot="1" x14ac:dyDescent="0.25">
      <c r="A23" s="35" t="s">
        <v>182</v>
      </c>
      <c r="B23" s="429">
        <f>'DEC. ZAMIE I POBCZ'!AQ159</f>
        <v>9526</v>
      </c>
      <c r="C23" s="36">
        <f>B23*100/$B$23</f>
        <v>100</v>
      </c>
      <c r="D23" s="34"/>
      <c r="E23" s="35" t="s">
        <v>182</v>
      </c>
      <c r="F23" s="429">
        <f>'DEC. ZAMIE I POBCZ'!AZ159</f>
        <v>15800</v>
      </c>
      <c r="G23" s="36">
        <f>F23*100/$F$23</f>
        <v>100</v>
      </c>
    </row>
    <row r="24" spans="1:7" x14ac:dyDescent="0.2">
      <c r="A24" s="37" t="s">
        <v>183</v>
      </c>
      <c r="B24" s="38"/>
      <c r="C24" s="38"/>
      <c r="D24" s="34"/>
      <c r="E24" s="37" t="s">
        <v>183</v>
      </c>
      <c r="F24" s="38"/>
      <c r="G24" s="38"/>
    </row>
    <row r="25" spans="1:7" ht="36.75" thickBot="1" x14ac:dyDescent="0.25">
      <c r="A25" s="40" t="s">
        <v>184</v>
      </c>
      <c r="B25" s="38"/>
      <c r="C25" s="38"/>
      <c r="D25" s="34"/>
      <c r="E25" s="40" t="s">
        <v>184</v>
      </c>
      <c r="F25" s="38"/>
      <c r="G25" s="38"/>
    </row>
    <row r="26" spans="1:7" x14ac:dyDescent="0.2">
      <c r="A26" s="69" t="s">
        <v>100</v>
      </c>
      <c r="B26" s="428">
        <v>5882</v>
      </c>
      <c r="C26" s="71">
        <f>B26*100/B$23</f>
        <v>61.746798236405624</v>
      </c>
      <c r="D26" s="72"/>
      <c r="E26" s="69" t="s">
        <v>100</v>
      </c>
      <c r="F26" s="424">
        <v>8987</v>
      </c>
      <c r="G26" s="71">
        <f t="shared" ref="G26:G31" si="2">F26*100/$F$23</f>
        <v>56.879746835443036</v>
      </c>
    </row>
    <row r="27" spans="1:7" x14ac:dyDescent="0.2">
      <c r="A27" s="14" t="s">
        <v>35</v>
      </c>
      <c r="B27" s="341">
        <v>396</v>
      </c>
      <c r="C27" s="74">
        <f>B27*100/$B$23</f>
        <v>4.1570438799076213</v>
      </c>
      <c r="D27" s="72"/>
      <c r="E27" s="14" t="s">
        <v>103</v>
      </c>
      <c r="F27" s="425">
        <v>690</v>
      </c>
      <c r="G27" s="74">
        <f t="shared" si="2"/>
        <v>4.3670886075949369</v>
      </c>
    </row>
    <row r="28" spans="1:7" x14ac:dyDescent="0.2">
      <c r="A28" s="14" t="s">
        <v>103</v>
      </c>
      <c r="B28" s="341">
        <v>345</v>
      </c>
      <c r="C28" s="74">
        <f>B28*100/$B$23</f>
        <v>3.6216670165861853</v>
      </c>
      <c r="D28" s="72"/>
      <c r="E28" s="14" t="s">
        <v>35</v>
      </c>
      <c r="F28" s="425">
        <v>554</v>
      </c>
      <c r="G28" s="74">
        <f t="shared" si="2"/>
        <v>3.5063291139240507</v>
      </c>
    </row>
    <row r="29" spans="1:7" x14ac:dyDescent="0.2">
      <c r="A29" s="14" t="s">
        <v>76</v>
      </c>
      <c r="B29" s="341">
        <v>302</v>
      </c>
      <c r="C29" s="74">
        <f>B29*100/$B$23</f>
        <v>3.1702708377073274</v>
      </c>
      <c r="D29" s="72"/>
      <c r="E29" s="14" t="s">
        <v>76</v>
      </c>
      <c r="F29" s="425">
        <v>554</v>
      </c>
      <c r="G29" s="74">
        <f t="shared" si="2"/>
        <v>3.5063291139240507</v>
      </c>
    </row>
    <row r="30" spans="1:7" x14ac:dyDescent="0.2">
      <c r="A30" s="14" t="s">
        <v>20</v>
      </c>
      <c r="B30" s="341">
        <v>284</v>
      </c>
      <c r="C30" s="74">
        <f>B30*100/$B$23</f>
        <v>2.9813142977115263</v>
      </c>
      <c r="D30" s="72"/>
      <c r="E30" s="14" t="s">
        <v>20</v>
      </c>
      <c r="F30" s="425">
        <v>502</v>
      </c>
      <c r="G30" s="74">
        <f t="shared" si="2"/>
        <v>3.1772151898734178</v>
      </c>
    </row>
    <row r="31" spans="1:7" ht="12.75" thickBot="1" x14ac:dyDescent="0.25">
      <c r="A31" s="75" t="s">
        <v>185</v>
      </c>
      <c r="B31" s="76">
        <f>SUM(B26:B30)</f>
        <v>7209</v>
      </c>
      <c r="C31" s="77">
        <f>B31*100/$B$23</f>
        <v>75.677094268318285</v>
      </c>
      <c r="D31" s="72"/>
      <c r="E31" s="75" t="s">
        <v>185</v>
      </c>
      <c r="F31" s="76">
        <f>SUM(F26:F30)</f>
        <v>11287</v>
      </c>
      <c r="G31" s="77">
        <f t="shared" si="2"/>
        <v>71.436708860759495</v>
      </c>
    </row>
    <row r="35" spans="1:7" x14ac:dyDescent="0.2">
      <c r="A35" s="495" t="s">
        <v>451</v>
      </c>
      <c r="B35" s="72"/>
      <c r="C35" s="72"/>
      <c r="D35" s="72"/>
      <c r="E35" s="72"/>
      <c r="F35" s="72"/>
      <c r="G35" s="497"/>
    </row>
    <row r="36" spans="1:7" x14ac:dyDescent="0.2">
      <c r="A36" s="72" t="s">
        <v>406</v>
      </c>
      <c r="B36" s="72"/>
      <c r="C36" s="72"/>
      <c r="D36" s="72"/>
      <c r="E36" s="72"/>
      <c r="F36" s="72"/>
      <c r="G36" s="72"/>
    </row>
    <row r="37" spans="1:7" x14ac:dyDescent="0.2">
      <c r="A37" s="498" t="s">
        <v>315</v>
      </c>
      <c r="B37" s="498"/>
      <c r="C37" s="498"/>
      <c r="D37" s="498"/>
      <c r="E37" s="498"/>
      <c r="F37" s="498"/>
      <c r="G37" s="497"/>
    </row>
    <row r="38" spans="1:7" ht="12.75" thickBot="1" x14ac:dyDescent="0.25">
      <c r="A38" s="72"/>
      <c r="B38" s="72"/>
      <c r="C38" s="72"/>
      <c r="D38" s="72"/>
      <c r="E38" s="72"/>
      <c r="F38" s="72"/>
      <c r="G38" s="72"/>
    </row>
    <row r="39" spans="1:7" x14ac:dyDescent="0.2">
      <c r="A39" s="1333" t="s">
        <v>0</v>
      </c>
      <c r="B39" s="1358">
        <v>2016</v>
      </c>
      <c r="C39" s="1360" t="s">
        <v>120</v>
      </c>
      <c r="D39" s="34"/>
      <c r="E39" s="1333" t="s">
        <v>0</v>
      </c>
      <c r="F39" s="1358" t="s">
        <v>401</v>
      </c>
      <c r="G39" s="1360" t="s">
        <v>120</v>
      </c>
    </row>
    <row r="40" spans="1:7" x14ac:dyDescent="0.2">
      <c r="A40" s="1362"/>
      <c r="B40" s="1359"/>
      <c r="C40" s="1361"/>
      <c r="D40" s="34"/>
      <c r="E40" s="1362"/>
      <c r="F40" s="1359"/>
      <c r="G40" s="1361"/>
    </row>
    <row r="41" spans="1:7" ht="12.75" thickBot="1" x14ac:dyDescent="0.25">
      <c r="A41" s="35" t="s">
        <v>182</v>
      </c>
      <c r="B41" s="429">
        <f>'DEC. ZAMIE I POBCZ'!AT159</f>
        <v>3765</v>
      </c>
      <c r="C41" s="36">
        <f>B41*100/$B$41</f>
        <v>100</v>
      </c>
      <c r="D41" s="34"/>
      <c r="E41" s="35" t="s">
        <v>182</v>
      </c>
      <c r="F41" s="429">
        <f>'DEC. ZAMIE I POBCZ'!BC159</f>
        <v>7723</v>
      </c>
      <c r="G41" s="36">
        <f>F41*100/$F$41</f>
        <v>100</v>
      </c>
    </row>
    <row r="42" spans="1:7" x14ac:dyDescent="0.2">
      <c r="A42" s="37" t="s">
        <v>183</v>
      </c>
      <c r="B42" s="38"/>
      <c r="C42" s="38"/>
      <c r="D42" s="34"/>
      <c r="E42" s="37" t="s">
        <v>183</v>
      </c>
      <c r="F42" s="38"/>
      <c r="G42" s="38"/>
    </row>
    <row r="43" spans="1:7" ht="36.75" thickBot="1" x14ac:dyDescent="0.25">
      <c r="A43" s="40" t="s">
        <v>184</v>
      </c>
      <c r="B43" s="38"/>
      <c r="C43" s="38"/>
      <c r="D43" s="34"/>
      <c r="E43" s="40" t="s">
        <v>184</v>
      </c>
      <c r="F43" s="38"/>
      <c r="G43" s="38"/>
    </row>
    <row r="44" spans="1:7" x14ac:dyDescent="0.2">
      <c r="A44" s="69" t="s">
        <v>100</v>
      </c>
      <c r="B44" s="428">
        <v>2513</v>
      </c>
      <c r="C44" s="78">
        <f t="shared" ref="C44:C49" si="3">B44*100/$B$41</f>
        <v>66.746347941567066</v>
      </c>
      <c r="D44" s="72"/>
      <c r="E44" s="69" t="s">
        <v>100</v>
      </c>
      <c r="F44" s="424">
        <v>4188</v>
      </c>
      <c r="G44" s="78">
        <f t="shared" ref="G44:G49" si="4">F44*100/$F$41</f>
        <v>54.22763174932021</v>
      </c>
    </row>
    <row r="45" spans="1:7" x14ac:dyDescent="0.2">
      <c r="A45" s="14" t="s">
        <v>68</v>
      </c>
      <c r="B45" s="341">
        <v>137</v>
      </c>
      <c r="C45" s="79">
        <f t="shared" si="3"/>
        <v>3.6387782204515271</v>
      </c>
      <c r="D45" s="72"/>
      <c r="E45" s="14" t="s">
        <v>103</v>
      </c>
      <c r="F45" s="425">
        <v>262</v>
      </c>
      <c r="G45" s="79">
        <f t="shared" si="4"/>
        <v>3.3924640683672149</v>
      </c>
    </row>
    <row r="46" spans="1:7" x14ac:dyDescent="0.2">
      <c r="A46" s="14" t="s">
        <v>35</v>
      </c>
      <c r="B46" s="341">
        <v>108</v>
      </c>
      <c r="C46" s="79">
        <f t="shared" si="3"/>
        <v>2.8685258964143427</v>
      </c>
      <c r="D46" s="72"/>
      <c r="E46" s="14" t="s">
        <v>20</v>
      </c>
      <c r="F46" s="425">
        <v>219</v>
      </c>
      <c r="G46" s="79">
        <f t="shared" si="4"/>
        <v>2.8356856143985496</v>
      </c>
    </row>
    <row r="47" spans="1:7" x14ac:dyDescent="0.2">
      <c r="A47" s="14" t="s">
        <v>103</v>
      </c>
      <c r="B47" s="341">
        <v>100</v>
      </c>
      <c r="C47" s="79">
        <f>B47*100/$B$41</f>
        <v>2.6560424966799467</v>
      </c>
      <c r="D47" s="72"/>
      <c r="E47" s="14" t="s">
        <v>81</v>
      </c>
      <c r="F47" s="425">
        <v>200</v>
      </c>
      <c r="G47" s="79">
        <f>F47*100/$F$41</f>
        <v>2.5896672277612325</v>
      </c>
    </row>
    <row r="48" spans="1:7" x14ac:dyDescent="0.2">
      <c r="A48" s="14" t="s">
        <v>20</v>
      </c>
      <c r="B48" s="341">
        <v>97</v>
      </c>
      <c r="C48" s="79">
        <f>B48*100/$B$41</f>
        <v>2.5763612217795484</v>
      </c>
      <c r="D48" s="72"/>
      <c r="E48" s="14" t="s">
        <v>68</v>
      </c>
      <c r="F48" s="425">
        <v>199</v>
      </c>
      <c r="G48" s="79">
        <f>F48*100/$F$41</f>
        <v>2.5767188916224266</v>
      </c>
    </row>
    <row r="49" spans="1:7" ht="12.75" thickBot="1" x14ac:dyDescent="0.25">
      <c r="A49" s="75" t="s">
        <v>185</v>
      </c>
      <c r="B49" s="76">
        <f>SUM(B44:B48)</f>
        <v>2955</v>
      </c>
      <c r="C49" s="77">
        <f t="shared" si="3"/>
        <v>78.486055776892428</v>
      </c>
      <c r="D49" s="72"/>
      <c r="E49" s="75" t="s">
        <v>185</v>
      </c>
      <c r="F49" s="432">
        <f>SUM(F44:F48)</f>
        <v>5068</v>
      </c>
      <c r="G49" s="77">
        <f t="shared" si="4"/>
        <v>65.62216755146963</v>
      </c>
    </row>
  </sheetData>
  <mergeCells count="18">
    <mergeCell ref="A5:A6"/>
    <mergeCell ref="A39:A40"/>
    <mergeCell ref="B39:B40"/>
    <mergeCell ref="C39:C40"/>
    <mergeCell ref="E39:E40"/>
    <mergeCell ref="B5:B6"/>
    <mergeCell ref="C5:C6"/>
    <mergeCell ref="E5:E6"/>
    <mergeCell ref="A21:A22"/>
    <mergeCell ref="B21:B22"/>
    <mergeCell ref="C21:C22"/>
    <mergeCell ref="E21:E22"/>
    <mergeCell ref="F21:F22"/>
    <mergeCell ref="F5:F6"/>
    <mergeCell ref="G39:G40"/>
    <mergeCell ref="G5:G6"/>
    <mergeCell ref="G21:G22"/>
    <mergeCell ref="F39:F40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92D050"/>
  </sheetPr>
  <dimension ref="A6:I50"/>
  <sheetViews>
    <sheetView showWhiteSpace="0" zoomScaleNormal="100" workbookViewId="0">
      <selection activeCell="S50" sqref="S50"/>
    </sheetView>
  </sheetViews>
  <sheetFormatPr defaultRowHeight="12" x14ac:dyDescent="0.2"/>
  <cols>
    <col min="1" max="1" width="9.42578125" style="365" customWidth="1"/>
    <col min="2" max="15" width="9.42578125" style="41" customWidth="1"/>
    <col min="16" max="256" width="9.140625" style="41"/>
    <col min="257" max="257" width="11.7109375" style="41" customWidth="1"/>
    <col min="258" max="263" width="9.140625" style="41"/>
    <col min="264" max="264" width="10.85546875" style="41" customWidth="1"/>
    <col min="265" max="512" width="9.140625" style="41"/>
    <col min="513" max="513" width="11.7109375" style="41" customWidth="1"/>
    <col min="514" max="519" width="9.140625" style="41"/>
    <col min="520" max="520" width="10.85546875" style="41" customWidth="1"/>
    <col min="521" max="768" width="9.140625" style="41"/>
    <col min="769" max="769" width="11.7109375" style="41" customWidth="1"/>
    <col min="770" max="775" width="9.140625" style="41"/>
    <col min="776" max="776" width="10.85546875" style="41" customWidth="1"/>
    <col min="777" max="1024" width="9.140625" style="41"/>
    <col min="1025" max="1025" width="11.7109375" style="41" customWidth="1"/>
    <col min="1026" max="1031" width="9.140625" style="41"/>
    <col min="1032" max="1032" width="10.85546875" style="41" customWidth="1"/>
    <col min="1033" max="1280" width="9.140625" style="41"/>
    <col min="1281" max="1281" width="11.7109375" style="41" customWidth="1"/>
    <col min="1282" max="1287" width="9.140625" style="41"/>
    <col min="1288" max="1288" width="10.85546875" style="41" customWidth="1"/>
    <col min="1289" max="1536" width="9.140625" style="41"/>
    <col min="1537" max="1537" width="11.7109375" style="41" customWidth="1"/>
    <col min="1538" max="1543" width="9.140625" style="41"/>
    <col min="1544" max="1544" width="10.85546875" style="41" customWidth="1"/>
    <col min="1545" max="1792" width="9.140625" style="41"/>
    <col min="1793" max="1793" width="11.7109375" style="41" customWidth="1"/>
    <col min="1794" max="1799" width="9.140625" style="41"/>
    <col min="1800" max="1800" width="10.85546875" style="41" customWidth="1"/>
    <col min="1801" max="2048" width="9.140625" style="41"/>
    <col min="2049" max="2049" width="11.7109375" style="41" customWidth="1"/>
    <col min="2050" max="2055" width="9.140625" style="41"/>
    <col min="2056" max="2056" width="10.85546875" style="41" customWidth="1"/>
    <col min="2057" max="2304" width="9.140625" style="41"/>
    <col min="2305" max="2305" width="11.7109375" style="41" customWidth="1"/>
    <col min="2306" max="2311" width="9.140625" style="41"/>
    <col min="2312" max="2312" width="10.85546875" style="41" customWidth="1"/>
    <col min="2313" max="2560" width="9.140625" style="41"/>
    <col min="2561" max="2561" width="11.7109375" style="41" customWidth="1"/>
    <col min="2562" max="2567" width="9.140625" style="41"/>
    <col min="2568" max="2568" width="10.85546875" style="41" customWidth="1"/>
    <col min="2569" max="2816" width="9.140625" style="41"/>
    <col min="2817" max="2817" width="11.7109375" style="41" customWidth="1"/>
    <col min="2818" max="2823" width="9.140625" style="41"/>
    <col min="2824" max="2824" width="10.85546875" style="41" customWidth="1"/>
    <col min="2825" max="3072" width="9.140625" style="41"/>
    <col min="3073" max="3073" width="11.7109375" style="41" customWidth="1"/>
    <col min="3074" max="3079" width="9.140625" style="41"/>
    <col min="3080" max="3080" width="10.85546875" style="41" customWidth="1"/>
    <col min="3081" max="3328" width="9.140625" style="41"/>
    <col min="3329" max="3329" width="11.7109375" style="41" customWidth="1"/>
    <col min="3330" max="3335" width="9.140625" style="41"/>
    <col min="3336" max="3336" width="10.85546875" style="41" customWidth="1"/>
    <col min="3337" max="3584" width="9.140625" style="41"/>
    <col min="3585" max="3585" width="11.7109375" style="41" customWidth="1"/>
    <col min="3586" max="3591" width="9.140625" style="41"/>
    <col min="3592" max="3592" width="10.85546875" style="41" customWidth="1"/>
    <col min="3593" max="3840" width="9.140625" style="41"/>
    <col min="3841" max="3841" width="11.7109375" style="41" customWidth="1"/>
    <col min="3842" max="3847" width="9.140625" style="41"/>
    <col min="3848" max="3848" width="10.85546875" style="41" customWidth="1"/>
    <col min="3849" max="4096" width="9.140625" style="41"/>
    <col min="4097" max="4097" width="11.7109375" style="41" customWidth="1"/>
    <col min="4098" max="4103" width="9.140625" style="41"/>
    <col min="4104" max="4104" width="10.85546875" style="41" customWidth="1"/>
    <col min="4105" max="4352" width="9.140625" style="41"/>
    <col min="4353" max="4353" width="11.7109375" style="41" customWidth="1"/>
    <col min="4354" max="4359" width="9.140625" style="41"/>
    <col min="4360" max="4360" width="10.85546875" style="41" customWidth="1"/>
    <col min="4361" max="4608" width="9.140625" style="41"/>
    <col min="4609" max="4609" width="11.7109375" style="41" customWidth="1"/>
    <col min="4610" max="4615" width="9.140625" style="41"/>
    <col min="4616" max="4616" width="10.85546875" style="41" customWidth="1"/>
    <col min="4617" max="4864" width="9.140625" style="41"/>
    <col min="4865" max="4865" width="11.7109375" style="41" customWidth="1"/>
    <col min="4866" max="4871" width="9.140625" style="41"/>
    <col min="4872" max="4872" width="10.85546875" style="41" customWidth="1"/>
    <col min="4873" max="5120" width="9.140625" style="41"/>
    <col min="5121" max="5121" width="11.7109375" style="41" customWidth="1"/>
    <col min="5122" max="5127" width="9.140625" style="41"/>
    <col min="5128" max="5128" width="10.85546875" style="41" customWidth="1"/>
    <col min="5129" max="5376" width="9.140625" style="41"/>
    <col min="5377" max="5377" width="11.7109375" style="41" customWidth="1"/>
    <col min="5378" max="5383" width="9.140625" style="41"/>
    <col min="5384" max="5384" width="10.85546875" style="41" customWidth="1"/>
    <col min="5385" max="5632" width="9.140625" style="41"/>
    <col min="5633" max="5633" width="11.7109375" style="41" customWidth="1"/>
    <col min="5634" max="5639" width="9.140625" style="41"/>
    <col min="5640" max="5640" width="10.85546875" style="41" customWidth="1"/>
    <col min="5641" max="5888" width="9.140625" style="41"/>
    <col min="5889" max="5889" width="11.7109375" style="41" customWidth="1"/>
    <col min="5890" max="5895" width="9.140625" style="41"/>
    <col min="5896" max="5896" width="10.85546875" style="41" customWidth="1"/>
    <col min="5897" max="6144" width="9.140625" style="41"/>
    <col min="6145" max="6145" width="11.7109375" style="41" customWidth="1"/>
    <col min="6146" max="6151" width="9.140625" style="41"/>
    <col min="6152" max="6152" width="10.85546875" style="41" customWidth="1"/>
    <col min="6153" max="6400" width="9.140625" style="41"/>
    <col min="6401" max="6401" width="11.7109375" style="41" customWidth="1"/>
    <col min="6402" max="6407" width="9.140625" style="41"/>
    <col min="6408" max="6408" width="10.85546875" style="41" customWidth="1"/>
    <col min="6409" max="6656" width="9.140625" style="41"/>
    <col min="6657" max="6657" width="11.7109375" style="41" customWidth="1"/>
    <col min="6658" max="6663" width="9.140625" style="41"/>
    <col min="6664" max="6664" width="10.85546875" style="41" customWidth="1"/>
    <col min="6665" max="6912" width="9.140625" style="41"/>
    <col min="6913" max="6913" width="11.7109375" style="41" customWidth="1"/>
    <col min="6914" max="6919" width="9.140625" style="41"/>
    <col min="6920" max="6920" width="10.85546875" style="41" customWidth="1"/>
    <col min="6921" max="7168" width="9.140625" style="41"/>
    <col min="7169" max="7169" width="11.7109375" style="41" customWidth="1"/>
    <col min="7170" max="7175" width="9.140625" style="41"/>
    <col min="7176" max="7176" width="10.85546875" style="41" customWidth="1"/>
    <col min="7177" max="7424" width="9.140625" style="41"/>
    <col min="7425" max="7425" width="11.7109375" style="41" customWidth="1"/>
    <col min="7426" max="7431" width="9.140625" style="41"/>
    <col min="7432" max="7432" width="10.85546875" style="41" customWidth="1"/>
    <col min="7433" max="7680" width="9.140625" style="41"/>
    <col min="7681" max="7681" width="11.7109375" style="41" customWidth="1"/>
    <col min="7682" max="7687" width="9.140625" style="41"/>
    <col min="7688" max="7688" width="10.85546875" style="41" customWidth="1"/>
    <col min="7689" max="7936" width="9.140625" style="41"/>
    <col min="7937" max="7937" width="11.7109375" style="41" customWidth="1"/>
    <col min="7938" max="7943" width="9.140625" style="41"/>
    <col min="7944" max="7944" width="10.85546875" style="41" customWidth="1"/>
    <col min="7945" max="8192" width="9.140625" style="41"/>
    <col min="8193" max="8193" width="11.7109375" style="41" customWidth="1"/>
    <col min="8194" max="8199" width="9.140625" style="41"/>
    <col min="8200" max="8200" width="10.85546875" style="41" customWidth="1"/>
    <col min="8201" max="8448" width="9.140625" style="41"/>
    <col min="8449" max="8449" width="11.7109375" style="41" customWidth="1"/>
    <col min="8450" max="8455" width="9.140625" style="41"/>
    <col min="8456" max="8456" width="10.85546875" style="41" customWidth="1"/>
    <col min="8457" max="8704" width="9.140625" style="41"/>
    <col min="8705" max="8705" width="11.7109375" style="41" customWidth="1"/>
    <col min="8706" max="8711" width="9.140625" style="41"/>
    <col min="8712" max="8712" width="10.85546875" style="41" customWidth="1"/>
    <col min="8713" max="8960" width="9.140625" style="41"/>
    <col min="8961" max="8961" width="11.7109375" style="41" customWidth="1"/>
    <col min="8962" max="8967" width="9.140625" style="41"/>
    <col min="8968" max="8968" width="10.85546875" style="41" customWidth="1"/>
    <col min="8969" max="9216" width="9.140625" style="41"/>
    <col min="9217" max="9217" width="11.7109375" style="41" customWidth="1"/>
    <col min="9218" max="9223" width="9.140625" style="41"/>
    <col min="9224" max="9224" width="10.85546875" style="41" customWidth="1"/>
    <col min="9225" max="9472" width="9.140625" style="41"/>
    <col min="9473" max="9473" width="11.7109375" style="41" customWidth="1"/>
    <col min="9474" max="9479" width="9.140625" style="41"/>
    <col min="9480" max="9480" width="10.85546875" style="41" customWidth="1"/>
    <col min="9481" max="9728" width="9.140625" style="41"/>
    <col min="9729" max="9729" width="11.7109375" style="41" customWidth="1"/>
    <col min="9730" max="9735" width="9.140625" style="41"/>
    <col min="9736" max="9736" width="10.85546875" style="41" customWidth="1"/>
    <col min="9737" max="9984" width="9.140625" style="41"/>
    <col min="9985" max="9985" width="11.7109375" style="41" customWidth="1"/>
    <col min="9986" max="9991" width="9.140625" style="41"/>
    <col min="9992" max="9992" width="10.85546875" style="41" customWidth="1"/>
    <col min="9993" max="10240" width="9.140625" style="41"/>
    <col min="10241" max="10241" width="11.7109375" style="41" customWidth="1"/>
    <col min="10242" max="10247" width="9.140625" style="41"/>
    <col min="10248" max="10248" width="10.85546875" style="41" customWidth="1"/>
    <col min="10249" max="10496" width="9.140625" style="41"/>
    <col min="10497" max="10497" width="11.7109375" style="41" customWidth="1"/>
    <col min="10498" max="10503" width="9.140625" style="41"/>
    <col min="10504" max="10504" width="10.85546875" style="41" customWidth="1"/>
    <col min="10505" max="10752" width="9.140625" style="41"/>
    <col min="10753" max="10753" width="11.7109375" style="41" customWidth="1"/>
    <col min="10754" max="10759" width="9.140625" style="41"/>
    <col min="10760" max="10760" width="10.85546875" style="41" customWidth="1"/>
    <col min="10761" max="11008" width="9.140625" style="41"/>
    <col min="11009" max="11009" width="11.7109375" style="41" customWidth="1"/>
    <col min="11010" max="11015" width="9.140625" style="41"/>
    <col min="11016" max="11016" width="10.85546875" style="41" customWidth="1"/>
    <col min="11017" max="11264" width="9.140625" style="41"/>
    <col min="11265" max="11265" width="11.7109375" style="41" customWidth="1"/>
    <col min="11266" max="11271" width="9.140625" style="41"/>
    <col min="11272" max="11272" width="10.85546875" style="41" customWidth="1"/>
    <col min="11273" max="11520" width="9.140625" style="41"/>
    <col min="11521" max="11521" width="11.7109375" style="41" customWidth="1"/>
    <col min="11522" max="11527" width="9.140625" style="41"/>
    <col min="11528" max="11528" width="10.85546875" style="41" customWidth="1"/>
    <col min="11529" max="11776" width="9.140625" style="41"/>
    <col min="11777" max="11777" width="11.7109375" style="41" customWidth="1"/>
    <col min="11778" max="11783" width="9.140625" style="41"/>
    <col min="11784" max="11784" width="10.85546875" style="41" customWidth="1"/>
    <col min="11785" max="12032" width="9.140625" style="41"/>
    <col min="12033" max="12033" width="11.7109375" style="41" customWidth="1"/>
    <col min="12034" max="12039" width="9.140625" style="41"/>
    <col min="12040" max="12040" width="10.85546875" style="41" customWidth="1"/>
    <col min="12041" max="12288" width="9.140625" style="41"/>
    <col min="12289" max="12289" width="11.7109375" style="41" customWidth="1"/>
    <col min="12290" max="12295" width="9.140625" style="41"/>
    <col min="12296" max="12296" width="10.85546875" style="41" customWidth="1"/>
    <col min="12297" max="12544" width="9.140625" style="41"/>
    <col min="12545" max="12545" width="11.7109375" style="41" customWidth="1"/>
    <col min="12546" max="12551" width="9.140625" style="41"/>
    <col min="12552" max="12552" width="10.85546875" style="41" customWidth="1"/>
    <col min="12553" max="12800" width="9.140625" style="41"/>
    <col min="12801" max="12801" width="11.7109375" style="41" customWidth="1"/>
    <col min="12802" max="12807" width="9.140625" style="41"/>
    <col min="12808" max="12808" width="10.85546875" style="41" customWidth="1"/>
    <col min="12809" max="13056" width="9.140625" style="41"/>
    <col min="13057" max="13057" width="11.7109375" style="41" customWidth="1"/>
    <col min="13058" max="13063" width="9.140625" style="41"/>
    <col min="13064" max="13064" width="10.85546875" style="41" customWidth="1"/>
    <col min="13065" max="13312" width="9.140625" style="41"/>
    <col min="13313" max="13313" width="11.7109375" style="41" customWidth="1"/>
    <col min="13314" max="13319" width="9.140625" style="41"/>
    <col min="13320" max="13320" width="10.85546875" style="41" customWidth="1"/>
    <col min="13321" max="13568" width="9.140625" style="41"/>
    <col min="13569" max="13569" width="11.7109375" style="41" customWidth="1"/>
    <col min="13570" max="13575" width="9.140625" style="41"/>
    <col min="13576" max="13576" width="10.85546875" style="41" customWidth="1"/>
    <col min="13577" max="13824" width="9.140625" style="41"/>
    <col min="13825" max="13825" width="11.7109375" style="41" customWidth="1"/>
    <col min="13826" max="13831" width="9.140625" style="41"/>
    <col min="13832" max="13832" width="10.85546875" style="41" customWidth="1"/>
    <col min="13833" max="14080" width="9.140625" style="41"/>
    <col min="14081" max="14081" width="11.7109375" style="41" customWidth="1"/>
    <col min="14082" max="14087" width="9.140625" style="41"/>
    <col min="14088" max="14088" width="10.85546875" style="41" customWidth="1"/>
    <col min="14089" max="14336" width="9.140625" style="41"/>
    <col min="14337" max="14337" width="11.7109375" style="41" customWidth="1"/>
    <col min="14338" max="14343" width="9.140625" style="41"/>
    <col min="14344" max="14344" width="10.85546875" style="41" customWidth="1"/>
    <col min="14345" max="14592" width="9.140625" style="41"/>
    <col min="14593" max="14593" width="11.7109375" style="41" customWidth="1"/>
    <col min="14594" max="14599" width="9.140625" style="41"/>
    <col min="14600" max="14600" width="10.85546875" style="41" customWidth="1"/>
    <col min="14601" max="14848" width="9.140625" style="41"/>
    <col min="14849" max="14849" width="11.7109375" style="41" customWidth="1"/>
    <col min="14850" max="14855" width="9.140625" style="41"/>
    <col min="14856" max="14856" width="10.85546875" style="41" customWidth="1"/>
    <col min="14857" max="15104" width="9.140625" style="41"/>
    <col min="15105" max="15105" width="11.7109375" style="41" customWidth="1"/>
    <col min="15106" max="15111" width="9.140625" style="41"/>
    <col min="15112" max="15112" width="10.85546875" style="41" customWidth="1"/>
    <col min="15113" max="15360" width="9.140625" style="41"/>
    <col min="15361" max="15361" width="11.7109375" style="41" customWidth="1"/>
    <col min="15362" max="15367" width="9.140625" style="41"/>
    <col min="15368" max="15368" width="10.85546875" style="41" customWidth="1"/>
    <col min="15369" max="15616" width="9.140625" style="41"/>
    <col min="15617" max="15617" width="11.7109375" style="41" customWidth="1"/>
    <col min="15618" max="15623" width="9.140625" style="41"/>
    <col min="15624" max="15624" width="10.85546875" style="41" customWidth="1"/>
    <col min="15625" max="15872" width="9.140625" style="41"/>
    <col min="15873" max="15873" width="11.7109375" style="41" customWidth="1"/>
    <col min="15874" max="15879" width="9.140625" style="41"/>
    <col min="15880" max="15880" width="10.85546875" style="41" customWidth="1"/>
    <col min="15881" max="16128" width="9.140625" style="41"/>
    <col min="16129" max="16129" width="11.7109375" style="41" customWidth="1"/>
    <col min="16130" max="16135" width="9.140625" style="41"/>
    <col min="16136" max="16136" width="10.85546875" style="41" customWidth="1"/>
    <col min="16137" max="16384" width="9.140625" style="41"/>
  </cols>
  <sheetData>
    <row r="6" spans="1:9" ht="12.75" thickBot="1" x14ac:dyDescent="0.25">
      <c r="A6" s="522" t="s">
        <v>182</v>
      </c>
      <c r="B6" s="429">
        <f>'ZAMIE.POB.CZ.-DEC-NAJLICZ.'!B7</f>
        <v>86598</v>
      </c>
      <c r="H6" s="35" t="s">
        <v>182</v>
      </c>
      <c r="I6" s="429">
        <f>'ZAMIE.POB.CZ.-DEC-NAJLICZ.'!F7</f>
        <v>194075</v>
      </c>
    </row>
    <row r="7" spans="1:9" ht="12.75" thickBot="1" x14ac:dyDescent="0.25">
      <c r="A7" s="273" t="str">
        <f>'ZAMIE.POB.CZ.-DEC-NAJLICZ.'!A10</f>
        <v>UKRAINA</v>
      </c>
      <c r="B7" s="70">
        <f>'ZAMIE.POB.CZ.-DEC-NAJLICZ.'!B10</f>
        <v>57253</v>
      </c>
      <c r="H7" s="69" t="str">
        <f>'ZAMIE.POB.CZ.-DEC-NAJLICZ.'!E10</f>
        <v>UKRAINA</v>
      </c>
      <c r="I7" s="424">
        <f>'ZAMIE.POB.CZ.-DEC-NAJLICZ.'!F10</f>
        <v>112189</v>
      </c>
    </row>
    <row r="8" spans="1:9" ht="12.75" thickBot="1" x14ac:dyDescent="0.25">
      <c r="A8" s="273" t="str">
        <f>'ZAMIE.POB.CZ.-DEC-NAJLICZ.'!A11</f>
        <v>CHINY</v>
      </c>
      <c r="B8" s="70">
        <f>'ZAMIE.POB.CZ.-DEC-NAJLICZ.'!B11</f>
        <v>3583</v>
      </c>
      <c r="H8" s="69" t="str">
        <f>'ZAMIE.POB.CZ.-DEC-NAJLICZ.'!E11</f>
        <v>CHINY</v>
      </c>
      <c r="I8" s="424">
        <f>'ZAMIE.POB.CZ.-DEC-NAJLICZ.'!F11</f>
        <v>9992</v>
      </c>
    </row>
    <row r="9" spans="1:9" ht="12.75" thickBot="1" x14ac:dyDescent="0.25">
      <c r="A9" s="273" t="str">
        <f>'ZAMIE.POB.CZ.-DEC-NAJLICZ.'!A12</f>
        <v>INDIE</v>
      </c>
      <c r="B9" s="70">
        <f>'ZAMIE.POB.CZ.-DEC-NAJLICZ.'!B12</f>
        <v>2691</v>
      </c>
      <c r="H9" s="69" t="str">
        <f>'ZAMIE.POB.CZ.-DEC-NAJLICZ.'!E12</f>
        <v>WIETNAM</v>
      </c>
      <c r="I9" s="424">
        <f>'ZAMIE.POB.CZ.-DEC-NAJLICZ.'!F12</f>
        <v>9121</v>
      </c>
    </row>
    <row r="10" spans="1:9" ht="12.75" thickBot="1" x14ac:dyDescent="0.25">
      <c r="A10" s="273" t="str">
        <f>'ZAMIE.POB.CZ.-DEC-NAJLICZ.'!A13</f>
        <v>WIETNAM</v>
      </c>
      <c r="B10" s="70">
        <f>'ZAMIE.POB.CZ.-DEC-NAJLICZ.'!B13</f>
        <v>2689</v>
      </c>
      <c r="H10" s="69" t="str">
        <f>'ZAMIE.POB.CZ.-DEC-NAJLICZ.'!E13</f>
        <v>ROSJA</v>
      </c>
      <c r="I10" s="424">
        <f>'ZAMIE.POB.CZ.-DEC-NAJLICZ.'!F13</f>
        <v>6125</v>
      </c>
    </row>
    <row r="11" spans="1:9" x14ac:dyDescent="0.2">
      <c r="A11" s="273" t="str">
        <f>'ZAMIE.POB.CZ.-DEC-NAJLICZ.'!A14</f>
        <v>ROSJA</v>
      </c>
      <c r="B11" s="70">
        <f>'ZAMIE.POB.CZ.-DEC-NAJLICZ.'!B14</f>
        <v>2189</v>
      </c>
      <c r="H11" s="69" t="str">
        <f>'ZAMIE.POB.CZ.-DEC-NAJLICZ.'!E14</f>
        <v>INDIE</v>
      </c>
      <c r="I11" s="424">
        <f>'ZAMIE.POB.CZ.-DEC-NAJLICZ.'!F14</f>
        <v>5802</v>
      </c>
    </row>
    <row r="12" spans="1:9" ht="24" x14ac:dyDescent="0.2">
      <c r="A12" s="273" t="s">
        <v>166</v>
      </c>
      <c r="B12" s="80">
        <f>B6-B13</f>
        <v>18193</v>
      </c>
      <c r="H12" s="17" t="s">
        <v>166</v>
      </c>
      <c r="I12" s="449">
        <f>I6-I13</f>
        <v>50846</v>
      </c>
    </row>
    <row r="13" spans="1:9" ht="12.75" thickBot="1" x14ac:dyDescent="0.25">
      <c r="A13" s="523" t="s">
        <v>185</v>
      </c>
      <c r="B13" s="76">
        <f>SUM(B7:B11)</f>
        <v>68405</v>
      </c>
      <c r="H13" s="75" t="s">
        <v>185</v>
      </c>
      <c r="I13" s="76">
        <f>SUM(I7:I11)</f>
        <v>143229</v>
      </c>
    </row>
    <row r="22" spans="1:9" ht="12.75" thickBot="1" x14ac:dyDescent="0.25"/>
    <row r="23" spans="1:9" x14ac:dyDescent="0.2">
      <c r="A23" s="896" t="s">
        <v>0</v>
      </c>
      <c r="B23" s="894">
        <v>2015</v>
      </c>
      <c r="H23" s="1333" t="s">
        <v>0</v>
      </c>
      <c r="I23" s="1358" t="s">
        <v>347</v>
      </c>
    </row>
    <row r="24" spans="1:9" x14ac:dyDescent="0.2">
      <c r="A24" s="896"/>
      <c r="B24" s="895"/>
      <c r="H24" s="1362"/>
      <c r="I24" s="1359"/>
    </row>
    <row r="25" spans="1:9" ht="12.75" thickBot="1" x14ac:dyDescent="0.25">
      <c r="A25" s="522" t="s">
        <v>182</v>
      </c>
      <c r="B25" s="429">
        <f>'ZAMIE.POB.CZ.-DEC-NAJLICZ.'!B23</f>
        <v>9526</v>
      </c>
      <c r="H25" s="35" t="s">
        <v>182</v>
      </c>
      <c r="I25" s="429">
        <f>'ZAMIE.POB.CZ.-DEC-NAJLICZ.'!F23</f>
        <v>15800</v>
      </c>
    </row>
    <row r="26" spans="1:9" ht="12.75" thickBot="1" x14ac:dyDescent="0.25">
      <c r="A26" s="273" t="str">
        <f>'ZAMIE.POB.CZ.-DEC-NAJLICZ.'!A26</f>
        <v>UKRAINA</v>
      </c>
      <c r="B26" s="428">
        <f>'ZAMIE.POB.CZ.-DEC-NAJLICZ.'!B26</f>
        <v>5882</v>
      </c>
      <c r="H26" s="69" t="str">
        <f>'ZAMIE.POB.CZ.-DEC-NAJLICZ.'!E26</f>
        <v>UKRAINA</v>
      </c>
      <c r="I26" s="424">
        <f>'ZAMIE.POB.CZ.-DEC-NAJLICZ.'!F26</f>
        <v>8987</v>
      </c>
    </row>
    <row r="27" spans="1:9" ht="12.75" thickBot="1" x14ac:dyDescent="0.25">
      <c r="A27" s="273" t="str">
        <f>'ZAMIE.POB.CZ.-DEC-NAJLICZ.'!A27</f>
        <v>INDIE</v>
      </c>
      <c r="B27" s="428">
        <f>'ZAMIE.POB.CZ.-DEC-NAJLICZ.'!B27</f>
        <v>396</v>
      </c>
      <c r="H27" s="69" t="str">
        <f>'ZAMIE.POB.CZ.-DEC-NAJLICZ.'!E27</f>
        <v>WIETNAM</v>
      </c>
      <c r="I27" s="424">
        <f>'ZAMIE.POB.CZ.-DEC-NAJLICZ.'!F27</f>
        <v>690</v>
      </c>
    </row>
    <row r="28" spans="1:9" ht="12.75" thickBot="1" x14ac:dyDescent="0.25">
      <c r="A28" s="273" t="str">
        <f>'ZAMIE.POB.CZ.-DEC-NAJLICZ.'!A28</f>
        <v>WIETNAM</v>
      </c>
      <c r="B28" s="428">
        <f>'ZAMIE.POB.CZ.-DEC-NAJLICZ.'!B28</f>
        <v>345</v>
      </c>
      <c r="H28" s="69" t="str">
        <f>'ZAMIE.POB.CZ.-DEC-NAJLICZ.'!E28</f>
        <v>INDIE</v>
      </c>
      <c r="I28" s="424">
        <f>'ZAMIE.POB.CZ.-DEC-NAJLICZ.'!F28</f>
        <v>554</v>
      </c>
    </row>
    <row r="29" spans="1:9" ht="12.75" thickBot="1" x14ac:dyDescent="0.25">
      <c r="A29" s="273" t="str">
        <f>'ZAMIE.POB.CZ.-DEC-NAJLICZ.'!A29</f>
        <v>PAKISTAN</v>
      </c>
      <c r="B29" s="428">
        <f>'ZAMIE.POB.CZ.-DEC-NAJLICZ.'!B29</f>
        <v>302</v>
      </c>
      <c r="H29" s="69" t="str">
        <f>'ZAMIE.POB.CZ.-DEC-NAJLICZ.'!E29</f>
        <v>PAKISTAN</v>
      </c>
      <c r="I29" s="424">
        <f>'ZAMIE.POB.CZ.-DEC-NAJLICZ.'!F29</f>
        <v>554</v>
      </c>
    </row>
    <row r="30" spans="1:9" ht="12.75" thickBot="1" x14ac:dyDescent="0.25">
      <c r="A30" s="273" t="str">
        <f>'ZAMIE.POB.CZ.-DEC-NAJLICZ.'!A30</f>
        <v>CHINY</v>
      </c>
      <c r="B30" s="428">
        <f>'ZAMIE.POB.CZ.-DEC-NAJLICZ.'!B30</f>
        <v>284</v>
      </c>
      <c r="H30" s="69" t="str">
        <f>'ZAMIE.POB.CZ.-DEC-NAJLICZ.'!E30</f>
        <v>CHINY</v>
      </c>
      <c r="I30" s="424">
        <f>'ZAMIE.POB.CZ.-DEC-NAJLICZ.'!F30</f>
        <v>502</v>
      </c>
    </row>
    <row r="31" spans="1:9" ht="24" x14ac:dyDescent="0.2">
      <c r="A31" s="273" t="s">
        <v>166</v>
      </c>
      <c r="B31" s="414">
        <f>B25-B32</f>
        <v>2317</v>
      </c>
      <c r="H31" s="17" t="s">
        <v>166</v>
      </c>
      <c r="I31" s="424">
        <f>I25-I32</f>
        <v>4513</v>
      </c>
    </row>
    <row r="32" spans="1:9" ht="12.75" thickBot="1" x14ac:dyDescent="0.25">
      <c r="A32" s="523" t="s">
        <v>185</v>
      </c>
      <c r="B32" s="76">
        <f>SUM(B26:B30)</f>
        <v>7209</v>
      </c>
      <c r="H32" s="75" t="s">
        <v>185</v>
      </c>
      <c r="I32" s="76">
        <f>SUM(I26:I30)</f>
        <v>11287</v>
      </c>
    </row>
    <row r="39" spans="1:9" ht="12.75" thickBot="1" x14ac:dyDescent="0.25"/>
    <row r="40" spans="1:9" ht="12.75" thickBot="1" x14ac:dyDescent="0.25">
      <c r="H40" s="1333" t="s">
        <v>0</v>
      </c>
      <c r="I40" s="1358" t="s">
        <v>347</v>
      </c>
    </row>
    <row r="41" spans="1:9" ht="12" customHeight="1" x14ac:dyDescent="0.2">
      <c r="A41" s="1363" t="s">
        <v>0</v>
      </c>
      <c r="B41" s="1358">
        <v>2015</v>
      </c>
      <c r="H41" s="1362"/>
      <c r="I41" s="1359"/>
    </row>
    <row r="42" spans="1:9" ht="12.75" thickBot="1" x14ac:dyDescent="0.25">
      <c r="A42" s="1363"/>
      <c r="B42" s="1359"/>
      <c r="H42" s="35" t="s">
        <v>182</v>
      </c>
      <c r="I42" s="429">
        <f>'ZAMIE.POB.CZ.-DEC-NAJLICZ.'!F41</f>
        <v>7723</v>
      </c>
    </row>
    <row r="43" spans="1:9" ht="12.75" thickBot="1" x14ac:dyDescent="0.25">
      <c r="A43" s="522" t="s">
        <v>182</v>
      </c>
      <c r="B43" s="429">
        <f>'ZAMIE.POB.CZ.-DEC-NAJLICZ.'!B41</f>
        <v>3765</v>
      </c>
      <c r="H43" s="69" t="str">
        <f>'ZAMIE.POB.CZ.-DEC-NAJLICZ.'!E44</f>
        <v>UKRAINA</v>
      </c>
      <c r="I43" s="424">
        <f>'ZAMIE.POB.CZ.-DEC-NAJLICZ.'!F44</f>
        <v>4188</v>
      </c>
    </row>
    <row r="44" spans="1:9" ht="12.75" thickBot="1" x14ac:dyDescent="0.25">
      <c r="A44" s="273" t="str">
        <f>'ZAMIE.POB.CZ.-DEC-NAJLICZ.'!A44</f>
        <v>UKRAINA</v>
      </c>
      <c r="B44" s="428">
        <f>'ZAMIE.POB.CZ.-DEC-NAJLICZ.'!B44</f>
        <v>2513</v>
      </c>
      <c r="H44" s="69" t="str">
        <f>'ZAMIE.POB.CZ.-DEC-NAJLICZ.'!E45</f>
        <v>WIETNAM</v>
      </c>
      <c r="I44" s="424">
        <f>'ZAMIE.POB.CZ.-DEC-NAJLICZ.'!F45</f>
        <v>262</v>
      </c>
    </row>
    <row r="45" spans="1:9" ht="24.75" thickBot="1" x14ac:dyDescent="0.25">
      <c r="A45" s="273" t="str">
        <f>'ZAMIE.POB.CZ.-DEC-NAJLICZ.'!A45</f>
        <v>MOŁDAWIA</v>
      </c>
      <c r="B45" s="428">
        <f>'ZAMIE.POB.CZ.-DEC-NAJLICZ.'!B45</f>
        <v>137</v>
      </c>
      <c r="H45" s="69" t="str">
        <f>'ZAMIE.POB.CZ.-DEC-NAJLICZ.'!E46</f>
        <v>CHINY</v>
      </c>
      <c r="I45" s="424">
        <f>'ZAMIE.POB.CZ.-DEC-NAJLICZ.'!F46</f>
        <v>219</v>
      </c>
    </row>
    <row r="46" spans="1:9" ht="12.75" thickBot="1" x14ac:dyDescent="0.25">
      <c r="A46" s="273" t="str">
        <f>'ZAMIE.POB.CZ.-DEC-NAJLICZ.'!A46</f>
        <v>INDIE</v>
      </c>
      <c r="B46" s="428">
        <f>'ZAMIE.POB.CZ.-DEC-NAJLICZ.'!B46</f>
        <v>108</v>
      </c>
      <c r="H46" s="69" t="str">
        <f>'ZAMIE.POB.CZ.-DEC-NAJLICZ.'!E47</f>
        <v>ROSJA</v>
      </c>
      <c r="I46" s="424">
        <f>'ZAMIE.POB.CZ.-DEC-NAJLICZ.'!F47</f>
        <v>200</v>
      </c>
    </row>
    <row r="47" spans="1:9" ht="24.75" thickBot="1" x14ac:dyDescent="0.25">
      <c r="A47" s="273" t="str">
        <f>'ZAMIE.POB.CZ.-DEC-NAJLICZ.'!A47</f>
        <v>WIETNAM</v>
      </c>
      <c r="B47" s="428">
        <f>'ZAMIE.POB.CZ.-DEC-NAJLICZ.'!B47</f>
        <v>100</v>
      </c>
      <c r="H47" s="69" t="str">
        <f>'ZAMIE.POB.CZ.-DEC-NAJLICZ.'!E48</f>
        <v>MOŁDAWIA</v>
      </c>
      <c r="I47" s="424">
        <f>'ZAMIE.POB.CZ.-DEC-NAJLICZ.'!F48</f>
        <v>199</v>
      </c>
    </row>
    <row r="48" spans="1:9" ht="24" x14ac:dyDescent="0.2">
      <c r="A48" s="273" t="str">
        <f>'ZAMIE.POB.CZ.-DEC-NAJLICZ.'!A48</f>
        <v>CHINY</v>
      </c>
      <c r="B48" s="428">
        <f>'ZAMIE.POB.CZ.-DEC-NAJLICZ.'!B48</f>
        <v>97</v>
      </c>
      <c r="H48" s="17" t="s">
        <v>166</v>
      </c>
      <c r="I48" s="449">
        <f>I42-I49</f>
        <v>2655</v>
      </c>
    </row>
    <row r="49" spans="1:9" ht="24.75" thickBot="1" x14ac:dyDescent="0.25">
      <c r="A49" s="273" t="s">
        <v>166</v>
      </c>
      <c r="B49" s="414">
        <f>B43-B50</f>
        <v>810</v>
      </c>
      <c r="H49" s="75" t="s">
        <v>185</v>
      </c>
      <c r="I49" s="432">
        <f>SUM(I43:I47)</f>
        <v>5068</v>
      </c>
    </row>
    <row r="50" spans="1:9" ht="12.75" thickBot="1" x14ac:dyDescent="0.25">
      <c r="A50" s="523" t="s">
        <v>185</v>
      </c>
      <c r="B50" s="76">
        <f>SUM(B44:B48)</f>
        <v>2955</v>
      </c>
    </row>
  </sheetData>
  <mergeCells count="6">
    <mergeCell ref="H23:H24"/>
    <mergeCell ref="I23:I24"/>
    <mergeCell ref="A41:A42"/>
    <mergeCell ref="B41:B42"/>
    <mergeCell ref="H40:H41"/>
    <mergeCell ref="I40:I41"/>
  </mergeCells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</sheetPr>
  <dimension ref="A1:P25"/>
  <sheetViews>
    <sheetView zoomScaleNormal="100" workbookViewId="0">
      <selection activeCell="H25" sqref="H25"/>
    </sheetView>
  </sheetViews>
  <sheetFormatPr defaultColWidth="6.7109375" defaultRowHeight="12" x14ac:dyDescent="0.2"/>
  <cols>
    <col min="1" max="1" width="32.7109375" style="41" customWidth="1"/>
    <col min="2" max="10" width="6.28515625" style="41" customWidth="1"/>
    <col min="11" max="11" width="7.42578125" style="41" customWidth="1"/>
    <col min="12" max="16" width="6.28515625" style="41" customWidth="1"/>
    <col min="17" max="252" width="6.7109375" style="41"/>
    <col min="253" max="253" width="32.7109375" style="41" customWidth="1"/>
    <col min="254" max="268" width="6.28515625" style="41" customWidth="1"/>
    <col min="269" max="508" width="6.7109375" style="41"/>
    <col min="509" max="509" width="32.7109375" style="41" customWidth="1"/>
    <col min="510" max="524" width="6.28515625" style="41" customWidth="1"/>
    <col min="525" max="764" width="6.7109375" style="41"/>
    <col min="765" max="765" width="32.7109375" style="41" customWidth="1"/>
    <col min="766" max="780" width="6.28515625" style="41" customWidth="1"/>
    <col min="781" max="1020" width="6.7109375" style="41"/>
    <col min="1021" max="1021" width="32.7109375" style="41" customWidth="1"/>
    <col min="1022" max="1036" width="6.28515625" style="41" customWidth="1"/>
    <col min="1037" max="1276" width="6.7109375" style="41"/>
    <col min="1277" max="1277" width="32.7109375" style="41" customWidth="1"/>
    <col min="1278" max="1292" width="6.28515625" style="41" customWidth="1"/>
    <col min="1293" max="1532" width="6.7109375" style="41"/>
    <col min="1533" max="1533" width="32.7109375" style="41" customWidth="1"/>
    <col min="1534" max="1548" width="6.28515625" style="41" customWidth="1"/>
    <col min="1549" max="1788" width="6.7109375" style="41"/>
    <col min="1789" max="1789" width="32.7109375" style="41" customWidth="1"/>
    <col min="1790" max="1804" width="6.28515625" style="41" customWidth="1"/>
    <col min="1805" max="2044" width="6.7109375" style="41"/>
    <col min="2045" max="2045" width="32.7109375" style="41" customWidth="1"/>
    <col min="2046" max="2060" width="6.28515625" style="41" customWidth="1"/>
    <col min="2061" max="2300" width="6.7109375" style="41"/>
    <col min="2301" max="2301" width="32.7109375" style="41" customWidth="1"/>
    <col min="2302" max="2316" width="6.28515625" style="41" customWidth="1"/>
    <col min="2317" max="2556" width="6.7109375" style="41"/>
    <col min="2557" max="2557" width="32.7109375" style="41" customWidth="1"/>
    <col min="2558" max="2572" width="6.28515625" style="41" customWidth="1"/>
    <col min="2573" max="2812" width="6.7109375" style="41"/>
    <col min="2813" max="2813" width="32.7109375" style="41" customWidth="1"/>
    <col min="2814" max="2828" width="6.28515625" style="41" customWidth="1"/>
    <col min="2829" max="3068" width="6.7109375" style="41"/>
    <col min="3069" max="3069" width="32.7109375" style="41" customWidth="1"/>
    <col min="3070" max="3084" width="6.28515625" style="41" customWidth="1"/>
    <col min="3085" max="3324" width="6.7109375" style="41"/>
    <col min="3325" max="3325" width="32.7109375" style="41" customWidth="1"/>
    <col min="3326" max="3340" width="6.28515625" style="41" customWidth="1"/>
    <col min="3341" max="3580" width="6.7109375" style="41"/>
    <col min="3581" max="3581" width="32.7109375" style="41" customWidth="1"/>
    <col min="3582" max="3596" width="6.28515625" style="41" customWidth="1"/>
    <col min="3597" max="3836" width="6.7109375" style="41"/>
    <col min="3837" max="3837" width="32.7109375" style="41" customWidth="1"/>
    <col min="3838" max="3852" width="6.28515625" style="41" customWidth="1"/>
    <col min="3853" max="4092" width="6.7109375" style="41"/>
    <col min="4093" max="4093" width="32.7109375" style="41" customWidth="1"/>
    <col min="4094" max="4108" width="6.28515625" style="41" customWidth="1"/>
    <col min="4109" max="4348" width="6.7109375" style="41"/>
    <col min="4349" max="4349" width="32.7109375" style="41" customWidth="1"/>
    <col min="4350" max="4364" width="6.28515625" style="41" customWidth="1"/>
    <col min="4365" max="4604" width="6.7109375" style="41"/>
    <col min="4605" max="4605" width="32.7109375" style="41" customWidth="1"/>
    <col min="4606" max="4620" width="6.28515625" style="41" customWidth="1"/>
    <col min="4621" max="4860" width="6.7109375" style="41"/>
    <col min="4861" max="4861" width="32.7109375" style="41" customWidth="1"/>
    <col min="4862" max="4876" width="6.28515625" style="41" customWidth="1"/>
    <col min="4877" max="5116" width="6.7109375" style="41"/>
    <col min="5117" max="5117" width="32.7109375" style="41" customWidth="1"/>
    <col min="5118" max="5132" width="6.28515625" style="41" customWidth="1"/>
    <col min="5133" max="5372" width="6.7109375" style="41"/>
    <col min="5373" max="5373" width="32.7109375" style="41" customWidth="1"/>
    <col min="5374" max="5388" width="6.28515625" style="41" customWidth="1"/>
    <col min="5389" max="5628" width="6.7109375" style="41"/>
    <col min="5629" max="5629" width="32.7109375" style="41" customWidth="1"/>
    <col min="5630" max="5644" width="6.28515625" style="41" customWidth="1"/>
    <col min="5645" max="5884" width="6.7109375" style="41"/>
    <col min="5885" max="5885" width="32.7109375" style="41" customWidth="1"/>
    <col min="5886" max="5900" width="6.28515625" style="41" customWidth="1"/>
    <col min="5901" max="6140" width="6.7109375" style="41"/>
    <col min="6141" max="6141" width="32.7109375" style="41" customWidth="1"/>
    <col min="6142" max="6156" width="6.28515625" style="41" customWidth="1"/>
    <col min="6157" max="6396" width="6.7109375" style="41"/>
    <col min="6397" max="6397" width="32.7109375" style="41" customWidth="1"/>
    <col min="6398" max="6412" width="6.28515625" style="41" customWidth="1"/>
    <col min="6413" max="6652" width="6.7109375" style="41"/>
    <col min="6653" max="6653" width="32.7109375" style="41" customWidth="1"/>
    <col min="6654" max="6668" width="6.28515625" style="41" customWidth="1"/>
    <col min="6669" max="6908" width="6.7109375" style="41"/>
    <col min="6909" max="6909" width="32.7109375" style="41" customWidth="1"/>
    <col min="6910" max="6924" width="6.28515625" style="41" customWidth="1"/>
    <col min="6925" max="7164" width="6.7109375" style="41"/>
    <col min="7165" max="7165" width="32.7109375" style="41" customWidth="1"/>
    <col min="7166" max="7180" width="6.28515625" style="41" customWidth="1"/>
    <col min="7181" max="7420" width="6.7109375" style="41"/>
    <col min="7421" max="7421" width="32.7109375" style="41" customWidth="1"/>
    <col min="7422" max="7436" width="6.28515625" style="41" customWidth="1"/>
    <col min="7437" max="7676" width="6.7109375" style="41"/>
    <col min="7677" max="7677" width="32.7109375" style="41" customWidth="1"/>
    <col min="7678" max="7692" width="6.28515625" style="41" customWidth="1"/>
    <col min="7693" max="7932" width="6.7109375" style="41"/>
    <col min="7933" max="7933" width="32.7109375" style="41" customWidth="1"/>
    <col min="7934" max="7948" width="6.28515625" style="41" customWidth="1"/>
    <col min="7949" max="8188" width="6.7109375" style="41"/>
    <col min="8189" max="8189" width="32.7109375" style="41" customWidth="1"/>
    <col min="8190" max="8204" width="6.28515625" style="41" customWidth="1"/>
    <col min="8205" max="8444" width="6.7109375" style="41"/>
    <col min="8445" max="8445" width="32.7109375" style="41" customWidth="1"/>
    <col min="8446" max="8460" width="6.28515625" style="41" customWidth="1"/>
    <col min="8461" max="8700" width="6.7109375" style="41"/>
    <col min="8701" max="8701" width="32.7109375" style="41" customWidth="1"/>
    <col min="8702" max="8716" width="6.28515625" style="41" customWidth="1"/>
    <col min="8717" max="8956" width="6.7109375" style="41"/>
    <col min="8957" max="8957" width="32.7109375" style="41" customWidth="1"/>
    <col min="8958" max="8972" width="6.28515625" style="41" customWidth="1"/>
    <col min="8973" max="9212" width="6.7109375" style="41"/>
    <col min="9213" max="9213" width="32.7109375" style="41" customWidth="1"/>
    <col min="9214" max="9228" width="6.28515625" style="41" customWidth="1"/>
    <col min="9229" max="9468" width="6.7109375" style="41"/>
    <col min="9469" max="9469" width="32.7109375" style="41" customWidth="1"/>
    <col min="9470" max="9484" width="6.28515625" style="41" customWidth="1"/>
    <col min="9485" max="9724" width="6.7109375" style="41"/>
    <col min="9725" max="9725" width="32.7109375" style="41" customWidth="1"/>
    <col min="9726" max="9740" width="6.28515625" style="41" customWidth="1"/>
    <col min="9741" max="9980" width="6.7109375" style="41"/>
    <col min="9981" max="9981" width="32.7109375" style="41" customWidth="1"/>
    <col min="9982" max="9996" width="6.28515625" style="41" customWidth="1"/>
    <col min="9997" max="10236" width="6.7109375" style="41"/>
    <col min="10237" max="10237" width="32.7109375" style="41" customWidth="1"/>
    <col min="10238" max="10252" width="6.28515625" style="41" customWidth="1"/>
    <col min="10253" max="10492" width="6.7109375" style="41"/>
    <col min="10493" max="10493" width="32.7109375" style="41" customWidth="1"/>
    <col min="10494" max="10508" width="6.28515625" style="41" customWidth="1"/>
    <col min="10509" max="10748" width="6.7109375" style="41"/>
    <col min="10749" max="10749" width="32.7109375" style="41" customWidth="1"/>
    <col min="10750" max="10764" width="6.28515625" style="41" customWidth="1"/>
    <col min="10765" max="11004" width="6.7109375" style="41"/>
    <col min="11005" max="11005" width="32.7109375" style="41" customWidth="1"/>
    <col min="11006" max="11020" width="6.28515625" style="41" customWidth="1"/>
    <col min="11021" max="11260" width="6.7109375" style="41"/>
    <col min="11261" max="11261" width="32.7109375" style="41" customWidth="1"/>
    <col min="11262" max="11276" width="6.28515625" style="41" customWidth="1"/>
    <col min="11277" max="11516" width="6.7109375" style="41"/>
    <col min="11517" max="11517" width="32.7109375" style="41" customWidth="1"/>
    <col min="11518" max="11532" width="6.28515625" style="41" customWidth="1"/>
    <col min="11533" max="11772" width="6.7109375" style="41"/>
    <col min="11773" max="11773" width="32.7109375" style="41" customWidth="1"/>
    <col min="11774" max="11788" width="6.28515625" style="41" customWidth="1"/>
    <col min="11789" max="12028" width="6.7109375" style="41"/>
    <col min="12029" max="12029" width="32.7109375" style="41" customWidth="1"/>
    <col min="12030" max="12044" width="6.28515625" style="41" customWidth="1"/>
    <col min="12045" max="12284" width="6.7109375" style="41"/>
    <col min="12285" max="12285" width="32.7109375" style="41" customWidth="1"/>
    <col min="12286" max="12300" width="6.28515625" style="41" customWidth="1"/>
    <col min="12301" max="12540" width="6.7109375" style="41"/>
    <col min="12541" max="12541" width="32.7109375" style="41" customWidth="1"/>
    <col min="12542" max="12556" width="6.28515625" style="41" customWidth="1"/>
    <col min="12557" max="12796" width="6.7109375" style="41"/>
    <col min="12797" max="12797" width="32.7109375" style="41" customWidth="1"/>
    <col min="12798" max="12812" width="6.28515625" style="41" customWidth="1"/>
    <col min="12813" max="13052" width="6.7109375" style="41"/>
    <col min="13053" max="13053" width="32.7109375" style="41" customWidth="1"/>
    <col min="13054" max="13068" width="6.28515625" style="41" customWidth="1"/>
    <col min="13069" max="13308" width="6.7109375" style="41"/>
    <col min="13309" max="13309" width="32.7109375" style="41" customWidth="1"/>
    <col min="13310" max="13324" width="6.28515625" style="41" customWidth="1"/>
    <col min="13325" max="13564" width="6.7109375" style="41"/>
    <col min="13565" max="13565" width="32.7109375" style="41" customWidth="1"/>
    <col min="13566" max="13580" width="6.28515625" style="41" customWidth="1"/>
    <col min="13581" max="13820" width="6.7109375" style="41"/>
    <col min="13821" max="13821" width="32.7109375" style="41" customWidth="1"/>
    <col min="13822" max="13836" width="6.28515625" style="41" customWidth="1"/>
    <col min="13837" max="14076" width="6.7109375" style="41"/>
    <col min="14077" max="14077" width="32.7109375" style="41" customWidth="1"/>
    <col min="14078" max="14092" width="6.28515625" style="41" customWidth="1"/>
    <col min="14093" max="14332" width="6.7109375" style="41"/>
    <col min="14333" max="14333" width="32.7109375" style="41" customWidth="1"/>
    <col min="14334" max="14348" width="6.28515625" style="41" customWidth="1"/>
    <col min="14349" max="14588" width="6.7109375" style="41"/>
    <col min="14589" max="14589" width="32.7109375" style="41" customWidth="1"/>
    <col min="14590" max="14604" width="6.28515625" style="41" customWidth="1"/>
    <col min="14605" max="14844" width="6.7109375" style="41"/>
    <col min="14845" max="14845" width="32.7109375" style="41" customWidth="1"/>
    <col min="14846" max="14860" width="6.28515625" style="41" customWidth="1"/>
    <col min="14861" max="15100" width="6.7109375" style="41"/>
    <col min="15101" max="15101" width="32.7109375" style="41" customWidth="1"/>
    <col min="15102" max="15116" width="6.28515625" style="41" customWidth="1"/>
    <col min="15117" max="15356" width="6.7109375" style="41"/>
    <col min="15357" max="15357" width="32.7109375" style="41" customWidth="1"/>
    <col min="15358" max="15372" width="6.28515625" style="41" customWidth="1"/>
    <col min="15373" max="15612" width="6.7109375" style="41"/>
    <col min="15613" max="15613" width="32.7109375" style="41" customWidth="1"/>
    <col min="15614" max="15628" width="6.28515625" style="41" customWidth="1"/>
    <col min="15629" max="15868" width="6.7109375" style="41"/>
    <col min="15869" max="15869" width="32.7109375" style="41" customWidth="1"/>
    <col min="15870" max="15884" width="6.28515625" style="41" customWidth="1"/>
    <col min="15885" max="16124" width="6.7109375" style="41"/>
    <col min="16125" max="16125" width="32.7109375" style="41" customWidth="1"/>
    <col min="16126" max="16140" width="6.28515625" style="41" customWidth="1"/>
    <col min="16141" max="16384" width="6.7109375" style="41"/>
  </cols>
  <sheetData>
    <row r="1" spans="1:16" x14ac:dyDescent="0.2">
      <c r="A1" s="457" t="s">
        <v>452</v>
      </c>
      <c r="O1" s="499"/>
    </row>
    <row r="2" spans="1:16" x14ac:dyDescent="0.2">
      <c r="A2" s="34" t="s">
        <v>230</v>
      </c>
    </row>
    <row r="3" spans="1:16" x14ac:dyDescent="0.2">
      <c r="A3" s="841"/>
    </row>
    <row r="4" spans="1:16" x14ac:dyDescent="0.2">
      <c r="A4" s="34"/>
    </row>
    <row r="5" spans="1:16" ht="12.75" thickBot="1" x14ac:dyDescent="0.25"/>
    <row r="6" spans="1:16" ht="12.75" thickBot="1" x14ac:dyDescent="0.25">
      <c r="A6" s="1378" t="s">
        <v>190</v>
      </c>
      <c r="B6" s="1335">
        <v>2014</v>
      </c>
      <c r="C6" s="1375"/>
      <c r="D6" s="1337"/>
      <c r="E6" s="1335">
        <f>B6+1</f>
        <v>2015</v>
      </c>
      <c r="F6" s="1375"/>
      <c r="G6" s="1336"/>
      <c r="H6" s="1335">
        <f>E6+1</f>
        <v>2016</v>
      </c>
      <c r="I6" s="1375"/>
      <c r="J6" s="1337"/>
      <c r="K6" s="1364" t="s">
        <v>115</v>
      </c>
      <c r="L6" s="1365"/>
      <c r="M6" s="1365"/>
      <c r="N6" s="1365"/>
      <c r="O6" s="1365"/>
      <c r="P6" s="1366"/>
    </row>
    <row r="7" spans="1:16" ht="12" customHeight="1" x14ac:dyDescent="0.2">
      <c r="A7" s="1379"/>
      <c r="B7" s="1369" t="s">
        <v>191</v>
      </c>
      <c r="C7" s="1371" t="s">
        <v>192</v>
      </c>
      <c r="D7" s="1373" t="s">
        <v>193</v>
      </c>
      <c r="E7" s="1369" t="s">
        <v>191</v>
      </c>
      <c r="F7" s="1371" t="s">
        <v>192</v>
      </c>
      <c r="G7" s="1376" t="s">
        <v>193</v>
      </c>
      <c r="H7" s="1369" t="s">
        <v>191</v>
      </c>
      <c r="I7" s="1371" t="s">
        <v>192</v>
      </c>
      <c r="J7" s="1373" t="s">
        <v>193</v>
      </c>
      <c r="K7" s="1367" t="s">
        <v>191</v>
      </c>
      <c r="L7" s="1368"/>
      <c r="M7" s="1367" t="s">
        <v>192</v>
      </c>
      <c r="N7" s="1368"/>
      <c r="O7" s="1367" t="s">
        <v>193</v>
      </c>
      <c r="P7" s="1368"/>
    </row>
    <row r="8" spans="1:16" ht="39.75" customHeight="1" thickBot="1" x14ac:dyDescent="0.25">
      <c r="A8" s="1380"/>
      <c r="B8" s="1370"/>
      <c r="C8" s="1372"/>
      <c r="D8" s="1374"/>
      <c r="E8" s="1370"/>
      <c r="F8" s="1372"/>
      <c r="G8" s="1377"/>
      <c r="H8" s="1370"/>
      <c r="I8" s="1372"/>
      <c r="J8" s="1374"/>
      <c r="K8" s="81" t="s">
        <v>119</v>
      </c>
      <c r="L8" s="82" t="s">
        <v>120</v>
      </c>
      <c r="M8" s="81" t="s">
        <v>119</v>
      </c>
      <c r="N8" s="82" t="s">
        <v>120</v>
      </c>
      <c r="O8" s="81" t="s">
        <v>119</v>
      </c>
      <c r="P8" s="82" t="s">
        <v>120</v>
      </c>
    </row>
    <row r="9" spans="1:16" x14ac:dyDescent="0.2">
      <c r="A9" s="541" t="s">
        <v>321</v>
      </c>
      <c r="B9" s="86">
        <v>3642</v>
      </c>
      <c r="C9" s="84">
        <v>133</v>
      </c>
      <c r="D9" s="87">
        <v>216</v>
      </c>
      <c r="E9" s="84">
        <v>5475</v>
      </c>
      <c r="F9" s="84">
        <v>179</v>
      </c>
      <c r="G9" s="85">
        <v>221</v>
      </c>
      <c r="H9" s="86">
        <v>8416</v>
      </c>
      <c r="I9" s="84">
        <v>556</v>
      </c>
      <c r="J9" s="87">
        <v>445</v>
      </c>
      <c r="K9" s="543">
        <f>SUM(H9,B9,E9)</f>
        <v>17533</v>
      </c>
      <c r="L9" s="544">
        <f t="shared" ref="L9:L24" si="0">K9*100/K$25</f>
        <v>9.0341362875177129</v>
      </c>
      <c r="M9" s="543">
        <f>SUM(I9,C9,F9)</f>
        <v>868</v>
      </c>
      <c r="N9" s="545">
        <f t="shared" ref="N9:N24" si="1">M9*100/M$25</f>
        <v>5.4936708860759493</v>
      </c>
      <c r="O9" s="543">
        <f>SUM(J9,D9,G9)</f>
        <v>882</v>
      </c>
      <c r="P9" s="544">
        <f t="shared" ref="P9:P24" si="2">O9*100/O$25</f>
        <v>11.420432474427036</v>
      </c>
    </row>
    <row r="10" spans="1:16" x14ac:dyDescent="0.2">
      <c r="A10" s="537" t="s">
        <v>322</v>
      </c>
      <c r="B10" s="89">
        <v>967</v>
      </c>
      <c r="C10" s="88">
        <v>25</v>
      </c>
      <c r="D10" s="90">
        <v>49</v>
      </c>
      <c r="E10" s="84">
        <v>2174</v>
      </c>
      <c r="F10" s="84">
        <v>40</v>
      </c>
      <c r="G10" s="85">
        <v>57</v>
      </c>
      <c r="H10" s="86">
        <v>2464</v>
      </c>
      <c r="I10" s="84">
        <v>121</v>
      </c>
      <c r="J10" s="87">
        <v>83</v>
      </c>
      <c r="K10" s="543">
        <f t="shared" ref="K10:K24" si="3">SUM(H10,B10,E10)</f>
        <v>5605</v>
      </c>
      <c r="L10" s="546">
        <f t="shared" si="0"/>
        <v>2.8880587401777662</v>
      </c>
      <c r="M10" s="543">
        <f t="shared" ref="M10:M24" si="4">SUM(I10,C10,F10)</f>
        <v>186</v>
      </c>
      <c r="N10" s="547">
        <f t="shared" si="1"/>
        <v>1.1772151898734178</v>
      </c>
      <c r="O10" s="543">
        <f t="shared" ref="O10:O24" si="5">SUM(J10,D10,G10)</f>
        <v>189</v>
      </c>
      <c r="P10" s="546">
        <f t="shared" si="2"/>
        <v>2.4472355302343649</v>
      </c>
    </row>
    <row r="11" spans="1:16" x14ac:dyDescent="0.2">
      <c r="A11" s="537" t="s">
        <v>263</v>
      </c>
      <c r="B11" s="92">
        <v>1798</v>
      </c>
      <c r="C11" s="88">
        <v>28</v>
      </c>
      <c r="D11" s="90">
        <v>52</v>
      </c>
      <c r="E11" s="84">
        <v>2885</v>
      </c>
      <c r="F11" s="84">
        <v>57</v>
      </c>
      <c r="G11" s="85">
        <v>72</v>
      </c>
      <c r="H11" s="86">
        <v>4255</v>
      </c>
      <c r="I11" s="84">
        <v>73</v>
      </c>
      <c r="J11" s="87">
        <v>131</v>
      </c>
      <c r="K11" s="543">
        <f t="shared" si="3"/>
        <v>8938</v>
      </c>
      <c r="L11" s="546">
        <f t="shared" si="0"/>
        <v>4.6054360427669714</v>
      </c>
      <c r="M11" s="543">
        <f t="shared" si="4"/>
        <v>158</v>
      </c>
      <c r="N11" s="547">
        <f t="shared" si="1"/>
        <v>1</v>
      </c>
      <c r="O11" s="543">
        <f t="shared" si="5"/>
        <v>255</v>
      </c>
      <c r="P11" s="546">
        <f t="shared" si="2"/>
        <v>3.3018257153955717</v>
      </c>
    </row>
    <row r="12" spans="1:16" x14ac:dyDescent="0.2">
      <c r="A12" s="537" t="s">
        <v>323</v>
      </c>
      <c r="B12" s="89">
        <v>540</v>
      </c>
      <c r="C12" s="88">
        <v>61</v>
      </c>
      <c r="D12" s="90">
        <v>56</v>
      </c>
      <c r="E12" s="84">
        <v>1509</v>
      </c>
      <c r="F12" s="84">
        <v>107</v>
      </c>
      <c r="G12" s="85">
        <v>72</v>
      </c>
      <c r="H12" s="86">
        <v>2556</v>
      </c>
      <c r="I12" s="84">
        <v>221</v>
      </c>
      <c r="J12" s="87">
        <v>142</v>
      </c>
      <c r="K12" s="543">
        <f t="shared" si="3"/>
        <v>4605</v>
      </c>
      <c r="L12" s="546">
        <f t="shared" si="0"/>
        <v>2.3727940229292801</v>
      </c>
      <c r="M12" s="543">
        <f t="shared" si="4"/>
        <v>389</v>
      </c>
      <c r="N12" s="547">
        <f t="shared" si="1"/>
        <v>2.462025316455696</v>
      </c>
      <c r="O12" s="543">
        <f t="shared" si="5"/>
        <v>270</v>
      </c>
      <c r="P12" s="546">
        <f t="shared" si="2"/>
        <v>3.496050757477664</v>
      </c>
    </row>
    <row r="13" spans="1:16" x14ac:dyDescent="0.2">
      <c r="A13" s="537" t="s">
        <v>264</v>
      </c>
      <c r="B13" s="92">
        <v>2220</v>
      </c>
      <c r="C13" s="88">
        <v>141</v>
      </c>
      <c r="D13" s="90">
        <v>118</v>
      </c>
      <c r="E13" s="84">
        <v>3237</v>
      </c>
      <c r="F13" s="84">
        <v>237</v>
      </c>
      <c r="G13" s="85">
        <v>153</v>
      </c>
      <c r="H13" s="86">
        <v>3867</v>
      </c>
      <c r="I13" s="84">
        <v>321</v>
      </c>
      <c r="J13" s="87">
        <v>298</v>
      </c>
      <c r="K13" s="543">
        <f t="shared" si="3"/>
        <v>9324</v>
      </c>
      <c r="L13" s="546">
        <f t="shared" si="0"/>
        <v>4.8043282236248874</v>
      </c>
      <c r="M13" s="543">
        <f t="shared" si="4"/>
        <v>699</v>
      </c>
      <c r="N13" s="547">
        <f t="shared" si="1"/>
        <v>4.424050632911392</v>
      </c>
      <c r="O13" s="543">
        <f t="shared" si="5"/>
        <v>569</v>
      </c>
      <c r="P13" s="546">
        <f t="shared" si="2"/>
        <v>7.3676032629807073</v>
      </c>
    </row>
    <row r="14" spans="1:16" x14ac:dyDescent="0.2">
      <c r="A14" s="537" t="s">
        <v>324</v>
      </c>
      <c r="B14" s="92">
        <v>4345</v>
      </c>
      <c r="C14" s="88">
        <v>47</v>
      </c>
      <c r="D14" s="90">
        <v>196</v>
      </c>
      <c r="E14" s="84">
        <v>7908</v>
      </c>
      <c r="F14" s="84">
        <v>142</v>
      </c>
      <c r="G14" s="85">
        <v>396</v>
      </c>
      <c r="H14" s="86">
        <v>9938</v>
      </c>
      <c r="I14" s="84">
        <v>318</v>
      </c>
      <c r="J14" s="87">
        <v>499</v>
      </c>
      <c r="K14" s="543">
        <f t="shared" si="3"/>
        <v>22191</v>
      </c>
      <c r="L14" s="546">
        <f t="shared" si="0"/>
        <v>11.434239340461161</v>
      </c>
      <c r="M14" s="543">
        <f t="shared" si="4"/>
        <v>507</v>
      </c>
      <c r="N14" s="547">
        <f t="shared" si="1"/>
        <v>3.2088607594936707</v>
      </c>
      <c r="O14" s="543">
        <f t="shared" si="5"/>
        <v>1091</v>
      </c>
      <c r="P14" s="546">
        <f t="shared" si="2"/>
        <v>14.126634727437525</v>
      </c>
    </row>
    <row r="15" spans="1:16" x14ac:dyDescent="0.2">
      <c r="A15" s="537" t="s">
        <v>325</v>
      </c>
      <c r="B15" s="92">
        <v>18689</v>
      </c>
      <c r="C15" s="93">
        <v>1430</v>
      </c>
      <c r="D15" s="94">
        <v>584</v>
      </c>
      <c r="E15" s="84">
        <v>24296</v>
      </c>
      <c r="F15" s="84">
        <v>2855</v>
      </c>
      <c r="G15" s="85">
        <v>624</v>
      </c>
      <c r="H15" s="86">
        <v>28658</v>
      </c>
      <c r="I15" s="84">
        <v>6923</v>
      </c>
      <c r="J15" s="87">
        <v>944</v>
      </c>
      <c r="K15" s="543">
        <f t="shared" si="3"/>
        <v>71643</v>
      </c>
      <c r="L15" s="546">
        <f t="shared" si="0"/>
        <v>36.91511013783331</v>
      </c>
      <c r="M15" s="543">
        <f t="shared" si="4"/>
        <v>11208</v>
      </c>
      <c r="N15" s="547">
        <f t="shared" si="1"/>
        <v>70.936708860759495</v>
      </c>
      <c r="O15" s="543">
        <f t="shared" si="5"/>
        <v>2152</v>
      </c>
      <c r="P15" s="546">
        <f t="shared" si="2"/>
        <v>27.864819370710865</v>
      </c>
    </row>
    <row r="16" spans="1:16" x14ac:dyDescent="0.2">
      <c r="A16" s="537" t="s">
        <v>326</v>
      </c>
      <c r="B16" s="89">
        <v>875</v>
      </c>
      <c r="C16" s="88">
        <v>10</v>
      </c>
      <c r="D16" s="90">
        <v>23</v>
      </c>
      <c r="E16" s="84">
        <v>1607</v>
      </c>
      <c r="F16" s="84">
        <v>28</v>
      </c>
      <c r="G16" s="85">
        <v>40</v>
      </c>
      <c r="H16" s="86">
        <v>2224</v>
      </c>
      <c r="I16" s="84">
        <v>58</v>
      </c>
      <c r="J16" s="87">
        <v>58</v>
      </c>
      <c r="K16" s="543">
        <f t="shared" si="3"/>
        <v>4706</v>
      </c>
      <c r="L16" s="546">
        <f t="shared" si="0"/>
        <v>2.4248357593713772</v>
      </c>
      <c r="M16" s="543">
        <f t="shared" si="4"/>
        <v>96</v>
      </c>
      <c r="N16" s="547">
        <f t="shared" si="1"/>
        <v>0.60759493670886078</v>
      </c>
      <c r="O16" s="543">
        <f t="shared" si="5"/>
        <v>121</v>
      </c>
      <c r="P16" s="546">
        <f t="shared" si="2"/>
        <v>1.5667486727955457</v>
      </c>
    </row>
    <row r="17" spans="1:16" x14ac:dyDescent="0.2">
      <c r="A17" s="537" t="s">
        <v>327</v>
      </c>
      <c r="B17" s="89">
        <v>853</v>
      </c>
      <c r="C17" s="88">
        <v>23</v>
      </c>
      <c r="D17" s="90">
        <v>51</v>
      </c>
      <c r="E17" s="84">
        <v>1421</v>
      </c>
      <c r="F17" s="84">
        <v>35</v>
      </c>
      <c r="G17" s="85">
        <v>47</v>
      </c>
      <c r="H17" s="86">
        <v>1813</v>
      </c>
      <c r="I17" s="84">
        <v>39</v>
      </c>
      <c r="J17" s="87">
        <v>70</v>
      </c>
      <c r="K17" s="543">
        <f t="shared" si="3"/>
        <v>4087</v>
      </c>
      <c r="L17" s="546">
        <f t="shared" si="0"/>
        <v>2.1058868993945641</v>
      </c>
      <c r="M17" s="543">
        <f t="shared" si="4"/>
        <v>97</v>
      </c>
      <c r="N17" s="547">
        <f t="shared" si="1"/>
        <v>0.61392405063291144</v>
      </c>
      <c r="O17" s="543">
        <f t="shared" si="5"/>
        <v>168</v>
      </c>
      <c r="P17" s="546">
        <f t="shared" si="2"/>
        <v>2.1753204713194356</v>
      </c>
    </row>
    <row r="18" spans="1:16" x14ac:dyDescent="0.2">
      <c r="A18" s="537" t="s">
        <v>328</v>
      </c>
      <c r="B18" s="89">
        <v>427</v>
      </c>
      <c r="C18" s="88">
        <v>9</v>
      </c>
      <c r="D18" s="90">
        <v>15</v>
      </c>
      <c r="E18" s="84">
        <v>622</v>
      </c>
      <c r="F18" s="84">
        <v>12</v>
      </c>
      <c r="G18" s="85">
        <v>11</v>
      </c>
      <c r="H18" s="86">
        <v>767</v>
      </c>
      <c r="I18" s="84">
        <v>30</v>
      </c>
      <c r="J18" s="87">
        <v>15</v>
      </c>
      <c r="K18" s="543">
        <f t="shared" si="3"/>
        <v>1816</v>
      </c>
      <c r="L18" s="546">
        <f t="shared" si="0"/>
        <v>0.93572072652325133</v>
      </c>
      <c r="M18" s="543">
        <f t="shared" si="4"/>
        <v>51</v>
      </c>
      <c r="N18" s="547">
        <f t="shared" si="1"/>
        <v>0.32278481012658228</v>
      </c>
      <c r="O18" s="543">
        <f t="shared" si="5"/>
        <v>41</v>
      </c>
      <c r="P18" s="546">
        <f t="shared" si="2"/>
        <v>0.53088178169105271</v>
      </c>
    </row>
    <row r="19" spans="1:16" x14ac:dyDescent="0.2">
      <c r="A19" s="537" t="s">
        <v>329</v>
      </c>
      <c r="B19" s="92">
        <v>1720</v>
      </c>
      <c r="C19" s="88">
        <v>48</v>
      </c>
      <c r="D19" s="90">
        <v>115</v>
      </c>
      <c r="E19" s="84">
        <v>2726</v>
      </c>
      <c r="F19" s="84">
        <v>124</v>
      </c>
      <c r="G19" s="85">
        <v>108</v>
      </c>
      <c r="H19" s="86">
        <v>2682</v>
      </c>
      <c r="I19" s="84">
        <v>117</v>
      </c>
      <c r="J19" s="87">
        <v>209</v>
      </c>
      <c r="K19" s="543">
        <f t="shared" si="3"/>
        <v>7128</v>
      </c>
      <c r="L19" s="546">
        <f t="shared" si="0"/>
        <v>3.6728069045472109</v>
      </c>
      <c r="M19" s="543">
        <f t="shared" si="4"/>
        <v>289</v>
      </c>
      <c r="N19" s="547">
        <f t="shared" si="1"/>
        <v>1.8291139240506329</v>
      </c>
      <c r="O19" s="543">
        <f t="shared" si="5"/>
        <v>432</v>
      </c>
      <c r="P19" s="546">
        <f t="shared" si="2"/>
        <v>5.5936812119642623</v>
      </c>
    </row>
    <row r="20" spans="1:16" x14ac:dyDescent="0.2">
      <c r="A20" s="537" t="s">
        <v>330</v>
      </c>
      <c r="B20" s="92">
        <v>2085</v>
      </c>
      <c r="C20" s="88">
        <v>43</v>
      </c>
      <c r="D20" s="90">
        <v>87</v>
      </c>
      <c r="E20" s="84">
        <v>3377</v>
      </c>
      <c r="F20" s="84">
        <v>53</v>
      </c>
      <c r="G20" s="85">
        <v>90</v>
      </c>
      <c r="H20" s="86">
        <v>5683</v>
      </c>
      <c r="I20" s="84">
        <v>166</v>
      </c>
      <c r="J20" s="87">
        <v>325</v>
      </c>
      <c r="K20" s="543">
        <f t="shared" si="3"/>
        <v>11145</v>
      </c>
      <c r="L20" s="546">
        <f t="shared" si="0"/>
        <v>5.7426252737343813</v>
      </c>
      <c r="M20" s="543">
        <f t="shared" si="4"/>
        <v>262</v>
      </c>
      <c r="N20" s="547">
        <f t="shared" si="1"/>
        <v>1.6582278481012658</v>
      </c>
      <c r="O20" s="543">
        <f t="shared" si="5"/>
        <v>502</v>
      </c>
      <c r="P20" s="546">
        <f t="shared" si="2"/>
        <v>6.5000647416806938</v>
      </c>
    </row>
    <row r="21" spans="1:16" x14ac:dyDescent="0.2">
      <c r="A21" s="537" t="s">
        <v>265</v>
      </c>
      <c r="B21" s="89">
        <v>442</v>
      </c>
      <c r="C21" s="88">
        <v>9</v>
      </c>
      <c r="D21" s="90">
        <v>10</v>
      </c>
      <c r="E21" s="84">
        <v>610</v>
      </c>
      <c r="F21" s="84">
        <v>9</v>
      </c>
      <c r="G21" s="85">
        <v>12</v>
      </c>
      <c r="H21" s="86">
        <v>1074</v>
      </c>
      <c r="I21" s="84">
        <v>21</v>
      </c>
      <c r="J21" s="87">
        <v>7</v>
      </c>
      <c r="K21" s="543">
        <f t="shared" si="3"/>
        <v>2126</v>
      </c>
      <c r="L21" s="546">
        <f t="shared" si="0"/>
        <v>1.0954527888702821</v>
      </c>
      <c r="M21" s="543">
        <f t="shared" si="4"/>
        <v>39</v>
      </c>
      <c r="N21" s="547">
        <f t="shared" si="1"/>
        <v>0.24683544303797469</v>
      </c>
      <c r="O21" s="543">
        <f t="shared" si="5"/>
        <v>29</v>
      </c>
      <c r="P21" s="546">
        <f t="shared" si="2"/>
        <v>0.37550174802537872</v>
      </c>
    </row>
    <row r="22" spans="1:16" x14ac:dyDescent="0.2">
      <c r="A22" s="537" t="s">
        <v>266</v>
      </c>
      <c r="B22" s="89">
        <v>445</v>
      </c>
      <c r="C22" s="88">
        <v>28</v>
      </c>
      <c r="D22" s="90">
        <v>31</v>
      </c>
      <c r="E22" s="84">
        <v>726</v>
      </c>
      <c r="F22" s="84">
        <v>43</v>
      </c>
      <c r="G22" s="85">
        <v>31</v>
      </c>
      <c r="H22" s="86">
        <v>1204</v>
      </c>
      <c r="I22" s="84">
        <v>99</v>
      </c>
      <c r="J22" s="87">
        <v>47</v>
      </c>
      <c r="K22" s="543">
        <f t="shared" si="3"/>
        <v>2375</v>
      </c>
      <c r="L22" s="546">
        <f t="shared" si="0"/>
        <v>1.2237537034651553</v>
      </c>
      <c r="M22" s="543">
        <f t="shared" si="4"/>
        <v>170</v>
      </c>
      <c r="N22" s="547">
        <f t="shared" si="1"/>
        <v>1.0759493670886076</v>
      </c>
      <c r="O22" s="543">
        <f t="shared" si="5"/>
        <v>109</v>
      </c>
      <c r="P22" s="546">
        <f t="shared" si="2"/>
        <v>1.4113686391298719</v>
      </c>
    </row>
    <row r="23" spans="1:16" x14ac:dyDescent="0.2">
      <c r="A23" s="537" t="s">
        <v>331</v>
      </c>
      <c r="B23" s="92">
        <v>2204</v>
      </c>
      <c r="C23" s="88">
        <v>116</v>
      </c>
      <c r="D23" s="90">
        <v>135</v>
      </c>
      <c r="E23" s="84">
        <v>3480</v>
      </c>
      <c r="F23" s="84">
        <v>99</v>
      </c>
      <c r="G23" s="85">
        <v>160</v>
      </c>
      <c r="H23" s="86">
        <v>6635</v>
      </c>
      <c r="I23" s="84">
        <v>279</v>
      </c>
      <c r="J23" s="87">
        <v>407</v>
      </c>
      <c r="K23" s="543">
        <f t="shared" si="3"/>
        <v>12319</v>
      </c>
      <c r="L23" s="546">
        <f t="shared" si="0"/>
        <v>6.3475460517841045</v>
      </c>
      <c r="M23" s="543">
        <f t="shared" si="4"/>
        <v>494</v>
      </c>
      <c r="N23" s="547">
        <f t="shared" si="1"/>
        <v>3.1265822784810124</v>
      </c>
      <c r="O23" s="543">
        <f t="shared" si="5"/>
        <v>702</v>
      </c>
      <c r="P23" s="546">
        <f t="shared" si="2"/>
        <v>9.0897319694419263</v>
      </c>
    </row>
    <row r="24" spans="1:16" ht="12.75" thickBot="1" x14ac:dyDescent="0.25">
      <c r="A24" s="542" t="s">
        <v>332</v>
      </c>
      <c r="B24" s="96">
        <v>1303</v>
      </c>
      <c r="C24" s="95">
        <v>37</v>
      </c>
      <c r="D24" s="97">
        <v>70</v>
      </c>
      <c r="E24" s="84">
        <v>2869</v>
      </c>
      <c r="F24" s="84">
        <v>66</v>
      </c>
      <c r="G24" s="85">
        <v>56</v>
      </c>
      <c r="H24" s="86">
        <v>4362</v>
      </c>
      <c r="I24" s="84">
        <v>184</v>
      </c>
      <c r="J24" s="87">
        <v>85</v>
      </c>
      <c r="K24" s="543">
        <f t="shared" si="3"/>
        <v>8534</v>
      </c>
      <c r="L24" s="548">
        <f t="shared" si="0"/>
        <v>4.397269096998583</v>
      </c>
      <c r="M24" s="543">
        <f t="shared" si="4"/>
        <v>287</v>
      </c>
      <c r="N24" s="549">
        <f t="shared" si="1"/>
        <v>1.8164556962025316</v>
      </c>
      <c r="O24" s="543">
        <f t="shared" si="5"/>
        <v>211</v>
      </c>
      <c r="P24" s="548">
        <f t="shared" si="2"/>
        <v>2.7320989252881005</v>
      </c>
    </row>
    <row r="25" spans="1:16" ht="12.75" thickBot="1" x14ac:dyDescent="0.25">
      <c r="A25" s="98" t="s">
        <v>121</v>
      </c>
      <c r="B25" s="445">
        <f t="shared" ref="B25:D25" si="6">SUM(B9:B24)</f>
        <v>42555</v>
      </c>
      <c r="C25" s="446">
        <f t="shared" si="6"/>
        <v>2188</v>
      </c>
      <c r="D25" s="448">
        <f t="shared" si="6"/>
        <v>1808</v>
      </c>
      <c r="E25" s="444">
        <f>SUM(E9:E24)</f>
        <v>64922</v>
      </c>
      <c r="F25" s="446">
        <f>SUM(F9:F24)</f>
        <v>4086</v>
      </c>
      <c r="G25" s="447">
        <f>SUM(G9:G24)</f>
        <v>2150</v>
      </c>
      <c r="H25" s="445">
        <f>SUM(H9:H24)</f>
        <v>86598</v>
      </c>
      <c r="I25" s="446">
        <f t="shared" ref="I25:J25" si="7">SUM(I9:I24)</f>
        <v>9526</v>
      </c>
      <c r="J25" s="448">
        <f t="shared" si="7"/>
        <v>3765</v>
      </c>
      <c r="K25" s="99">
        <f t="shared" ref="K25:P25" si="8">SUM(K9:K24)</f>
        <v>194075</v>
      </c>
      <c r="L25" s="100">
        <f t="shared" si="8"/>
        <v>99.999999999999986</v>
      </c>
      <c r="M25" s="99">
        <f t="shared" si="8"/>
        <v>15800</v>
      </c>
      <c r="N25" s="101">
        <f t="shared" si="8"/>
        <v>100</v>
      </c>
      <c r="O25" s="99">
        <f t="shared" si="8"/>
        <v>7723</v>
      </c>
      <c r="P25" s="101">
        <f t="shared" si="8"/>
        <v>100.00000000000001</v>
      </c>
    </row>
  </sheetData>
  <mergeCells count="17">
    <mergeCell ref="A6:A8"/>
    <mergeCell ref="B6:D6"/>
    <mergeCell ref="H6:J6"/>
    <mergeCell ref="H7:H8"/>
    <mergeCell ref="I7:I8"/>
    <mergeCell ref="J7:J8"/>
    <mergeCell ref="K6:P6"/>
    <mergeCell ref="O7:P7"/>
    <mergeCell ref="B7:B8"/>
    <mergeCell ref="C7:C8"/>
    <mergeCell ref="D7:D8"/>
    <mergeCell ref="K7:L7"/>
    <mergeCell ref="M7:N7"/>
    <mergeCell ref="E6:G6"/>
    <mergeCell ref="E7:E8"/>
    <mergeCell ref="F7:F8"/>
    <mergeCell ref="G7:G8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0" tint="-0.34998626667073579"/>
  </sheetPr>
  <dimension ref="A1:L23"/>
  <sheetViews>
    <sheetView zoomScaleNormal="100" workbookViewId="0">
      <selection activeCell="K23" sqref="K23"/>
    </sheetView>
  </sheetViews>
  <sheetFormatPr defaultRowHeight="15" x14ac:dyDescent="0.25"/>
  <cols>
    <col min="1" max="1" width="31.85546875" style="41" customWidth="1"/>
    <col min="2" max="7" width="6.42578125" style="41" customWidth="1"/>
    <col min="8" max="8" width="5.28515625" customWidth="1"/>
    <col min="9" max="9" width="7.28515625" customWidth="1"/>
    <col min="10" max="10" width="7.5703125" customWidth="1"/>
    <col min="11" max="11" width="6.7109375" style="41" customWidth="1"/>
    <col min="12" max="16384" width="9.140625" style="41"/>
  </cols>
  <sheetData>
    <row r="1" spans="1:11" x14ac:dyDescent="0.25">
      <c r="A1" s="457" t="s">
        <v>350</v>
      </c>
    </row>
    <row r="2" spans="1:11" x14ac:dyDescent="0.25">
      <c r="A2" s="457"/>
    </row>
    <row r="3" spans="1:11" x14ac:dyDescent="0.25">
      <c r="A3" s="457"/>
    </row>
    <row r="4" spans="1:11" ht="15.75" thickBot="1" x14ac:dyDescent="0.3"/>
    <row r="5" spans="1:11" ht="12.75" thickBot="1" x14ac:dyDescent="0.25">
      <c r="A5" s="1195" t="s">
        <v>123</v>
      </c>
      <c r="B5" s="1192">
        <v>2014</v>
      </c>
      <c r="C5" s="1192"/>
      <c r="D5" s="1193"/>
      <c r="E5" s="1192">
        <v>2015</v>
      </c>
      <c r="F5" s="1192"/>
      <c r="G5" s="1192"/>
      <c r="H5" s="1194">
        <v>2016</v>
      </c>
      <c r="I5" s="1192"/>
      <c r="J5" s="1193"/>
      <c r="K5" s="1197" t="s">
        <v>118</v>
      </c>
    </row>
    <row r="6" spans="1:11" ht="54" customHeight="1" thickBot="1" x14ac:dyDescent="0.25">
      <c r="A6" s="1196" t="s">
        <v>124</v>
      </c>
      <c r="B6" s="530" t="s">
        <v>125</v>
      </c>
      <c r="C6" s="528" t="s">
        <v>108</v>
      </c>
      <c r="D6" s="529" t="s">
        <v>126</v>
      </c>
      <c r="E6" s="530" t="s">
        <v>125</v>
      </c>
      <c r="F6" s="528" t="s">
        <v>108</v>
      </c>
      <c r="G6" s="911" t="s">
        <v>126</v>
      </c>
      <c r="H6" s="912" t="s">
        <v>125</v>
      </c>
      <c r="I6" s="528" t="s">
        <v>108</v>
      </c>
      <c r="J6" s="529" t="s">
        <v>126</v>
      </c>
      <c r="K6" s="1198"/>
    </row>
    <row r="7" spans="1:11" ht="12" x14ac:dyDescent="0.2">
      <c r="A7" s="1136" t="s">
        <v>321</v>
      </c>
      <c r="B7" s="3">
        <v>29</v>
      </c>
      <c r="C7" s="4">
        <v>41</v>
      </c>
      <c r="D7" s="5">
        <f>SUM(B7:C7)</f>
        <v>70</v>
      </c>
      <c r="E7" s="3">
        <v>4</v>
      </c>
      <c r="F7" s="4">
        <v>5</v>
      </c>
      <c r="G7" s="947">
        <f>SUM(E7:F7)</f>
        <v>9</v>
      </c>
      <c r="H7" s="366">
        <f>IFERROR(VLOOKUP(A7,'[1]Tab. 3'!$B$9:$E$38,2,FALSE),"-")</f>
        <v>2</v>
      </c>
      <c r="I7" s="4">
        <f>IFERROR(VLOOKUP(A7,'[1]Tab. 3'!$B$9:$E$37,3,FALSE),"-")</f>
        <v>33</v>
      </c>
      <c r="J7" s="5">
        <f>SUM(H7:I7)</f>
        <v>35</v>
      </c>
      <c r="K7" s="1137">
        <f>SUM(G7,D7,J7)</f>
        <v>114</v>
      </c>
    </row>
    <row r="8" spans="1:11" ht="12" x14ac:dyDescent="0.2">
      <c r="A8" s="404" t="s">
        <v>322</v>
      </c>
      <c r="B8" s="7">
        <v>1</v>
      </c>
      <c r="C8" s="8">
        <v>6</v>
      </c>
      <c r="D8" s="1">
        <f>SUM(B8:C8)</f>
        <v>7</v>
      </c>
      <c r="E8" s="3">
        <v>0</v>
      </c>
      <c r="F8" s="4">
        <v>3</v>
      </c>
      <c r="G8" s="948">
        <f t="shared" ref="G8:G22" si="0">SUM(E8:F8)</f>
        <v>3</v>
      </c>
      <c r="H8" s="366">
        <f>IFERROR(VLOOKUP(A8,'[1]Tab. 3'!$B$9:$E$38,2,FALSE),"-")</f>
        <v>1</v>
      </c>
      <c r="I8" s="4">
        <f>IFERROR(VLOOKUP(A8,'[1]Tab. 3'!$B$9:$E$37,3,FALSE),"-")</f>
        <v>5</v>
      </c>
      <c r="J8" s="1">
        <f t="shared" ref="J8:J22" si="1">SUM(H8:I8)</f>
        <v>6</v>
      </c>
      <c r="K8" s="1137">
        <f t="shared" ref="K8:K22" si="2">SUM(G8,D8,J8)</f>
        <v>16</v>
      </c>
    </row>
    <row r="9" spans="1:11" ht="12" x14ac:dyDescent="0.2">
      <c r="A9" s="404" t="s">
        <v>263</v>
      </c>
      <c r="B9" s="7">
        <v>15</v>
      </c>
      <c r="C9" s="8">
        <v>17</v>
      </c>
      <c r="D9" s="1">
        <f t="shared" ref="D9:D22" si="3">SUM(B9:C9)</f>
        <v>32</v>
      </c>
      <c r="E9" s="3">
        <v>6</v>
      </c>
      <c r="F9" s="4">
        <v>1</v>
      </c>
      <c r="G9" s="948">
        <f t="shared" si="0"/>
        <v>7</v>
      </c>
      <c r="H9" s="366">
        <f>IFERROR(VLOOKUP(A9,'[1]Tab. 3'!$B$9:$E$38,2,FALSE),"-")</f>
        <v>0</v>
      </c>
      <c r="I9" s="4">
        <f>IFERROR(VLOOKUP(A9,'[1]Tab. 3'!$B$9:$E$37,3,FALSE),"-")</f>
        <v>7</v>
      </c>
      <c r="J9" s="1">
        <f t="shared" si="1"/>
        <v>7</v>
      </c>
      <c r="K9" s="1137">
        <f t="shared" si="2"/>
        <v>46</v>
      </c>
    </row>
    <row r="10" spans="1:11" ht="12" x14ac:dyDescent="0.2">
      <c r="A10" s="404" t="s">
        <v>323</v>
      </c>
      <c r="B10" s="7">
        <v>4</v>
      </c>
      <c r="C10" s="8">
        <v>2</v>
      </c>
      <c r="D10" s="1">
        <f t="shared" si="3"/>
        <v>6</v>
      </c>
      <c r="E10" s="3">
        <v>1</v>
      </c>
      <c r="F10" s="4">
        <v>1</v>
      </c>
      <c r="G10" s="948">
        <f t="shared" si="0"/>
        <v>2</v>
      </c>
      <c r="H10" s="366">
        <f>IFERROR(VLOOKUP(A10,'[1]Tab. 3'!$B$9:$E$38,2,FALSE),"-")</f>
        <v>1</v>
      </c>
      <c r="I10" s="4">
        <f>IFERROR(VLOOKUP(A10,'[1]Tab. 3'!$B$9:$E$37,3,FALSE),"-")</f>
        <v>1</v>
      </c>
      <c r="J10" s="1">
        <f t="shared" si="1"/>
        <v>2</v>
      </c>
      <c r="K10" s="1137">
        <f t="shared" si="2"/>
        <v>10</v>
      </c>
    </row>
    <row r="11" spans="1:11" ht="12" x14ac:dyDescent="0.2">
      <c r="A11" s="404" t="s">
        <v>264</v>
      </c>
      <c r="B11" s="7">
        <v>14</v>
      </c>
      <c r="C11" s="8">
        <v>12</v>
      </c>
      <c r="D11" s="1">
        <f t="shared" si="3"/>
        <v>26</v>
      </c>
      <c r="E11" s="3">
        <v>3</v>
      </c>
      <c r="F11" s="4">
        <v>11</v>
      </c>
      <c r="G11" s="948">
        <f t="shared" si="0"/>
        <v>14</v>
      </c>
      <c r="H11" s="366">
        <f>IFERROR(VLOOKUP(A11,'[1]Tab. 3'!$B$9:$E$38,2,FALSE),"-")</f>
        <v>4</v>
      </c>
      <c r="I11" s="4">
        <f>IFERROR(VLOOKUP(A11,'[1]Tab. 3'!$B$9:$E$37,3,FALSE),"-")</f>
        <v>13</v>
      </c>
      <c r="J11" s="1">
        <f t="shared" si="1"/>
        <v>17</v>
      </c>
      <c r="K11" s="1137">
        <f t="shared" si="2"/>
        <v>57</v>
      </c>
    </row>
    <row r="12" spans="1:11" ht="12" x14ac:dyDescent="0.2">
      <c r="A12" s="404" t="s">
        <v>324</v>
      </c>
      <c r="B12" s="7">
        <v>15</v>
      </c>
      <c r="C12" s="8">
        <v>26</v>
      </c>
      <c r="D12" s="1">
        <f t="shared" si="3"/>
        <v>41</v>
      </c>
      <c r="E12" s="3">
        <v>16</v>
      </c>
      <c r="F12" s="4">
        <v>6</v>
      </c>
      <c r="G12" s="948">
        <f t="shared" si="0"/>
        <v>22</v>
      </c>
      <c r="H12" s="366">
        <f>IFERROR(VLOOKUP(A12,'[1]Tab. 3'!$B$9:$E$38,2,FALSE),"-")</f>
        <v>5</v>
      </c>
      <c r="I12" s="4">
        <f>IFERROR(VLOOKUP(A12,'[1]Tab. 3'!$B$9:$E$37,3,FALSE),"-")</f>
        <v>7</v>
      </c>
      <c r="J12" s="1">
        <f t="shared" si="1"/>
        <v>12</v>
      </c>
      <c r="K12" s="1137">
        <f t="shared" si="2"/>
        <v>75</v>
      </c>
    </row>
    <row r="13" spans="1:11" ht="12" x14ac:dyDescent="0.2">
      <c r="A13" s="404" t="s">
        <v>325</v>
      </c>
      <c r="B13" s="7">
        <v>54</v>
      </c>
      <c r="C13" s="8">
        <v>47</v>
      </c>
      <c r="D13" s="1">
        <f t="shared" si="3"/>
        <v>101</v>
      </c>
      <c r="E13" s="3">
        <v>25</v>
      </c>
      <c r="F13" s="4">
        <v>25</v>
      </c>
      <c r="G13" s="948">
        <f t="shared" si="0"/>
        <v>50</v>
      </c>
      <c r="H13" s="366">
        <f>IFERROR(VLOOKUP(A13,'[1]Tab. 3'!$B$9:$E$38,2,FALSE),"-")</f>
        <v>17</v>
      </c>
      <c r="I13" s="4">
        <f>IFERROR(VLOOKUP(A13,'[1]Tab. 3'!$B$9:$E$37,3,FALSE),"-")</f>
        <v>5</v>
      </c>
      <c r="J13" s="1">
        <f t="shared" si="1"/>
        <v>22</v>
      </c>
      <c r="K13" s="1137">
        <f t="shared" si="2"/>
        <v>173</v>
      </c>
    </row>
    <row r="14" spans="1:11" ht="12" x14ac:dyDescent="0.2">
      <c r="A14" s="404" t="s">
        <v>326</v>
      </c>
      <c r="B14" s="7">
        <v>4</v>
      </c>
      <c r="C14" s="8">
        <v>4</v>
      </c>
      <c r="D14" s="1">
        <f t="shared" si="3"/>
        <v>8</v>
      </c>
      <c r="E14" s="3">
        <v>3</v>
      </c>
      <c r="F14" s="4">
        <v>5</v>
      </c>
      <c r="G14" s="948">
        <f t="shared" si="0"/>
        <v>8</v>
      </c>
      <c r="H14" s="366">
        <f>IFERROR(VLOOKUP(A14,'[1]Tab. 3'!$B$9:$E$38,2,FALSE),"-")</f>
        <v>3</v>
      </c>
      <c r="I14" s="4">
        <f>IFERROR(VLOOKUP(A14,'[1]Tab. 3'!$B$9:$E$37,3,FALSE),"-")</f>
        <v>5</v>
      </c>
      <c r="J14" s="1">
        <f t="shared" si="1"/>
        <v>8</v>
      </c>
      <c r="K14" s="1137">
        <f t="shared" si="2"/>
        <v>24</v>
      </c>
    </row>
    <row r="15" spans="1:11" ht="12" x14ac:dyDescent="0.2">
      <c r="A15" s="404" t="s">
        <v>327</v>
      </c>
      <c r="B15" s="7">
        <v>2</v>
      </c>
      <c r="C15" s="8">
        <v>2</v>
      </c>
      <c r="D15" s="1">
        <f t="shared" si="3"/>
        <v>4</v>
      </c>
      <c r="E15" s="3">
        <v>0</v>
      </c>
      <c r="F15" s="4">
        <v>3</v>
      </c>
      <c r="G15" s="948">
        <f t="shared" si="0"/>
        <v>3</v>
      </c>
      <c r="H15" s="366">
        <f>IFERROR(VLOOKUP(A15,'[1]Tab. 3'!$B$9:$E$38,2,FALSE),"-")</f>
        <v>1</v>
      </c>
      <c r="I15" s="4">
        <f>IFERROR(VLOOKUP(A15,'[1]Tab. 3'!$B$9:$E$37,3,FALSE),"-")</f>
        <v>4</v>
      </c>
      <c r="J15" s="1">
        <f t="shared" si="1"/>
        <v>5</v>
      </c>
      <c r="K15" s="1137">
        <f t="shared" si="2"/>
        <v>12</v>
      </c>
    </row>
    <row r="16" spans="1:11" ht="12" x14ac:dyDescent="0.2">
      <c r="A16" s="404" t="s">
        <v>328</v>
      </c>
      <c r="B16" s="7">
        <v>4</v>
      </c>
      <c r="C16" s="8">
        <v>6</v>
      </c>
      <c r="D16" s="1">
        <f t="shared" si="3"/>
        <v>10</v>
      </c>
      <c r="E16" s="3">
        <v>0</v>
      </c>
      <c r="F16" s="4">
        <v>9</v>
      </c>
      <c r="G16" s="948">
        <f t="shared" si="0"/>
        <v>9</v>
      </c>
      <c r="H16" s="366">
        <f>IFERROR(VLOOKUP(A16,'[1]Tab. 3'!$B$9:$E$38,2,FALSE),"-")</f>
        <v>1</v>
      </c>
      <c r="I16" s="4">
        <f>IFERROR(VLOOKUP(A16,'[1]Tab. 3'!$B$9:$E$37,3,FALSE),"-")</f>
        <v>3</v>
      </c>
      <c r="J16" s="1">
        <f t="shared" si="1"/>
        <v>4</v>
      </c>
      <c r="K16" s="1137">
        <f t="shared" si="2"/>
        <v>23</v>
      </c>
    </row>
    <row r="17" spans="1:12" ht="12" x14ac:dyDescent="0.2">
      <c r="A17" s="404" t="s">
        <v>329</v>
      </c>
      <c r="B17" s="7">
        <v>12</v>
      </c>
      <c r="C17" s="8">
        <v>8</v>
      </c>
      <c r="D17" s="1">
        <f t="shared" si="3"/>
        <v>20</v>
      </c>
      <c r="E17" s="3">
        <v>11</v>
      </c>
      <c r="F17" s="4">
        <v>2</v>
      </c>
      <c r="G17" s="948">
        <f t="shared" si="0"/>
        <v>13</v>
      </c>
      <c r="H17" s="366">
        <f>IFERROR(VLOOKUP(A17,'[1]Tab. 3'!$B$9:$E$38,2,FALSE),"-")</f>
        <v>1</v>
      </c>
      <c r="I17" s="4">
        <f>IFERROR(VLOOKUP(A17,'[1]Tab. 3'!$B$9:$E$37,3,FALSE),"-")</f>
        <v>1</v>
      </c>
      <c r="J17" s="1">
        <f t="shared" si="1"/>
        <v>2</v>
      </c>
      <c r="K17" s="1137">
        <f t="shared" si="2"/>
        <v>35</v>
      </c>
    </row>
    <row r="18" spans="1:12" ht="12" x14ac:dyDescent="0.2">
      <c r="A18" s="404" t="s">
        <v>330</v>
      </c>
      <c r="B18" s="7">
        <v>8</v>
      </c>
      <c r="C18" s="8">
        <v>30</v>
      </c>
      <c r="D18" s="1">
        <f t="shared" si="3"/>
        <v>38</v>
      </c>
      <c r="E18" s="3">
        <v>4</v>
      </c>
      <c r="F18" s="4">
        <v>26</v>
      </c>
      <c r="G18" s="948">
        <f t="shared" si="0"/>
        <v>30</v>
      </c>
      <c r="H18" s="366">
        <f>IFERROR(VLOOKUP(A18,'[1]Tab. 3'!$B$9:$E$38,2,FALSE),"-")</f>
        <v>6</v>
      </c>
      <c r="I18" s="4">
        <f>IFERROR(VLOOKUP(A18,'[1]Tab. 3'!$B$9:$E$37,3,FALSE),"-")</f>
        <v>15</v>
      </c>
      <c r="J18" s="1">
        <f t="shared" si="1"/>
        <v>21</v>
      </c>
      <c r="K18" s="1137">
        <f t="shared" si="2"/>
        <v>89</v>
      </c>
    </row>
    <row r="19" spans="1:12" ht="12" x14ac:dyDescent="0.2">
      <c r="A19" s="404" t="s">
        <v>265</v>
      </c>
      <c r="B19" s="7">
        <v>1</v>
      </c>
      <c r="C19" s="8">
        <v>8</v>
      </c>
      <c r="D19" s="1">
        <f t="shared" si="3"/>
        <v>9</v>
      </c>
      <c r="E19" s="3">
        <v>0</v>
      </c>
      <c r="F19" s="4">
        <v>1</v>
      </c>
      <c r="G19" s="948">
        <f t="shared" si="0"/>
        <v>1</v>
      </c>
      <c r="H19" s="366" t="str">
        <f>IFERROR(VLOOKUP(A19,'[1]Tab. 3'!$B$9:$E$38,2,FALSE),"-")</f>
        <v>-</v>
      </c>
      <c r="I19" s="4" t="str">
        <f>IFERROR(VLOOKUP(A19,'[1]Tab. 3'!$B$9:$E$37,3,FALSE),"-")</f>
        <v>-</v>
      </c>
      <c r="J19" s="1">
        <f t="shared" si="1"/>
        <v>0</v>
      </c>
      <c r="K19" s="1137">
        <f t="shared" si="2"/>
        <v>10</v>
      </c>
    </row>
    <row r="20" spans="1:12" ht="12" x14ac:dyDescent="0.2">
      <c r="A20" s="404" t="s">
        <v>266</v>
      </c>
      <c r="B20" s="519" t="s">
        <v>117</v>
      </c>
      <c r="C20" s="8">
        <v>5</v>
      </c>
      <c r="D20" s="1">
        <f t="shared" si="3"/>
        <v>5</v>
      </c>
      <c r="E20" s="3">
        <v>0</v>
      </c>
      <c r="F20" s="4">
        <v>5</v>
      </c>
      <c r="G20" s="948">
        <f t="shared" si="0"/>
        <v>5</v>
      </c>
      <c r="H20" s="366">
        <f>IFERROR(VLOOKUP(A20,'[1]Tab. 3'!$B$9:$E$38,2,FALSE),"-")</f>
        <v>1</v>
      </c>
      <c r="I20" s="4">
        <f>IFERROR(VLOOKUP(A20,'[1]Tab. 3'!$B$9:$E$37,3,FALSE),"-")</f>
        <v>2</v>
      </c>
      <c r="J20" s="1">
        <f t="shared" si="1"/>
        <v>3</v>
      </c>
      <c r="K20" s="1137">
        <f t="shared" si="2"/>
        <v>13</v>
      </c>
    </row>
    <row r="21" spans="1:12" ht="12" x14ac:dyDescent="0.2">
      <c r="A21" s="404" t="s">
        <v>331</v>
      </c>
      <c r="B21" s="7">
        <v>122</v>
      </c>
      <c r="C21" s="8">
        <v>71</v>
      </c>
      <c r="D21" s="1">
        <f t="shared" si="3"/>
        <v>193</v>
      </c>
      <c r="E21" s="3">
        <v>263</v>
      </c>
      <c r="F21" s="4">
        <v>31</v>
      </c>
      <c r="G21" s="948">
        <f t="shared" si="0"/>
        <v>294</v>
      </c>
      <c r="H21" s="366">
        <f>IFERROR(VLOOKUP(A21,'[1]Tab. 3'!$B$9:$E$38,2,FALSE),"-")</f>
        <v>190</v>
      </c>
      <c r="I21" s="4">
        <f>IFERROR(VLOOKUP(A21,'[1]Tab. 3'!$B$9:$E$37,3,FALSE),"-")</f>
        <v>12</v>
      </c>
      <c r="J21" s="1">
        <f t="shared" si="1"/>
        <v>202</v>
      </c>
      <c r="K21" s="1137">
        <f t="shared" si="2"/>
        <v>689</v>
      </c>
    </row>
    <row r="22" spans="1:12" ht="12.75" thickBot="1" x14ac:dyDescent="0.25">
      <c r="A22" s="508" t="s">
        <v>340</v>
      </c>
      <c r="B22" s="7">
        <v>5</v>
      </c>
      <c r="C22" s="8">
        <v>2</v>
      </c>
      <c r="D22" s="1">
        <f t="shared" si="3"/>
        <v>7</v>
      </c>
      <c r="E22" s="3" t="s">
        <v>117</v>
      </c>
      <c r="F22" s="4" t="s">
        <v>117</v>
      </c>
      <c r="G22" s="948">
        <f t="shared" si="0"/>
        <v>0</v>
      </c>
      <c r="H22" s="366" t="str">
        <f>IFERROR(VLOOKUP(A22,'[1]Tab. 3'!$B$9:$E$38,2,FALSE),"-")</f>
        <v>-</v>
      </c>
      <c r="I22" s="4" t="str">
        <f>IFERROR(VLOOKUP(A22,'[1]Tab. 3'!$B$9:$E$37,3,FALSE),"-")</f>
        <v>-</v>
      </c>
      <c r="J22" s="1">
        <f t="shared" si="1"/>
        <v>0</v>
      </c>
      <c r="K22" s="1137">
        <f t="shared" si="2"/>
        <v>7</v>
      </c>
    </row>
    <row r="23" spans="1:12" ht="12.75" thickBot="1" x14ac:dyDescent="0.25">
      <c r="A23" s="509" t="s">
        <v>121</v>
      </c>
      <c r="B23" s="531">
        <f>SUM(B21:B22)</f>
        <v>127</v>
      </c>
      <c r="C23" s="532">
        <f>SUM(C7:C22)</f>
        <v>287</v>
      </c>
      <c r="D23" s="533">
        <f>SUM(D7:D22)</f>
        <v>577</v>
      </c>
      <c r="E23" s="531">
        <f>SUM(E7:E22)</f>
        <v>336</v>
      </c>
      <c r="F23" s="910">
        <f t="shared" ref="F23:J23" si="4">SUM(F7:F22)</f>
        <v>134</v>
      </c>
      <c r="G23" s="533">
        <f t="shared" si="4"/>
        <v>470</v>
      </c>
      <c r="H23" s="913">
        <f>SUM(H7:H22)</f>
        <v>233</v>
      </c>
      <c r="I23" s="532">
        <f t="shared" si="4"/>
        <v>113</v>
      </c>
      <c r="J23" s="533">
        <f t="shared" si="4"/>
        <v>346</v>
      </c>
      <c r="K23" s="534">
        <f>SUM(K7:K22)</f>
        <v>1393</v>
      </c>
      <c r="L23" s="499"/>
    </row>
  </sheetData>
  <mergeCells count="5">
    <mergeCell ref="A5:A6"/>
    <mergeCell ref="B5:D5"/>
    <mergeCell ref="K5:K6"/>
    <mergeCell ref="E5:G5"/>
    <mergeCell ref="H5:J5"/>
  </mergeCells>
  <pageMargins left="0.7" right="0.7" top="0.75" bottom="0.75" header="0.3" footer="0.3"/>
  <pageSetup paperSize="9" orientation="landscape" r:id="rId1"/>
  <headerFooter>
    <oddFooter>&amp;CUrząd do Spraw Cudzoziemców
Biuro Szefa Urzędu, statystyki@udsc.gov.pl
ul. Koszykowa 16, 02-564 Warszawa, tel: (0 22) 601 43 55 , fax: (0 22) 601 74 22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92D050"/>
  </sheetPr>
  <dimension ref="A1:D4"/>
  <sheetViews>
    <sheetView zoomScaleNormal="100" workbookViewId="0">
      <selection activeCell="N17" sqref="N17"/>
    </sheetView>
  </sheetViews>
  <sheetFormatPr defaultRowHeight="12" x14ac:dyDescent="0.2"/>
  <cols>
    <col min="1" max="1" width="32.7109375" style="41" customWidth="1"/>
    <col min="2" max="256" width="9.140625" style="41"/>
    <col min="257" max="257" width="15.140625" style="41" bestFit="1" customWidth="1"/>
    <col min="258" max="512" width="9.140625" style="41"/>
    <col min="513" max="513" width="15.140625" style="41" bestFit="1" customWidth="1"/>
    <col min="514" max="768" width="9.140625" style="41"/>
    <col min="769" max="769" width="15.140625" style="41" bestFit="1" customWidth="1"/>
    <col min="770" max="1024" width="9.140625" style="41"/>
    <col min="1025" max="1025" width="15.140625" style="41" bestFit="1" customWidth="1"/>
    <col min="1026" max="1280" width="9.140625" style="41"/>
    <col min="1281" max="1281" width="15.140625" style="41" bestFit="1" customWidth="1"/>
    <col min="1282" max="1536" width="9.140625" style="41"/>
    <col min="1537" max="1537" width="15.140625" style="41" bestFit="1" customWidth="1"/>
    <col min="1538" max="1792" width="9.140625" style="41"/>
    <col min="1793" max="1793" width="15.140625" style="41" bestFit="1" customWidth="1"/>
    <col min="1794" max="2048" width="9.140625" style="41"/>
    <col min="2049" max="2049" width="15.140625" style="41" bestFit="1" customWidth="1"/>
    <col min="2050" max="2304" width="9.140625" style="41"/>
    <col min="2305" max="2305" width="15.140625" style="41" bestFit="1" customWidth="1"/>
    <col min="2306" max="2560" width="9.140625" style="41"/>
    <col min="2561" max="2561" width="15.140625" style="41" bestFit="1" customWidth="1"/>
    <col min="2562" max="2816" width="9.140625" style="41"/>
    <col min="2817" max="2817" width="15.140625" style="41" bestFit="1" customWidth="1"/>
    <col min="2818" max="3072" width="9.140625" style="41"/>
    <col min="3073" max="3073" width="15.140625" style="41" bestFit="1" customWidth="1"/>
    <col min="3074" max="3328" width="9.140625" style="41"/>
    <col min="3329" max="3329" width="15.140625" style="41" bestFit="1" customWidth="1"/>
    <col min="3330" max="3584" width="9.140625" style="41"/>
    <col min="3585" max="3585" width="15.140625" style="41" bestFit="1" customWidth="1"/>
    <col min="3586" max="3840" width="9.140625" style="41"/>
    <col min="3841" max="3841" width="15.140625" style="41" bestFit="1" customWidth="1"/>
    <col min="3842" max="4096" width="9.140625" style="41"/>
    <col min="4097" max="4097" width="15.140625" style="41" bestFit="1" customWidth="1"/>
    <col min="4098" max="4352" width="9.140625" style="41"/>
    <col min="4353" max="4353" width="15.140625" style="41" bestFit="1" customWidth="1"/>
    <col min="4354" max="4608" width="9.140625" style="41"/>
    <col min="4609" max="4609" width="15.140625" style="41" bestFit="1" customWidth="1"/>
    <col min="4610" max="4864" width="9.140625" style="41"/>
    <col min="4865" max="4865" width="15.140625" style="41" bestFit="1" customWidth="1"/>
    <col min="4866" max="5120" width="9.140625" style="41"/>
    <col min="5121" max="5121" width="15.140625" style="41" bestFit="1" customWidth="1"/>
    <col min="5122" max="5376" width="9.140625" style="41"/>
    <col min="5377" max="5377" width="15.140625" style="41" bestFit="1" customWidth="1"/>
    <col min="5378" max="5632" width="9.140625" style="41"/>
    <col min="5633" max="5633" width="15.140625" style="41" bestFit="1" customWidth="1"/>
    <col min="5634" max="5888" width="9.140625" style="41"/>
    <col min="5889" max="5889" width="15.140625" style="41" bestFit="1" customWidth="1"/>
    <col min="5890" max="6144" width="9.140625" style="41"/>
    <col min="6145" max="6145" width="15.140625" style="41" bestFit="1" customWidth="1"/>
    <col min="6146" max="6400" width="9.140625" style="41"/>
    <col min="6401" max="6401" width="15.140625" style="41" bestFit="1" customWidth="1"/>
    <col min="6402" max="6656" width="9.140625" style="41"/>
    <col min="6657" max="6657" width="15.140625" style="41" bestFit="1" customWidth="1"/>
    <col min="6658" max="6912" width="9.140625" style="41"/>
    <col min="6913" max="6913" width="15.140625" style="41" bestFit="1" customWidth="1"/>
    <col min="6914" max="7168" width="9.140625" style="41"/>
    <col min="7169" max="7169" width="15.140625" style="41" bestFit="1" customWidth="1"/>
    <col min="7170" max="7424" width="9.140625" style="41"/>
    <col min="7425" max="7425" width="15.140625" style="41" bestFit="1" customWidth="1"/>
    <col min="7426" max="7680" width="9.140625" style="41"/>
    <col min="7681" max="7681" width="15.140625" style="41" bestFit="1" customWidth="1"/>
    <col min="7682" max="7936" width="9.140625" style="41"/>
    <col min="7937" max="7937" width="15.140625" style="41" bestFit="1" customWidth="1"/>
    <col min="7938" max="8192" width="9.140625" style="41"/>
    <col min="8193" max="8193" width="15.140625" style="41" bestFit="1" customWidth="1"/>
    <col min="8194" max="8448" width="9.140625" style="41"/>
    <col min="8449" max="8449" width="15.140625" style="41" bestFit="1" customWidth="1"/>
    <col min="8450" max="8704" width="9.140625" style="41"/>
    <col min="8705" max="8705" width="15.140625" style="41" bestFit="1" customWidth="1"/>
    <col min="8706" max="8960" width="9.140625" style="41"/>
    <col min="8961" max="8961" width="15.140625" style="41" bestFit="1" customWidth="1"/>
    <col min="8962" max="9216" width="9.140625" style="41"/>
    <col min="9217" max="9217" width="15.140625" style="41" bestFit="1" customWidth="1"/>
    <col min="9218" max="9472" width="9.140625" style="41"/>
    <col min="9473" max="9473" width="15.140625" style="41" bestFit="1" customWidth="1"/>
    <col min="9474" max="9728" width="9.140625" style="41"/>
    <col min="9729" max="9729" width="15.140625" style="41" bestFit="1" customWidth="1"/>
    <col min="9730" max="9984" width="9.140625" style="41"/>
    <col min="9985" max="9985" width="15.140625" style="41" bestFit="1" customWidth="1"/>
    <col min="9986" max="10240" width="9.140625" style="41"/>
    <col min="10241" max="10241" width="15.140625" style="41" bestFit="1" customWidth="1"/>
    <col min="10242" max="10496" width="9.140625" style="41"/>
    <col min="10497" max="10497" width="15.140625" style="41" bestFit="1" customWidth="1"/>
    <col min="10498" max="10752" width="9.140625" style="41"/>
    <col min="10753" max="10753" width="15.140625" style="41" bestFit="1" customWidth="1"/>
    <col min="10754" max="11008" width="9.140625" style="41"/>
    <col min="11009" max="11009" width="15.140625" style="41" bestFit="1" customWidth="1"/>
    <col min="11010" max="11264" width="9.140625" style="41"/>
    <col min="11265" max="11265" width="15.140625" style="41" bestFit="1" customWidth="1"/>
    <col min="11266" max="11520" width="9.140625" style="41"/>
    <col min="11521" max="11521" width="15.140625" style="41" bestFit="1" customWidth="1"/>
    <col min="11522" max="11776" width="9.140625" style="41"/>
    <col min="11777" max="11777" width="15.140625" style="41" bestFit="1" customWidth="1"/>
    <col min="11778" max="12032" width="9.140625" style="41"/>
    <col min="12033" max="12033" width="15.140625" style="41" bestFit="1" customWidth="1"/>
    <col min="12034" max="12288" width="9.140625" style="41"/>
    <col min="12289" max="12289" width="15.140625" style="41" bestFit="1" customWidth="1"/>
    <col min="12290" max="12544" width="9.140625" style="41"/>
    <col min="12545" max="12545" width="15.140625" style="41" bestFit="1" customWidth="1"/>
    <col min="12546" max="12800" width="9.140625" style="41"/>
    <col min="12801" max="12801" width="15.140625" style="41" bestFit="1" customWidth="1"/>
    <col min="12802" max="13056" width="9.140625" style="41"/>
    <col min="13057" max="13057" width="15.140625" style="41" bestFit="1" customWidth="1"/>
    <col min="13058" max="13312" width="9.140625" style="41"/>
    <col min="13313" max="13313" width="15.140625" style="41" bestFit="1" customWidth="1"/>
    <col min="13314" max="13568" width="9.140625" style="41"/>
    <col min="13569" max="13569" width="15.140625" style="41" bestFit="1" customWidth="1"/>
    <col min="13570" max="13824" width="9.140625" style="41"/>
    <col min="13825" max="13825" width="15.140625" style="41" bestFit="1" customWidth="1"/>
    <col min="13826" max="14080" width="9.140625" style="41"/>
    <col min="14081" max="14081" width="15.140625" style="41" bestFit="1" customWidth="1"/>
    <col min="14082" max="14336" width="9.140625" style="41"/>
    <col min="14337" max="14337" width="15.140625" style="41" bestFit="1" customWidth="1"/>
    <col min="14338" max="14592" width="9.140625" style="41"/>
    <col min="14593" max="14593" width="15.140625" style="41" bestFit="1" customWidth="1"/>
    <col min="14594" max="14848" width="9.140625" style="41"/>
    <col min="14849" max="14849" width="15.140625" style="41" bestFit="1" customWidth="1"/>
    <col min="14850" max="15104" width="9.140625" style="41"/>
    <col min="15105" max="15105" width="15.140625" style="41" bestFit="1" customWidth="1"/>
    <col min="15106" max="15360" width="9.140625" style="41"/>
    <col min="15361" max="15361" width="15.140625" style="41" bestFit="1" customWidth="1"/>
    <col min="15362" max="15616" width="9.140625" style="41"/>
    <col min="15617" max="15617" width="15.140625" style="41" bestFit="1" customWidth="1"/>
    <col min="15618" max="15872" width="9.140625" style="41"/>
    <col min="15873" max="15873" width="15.140625" style="41" bestFit="1" customWidth="1"/>
    <col min="15874" max="16128" width="9.140625" style="41"/>
    <col min="16129" max="16129" width="15.140625" style="41" bestFit="1" customWidth="1"/>
    <col min="16130" max="16384" width="9.140625" style="41"/>
  </cols>
  <sheetData>
    <row r="1" spans="1:4" ht="12.75" thickBot="1" x14ac:dyDescent="0.25">
      <c r="A1" s="514" t="s">
        <v>231</v>
      </c>
      <c r="B1" s="41">
        <v>2014</v>
      </c>
      <c r="C1" s="41">
        <v>2015</v>
      </c>
      <c r="D1" s="41">
        <v>2016</v>
      </c>
    </row>
    <row r="2" spans="1:4" ht="12.75" thickBot="1" x14ac:dyDescent="0.25">
      <c r="A2" s="514" t="s">
        <v>191</v>
      </c>
      <c r="B2" s="444">
        <v>42555</v>
      </c>
      <c r="C2" s="444">
        <v>64922</v>
      </c>
      <c r="D2" s="445">
        <v>86598</v>
      </c>
    </row>
    <row r="3" spans="1:4" ht="12.75" thickBot="1" x14ac:dyDescent="0.25">
      <c r="A3" s="514" t="s">
        <v>192</v>
      </c>
      <c r="B3" s="446">
        <v>2188</v>
      </c>
      <c r="C3" s="446">
        <v>4086</v>
      </c>
      <c r="D3" s="446">
        <v>9526</v>
      </c>
    </row>
    <row r="4" spans="1:4" ht="12.75" thickBot="1" x14ac:dyDescent="0.25">
      <c r="A4" s="514" t="s">
        <v>193</v>
      </c>
      <c r="B4" s="446">
        <v>1808</v>
      </c>
      <c r="C4" s="447">
        <v>2150</v>
      </c>
      <c r="D4" s="448">
        <v>3765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tabColor rgb="FF00B050"/>
  </sheetPr>
  <dimension ref="A1:Q39"/>
  <sheetViews>
    <sheetView zoomScaleNormal="100" workbookViewId="0">
      <selection activeCell="V11" sqref="V11"/>
    </sheetView>
  </sheetViews>
  <sheetFormatPr defaultRowHeight="12" x14ac:dyDescent="0.2"/>
  <cols>
    <col min="1" max="1" width="32.7109375" style="41" customWidth="1"/>
    <col min="2" max="17" width="6.7109375" style="41" customWidth="1"/>
    <col min="18" max="193" width="9.140625" style="41"/>
    <col min="194" max="194" width="28.7109375" style="41" customWidth="1"/>
    <col min="195" max="210" width="6.7109375" style="41" customWidth="1"/>
    <col min="211" max="449" width="9.140625" style="41"/>
    <col min="450" max="450" width="28.7109375" style="41" customWidth="1"/>
    <col min="451" max="466" width="6.7109375" style="41" customWidth="1"/>
    <col min="467" max="705" width="9.140625" style="41"/>
    <col min="706" max="706" width="28.7109375" style="41" customWidth="1"/>
    <col min="707" max="722" width="6.7109375" style="41" customWidth="1"/>
    <col min="723" max="961" width="9.140625" style="41"/>
    <col min="962" max="962" width="28.7109375" style="41" customWidth="1"/>
    <col min="963" max="978" width="6.7109375" style="41" customWidth="1"/>
    <col min="979" max="1217" width="9.140625" style="41"/>
    <col min="1218" max="1218" width="28.7109375" style="41" customWidth="1"/>
    <col min="1219" max="1234" width="6.7109375" style="41" customWidth="1"/>
    <col min="1235" max="1473" width="9.140625" style="41"/>
    <col min="1474" max="1474" width="28.7109375" style="41" customWidth="1"/>
    <col min="1475" max="1490" width="6.7109375" style="41" customWidth="1"/>
    <col min="1491" max="1729" width="9.140625" style="41"/>
    <col min="1730" max="1730" width="28.7109375" style="41" customWidth="1"/>
    <col min="1731" max="1746" width="6.7109375" style="41" customWidth="1"/>
    <col min="1747" max="1985" width="9.140625" style="41"/>
    <col min="1986" max="1986" width="28.7109375" style="41" customWidth="1"/>
    <col min="1987" max="2002" width="6.7109375" style="41" customWidth="1"/>
    <col min="2003" max="2241" width="9.140625" style="41"/>
    <col min="2242" max="2242" width="28.7109375" style="41" customWidth="1"/>
    <col min="2243" max="2258" width="6.7109375" style="41" customWidth="1"/>
    <col min="2259" max="2497" width="9.140625" style="41"/>
    <col min="2498" max="2498" width="28.7109375" style="41" customWidth="1"/>
    <col min="2499" max="2514" width="6.7109375" style="41" customWidth="1"/>
    <col min="2515" max="2753" width="9.140625" style="41"/>
    <col min="2754" max="2754" width="28.7109375" style="41" customWidth="1"/>
    <col min="2755" max="2770" width="6.7109375" style="41" customWidth="1"/>
    <col min="2771" max="3009" width="9.140625" style="41"/>
    <col min="3010" max="3010" width="28.7109375" style="41" customWidth="1"/>
    <col min="3011" max="3026" width="6.7109375" style="41" customWidth="1"/>
    <col min="3027" max="3265" width="9.140625" style="41"/>
    <col min="3266" max="3266" width="28.7109375" style="41" customWidth="1"/>
    <col min="3267" max="3282" width="6.7109375" style="41" customWidth="1"/>
    <col min="3283" max="3521" width="9.140625" style="41"/>
    <col min="3522" max="3522" width="28.7109375" style="41" customWidth="1"/>
    <col min="3523" max="3538" width="6.7109375" style="41" customWidth="1"/>
    <col min="3539" max="3777" width="9.140625" style="41"/>
    <col min="3778" max="3778" width="28.7109375" style="41" customWidth="1"/>
    <col min="3779" max="3794" width="6.7109375" style="41" customWidth="1"/>
    <col min="3795" max="4033" width="9.140625" style="41"/>
    <col min="4034" max="4034" width="28.7109375" style="41" customWidth="1"/>
    <col min="4035" max="4050" width="6.7109375" style="41" customWidth="1"/>
    <col min="4051" max="4289" width="9.140625" style="41"/>
    <col min="4290" max="4290" width="28.7109375" style="41" customWidth="1"/>
    <col min="4291" max="4306" width="6.7109375" style="41" customWidth="1"/>
    <col min="4307" max="4545" width="9.140625" style="41"/>
    <col min="4546" max="4546" width="28.7109375" style="41" customWidth="1"/>
    <col min="4547" max="4562" width="6.7109375" style="41" customWidth="1"/>
    <col min="4563" max="4801" width="9.140625" style="41"/>
    <col min="4802" max="4802" width="28.7109375" style="41" customWidth="1"/>
    <col min="4803" max="4818" width="6.7109375" style="41" customWidth="1"/>
    <col min="4819" max="5057" width="9.140625" style="41"/>
    <col min="5058" max="5058" width="28.7109375" style="41" customWidth="1"/>
    <col min="5059" max="5074" width="6.7109375" style="41" customWidth="1"/>
    <col min="5075" max="5313" width="9.140625" style="41"/>
    <col min="5314" max="5314" width="28.7109375" style="41" customWidth="1"/>
    <col min="5315" max="5330" width="6.7109375" style="41" customWidth="1"/>
    <col min="5331" max="5569" width="9.140625" style="41"/>
    <col min="5570" max="5570" width="28.7109375" style="41" customWidth="1"/>
    <col min="5571" max="5586" width="6.7109375" style="41" customWidth="1"/>
    <col min="5587" max="5825" width="9.140625" style="41"/>
    <col min="5826" max="5826" width="28.7109375" style="41" customWidth="1"/>
    <col min="5827" max="5842" width="6.7109375" style="41" customWidth="1"/>
    <col min="5843" max="6081" width="9.140625" style="41"/>
    <col min="6082" max="6082" width="28.7109375" style="41" customWidth="1"/>
    <col min="6083" max="6098" width="6.7109375" style="41" customWidth="1"/>
    <col min="6099" max="6337" width="9.140625" style="41"/>
    <col min="6338" max="6338" width="28.7109375" style="41" customWidth="1"/>
    <col min="6339" max="6354" width="6.7109375" style="41" customWidth="1"/>
    <col min="6355" max="6593" width="9.140625" style="41"/>
    <col min="6594" max="6594" width="28.7109375" style="41" customWidth="1"/>
    <col min="6595" max="6610" width="6.7109375" style="41" customWidth="1"/>
    <col min="6611" max="6849" width="9.140625" style="41"/>
    <col min="6850" max="6850" width="28.7109375" style="41" customWidth="1"/>
    <col min="6851" max="6866" width="6.7109375" style="41" customWidth="1"/>
    <col min="6867" max="7105" width="9.140625" style="41"/>
    <col min="7106" max="7106" width="28.7109375" style="41" customWidth="1"/>
    <col min="7107" max="7122" width="6.7109375" style="41" customWidth="1"/>
    <col min="7123" max="7361" width="9.140625" style="41"/>
    <col min="7362" max="7362" width="28.7109375" style="41" customWidth="1"/>
    <col min="7363" max="7378" width="6.7109375" style="41" customWidth="1"/>
    <col min="7379" max="7617" width="9.140625" style="41"/>
    <col min="7618" max="7618" width="28.7109375" style="41" customWidth="1"/>
    <col min="7619" max="7634" width="6.7109375" style="41" customWidth="1"/>
    <col min="7635" max="7873" width="9.140625" style="41"/>
    <col min="7874" max="7874" width="28.7109375" style="41" customWidth="1"/>
    <col min="7875" max="7890" width="6.7109375" style="41" customWidth="1"/>
    <col min="7891" max="8129" width="9.140625" style="41"/>
    <col min="8130" max="8130" width="28.7109375" style="41" customWidth="1"/>
    <col min="8131" max="8146" width="6.7109375" style="41" customWidth="1"/>
    <col min="8147" max="8385" width="9.140625" style="41"/>
    <col min="8386" max="8386" width="28.7109375" style="41" customWidth="1"/>
    <col min="8387" max="8402" width="6.7109375" style="41" customWidth="1"/>
    <col min="8403" max="8641" width="9.140625" style="41"/>
    <col min="8642" max="8642" width="28.7109375" style="41" customWidth="1"/>
    <col min="8643" max="8658" width="6.7109375" style="41" customWidth="1"/>
    <col min="8659" max="8897" width="9.140625" style="41"/>
    <col min="8898" max="8898" width="28.7109375" style="41" customWidth="1"/>
    <col min="8899" max="8914" width="6.7109375" style="41" customWidth="1"/>
    <col min="8915" max="9153" width="9.140625" style="41"/>
    <col min="9154" max="9154" width="28.7109375" style="41" customWidth="1"/>
    <col min="9155" max="9170" width="6.7109375" style="41" customWidth="1"/>
    <col min="9171" max="9409" width="9.140625" style="41"/>
    <col min="9410" max="9410" width="28.7109375" style="41" customWidth="1"/>
    <col min="9411" max="9426" width="6.7109375" style="41" customWidth="1"/>
    <col min="9427" max="9665" width="9.140625" style="41"/>
    <col min="9666" max="9666" width="28.7109375" style="41" customWidth="1"/>
    <col min="9667" max="9682" width="6.7109375" style="41" customWidth="1"/>
    <col min="9683" max="9921" width="9.140625" style="41"/>
    <col min="9922" max="9922" width="28.7109375" style="41" customWidth="1"/>
    <col min="9923" max="9938" width="6.7109375" style="41" customWidth="1"/>
    <col min="9939" max="10177" width="9.140625" style="41"/>
    <col min="10178" max="10178" width="28.7109375" style="41" customWidth="1"/>
    <col min="10179" max="10194" width="6.7109375" style="41" customWidth="1"/>
    <col min="10195" max="10433" width="9.140625" style="41"/>
    <col min="10434" max="10434" width="28.7109375" style="41" customWidth="1"/>
    <col min="10435" max="10450" width="6.7109375" style="41" customWidth="1"/>
    <col min="10451" max="10689" width="9.140625" style="41"/>
    <col min="10690" max="10690" width="28.7109375" style="41" customWidth="1"/>
    <col min="10691" max="10706" width="6.7109375" style="41" customWidth="1"/>
    <col min="10707" max="10945" width="9.140625" style="41"/>
    <col min="10946" max="10946" width="28.7109375" style="41" customWidth="1"/>
    <col min="10947" max="10962" width="6.7109375" style="41" customWidth="1"/>
    <col min="10963" max="11201" width="9.140625" style="41"/>
    <col min="11202" max="11202" width="28.7109375" style="41" customWidth="1"/>
    <col min="11203" max="11218" width="6.7109375" style="41" customWidth="1"/>
    <col min="11219" max="11457" width="9.140625" style="41"/>
    <col min="11458" max="11458" width="28.7109375" style="41" customWidth="1"/>
    <col min="11459" max="11474" width="6.7109375" style="41" customWidth="1"/>
    <col min="11475" max="11713" width="9.140625" style="41"/>
    <col min="11714" max="11714" width="28.7109375" style="41" customWidth="1"/>
    <col min="11715" max="11730" width="6.7109375" style="41" customWidth="1"/>
    <col min="11731" max="11969" width="9.140625" style="41"/>
    <col min="11970" max="11970" width="28.7109375" style="41" customWidth="1"/>
    <col min="11971" max="11986" width="6.7109375" style="41" customWidth="1"/>
    <col min="11987" max="12225" width="9.140625" style="41"/>
    <col min="12226" max="12226" width="28.7109375" style="41" customWidth="1"/>
    <col min="12227" max="12242" width="6.7109375" style="41" customWidth="1"/>
    <col min="12243" max="12481" width="9.140625" style="41"/>
    <col min="12482" max="12482" width="28.7109375" style="41" customWidth="1"/>
    <col min="12483" max="12498" width="6.7109375" style="41" customWidth="1"/>
    <col min="12499" max="12737" width="9.140625" style="41"/>
    <col min="12738" max="12738" width="28.7109375" style="41" customWidth="1"/>
    <col min="12739" max="12754" width="6.7109375" style="41" customWidth="1"/>
    <col min="12755" max="12993" width="9.140625" style="41"/>
    <col min="12994" max="12994" width="28.7109375" style="41" customWidth="1"/>
    <col min="12995" max="13010" width="6.7109375" style="41" customWidth="1"/>
    <col min="13011" max="13249" width="9.140625" style="41"/>
    <col min="13250" max="13250" width="28.7109375" style="41" customWidth="1"/>
    <col min="13251" max="13266" width="6.7109375" style="41" customWidth="1"/>
    <col min="13267" max="13505" width="9.140625" style="41"/>
    <col min="13506" max="13506" width="28.7109375" style="41" customWidth="1"/>
    <col min="13507" max="13522" width="6.7109375" style="41" customWidth="1"/>
    <col min="13523" max="13761" width="9.140625" style="41"/>
    <col min="13762" max="13762" width="28.7109375" style="41" customWidth="1"/>
    <col min="13763" max="13778" width="6.7109375" style="41" customWidth="1"/>
    <col min="13779" max="14017" width="9.140625" style="41"/>
    <col min="14018" max="14018" width="28.7109375" style="41" customWidth="1"/>
    <col min="14019" max="14034" width="6.7109375" style="41" customWidth="1"/>
    <col min="14035" max="14273" width="9.140625" style="41"/>
    <col min="14274" max="14274" width="28.7109375" style="41" customWidth="1"/>
    <col min="14275" max="14290" width="6.7109375" style="41" customWidth="1"/>
    <col min="14291" max="14529" width="9.140625" style="41"/>
    <col min="14530" max="14530" width="28.7109375" style="41" customWidth="1"/>
    <col min="14531" max="14546" width="6.7109375" style="41" customWidth="1"/>
    <col min="14547" max="14785" width="9.140625" style="41"/>
    <col min="14786" max="14786" width="28.7109375" style="41" customWidth="1"/>
    <col min="14787" max="14802" width="6.7109375" style="41" customWidth="1"/>
    <col min="14803" max="15041" width="9.140625" style="41"/>
    <col min="15042" max="15042" width="28.7109375" style="41" customWidth="1"/>
    <col min="15043" max="15058" width="6.7109375" style="41" customWidth="1"/>
    <col min="15059" max="15297" width="9.140625" style="41"/>
    <col min="15298" max="15298" width="28.7109375" style="41" customWidth="1"/>
    <col min="15299" max="15314" width="6.7109375" style="41" customWidth="1"/>
    <col min="15315" max="15553" width="9.140625" style="41"/>
    <col min="15554" max="15554" width="28.7109375" style="41" customWidth="1"/>
    <col min="15555" max="15570" width="6.7109375" style="41" customWidth="1"/>
    <col min="15571" max="15809" width="9.140625" style="41"/>
    <col min="15810" max="15810" width="28.7109375" style="41" customWidth="1"/>
    <col min="15811" max="15826" width="6.7109375" style="41" customWidth="1"/>
    <col min="15827" max="16065" width="9.140625" style="41"/>
    <col min="16066" max="16066" width="28.7109375" style="41" customWidth="1"/>
    <col min="16067" max="16082" width="6.7109375" style="41" customWidth="1"/>
    <col min="16083" max="16384" width="9.140625" style="41"/>
  </cols>
  <sheetData>
    <row r="1" spans="1:17" ht="12.75" customHeight="1" x14ac:dyDescent="0.2">
      <c r="A1" s="465" t="s">
        <v>453</v>
      </c>
    </row>
    <row r="2" spans="1:17" ht="12.75" customHeight="1" x14ac:dyDescent="0.2">
      <c r="A2" s="41" t="s">
        <v>167</v>
      </c>
    </row>
    <row r="3" spans="1:17" ht="12.75" customHeight="1" thickBot="1" x14ac:dyDescent="0.25">
      <c r="A3" s="841"/>
    </row>
    <row r="4" spans="1:17" x14ac:dyDescent="0.2">
      <c r="A4" s="1381" t="s">
        <v>0</v>
      </c>
      <c r="B4" s="1383">
        <v>2014</v>
      </c>
      <c r="C4" s="1384"/>
      <c r="D4" s="1384"/>
      <c r="E4" s="1385"/>
      <c r="F4" s="1383">
        <v>2015</v>
      </c>
      <c r="G4" s="1384"/>
      <c r="H4" s="1384"/>
      <c r="I4" s="1385"/>
      <c r="J4" s="1383">
        <v>2016</v>
      </c>
      <c r="K4" s="1384"/>
      <c r="L4" s="1384"/>
      <c r="M4" s="1385"/>
      <c r="N4" s="1384" t="s">
        <v>115</v>
      </c>
      <c r="O4" s="1384"/>
      <c r="P4" s="1384"/>
      <c r="Q4" s="1385"/>
    </row>
    <row r="5" spans="1:17" ht="55.5" thickBot="1" x14ac:dyDescent="0.25">
      <c r="A5" s="1382"/>
      <c r="B5" s="102" t="s">
        <v>112</v>
      </c>
      <c r="C5" s="103" t="s">
        <v>147</v>
      </c>
      <c r="D5" s="103" t="s">
        <v>118</v>
      </c>
      <c r="E5" s="104" t="s">
        <v>120</v>
      </c>
      <c r="F5" s="102" t="s">
        <v>112</v>
      </c>
      <c r="G5" s="103" t="s">
        <v>147</v>
      </c>
      <c r="H5" s="103" t="s">
        <v>118</v>
      </c>
      <c r="I5" s="104" t="s">
        <v>120</v>
      </c>
      <c r="J5" s="102" t="s">
        <v>112</v>
      </c>
      <c r="K5" s="103" t="s">
        <v>147</v>
      </c>
      <c r="L5" s="103" t="s">
        <v>118</v>
      </c>
      <c r="M5" s="104" t="s">
        <v>120</v>
      </c>
      <c r="N5" s="105" t="s">
        <v>112</v>
      </c>
      <c r="O5" s="103" t="s">
        <v>147</v>
      </c>
      <c r="P5" s="103" t="s">
        <v>118</v>
      </c>
      <c r="Q5" s="104" t="s">
        <v>120</v>
      </c>
    </row>
    <row r="6" spans="1:17" x14ac:dyDescent="0.2">
      <c r="A6" s="550" t="s">
        <v>139</v>
      </c>
      <c r="B6" s="86">
        <v>27</v>
      </c>
      <c r="C6" s="407">
        <v>53</v>
      </c>
      <c r="D6" s="106">
        <f t="shared" ref="D6:D17" si="0">SUM(B6:C6)</f>
        <v>80</v>
      </c>
      <c r="E6" s="107">
        <f t="shared" ref="E6:E37" si="1">D6*100/$D$37</f>
        <v>0.92839735406754087</v>
      </c>
      <c r="F6" s="86">
        <v>31</v>
      </c>
      <c r="G6" s="407">
        <v>80</v>
      </c>
      <c r="H6" s="106">
        <f t="shared" ref="H6:H36" si="2">SUM(F6:G6)</f>
        <v>111</v>
      </c>
      <c r="I6" s="107">
        <f t="shared" ref="I6:I37" si="3">H6*100/$H$37</f>
        <v>1.2277402942152418</v>
      </c>
      <c r="J6" s="86">
        <v>29</v>
      </c>
      <c r="K6" s="407">
        <v>47</v>
      </c>
      <c r="L6" s="106">
        <f t="shared" ref="L6:L36" si="4">SUM(J6:K6)</f>
        <v>76</v>
      </c>
      <c r="M6" s="107">
        <f t="shared" ref="M6:M37" si="5">L6*100/$L$37</f>
        <v>0.81949536338149664</v>
      </c>
      <c r="N6" s="551">
        <f t="shared" ref="N6:N36" si="6">SUM(F6,J6,B6)</f>
        <v>87</v>
      </c>
      <c r="O6" s="551">
        <f t="shared" ref="O6:O36" si="7">SUM(G6,K6,C6)</f>
        <v>180</v>
      </c>
      <c r="P6" s="551">
        <f t="shared" ref="P6:P36" si="8">SUM(H6,L6,D6)</f>
        <v>267</v>
      </c>
      <c r="Q6" s="552">
        <f t="shared" ref="Q6:Q36" si="9">P6*100/$P$37</f>
        <v>0.99138571216396854</v>
      </c>
    </row>
    <row r="7" spans="1:17" x14ac:dyDescent="0.2">
      <c r="A7" s="542" t="s">
        <v>233</v>
      </c>
      <c r="B7" s="92">
        <v>48</v>
      </c>
      <c r="C7" s="93">
        <v>124</v>
      </c>
      <c r="D7" s="106">
        <f t="shared" si="0"/>
        <v>172</v>
      </c>
      <c r="E7" s="107">
        <f t="shared" si="1"/>
        <v>1.9960543112452129</v>
      </c>
      <c r="F7" s="86">
        <v>25</v>
      </c>
      <c r="G7" s="407">
        <v>114</v>
      </c>
      <c r="H7" s="106">
        <f t="shared" si="2"/>
        <v>139</v>
      </c>
      <c r="I7" s="107">
        <f t="shared" si="3"/>
        <v>1.5374405486118792</v>
      </c>
      <c r="J7" s="86">
        <v>28</v>
      </c>
      <c r="K7" s="407">
        <v>99</v>
      </c>
      <c r="L7" s="106">
        <f t="shared" si="4"/>
        <v>127</v>
      </c>
      <c r="M7" s="107">
        <f t="shared" si="5"/>
        <v>1.3694198835453957</v>
      </c>
      <c r="N7" s="551">
        <f t="shared" si="6"/>
        <v>101</v>
      </c>
      <c r="O7" s="551">
        <f t="shared" si="7"/>
        <v>337</v>
      </c>
      <c r="P7" s="551">
        <f t="shared" si="8"/>
        <v>438</v>
      </c>
      <c r="Q7" s="553">
        <f t="shared" si="9"/>
        <v>1.6263181345611168</v>
      </c>
    </row>
    <row r="8" spans="1:17" x14ac:dyDescent="0.2">
      <c r="A8" s="542" t="s">
        <v>215</v>
      </c>
      <c r="B8" s="92">
        <v>173</v>
      </c>
      <c r="C8" s="93">
        <v>341</v>
      </c>
      <c r="D8" s="106">
        <f t="shared" si="0"/>
        <v>514</v>
      </c>
      <c r="E8" s="107">
        <f t="shared" si="1"/>
        <v>5.9649529998839501</v>
      </c>
      <c r="F8" s="86">
        <v>182</v>
      </c>
      <c r="G8" s="407">
        <v>252</v>
      </c>
      <c r="H8" s="106">
        <f t="shared" si="2"/>
        <v>434</v>
      </c>
      <c r="I8" s="107">
        <f t="shared" si="3"/>
        <v>4.8003539431478819</v>
      </c>
      <c r="J8" s="86">
        <v>348</v>
      </c>
      <c r="K8" s="407">
        <v>337</v>
      </c>
      <c r="L8" s="106">
        <f t="shared" si="4"/>
        <v>685</v>
      </c>
      <c r="M8" s="107">
        <f t="shared" si="5"/>
        <v>7.3862411041621741</v>
      </c>
      <c r="N8" s="551">
        <f t="shared" si="6"/>
        <v>703</v>
      </c>
      <c r="O8" s="551">
        <f t="shared" si="7"/>
        <v>930</v>
      </c>
      <c r="P8" s="551">
        <f t="shared" si="8"/>
        <v>1633</v>
      </c>
      <c r="Q8" s="553">
        <f t="shared" si="9"/>
        <v>6.06341898113768</v>
      </c>
    </row>
    <row r="9" spans="1:17" x14ac:dyDescent="0.2">
      <c r="A9" s="542" t="s">
        <v>21</v>
      </c>
      <c r="B9" s="92">
        <v>49</v>
      </c>
      <c r="C9" s="93">
        <v>205</v>
      </c>
      <c r="D9" s="106">
        <f t="shared" si="0"/>
        <v>254</v>
      </c>
      <c r="E9" s="107">
        <f t="shared" si="1"/>
        <v>2.9476615991644426</v>
      </c>
      <c r="F9" s="86">
        <v>45</v>
      </c>
      <c r="G9" s="407">
        <v>102</v>
      </c>
      <c r="H9" s="106">
        <f t="shared" si="2"/>
        <v>147</v>
      </c>
      <c r="I9" s="107">
        <f t="shared" si="3"/>
        <v>1.625926335582347</v>
      </c>
      <c r="J9" s="86">
        <v>43</v>
      </c>
      <c r="K9" s="407">
        <v>57</v>
      </c>
      <c r="L9" s="106">
        <f t="shared" si="4"/>
        <v>100</v>
      </c>
      <c r="M9" s="107">
        <f t="shared" si="5"/>
        <v>1.0782833728703904</v>
      </c>
      <c r="N9" s="551">
        <f t="shared" si="6"/>
        <v>137</v>
      </c>
      <c r="O9" s="551">
        <f t="shared" si="7"/>
        <v>364</v>
      </c>
      <c r="P9" s="551">
        <f t="shared" si="8"/>
        <v>501</v>
      </c>
      <c r="Q9" s="553">
        <f t="shared" si="9"/>
        <v>1.8602406059705927</v>
      </c>
    </row>
    <row r="10" spans="1:17" x14ac:dyDescent="0.2">
      <c r="A10" s="542" t="s">
        <v>234</v>
      </c>
      <c r="B10" s="92">
        <v>4</v>
      </c>
      <c r="C10" s="93">
        <v>9</v>
      </c>
      <c r="D10" s="106">
        <f t="shared" si="0"/>
        <v>13</v>
      </c>
      <c r="E10" s="107">
        <f t="shared" si="1"/>
        <v>0.15086457003597539</v>
      </c>
      <c r="F10" s="86">
        <v>3</v>
      </c>
      <c r="G10" s="407">
        <v>5</v>
      </c>
      <c r="H10" s="106">
        <f t="shared" si="2"/>
        <v>8</v>
      </c>
      <c r="I10" s="107">
        <f t="shared" si="3"/>
        <v>8.848578697046787E-2</v>
      </c>
      <c r="J10" s="86">
        <v>1</v>
      </c>
      <c r="K10" s="407">
        <v>5</v>
      </c>
      <c r="L10" s="106">
        <f t="shared" si="4"/>
        <v>6</v>
      </c>
      <c r="M10" s="107">
        <f t="shared" si="5"/>
        <v>6.4697002372223422E-2</v>
      </c>
      <c r="N10" s="551">
        <f t="shared" si="6"/>
        <v>8</v>
      </c>
      <c r="O10" s="551">
        <f t="shared" si="7"/>
        <v>19</v>
      </c>
      <c r="P10" s="551">
        <f t="shared" si="8"/>
        <v>27</v>
      </c>
      <c r="Q10" s="553">
        <f t="shared" si="9"/>
        <v>0.10025248774691817</v>
      </c>
    </row>
    <row r="11" spans="1:17" x14ac:dyDescent="0.2">
      <c r="A11" s="542" t="s">
        <v>128</v>
      </c>
      <c r="B11" s="92">
        <v>100</v>
      </c>
      <c r="C11" s="93">
        <v>114</v>
      </c>
      <c r="D11" s="106">
        <f t="shared" si="0"/>
        <v>214</v>
      </c>
      <c r="E11" s="107">
        <f t="shared" si="1"/>
        <v>2.4834629221306721</v>
      </c>
      <c r="F11" s="86">
        <v>105</v>
      </c>
      <c r="G11" s="407">
        <v>117</v>
      </c>
      <c r="H11" s="106">
        <f t="shared" si="2"/>
        <v>222</v>
      </c>
      <c r="I11" s="107">
        <f t="shared" si="3"/>
        <v>2.4554805884304836</v>
      </c>
      <c r="J11" s="86">
        <v>113</v>
      </c>
      <c r="K11" s="407">
        <v>116</v>
      </c>
      <c r="L11" s="106">
        <f t="shared" si="4"/>
        <v>229</v>
      </c>
      <c r="M11" s="107">
        <f t="shared" si="5"/>
        <v>2.469268923873194</v>
      </c>
      <c r="N11" s="551">
        <f t="shared" si="6"/>
        <v>318</v>
      </c>
      <c r="O11" s="551">
        <f t="shared" si="7"/>
        <v>347</v>
      </c>
      <c r="P11" s="551">
        <f t="shared" si="8"/>
        <v>665</v>
      </c>
      <c r="Q11" s="553">
        <f t="shared" si="9"/>
        <v>2.469181642655577</v>
      </c>
    </row>
    <row r="12" spans="1:17" x14ac:dyDescent="0.2">
      <c r="A12" s="542" t="s">
        <v>129</v>
      </c>
      <c r="B12" s="92">
        <v>17</v>
      </c>
      <c r="C12" s="93">
        <v>55</v>
      </c>
      <c r="D12" s="106">
        <f t="shared" si="0"/>
        <v>72</v>
      </c>
      <c r="E12" s="107">
        <f t="shared" si="1"/>
        <v>0.83555761866078682</v>
      </c>
      <c r="F12" s="86">
        <v>18</v>
      </c>
      <c r="G12" s="407">
        <v>70</v>
      </c>
      <c r="H12" s="106">
        <f t="shared" si="2"/>
        <v>88</v>
      </c>
      <c r="I12" s="107">
        <f t="shared" si="3"/>
        <v>0.97334365667514655</v>
      </c>
      <c r="J12" s="86">
        <v>27</v>
      </c>
      <c r="K12" s="407">
        <v>72</v>
      </c>
      <c r="L12" s="106">
        <f t="shared" si="4"/>
        <v>99</v>
      </c>
      <c r="M12" s="107">
        <f t="shared" si="5"/>
        <v>1.0675005391416865</v>
      </c>
      <c r="N12" s="551">
        <f t="shared" si="6"/>
        <v>62</v>
      </c>
      <c r="O12" s="551">
        <f t="shared" si="7"/>
        <v>197</v>
      </c>
      <c r="P12" s="551">
        <f t="shared" si="8"/>
        <v>259</v>
      </c>
      <c r="Q12" s="553">
        <f t="shared" si="9"/>
        <v>0.96168127135006687</v>
      </c>
    </row>
    <row r="13" spans="1:17" x14ac:dyDescent="0.2">
      <c r="A13" s="542" t="s">
        <v>235</v>
      </c>
      <c r="B13" s="92">
        <v>15</v>
      </c>
      <c r="C13" s="93">
        <v>11</v>
      </c>
      <c r="D13" s="106">
        <f t="shared" si="0"/>
        <v>26</v>
      </c>
      <c r="E13" s="107">
        <f t="shared" si="1"/>
        <v>0.30172914007195079</v>
      </c>
      <c r="F13" s="86">
        <v>12</v>
      </c>
      <c r="G13" s="407">
        <v>12</v>
      </c>
      <c r="H13" s="106">
        <f t="shared" si="2"/>
        <v>24</v>
      </c>
      <c r="I13" s="107">
        <f t="shared" si="3"/>
        <v>0.26545736091140359</v>
      </c>
      <c r="J13" s="86">
        <v>10</v>
      </c>
      <c r="K13" s="407">
        <v>13</v>
      </c>
      <c r="L13" s="106">
        <f t="shared" si="4"/>
        <v>23</v>
      </c>
      <c r="M13" s="107">
        <f t="shared" si="5"/>
        <v>0.24800517576018977</v>
      </c>
      <c r="N13" s="551">
        <f t="shared" si="6"/>
        <v>37</v>
      </c>
      <c r="O13" s="551">
        <f t="shared" si="7"/>
        <v>36</v>
      </c>
      <c r="P13" s="551">
        <f t="shared" si="8"/>
        <v>73</v>
      </c>
      <c r="Q13" s="553">
        <f t="shared" si="9"/>
        <v>0.27105302242685281</v>
      </c>
    </row>
    <row r="14" spans="1:17" x14ac:dyDescent="0.2">
      <c r="A14" s="542" t="s">
        <v>171</v>
      </c>
      <c r="B14" s="92">
        <v>59</v>
      </c>
      <c r="C14" s="93">
        <v>84</v>
      </c>
      <c r="D14" s="106">
        <f t="shared" si="0"/>
        <v>143</v>
      </c>
      <c r="E14" s="107">
        <f t="shared" si="1"/>
        <v>1.6595102703957294</v>
      </c>
      <c r="F14" s="86">
        <v>39</v>
      </c>
      <c r="G14" s="407">
        <v>96</v>
      </c>
      <c r="H14" s="106">
        <f t="shared" si="2"/>
        <v>135</v>
      </c>
      <c r="I14" s="107">
        <f t="shared" si="3"/>
        <v>1.4931976551266453</v>
      </c>
      <c r="J14" s="86">
        <v>59</v>
      </c>
      <c r="K14" s="407">
        <v>77</v>
      </c>
      <c r="L14" s="106">
        <f t="shared" si="4"/>
        <v>136</v>
      </c>
      <c r="M14" s="107">
        <f t="shared" si="5"/>
        <v>1.4664653871037308</v>
      </c>
      <c r="N14" s="551">
        <f t="shared" si="6"/>
        <v>157</v>
      </c>
      <c r="O14" s="551">
        <f t="shared" si="7"/>
        <v>257</v>
      </c>
      <c r="P14" s="551">
        <f t="shared" si="8"/>
        <v>414</v>
      </c>
      <c r="Q14" s="553">
        <f t="shared" si="9"/>
        <v>1.537204812119412</v>
      </c>
    </row>
    <row r="15" spans="1:17" x14ac:dyDescent="0.2">
      <c r="A15" s="542" t="s">
        <v>130</v>
      </c>
      <c r="B15" s="92">
        <v>207</v>
      </c>
      <c r="C15" s="93">
        <v>437</v>
      </c>
      <c r="D15" s="106">
        <f t="shared" si="0"/>
        <v>644</v>
      </c>
      <c r="E15" s="107">
        <f t="shared" si="1"/>
        <v>7.4735987002437039</v>
      </c>
      <c r="F15" s="86">
        <v>202</v>
      </c>
      <c r="G15" s="407">
        <v>417</v>
      </c>
      <c r="H15" s="106">
        <f t="shared" si="2"/>
        <v>619</v>
      </c>
      <c r="I15" s="107">
        <f t="shared" si="3"/>
        <v>6.8465877668399511</v>
      </c>
      <c r="J15" s="86">
        <v>212</v>
      </c>
      <c r="K15" s="407">
        <v>375</v>
      </c>
      <c r="L15" s="106">
        <f t="shared" si="4"/>
        <v>587</v>
      </c>
      <c r="M15" s="107">
        <f t="shared" si="5"/>
        <v>6.329523398749191</v>
      </c>
      <c r="N15" s="551">
        <f t="shared" si="6"/>
        <v>621</v>
      </c>
      <c r="O15" s="551">
        <f t="shared" si="7"/>
        <v>1229</v>
      </c>
      <c r="P15" s="551">
        <f t="shared" si="8"/>
        <v>1850</v>
      </c>
      <c r="Q15" s="553">
        <f t="shared" si="9"/>
        <v>6.8691519382147632</v>
      </c>
    </row>
    <row r="16" spans="1:17" x14ac:dyDescent="0.2">
      <c r="A16" s="542" t="s">
        <v>131</v>
      </c>
      <c r="B16" s="92">
        <v>33</v>
      </c>
      <c r="C16" s="93">
        <v>81</v>
      </c>
      <c r="D16" s="106">
        <f t="shared" si="0"/>
        <v>114</v>
      </c>
      <c r="E16" s="107">
        <f t="shared" si="1"/>
        <v>1.3229662295462459</v>
      </c>
      <c r="F16" s="86">
        <v>36</v>
      </c>
      <c r="G16" s="407">
        <v>94</v>
      </c>
      <c r="H16" s="106">
        <f t="shared" si="2"/>
        <v>130</v>
      </c>
      <c r="I16" s="107">
        <f t="shared" si="3"/>
        <v>1.4378940382701029</v>
      </c>
      <c r="J16" s="86">
        <v>49</v>
      </c>
      <c r="K16" s="407">
        <v>91</v>
      </c>
      <c r="L16" s="106">
        <f t="shared" si="4"/>
        <v>140</v>
      </c>
      <c r="M16" s="107">
        <f t="shared" si="5"/>
        <v>1.5095967220185464</v>
      </c>
      <c r="N16" s="551">
        <f t="shared" si="6"/>
        <v>118</v>
      </c>
      <c r="O16" s="551">
        <f t="shared" si="7"/>
        <v>266</v>
      </c>
      <c r="P16" s="551">
        <f t="shared" si="8"/>
        <v>384</v>
      </c>
      <c r="Q16" s="553">
        <f t="shared" si="9"/>
        <v>1.4258131590672805</v>
      </c>
    </row>
    <row r="17" spans="1:17" x14ac:dyDescent="0.2">
      <c r="A17" s="542" t="s">
        <v>216</v>
      </c>
      <c r="B17" s="92">
        <v>284</v>
      </c>
      <c r="C17" s="93">
        <v>526</v>
      </c>
      <c r="D17" s="106">
        <f t="shared" si="0"/>
        <v>810</v>
      </c>
      <c r="E17" s="107">
        <f t="shared" si="1"/>
        <v>9.4000232099338525</v>
      </c>
      <c r="F17" s="86">
        <v>267</v>
      </c>
      <c r="G17" s="407">
        <v>509</v>
      </c>
      <c r="H17" s="106">
        <f t="shared" si="2"/>
        <v>776</v>
      </c>
      <c r="I17" s="107">
        <f t="shared" si="3"/>
        <v>8.5831213361353829</v>
      </c>
      <c r="J17" s="86">
        <v>219</v>
      </c>
      <c r="K17" s="407">
        <v>391</v>
      </c>
      <c r="L17" s="106">
        <f t="shared" si="4"/>
        <v>610</v>
      </c>
      <c r="M17" s="107">
        <f t="shared" si="5"/>
        <v>6.5775285745093814</v>
      </c>
      <c r="N17" s="551">
        <f t="shared" si="6"/>
        <v>770</v>
      </c>
      <c r="O17" s="551">
        <f t="shared" si="7"/>
        <v>1426</v>
      </c>
      <c r="P17" s="551">
        <f t="shared" si="8"/>
        <v>2196</v>
      </c>
      <c r="Q17" s="553">
        <f t="shared" si="9"/>
        <v>8.1538690034160108</v>
      </c>
    </row>
    <row r="18" spans="1:17" x14ac:dyDescent="0.2">
      <c r="A18" s="542" t="s">
        <v>236</v>
      </c>
      <c r="B18" s="92">
        <v>33</v>
      </c>
      <c r="C18" s="93">
        <v>61</v>
      </c>
      <c r="D18" s="106">
        <v>94</v>
      </c>
      <c r="E18" s="107">
        <f t="shared" si="1"/>
        <v>1.0908668910293606</v>
      </c>
      <c r="F18" s="86">
        <v>34</v>
      </c>
      <c r="G18" s="407">
        <v>70</v>
      </c>
      <c r="H18" s="106">
        <f t="shared" si="2"/>
        <v>104</v>
      </c>
      <c r="I18" s="107">
        <f t="shared" si="3"/>
        <v>1.1503152306160822</v>
      </c>
      <c r="J18" s="86">
        <v>14</v>
      </c>
      <c r="K18" s="407">
        <v>62</v>
      </c>
      <c r="L18" s="106">
        <f t="shared" si="4"/>
        <v>76</v>
      </c>
      <c r="M18" s="107">
        <f t="shared" si="5"/>
        <v>0.81949536338149664</v>
      </c>
      <c r="N18" s="551">
        <f t="shared" si="6"/>
        <v>81</v>
      </c>
      <c r="O18" s="551">
        <f t="shared" si="7"/>
        <v>193</v>
      </c>
      <c r="P18" s="551">
        <f t="shared" si="8"/>
        <v>274</v>
      </c>
      <c r="Q18" s="553">
        <f t="shared" si="9"/>
        <v>1.0173770978761325</v>
      </c>
    </row>
    <row r="19" spans="1:17" x14ac:dyDescent="0.2">
      <c r="A19" s="542" t="s">
        <v>237</v>
      </c>
      <c r="B19" s="92">
        <v>2</v>
      </c>
      <c r="C19" s="93">
        <v>2</v>
      </c>
      <c r="D19" s="106">
        <v>4</v>
      </c>
      <c r="E19" s="107">
        <f t="shared" si="1"/>
        <v>4.6419867703377048E-2</v>
      </c>
      <c r="F19" s="86" t="s">
        <v>117</v>
      </c>
      <c r="G19" s="407">
        <v>1</v>
      </c>
      <c r="H19" s="106">
        <f t="shared" si="2"/>
        <v>1</v>
      </c>
      <c r="I19" s="107">
        <f t="shared" si="3"/>
        <v>1.1060723371308484E-2</v>
      </c>
      <c r="J19" s="86">
        <v>4</v>
      </c>
      <c r="K19" s="407">
        <v>3</v>
      </c>
      <c r="L19" s="106">
        <f t="shared" si="4"/>
        <v>7</v>
      </c>
      <c r="M19" s="107">
        <f t="shared" si="5"/>
        <v>7.5479836100927331E-2</v>
      </c>
      <c r="N19" s="551">
        <f t="shared" si="6"/>
        <v>6</v>
      </c>
      <c r="O19" s="551">
        <f t="shared" si="7"/>
        <v>6</v>
      </c>
      <c r="P19" s="551">
        <f t="shared" si="8"/>
        <v>12</v>
      </c>
      <c r="Q19" s="553">
        <f t="shared" si="9"/>
        <v>4.4556661220852514E-2</v>
      </c>
    </row>
    <row r="20" spans="1:17" x14ac:dyDescent="0.2">
      <c r="A20" s="542" t="s">
        <v>337</v>
      </c>
      <c r="B20" s="92" t="s">
        <v>117</v>
      </c>
      <c r="C20" s="93" t="s">
        <v>117</v>
      </c>
      <c r="D20" s="106">
        <v>0</v>
      </c>
      <c r="E20" s="107">
        <f t="shared" si="1"/>
        <v>0</v>
      </c>
      <c r="F20" s="86" t="s">
        <v>117</v>
      </c>
      <c r="G20" s="407">
        <v>1</v>
      </c>
      <c r="H20" s="106">
        <f t="shared" si="2"/>
        <v>1</v>
      </c>
      <c r="I20" s="107">
        <f t="shared" si="3"/>
        <v>1.1060723371308484E-2</v>
      </c>
      <c r="J20" s="86">
        <v>1</v>
      </c>
      <c r="K20" s="407" t="s">
        <v>117</v>
      </c>
      <c r="L20" s="106">
        <f t="shared" si="4"/>
        <v>1</v>
      </c>
      <c r="M20" s="107">
        <f t="shared" si="5"/>
        <v>1.0782833728703903E-2</v>
      </c>
      <c r="N20" s="551">
        <f t="shared" si="6"/>
        <v>1</v>
      </c>
      <c r="O20" s="551">
        <f t="shared" si="7"/>
        <v>1</v>
      </c>
      <c r="P20" s="551">
        <f t="shared" si="8"/>
        <v>2</v>
      </c>
      <c r="Q20" s="553">
        <f t="shared" si="9"/>
        <v>7.4261102034754193E-3</v>
      </c>
    </row>
    <row r="21" spans="1:17" x14ac:dyDescent="0.2">
      <c r="A21" s="542" t="s">
        <v>61</v>
      </c>
      <c r="B21" s="92">
        <v>112</v>
      </c>
      <c r="C21" s="93">
        <v>84</v>
      </c>
      <c r="D21" s="106">
        <f t="shared" ref="D21:D36" si="10">SUM(B21:C21)</f>
        <v>196</v>
      </c>
      <c r="E21" s="107">
        <f t="shared" si="1"/>
        <v>2.2745735174654751</v>
      </c>
      <c r="F21" s="86">
        <v>144</v>
      </c>
      <c r="G21" s="407">
        <v>105</v>
      </c>
      <c r="H21" s="106">
        <f t="shared" si="2"/>
        <v>249</v>
      </c>
      <c r="I21" s="107">
        <f t="shared" si="3"/>
        <v>2.7541201194558123</v>
      </c>
      <c r="J21" s="86">
        <v>142</v>
      </c>
      <c r="K21" s="407">
        <v>117</v>
      </c>
      <c r="L21" s="106">
        <f t="shared" si="4"/>
        <v>259</v>
      </c>
      <c r="M21" s="107">
        <f t="shared" si="5"/>
        <v>2.7927539357343112</v>
      </c>
      <c r="N21" s="551">
        <f t="shared" si="6"/>
        <v>398</v>
      </c>
      <c r="O21" s="551">
        <f t="shared" si="7"/>
        <v>306</v>
      </c>
      <c r="P21" s="551">
        <f t="shared" si="8"/>
        <v>704</v>
      </c>
      <c r="Q21" s="553">
        <f t="shared" si="9"/>
        <v>2.6139907916233476</v>
      </c>
    </row>
    <row r="22" spans="1:17" x14ac:dyDescent="0.2">
      <c r="A22" s="542" t="s">
        <v>176</v>
      </c>
      <c r="B22" s="92" t="s">
        <v>117</v>
      </c>
      <c r="C22" s="93">
        <v>2</v>
      </c>
      <c r="D22" s="106">
        <f t="shared" si="10"/>
        <v>2</v>
      </c>
      <c r="E22" s="107">
        <f t="shared" si="1"/>
        <v>2.3209933851688524E-2</v>
      </c>
      <c r="F22" s="86" t="s">
        <v>117</v>
      </c>
      <c r="G22" s="407">
        <v>5</v>
      </c>
      <c r="H22" s="106">
        <f t="shared" si="2"/>
        <v>5</v>
      </c>
      <c r="I22" s="107">
        <f t="shared" si="3"/>
        <v>5.530361685654242E-2</v>
      </c>
      <c r="J22" s="86">
        <v>1</v>
      </c>
      <c r="K22" s="407">
        <v>2</v>
      </c>
      <c r="L22" s="106">
        <f t="shared" si="4"/>
        <v>3</v>
      </c>
      <c r="M22" s="107">
        <f t="shared" si="5"/>
        <v>3.2348501186111711E-2</v>
      </c>
      <c r="N22" s="551">
        <f t="shared" si="6"/>
        <v>1</v>
      </c>
      <c r="O22" s="551">
        <f t="shared" si="7"/>
        <v>9</v>
      </c>
      <c r="P22" s="551">
        <f t="shared" si="8"/>
        <v>10</v>
      </c>
      <c r="Q22" s="553">
        <f t="shared" si="9"/>
        <v>3.7130551017377098E-2</v>
      </c>
    </row>
    <row r="23" spans="1:17" x14ac:dyDescent="0.2">
      <c r="A23" s="542" t="s">
        <v>238</v>
      </c>
      <c r="B23" s="92">
        <v>50</v>
      </c>
      <c r="C23" s="93">
        <v>37</v>
      </c>
      <c r="D23" s="106">
        <f t="shared" si="10"/>
        <v>87</v>
      </c>
      <c r="E23" s="107">
        <f t="shared" si="1"/>
        <v>1.0096321225484508</v>
      </c>
      <c r="F23" s="86">
        <v>41</v>
      </c>
      <c r="G23" s="407">
        <v>30</v>
      </c>
      <c r="H23" s="106">
        <f t="shared" si="2"/>
        <v>71</v>
      </c>
      <c r="I23" s="107">
        <f t="shared" si="3"/>
        <v>0.78531135936290231</v>
      </c>
      <c r="J23" s="86">
        <v>39</v>
      </c>
      <c r="K23" s="407">
        <v>50</v>
      </c>
      <c r="L23" s="106">
        <f t="shared" si="4"/>
        <v>89</v>
      </c>
      <c r="M23" s="107">
        <f t="shared" si="5"/>
        <v>0.95967220185464741</v>
      </c>
      <c r="N23" s="551">
        <f t="shared" si="6"/>
        <v>130</v>
      </c>
      <c r="O23" s="551">
        <f t="shared" si="7"/>
        <v>117</v>
      </c>
      <c r="P23" s="551">
        <f t="shared" si="8"/>
        <v>247</v>
      </c>
      <c r="Q23" s="553">
        <f t="shared" si="9"/>
        <v>0.91712461012921431</v>
      </c>
    </row>
    <row r="24" spans="1:17" x14ac:dyDescent="0.2">
      <c r="A24" s="542" t="s">
        <v>239</v>
      </c>
      <c r="B24" s="23">
        <v>6</v>
      </c>
      <c r="C24" s="93">
        <v>1</v>
      </c>
      <c r="D24" s="106">
        <f t="shared" si="10"/>
        <v>7</v>
      </c>
      <c r="E24" s="107">
        <f t="shared" si="1"/>
        <v>8.1234768480909825E-2</v>
      </c>
      <c r="F24" s="86" t="s">
        <v>117</v>
      </c>
      <c r="G24" s="407">
        <v>2</v>
      </c>
      <c r="H24" s="106">
        <f t="shared" si="2"/>
        <v>2</v>
      </c>
      <c r="I24" s="107">
        <f t="shared" si="3"/>
        <v>2.2121446742616967E-2</v>
      </c>
      <c r="J24" s="86" t="s">
        <v>117</v>
      </c>
      <c r="K24" s="407">
        <v>8</v>
      </c>
      <c r="L24" s="106">
        <f t="shared" si="4"/>
        <v>8</v>
      </c>
      <c r="M24" s="107">
        <f t="shared" si="5"/>
        <v>8.6262669829631225E-2</v>
      </c>
      <c r="N24" s="551">
        <f t="shared" si="6"/>
        <v>6</v>
      </c>
      <c r="O24" s="551">
        <f t="shared" si="7"/>
        <v>11</v>
      </c>
      <c r="P24" s="551">
        <f t="shared" si="8"/>
        <v>17</v>
      </c>
      <c r="Q24" s="553">
        <f t="shared" si="9"/>
        <v>6.312193672954107E-2</v>
      </c>
    </row>
    <row r="25" spans="1:17" x14ac:dyDescent="0.2">
      <c r="A25" s="542" t="s">
        <v>145</v>
      </c>
      <c r="B25" s="92">
        <v>55</v>
      </c>
      <c r="C25" s="93">
        <v>194</v>
      </c>
      <c r="D25" s="106">
        <f t="shared" si="10"/>
        <v>249</v>
      </c>
      <c r="E25" s="107">
        <f t="shared" si="1"/>
        <v>2.8896367645352212</v>
      </c>
      <c r="F25" s="86">
        <v>50</v>
      </c>
      <c r="G25" s="407">
        <v>196</v>
      </c>
      <c r="H25" s="106">
        <f t="shared" si="2"/>
        <v>246</v>
      </c>
      <c r="I25" s="107">
        <f t="shared" si="3"/>
        <v>2.720937949341887</v>
      </c>
      <c r="J25" s="86">
        <v>37</v>
      </c>
      <c r="K25" s="407">
        <v>196</v>
      </c>
      <c r="L25" s="106">
        <f t="shared" si="4"/>
        <v>233</v>
      </c>
      <c r="M25" s="107">
        <f t="shared" si="5"/>
        <v>2.5124002587880097</v>
      </c>
      <c r="N25" s="551">
        <f t="shared" si="6"/>
        <v>142</v>
      </c>
      <c r="O25" s="551">
        <f t="shared" si="7"/>
        <v>586</v>
      </c>
      <c r="P25" s="551">
        <f t="shared" si="8"/>
        <v>728</v>
      </c>
      <c r="Q25" s="553">
        <f t="shared" si="9"/>
        <v>2.7031041140650527</v>
      </c>
    </row>
    <row r="26" spans="1:17" x14ac:dyDescent="0.2">
      <c r="A26" s="542" t="s">
        <v>141</v>
      </c>
      <c r="B26" s="92">
        <v>390</v>
      </c>
      <c r="C26" s="564">
        <v>1737</v>
      </c>
      <c r="D26" s="106">
        <f t="shared" si="10"/>
        <v>2127</v>
      </c>
      <c r="E26" s="107">
        <f t="shared" si="1"/>
        <v>24.683764651270742</v>
      </c>
      <c r="F26" s="86">
        <v>423</v>
      </c>
      <c r="G26" s="407">
        <v>1898</v>
      </c>
      <c r="H26" s="106">
        <f t="shared" si="2"/>
        <v>2321</v>
      </c>
      <c r="I26" s="107">
        <f t="shared" si="3"/>
        <v>25.671938944806989</v>
      </c>
      <c r="J26" s="86">
        <v>410</v>
      </c>
      <c r="K26" s="407">
        <v>1924</v>
      </c>
      <c r="L26" s="106">
        <f t="shared" si="4"/>
        <v>2334</v>
      </c>
      <c r="M26" s="107">
        <f t="shared" si="5"/>
        <v>25.16713392279491</v>
      </c>
      <c r="N26" s="551">
        <f t="shared" si="6"/>
        <v>1223</v>
      </c>
      <c r="O26" s="551">
        <f t="shared" si="7"/>
        <v>5559</v>
      </c>
      <c r="P26" s="551">
        <f t="shared" si="8"/>
        <v>6782</v>
      </c>
      <c r="Q26" s="553">
        <f t="shared" si="9"/>
        <v>25.181939699985147</v>
      </c>
    </row>
    <row r="27" spans="1:17" x14ac:dyDescent="0.2">
      <c r="A27" s="542" t="s">
        <v>240</v>
      </c>
      <c r="B27" s="92">
        <v>50</v>
      </c>
      <c r="C27" s="93">
        <v>80</v>
      </c>
      <c r="D27" s="106">
        <f t="shared" si="10"/>
        <v>130</v>
      </c>
      <c r="E27" s="107">
        <f t="shared" si="1"/>
        <v>1.508645700359754</v>
      </c>
      <c r="F27" s="86">
        <v>37</v>
      </c>
      <c r="G27" s="407">
        <v>66</v>
      </c>
      <c r="H27" s="106">
        <f t="shared" si="2"/>
        <v>103</v>
      </c>
      <c r="I27" s="107">
        <f t="shared" si="3"/>
        <v>1.1392545072447737</v>
      </c>
      <c r="J27" s="86">
        <v>63</v>
      </c>
      <c r="K27" s="407">
        <v>67</v>
      </c>
      <c r="L27" s="106">
        <f t="shared" si="4"/>
        <v>130</v>
      </c>
      <c r="M27" s="107">
        <f t="shared" si="5"/>
        <v>1.4017683847315074</v>
      </c>
      <c r="N27" s="551">
        <f t="shared" si="6"/>
        <v>150</v>
      </c>
      <c r="O27" s="551">
        <f t="shared" si="7"/>
        <v>213</v>
      </c>
      <c r="P27" s="551">
        <f t="shared" si="8"/>
        <v>363</v>
      </c>
      <c r="Q27" s="553">
        <f t="shared" si="9"/>
        <v>1.3478390019307886</v>
      </c>
    </row>
    <row r="28" spans="1:17" x14ac:dyDescent="0.2">
      <c r="A28" s="542" t="s">
        <v>241</v>
      </c>
      <c r="B28" s="92">
        <v>57</v>
      </c>
      <c r="C28" s="93">
        <v>188</v>
      </c>
      <c r="D28" s="106">
        <f t="shared" si="10"/>
        <v>245</v>
      </c>
      <c r="E28" s="107">
        <f t="shared" si="1"/>
        <v>2.8432168968318439</v>
      </c>
      <c r="F28" s="86">
        <v>62</v>
      </c>
      <c r="G28" s="407">
        <v>183</v>
      </c>
      <c r="H28" s="106">
        <f t="shared" si="2"/>
        <v>245</v>
      </c>
      <c r="I28" s="107">
        <f t="shared" si="3"/>
        <v>2.7098772259705783</v>
      </c>
      <c r="J28" s="86">
        <v>75</v>
      </c>
      <c r="K28" s="407">
        <v>202</v>
      </c>
      <c r="L28" s="106">
        <f t="shared" si="4"/>
        <v>277</v>
      </c>
      <c r="M28" s="107">
        <f t="shared" si="5"/>
        <v>2.9868449428509813</v>
      </c>
      <c r="N28" s="551">
        <f t="shared" si="6"/>
        <v>194</v>
      </c>
      <c r="O28" s="551">
        <f t="shared" si="7"/>
        <v>573</v>
      </c>
      <c r="P28" s="551">
        <f t="shared" si="8"/>
        <v>767</v>
      </c>
      <c r="Q28" s="553">
        <f t="shared" si="9"/>
        <v>2.8479132630328232</v>
      </c>
    </row>
    <row r="29" spans="1:17" x14ac:dyDescent="0.2">
      <c r="A29" s="542" t="s">
        <v>173</v>
      </c>
      <c r="B29" s="92">
        <v>133</v>
      </c>
      <c r="C29" s="93">
        <v>193</v>
      </c>
      <c r="D29" s="106">
        <f t="shared" si="10"/>
        <v>326</v>
      </c>
      <c r="E29" s="107">
        <f t="shared" si="1"/>
        <v>3.7832192178252293</v>
      </c>
      <c r="F29" s="86">
        <v>219</v>
      </c>
      <c r="G29" s="407">
        <v>343</v>
      </c>
      <c r="H29" s="106">
        <f t="shared" si="2"/>
        <v>562</v>
      </c>
      <c r="I29" s="107">
        <f t="shared" si="3"/>
        <v>6.216126534675368</v>
      </c>
      <c r="J29" s="86">
        <v>275</v>
      </c>
      <c r="K29" s="407">
        <v>359</v>
      </c>
      <c r="L29" s="106">
        <f t="shared" si="4"/>
        <v>634</v>
      </c>
      <c r="M29" s="107">
        <f t="shared" si="5"/>
        <v>6.8363165839982747</v>
      </c>
      <c r="N29" s="551">
        <f t="shared" si="6"/>
        <v>627</v>
      </c>
      <c r="O29" s="551">
        <f t="shared" si="7"/>
        <v>895</v>
      </c>
      <c r="P29" s="551">
        <f t="shared" si="8"/>
        <v>1522</v>
      </c>
      <c r="Q29" s="553">
        <f t="shared" si="9"/>
        <v>5.6512698648447941</v>
      </c>
    </row>
    <row r="30" spans="1:17" x14ac:dyDescent="0.2">
      <c r="A30" s="542" t="s">
        <v>142</v>
      </c>
      <c r="B30" s="92">
        <v>113</v>
      </c>
      <c r="C30" s="93">
        <v>115</v>
      </c>
      <c r="D30" s="106">
        <f t="shared" si="10"/>
        <v>228</v>
      </c>
      <c r="E30" s="107">
        <f t="shared" si="1"/>
        <v>2.6459324590924918</v>
      </c>
      <c r="F30" s="86">
        <v>101</v>
      </c>
      <c r="G30" s="407">
        <v>123</v>
      </c>
      <c r="H30" s="106">
        <f t="shared" si="2"/>
        <v>224</v>
      </c>
      <c r="I30" s="107">
        <f t="shared" si="3"/>
        <v>2.4776020351731005</v>
      </c>
      <c r="J30" s="86">
        <v>85</v>
      </c>
      <c r="K30" s="407">
        <v>124</v>
      </c>
      <c r="L30" s="106">
        <f t="shared" si="4"/>
        <v>209</v>
      </c>
      <c r="M30" s="107">
        <f t="shared" si="5"/>
        <v>2.253612249299116</v>
      </c>
      <c r="N30" s="551">
        <f t="shared" si="6"/>
        <v>299</v>
      </c>
      <c r="O30" s="551">
        <f t="shared" si="7"/>
        <v>362</v>
      </c>
      <c r="P30" s="551">
        <f t="shared" si="8"/>
        <v>661</v>
      </c>
      <c r="Q30" s="553">
        <f t="shared" si="9"/>
        <v>2.4543294222486263</v>
      </c>
    </row>
    <row r="31" spans="1:17" x14ac:dyDescent="0.2">
      <c r="A31" s="542" t="s">
        <v>242</v>
      </c>
      <c r="B31" s="92">
        <v>7</v>
      </c>
      <c r="C31" s="93">
        <v>17</v>
      </c>
      <c r="D31" s="106">
        <f t="shared" si="10"/>
        <v>24</v>
      </c>
      <c r="E31" s="107">
        <f t="shared" si="1"/>
        <v>0.27851920622026227</v>
      </c>
      <c r="F31" s="86">
        <v>15</v>
      </c>
      <c r="G31" s="407">
        <v>20</v>
      </c>
      <c r="H31" s="106">
        <f t="shared" si="2"/>
        <v>35</v>
      </c>
      <c r="I31" s="107">
        <f t="shared" si="3"/>
        <v>0.38712531799579691</v>
      </c>
      <c r="J31" s="86">
        <v>19</v>
      </c>
      <c r="K31" s="407">
        <v>30</v>
      </c>
      <c r="L31" s="106">
        <f t="shared" si="4"/>
        <v>49</v>
      </c>
      <c r="M31" s="107">
        <f t="shared" si="5"/>
        <v>0.5283588527064913</v>
      </c>
      <c r="N31" s="551">
        <f t="shared" si="6"/>
        <v>41</v>
      </c>
      <c r="O31" s="551">
        <f t="shared" si="7"/>
        <v>67</v>
      </c>
      <c r="P31" s="551">
        <f t="shared" si="8"/>
        <v>108</v>
      </c>
      <c r="Q31" s="553">
        <f t="shared" si="9"/>
        <v>0.40100995098767267</v>
      </c>
    </row>
    <row r="32" spans="1:17" x14ac:dyDescent="0.2">
      <c r="A32" s="542" t="s">
        <v>243</v>
      </c>
      <c r="B32" s="92">
        <v>6</v>
      </c>
      <c r="C32" s="93">
        <v>27</v>
      </c>
      <c r="D32" s="106">
        <f t="shared" si="10"/>
        <v>33</v>
      </c>
      <c r="E32" s="107">
        <f t="shared" si="1"/>
        <v>0.38296390855286061</v>
      </c>
      <c r="F32" s="86">
        <v>4</v>
      </c>
      <c r="G32" s="407">
        <v>32</v>
      </c>
      <c r="H32" s="106">
        <f t="shared" si="2"/>
        <v>36</v>
      </c>
      <c r="I32" s="107">
        <f t="shared" si="3"/>
        <v>0.39818604136710539</v>
      </c>
      <c r="J32" s="86">
        <v>15</v>
      </c>
      <c r="K32" s="407">
        <v>24</v>
      </c>
      <c r="L32" s="106">
        <f t="shared" si="4"/>
        <v>39</v>
      </c>
      <c r="M32" s="107">
        <f t="shared" si="5"/>
        <v>0.42053051541945224</v>
      </c>
      <c r="N32" s="551">
        <f t="shared" si="6"/>
        <v>25</v>
      </c>
      <c r="O32" s="551">
        <f t="shared" si="7"/>
        <v>83</v>
      </c>
      <c r="P32" s="551">
        <f t="shared" si="8"/>
        <v>108</v>
      </c>
      <c r="Q32" s="553">
        <f t="shared" si="9"/>
        <v>0.40100995098767267</v>
      </c>
    </row>
    <row r="33" spans="1:17" x14ac:dyDescent="0.2">
      <c r="A33" s="542" t="s">
        <v>143</v>
      </c>
      <c r="B33" s="92">
        <v>74</v>
      </c>
      <c r="C33" s="93">
        <v>144</v>
      </c>
      <c r="D33" s="106">
        <f t="shared" si="10"/>
        <v>218</v>
      </c>
      <c r="E33" s="107">
        <f t="shared" si="1"/>
        <v>2.529882789834049</v>
      </c>
      <c r="F33" s="86">
        <v>95</v>
      </c>
      <c r="G33" s="407">
        <v>161</v>
      </c>
      <c r="H33" s="106">
        <f t="shared" si="2"/>
        <v>256</v>
      </c>
      <c r="I33" s="107">
        <f t="shared" si="3"/>
        <v>2.8315451830549718</v>
      </c>
      <c r="J33" s="86">
        <v>83</v>
      </c>
      <c r="K33" s="407">
        <v>169</v>
      </c>
      <c r="L33" s="106">
        <f t="shared" si="4"/>
        <v>252</v>
      </c>
      <c r="M33" s="107">
        <f t="shared" si="5"/>
        <v>2.7172740996333835</v>
      </c>
      <c r="N33" s="551">
        <f t="shared" si="6"/>
        <v>252</v>
      </c>
      <c r="O33" s="551">
        <f t="shared" si="7"/>
        <v>474</v>
      </c>
      <c r="P33" s="551">
        <f t="shared" si="8"/>
        <v>726</v>
      </c>
      <c r="Q33" s="553">
        <f t="shared" si="9"/>
        <v>2.6956780038615773</v>
      </c>
    </row>
    <row r="34" spans="1:17" x14ac:dyDescent="0.2">
      <c r="A34" s="542" t="s">
        <v>137</v>
      </c>
      <c r="B34" s="92">
        <v>81</v>
      </c>
      <c r="C34" s="93">
        <v>99</v>
      </c>
      <c r="D34" s="106">
        <f t="shared" si="10"/>
        <v>180</v>
      </c>
      <c r="E34" s="107">
        <f t="shared" si="1"/>
        <v>2.088894046651967</v>
      </c>
      <c r="F34" s="86">
        <v>83</v>
      </c>
      <c r="G34" s="407">
        <v>111</v>
      </c>
      <c r="H34" s="106">
        <f t="shared" si="2"/>
        <v>194</v>
      </c>
      <c r="I34" s="107">
        <f t="shared" si="3"/>
        <v>2.1457803340338457</v>
      </c>
      <c r="J34" s="86">
        <v>99</v>
      </c>
      <c r="K34" s="407">
        <v>114</v>
      </c>
      <c r="L34" s="106">
        <f t="shared" si="4"/>
        <v>213</v>
      </c>
      <c r="M34" s="107">
        <f t="shared" si="5"/>
        <v>2.2967435842139312</v>
      </c>
      <c r="N34" s="551">
        <f t="shared" si="6"/>
        <v>263</v>
      </c>
      <c r="O34" s="551">
        <f t="shared" si="7"/>
        <v>324</v>
      </c>
      <c r="P34" s="551">
        <f t="shared" si="8"/>
        <v>587</v>
      </c>
      <c r="Q34" s="553">
        <f t="shared" si="9"/>
        <v>2.1795633447200355</v>
      </c>
    </row>
    <row r="35" spans="1:17" x14ac:dyDescent="0.2">
      <c r="A35" s="542" t="s">
        <v>174</v>
      </c>
      <c r="B35" s="92">
        <v>112</v>
      </c>
      <c r="C35" s="93">
        <v>397</v>
      </c>
      <c r="D35" s="106">
        <f t="shared" si="10"/>
        <v>509</v>
      </c>
      <c r="E35" s="107">
        <f t="shared" si="1"/>
        <v>5.9069281652547287</v>
      </c>
      <c r="F35" s="86">
        <v>144</v>
      </c>
      <c r="G35" s="407">
        <v>408</v>
      </c>
      <c r="H35" s="106">
        <f t="shared" si="2"/>
        <v>552</v>
      </c>
      <c r="I35" s="107">
        <f t="shared" si="3"/>
        <v>6.1055193009622828</v>
      </c>
      <c r="J35" s="86">
        <v>133</v>
      </c>
      <c r="K35" s="407">
        <v>463</v>
      </c>
      <c r="L35" s="106">
        <f t="shared" si="4"/>
        <v>596</v>
      </c>
      <c r="M35" s="107">
        <f t="shared" si="5"/>
        <v>6.4265689023075261</v>
      </c>
      <c r="N35" s="551">
        <f t="shared" si="6"/>
        <v>389</v>
      </c>
      <c r="O35" s="551">
        <f t="shared" si="7"/>
        <v>1268</v>
      </c>
      <c r="P35" s="551">
        <f t="shared" si="8"/>
        <v>1657</v>
      </c>
      <c r="Q35" s="553">
        <f t="shared" si="9"/>
        <v>6.1525323035793855</v>
      </c>
    </row>
    <row r="36" spans="1:17" ht="12.75" thickBot="1" x14ac:dyDescent="0.25">
      <c r="A36" s="542" t="s">
        <v>138</v>
      </c>
      <c r="B36" s="406">
        <v>142</v>
      </c>
      <c r="C36" s="408">
        <v>760</v>
      </c>
      <c r="D36" s="108">
        <f t="shared" si="10"/>
        <v>902</v>
      </c>
      <c r="E36" s="107">
        <f t="shared" si="1"/>
        <v>10.467680167111524</v>
      </c>
      <c r="F36" s="86">
        <v>207</v>
      </c>
      <c r="G36" s="407">
        <v>794</v>
      </c>
      <c r="H36" s="106">
        <f t="shared" si="2"/>
        <v>1001</v>
      </c>
      <c r="I36" s="107">
        <f t="shared" si="3"/>
        <v>11.071784094679792</v>
      </c>
      <c r="J36" s="86">
        <v>237</v>
      </c>
      <c r="K36" s="407">
        <v>810</v>
      </c>
      <c r="L36" s="106">
        <f t="shared" si="4"/>
        <v>1047</v>
      </c>
      <c r="M36" s="107">
        <f t="shared" si="5"/>
        <v>11.289626913952986</v>
      </c>
      <c r="N36" s="551">
        <f t="shared" si="6"/>
        <v>586</v>
      </c>
      <c r="O36" s="551">
        <f t="shared" si="7"/>
        <v>2364</v>
      </c>
      <c r="P36" s="551">
        <f t="shared" si="8"/>
        <v>2950</v>
      </c>
      <c r="Q36" s="554">
        <f t="shared" si="9"/>
        <v>10.953512550126243</v>
      </c>
    </row>
    <row r="37" spans="1:17" ht="12.75" thickBot="1" x14ac:dyDescent="0.25">
      <c r="A37" s="109" t="s">
        <v>121</v>
      </c>
      <c r="B37" s="442">
        <f>SUM(B6:B36)</f>
        <v>2439</v>
      </c>
      <c r="C37" s="443">
        <f>SUM(C6:C36)</f>
        <v>6178</v>
      </c>
      <c r="D37" s="110">
        <f>SUM(D6:D36)</f>
        <v>8617</v>
      </c>
      <c r="E37" s="111">
        <f t="shared" si="1"/>
        <v>100</v>
      </c>
      <c r="F37" s="442">
        <f>SUM(F6:F36)</f>
        <v>2624</v>
      </c>
      <c r="G37" s="443">
        <f>SUM(G6:G36)</f>
        <v>6417</v>
      </c>
      <c r="H37" s="110">
        <f>SUM(H6:H36)</f>
        <v>9041</v>
      </c>
      <c r="I37" s="111">
        <f t="shared" si="3"/>
        <v>100</v>
      </c>
      <c r="J37" s="442">
        <f>SUM(J6:J36)</f>
        <v>2870</v>
      </c>
      <c r="K37" s="443">
        <f>SUM(K6:K36)</f>
        <v>6404</v>
      </c>
      <c r="L37" s="110">
        <f>SUM(L6:L36)</f>
        <v>9274</v>
      </c>
      <c r="M37" s="111">
        <f t="shared" si="5"/>
        <v>100</v>
      </c>
      <c r="N37" s="442">
        <f>SUM(N6:N36)</f>
        <v>7933</v>
      </c>
      <c r="O37" s="443">
        <f>SUM(O6:O36)</f>
        <v>18999</v>
      </c>
      <c r="P37" s="110">
        <f>SUM(P6:P36)</f>
        <v>26932</v>
      </c>
      <c r="Q37" s="111">
        <f>SUM(Q6:Q36)</f>
        <v>100.00000000000001</v>
      </c>
    </row>
    <row r="38" spans="1:17" x14ac:dyDescent="0.2">
      <c r="F38" s="764"/>
      <c r="G38" s="764"/>
      <c r="H38" s="764"/>
    </row>
    <row r="39" spans="1:17" x14ac:dyDescent="0.2">
      <c r="D39" s="499"/>
      <c r="F39" s="499"/>
      <c r="G39" s="499"/>
      <c r="H39" s="499"/>
    </row>
  </sheetData>
  <sortState ref="A6:Q36">
    <sortCondition ref="A6:A36"/>
  </sortState>
  <mergeCells count="5">
    <mergeCell ref="A4:A5"/>
    <mergeCell ref="B4:E4"/>
    <mergeCell ref="N4:Q4"/>
    <mergeCell ref="F4:I4"/>
    <mergeCell ref="J4:M4"/>
  </mergeCells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>
    <tabColor rgb="FF00B050"/>
  </sheetPr>
  <dimension ref="A1:E37"/>
  <sheetViews>
    <sheetView zoomScaleNormal="100" zoomScalePageLayoutView="85" workbookViewId="0">
      <selection activeCell="P26" sqref="P26"/>
    </sheetView>
  </sheetViews>
  <sheetFormatPr defaultRowHeight="12" x14ac:dyDescent="0.2"/>
  <cols>
    <col min="1" max="1" width="32.7109375" style="41" customWidth="1"/>
    <col min="2" max="2" width="10" style="41" customWidth="1"/>
    <col min="3" max="7" width="9.42578125" style="41" customWidth="1"/>
    <col min="8" max="8" width="5.7109375" style="41" customWidth="1"/>
    <col min="9" max="9" width="10" style="41" customWidth="1"/>
    <col min="10" max="12" width="9.42578125" style="41" customWidth="1"/>
    <col min="13" max="13" width="10" style="41" customWidth="1"/>
    <col min="14" max="15" width="9.42578125" style="41" customWidth="1"/>
    <col min="16" max="16" width="7.42578125" style="41" customWidth="1"/>
    <col min="17" max="239" width="9.140625" style="41"/>
    <col min="240" max="240" width="25" style="41" customWidth="1"/>
    <col min="241" max="241" width="9.7109375" style="41" bestFit="1" customWidth="1"/>
    <col min="242" max="246" width="9.140625" style="41"/>
    <col min="247" max="247" width="5.7109375" style="41" customWidth="1"/>
    <col min="248" max="495" width="9.140625" style="41"/>
    <col min="496" max="496" width="25" style="41" customWidth="1"/>
    <col min="497" max="497" width="9.7109375" style="41" bestFit="1" customWidth="1"/>
    <col min="498" max="502" width="9.140625" style="41"/>
    <col min="503" max="503" width="5.7109375" style="41" customWidth="1"/>
    <col min="504" max="751" width="9.140625" style="41"/>
    <col min="752" max="752" width="25" style="41" customWidth="1"/>
    <col min="753" max="753" width="9.7109375" style="41" bestFit="1" customWidth="1"/>
    <col min="754" max="758" width="9.140625" style="41"/>
    <col min="759" max="759" width="5.7109375" style="41" customWidth="1"/>
    <col min="760" max="1007" width="9.140625" style="41"/>
    <col min="1008" max="1008" width="25" style="41" customWidth="1"/>
    <col min="1009" max="1009" width="9.7109375" style="41" bestFit="1" customWidth="1"/>
    <col min="1010" max="1014" width="9.140625" style="41"/>
    <col min="1015" max="1015" width="5.7109375" style="41" customWidth="1"/>
    <col min="1016" max="1263" width="9.140625" style="41"/>
    <col min="1264" max="1264" width="25" style="41" customWidth="1"/>
    <col min="1265" max="1265" width="9.7109375" style="41" bestFit="1" customWidth="1"/>
    <col min="1266" max="1270" width="9.140625" style="41"/>
    <col min="1271" max="1271" width="5.7109375" style="41" customWidth="1"/>
    <col min="1272" max="1519" width="9.140625" style="41"/>
    <col min="1520" max="1520" width="25" style="41" customWidth="1"/>
    <col min="1521" max="1521" width="9.7109375" style="41" bestFit="1" customWidth="1"/>
    <col min="1522" max="1526" width="9.140625" style="41"/>
    <col min="1527" max="1527" width="5.7109375" style="41" customWidth="1"/>
    <col min="1528" max="1775" width="9.140625" style="41"/>
    <col min="1776" max="1776" width="25" style="41" customWidth="1"/>
    <col min="1777" max="1777" width="9.7109375" style="41" bestFit="1" customWidth="1"/>
    <col min="1778" max="1782" width="9.140625" style="41"/>
    <col min="1783" max="1783" width="5.7109375" style="41" customWidth="1"/>
    <col min="1784" max="2031" width="9.140625" style="41"/>
    <col min="2032" max="2032" width="25" style="41" customWidth="1"/>
    <col min="2033" max="2033" width="9.7109375" style="41" bestFit="1" customWidth="1"/>
    <col min="2034" max="2038" width="9.140625" style="41"/>
    <col min="2039" max="2039" width="5.7109375" style="41" customWidth="1"/>
    <col min="2040" max="2287" width="9.140625" style="41"/>
    <col min="2288" max="2288" width="25" style="41" customWidth="1"/>
    <col min="2289" max="2289" width="9.7109375" style="41" bestFit="1" customWidth="1"/>
    <col min="2290" max="2294" width="9.140625" style="41"/>
    <col min="2295" max="2295" width="5.7109375" style="41" customWidth="1"/>
    <col min="2296" max="2543" width="9.140625" style="41"/>
    <col min="2544" max="2544" width="25" style="41" customWidth="1"/>
    <col min="2545" max="2545" width="9.7109375" style="41" bestFit="1" customWidth="1"/>
    <col min="2546" max="2550" width="9.140625" style="41"/>
    <col min="2551" max="2551" width="5.7109375" style="41" customWidth="1"/>
    <col min="2552" max="2799" width="9.140625" style="41"/>
    <col min="2800" max="2800" width="25" style="41" customWidth="1"/>
    <col min="2801" max="2801" width="9.7109375" style="41" bestFit="1" customWidth="1"/>
    <col min="2802" max="2806" width="9.140625" style="41"/>
    <col min="2807" max="2807" width="5.7109375" style="41" customWidth="1"/>
    <col min="2808" max="3055" width="9.140625" style="41"/>
    <col min="3056" max="3056" width="25" style="41" customWidth="1"/>
    <col min="3057" max="3057" width="9.7109375" style="41" bestFit="1" customWidth="1"/>
    <col min="3058" max="3062" width="9.140625" style="41"/>
    <col min="3063" max="3063" width="5.7109375" style="41" customWidth="1"/>
    <col min="3064" max="3311" width="9.140625" style="41"/>
    <col min="3312" max="3312" width="25" style="41" customWidth="1"/>
    <col min="3313" max="3313" width="9.7109375" style="41" bestFit="1" customWidth="1"/>
    <col min="3314" max="3318" width="9.140625" style="41"/>
    <col min="3319" max="3319" width="5.7109375" style="41" customWidth="1"/>
    <col min="3320" max="3567" width="9.140625" style="41"/>
    <col min="3568" max="3568" width="25" style="41" customWidth="1"/>
    <col min="3569" max="3569" width="9.7109375" style="41" bestFit="1" customWidth="1"/>
    <col min="3570" max="3574" width="9.140625" style="41"/>
    <col min="3575" max="3575" width="5.7109375" style="41" customWidth="1"/>
    <col min="3576" max="3823" width="9.140625" style="41"/>
    <col min="3824" max="3824" width="25" style="41" customWidth="1"/>
    <col min="3825" max="3825" width="9.7109375" style="41" bestFit="1" customWidth="1"/>
    <col min="3826" max="3830" width="9.140625" style="41"/>
    <col min="3831" max="3831" width="5.7109375" style="41" customWidth="1"/>
    <col min="3832" max="4079" width="9.140625" style="41"/>
    <col min="4080" max="4080" width="25" style="41" customWidth="1"/>
    <col min="4081" max="4081" width="9.7109375" style="41" bestFit="1" customWidth="1"/>
    <col min="4082" max="4086" width="9.140625" style="41"/>
    <col min="4087" max="4087" width="5.7109375" style="41" customWidth="1"/>
    <col min="4088" max="4335" width="9.140625" style="41"/>
    <col min="4336" max="4336" width="25" style="41" customWidth="1"/>
    <col min="4337" max="4337" width="9.7109375" style="41" bestFit="1" customWidth="1"/>
    <col min="4338" max="4342" width="9.140625" style="41"/>
    <col min="4343" max="4343" width="5.7109375" style="41" customWidth="1"/>
    <col min="4344" max="4591" width="9.140625" style="41"/>
    <col min="4592" max="4592" width="25" style="41" customWidth="1"/>
    <col min="4593" max="4593" width="9.7109375" style="41" bestFit="1" customWidth="1"/>
    <col min="4594" max="4598" width="9.140625" style="41"/>
    <col min="4599" max="4599" width="5.7109375" style="41" customWidth="1"/>
    <col min="4600" max="4847" width="9.140625" style="41"/>
    <col min="4848" max="4848" width="25" style="41" customWidth="1"/>
    <col min="4849" max="4849" width="9.7109375" style="41" bestFit="1" customWidth="1"/>
    <col min="4850" max="4854" width="9.140625" style="41"/>
    <col min="4855" max="4855" width="5.7109375" style="41" customWidth="1"/>
    <col min="4856" max="5103" width="9.140625" style="41"/>
    <col min="5104" max="5104" width="25" style="41" customWidth="1"/>
    <col min="5105" max="5105" width="9.7109375" style="41" bestFit="1" customWidth="1"/>
    <col min="5106" max="5110" width="9.140625" style="41"/>
    <col min="5111" max="5111" width="5.7109375" style="41" customWidth="1"/>
    <col min="5112" max="5359" width="9.140625" style="41"/>
    <col min="5360" max="5360" width="25" style="41" customWidth="1"/>
    <col min="5361" max="5361" width="9.7109375" style="41" bestFit="1" customWidth="1"/>
    <col min="5362" max="5366" width="9.140625" style="41"/>
    <col min="5367" max="5367" width="5.7109375" style="41" customWidth="1"/>
    <col min="5368" max="5615" width="9.140625" style="41"/>
    <col min="5616" max="5616" width="25" style="41" customWidth="1"/>
    <col min="5617" max="5617" width="9.7109375" style="41" bestFit="1" customWidth="1"/>
    <col min="5618" max="5622" width="9.140625" style="41"/>
    <col min="5623" max="5623" width="5.7109375" style="41" customWidth="1"/>
    <col min="5624" max="5871" width="9.140625" style="41"/>
    <col min="5872" max="5872" width="25" style="41" customWidth="1"/>
    <col min="5873" max="5873" width="9.7109375" style="41" bestFit="1" customWidth="1"/>
    <col min="5874" max="5878" width="9.140625" style="41"/>
    <col min="5879" max="5879" width="5.7109375" style="41" customWidth="1"/>
    <col min="5880" max="6127" width="9.140625" style="41"/>
    <col min="6128" max="6128" width="25" style="41" customWidth="1"/>
    <col min="6129" max="6129" width="9.7109375" style="41" bestFit="1" customWidth="1"/>
    <col min="6130" max="6134" width="9.140625" style="41"/>
    <col min="6135" max="6135" width="5.7109375" style="41" customWidth="1"/>
    <col min="6136" max="6383" width="9.140625" style="41"/>
    <col min="6384" max="6384" width="25" style="41" customWidth="1"/>
    <col min="6385" max="6385" width="9.7109375" style="41" bestFit="1" customWidth="1"/>
    <col min="6386" max="6390" width="9.140625" style="41"/>
    <col min="6391" max="6391" width="5.7109375" style="41" customWidth="1"/>
    <col min="6392" max="6639" width="9.140625" style="41"/>
    <col min="6640" max="6640" width="25" style="41" customWidth="1"/>
    <col min="6641" max="6641" width="9.7109375" style="41" bestFit="1" customWidth="1"/>
    <col min="6642" max="6646" width="9.140625" style="41"/>
    <col min="6647" max="6647" width="5.7109375" style="41" customWidth="1"/>
    <col min="6648" max="6895" width="9.140625" style="41"/>
    <col min="6896" max="6896" width="25" style="41" customWidth="1"/>
    <col min="6897" max="6897" width="9.7109375" style="41" bestFit="1" customWidth="1"/>
    <col min="6898" max="6902" width="9.140625" style="41"/>
    <col min="6903" max="6903" width="5.7109375" style="41" customWidth="1"/>
    <col min="6904" max="7151" width="9.140625" style="41"/>
    <col min="7152" max="7152" width="25" style="41" customWidth="1"/>
    <col min="7153" max="7153" width="9.7109375" style="41" bestFit="1" customWidth="1"/>
    <col min="7154" max="7158" width="9.140625" style="41"/>
    <col min="7159" max="7159" width="5.7109375" style="41" customWidth="1"/>
    <col min="7160" max="7407" width="9.140625" style="41"/>
    <col min="7408" max="7408" width="25" style="41" customWidth="1"/>
    <col min="7409" max="7409" width="9.7109375" style="41" bestFit="1" customWidth="1"/>
    <col min="7410" max="7414" width="9.140625" style="41"/>
    <col min="7415" max="7415" width="5.7109375" style="41" customWidth="1"/>
    <col min="7416" max="7663" width="9.140625" style="41"/>
    <col min="7664" max="7664" width="25" style="41" customWidth="1"/>
    <col min="7665" max="7665" width="9.7109375" style="41" bestFit="1" customWidth="1"/>
    <col min="7666" max="7670" width="9.140625" style="41"/>
    <col min="7671" max="7671" width="5.7109375" style="41" customWidth="1"/>
    <col min="7672" max="7919" width="9.140625" style="41"/>
    <col min="7920" max="7920" width="25" style="41" customWidth="1"/>
    <col min="7921" max="7921" width="9.7109375" style="41" bestFit="1" customWidth="1"/>
    <col min="7922" max="7926" width="9.140625" style="41"/>
    <col min="7927" max="7927" width="5.7109375" style="41" customWidth="1"/>
    <col min="7928" max="8175" width="9.140625" style="41"/>
    <col min="8176" max="8176" width="25" style="41" customWidth="1"/>
    <col min="8177" max="8177" width="9.7109375" style="41" bestFit="1" customWidth="1"/>
    <col min="8178" max="8182" width="9.140625" style="41"/>
    <col min="8183" max="8183" width="5.7109375" style="41" customWidth="1"/>
    <col min="8184" max="8431" width="9.140625" style="41"/>
    <col min="8432" max="8432" width="25" style="41" customWidth="1"/>
    <col min="8433" max="8433" width="9.7109375" style="41" bestFit="1" customWidth="1"/>
    <col min="8434" max="8438" width="9.140625" style="41"/>
    <col min="8439" max="8439" width="5.7109375" style="41" customWidth="1"/>
    <col min="8440" max="8687" width="9.140625" style="41"/>
    <col min="8688" max="8688" width="25" style="41" customWidth="1"/>
    <col min="8689" max="8689" width="9.7109375" style="41" bestFit="1" customWidth="1"/>
    <col min="8690" max="8694" width="9.140625" style="41"/>
    <col min="8695" max="8695" width="5.7109375" style="41" customWidth="1"/>
    <col min="8696" max="8943" width="9.140625" style="41"/>
    <col min="8944" max="8944" width="25" style="41" customWidth="1"/>
    <col min="8945" max="8945" width="9.7109375" style="41" bestFit="1" customWidth="1"/>
    <col min="8946" max="8950" width="9.140625" style="41"/>
    <col min="8951" max="8951" width="5.7109375" style="41" customWidth="1"/>
    <col min="8952" max="9199" width="9.140625" style="41"/>
    <col min="9200" max="9200" width="25" style="41" customWidth="1"/>
    <col min="9201" max="9201" width="9.7109375" style="41" bestFit="1" customWidth="1"/>
    <col min="9202" max="9206" width="9.140625" style="41"/>
    <col min="9207" max="9207" width="5.7109375" style="41" customWidth="1"/>
    <col min="9208" max="9455" width="9.140625" style="41"/>
    <col min="9456" max="9456" width="25" style="41" customWidth="1"/>
    <col min="9457" max="9457" width="9.7109375" style="41" bestFit="1" customWidth="1"/>
    <col min="9458" max="9462" width="9.140625" style="41"/>
    <col min="9463" max="9463" width="5.7109375" style="41" customWidth="1"/>
    <col min="9464" max="9711" width="9.140625" style="41"/>
    <col min="9712" max="9712" width="25" style="41" customWidth="1"/>
    <col min="9713" max="9713" width="9.7109375" style="41" bestFit="1" customWidth="1"/>
    <col min="9714" max="9718" width="9.140625" style="41"/>
    <col min="9719" max="9719" width="5.7109375" style="41" customWidth="1"/>
    <col min="9720" max="9967" width="9.140625" style="41"/>
    <col min="9968" max="9968" width="25" style="41" customWidth="1"/>
    <col min="9969" max="9969" width="9.7109375" style="41" bestFit="1" customWidth="1"/>
    <col min="9970" max="9974" width="9.140625" style="41"/>
    <col min="9975" max="9975" width="5.7109375" style="41" customWidth="1"/>
    <col min="9976" max="10223" width="9.140625" style="41"/>
    <col min="10224" max="10224" width="25" style="41" customWidth="1"/>
    <col min="10225" max="10225" width="9.7109375" style="41" bestFit="1" customWidth="1"/>
    <col min="10226" max="10230" width="9.140625" style="41"/>
    <col min="10231" max="10231" width="5.7109375" style="41" customWidth="1"/>
    <col min="10232" max="10479" width="9.140625" style="41"/>
    <col min="10480" max="10480" width="25" style="41" customWidth="1"/>
    <col min="10481" max="10481" width="9.7109375" style="41" bestFit="1" customWidth="1"/>
    <col min="10482" max="10486" width="9.140625" style="41"/>
    <col min="10487" max="10487" width="5.7109375" style="41" customWidth="1"/>
    <col min="10488" max="10735" width="9.140625" style="41"/>
    <col min="10736" max="10736" width="25" style="41" customWidth="1"/>
    <col min="10737" max="10737" width="9.7109375" style="41" bestFit="1" customWidth="1"/>
    <col min="10738" max="10742" width="9.140625" style="41"/>
    <col min="10743" max="10743" width="5.7109375" style="41" customWidth="1"/>
    <col min="10744" max="10991" width="9.140625" style="41"/>
    <col min="10992" max="10992" width="25" style="41" customWidth="1"/>
    <col min="10993" max="10993" width="9.7109375" style="41" bestFit="1" customWidth="1"/>
    <col min="10994" max="10998" width="9.140625" style="41"/>
    <col min="10999" max="10999" width="5.7109375" style="41" customWidth="1"/>
    <col min="11000" max="11247" width="9.140625" style="41"/>
    <col min="11248" max="11248" width="25" style="41" customWidth="1"/>
    <col min="11249" max="11249" width="9.7109375" style="41" bestFit="1" customWidth="1"/>
    <col min="11250" max="11254" width="9.140625" style="41"/>
    <col min="11255" max="11255" width="5.7109375" style="41" customWidth="1"/>
    <col min="11256" max="11503" width="9.140625" style="41"/>
    <col min="11504" max="11504" width="25" style="41" customWidth="1"/>
    <col min="11505" max="11505" width="9.7109375" style="41" bestFit="1" customWidth="1"/>
    <col min="11506" max="11510" width="9.140625" style="41"/>
    <col min="11511" max="11511" width="5.7109375" style="41" customWidth="1"/>
    <col min="11512" max="11759" width="9.140625" style="41"/>
    <col min="11760" max="11760" width="25" style="41" customWidth="1"/>
    <col min="11761" max="11761" width="9.7109375" style="41" bestFit="1" customWidth="1"/>
    <col min="11762" max="11766" width="9.140625" style="41"/>
    <col min="11767" max="11767" width="5.7109375" style="41" customWidth="1"/>
    <col min="11768" max="12015" width="9.140625" style="41"/>
    <col min="12016" max="12016" width="25" style="41" customWidth="1"/>
    <col min="12017" max="12017" width="9.7109375" style="41" bestFit="1" customWidth="1"/>
    <col min="12018" max="12022" width="9.140625" style="41"/>
    <col min="12023" max="12023" width="5.7109375" style="41" customWidth="1"/>
    <col min="12024" max="12271" width="9.140625" style="41"/>
    <col min="12272" max="12272" width="25" style="41" customWidth="1"/>
    <col min="12273" max="12273" width="9.7109375" style="41" bestFit="1" customWidth="1"/>
    <col min="12274" max="12278" width="9.140625" style="41"/>
    <col min="12279" max="12279" width="5.7109375" style="41" customWidth="1"/>
    <col min="12280" max="12527" width="9.140625" style="41"/>
    <col min="12528" max="12528" width="25" style="41" customWidth="1"/>
    <col min="12529" max="12529" width="9.7109375" style="41" bestFit="1" customWidth="1"/>
    <col min="12530" max="12534" width="9.140625" style="41"/>
    <col min="12535" max="12535" width="5.7109375" style="41" customWidth="1"/>
    <col min="12536" max="12783" width="9.140625" style="41"/>
    <col min="12784" max="12784" width="25" style="41" customWidth="1"/>
    <col min="12785" max="12785" width="9.7109375" style="41" bestFit="1" customWidth="1"/>
    <col min="12786" max="12790" width="9.140625" style="41"/>
    <col min="12791" max="12791" width="5.7109375" style="41" customWidth="1"/>
    <col min="12792" max="13039" width="9.140625" style="41"/>
    <col min="13040" max="13040" width="25" style="41" customWidth="1"/>
    <col min="13041" max="13041" width="9.7109375" style="41" bestFit="1" customWidth="1"/>
    <col min="13042" max="13046" width="9.140625" style="41"/>
    <col min="13047" max="13047" width="5.7109375" style="41" customWidth="1"/>
    <col min="13048" max="13295" width="9.140625" style="41"/>
    <col min="13296" max="13296" width="25" style="41" customWidth="1"/>
    <col min="13297" max="13297" width="9.7109375" style="41" bestFit="1" customWidth="1"/>
    <col min="13298" max="13302" width="9.140625" style="41"/>
    <col min="13303" max="13303" width="5.7109375" style="41" customWidth="1"/>
    <col min="13304" max="13551" width="9.140625" style="41"/>
    <col min="13552" max="13552" width="25" style="41" customWidth="1"/>
    <col min="13553" max="13553" width="9.7109375" style="41" bestFit="1" customWidth="1"/>
    <col min="13554" max="13558" width="9.140625" style="41"/>
    <col min="13559" max="13559" width="5.7109375" style="41" customWidth="1"/>
    <col min="13560" max="13807" width="9.140625" style="41"/>
    <col min="13808" max="13808" width="25" style="41" customWidth="1"/>
    <col min="13809" max="13809" width="9.7109375" style="41" bestFit="1" customWidth="1"/>
    <col min="13810" max="13814" width="9.140625" style="41"/>
    <col min="13815" max="13815" width="5.7109375" style="41" customWidth="1"/>
    <col min="13816" max="14063" width="9.140625" style="41"/>
    <col min="14064" max="14064" width="25" style="41" customWidth="1"/>
    <col min="14065" max="14065" width="9.7109375" style="41" bestFit="1" customWidth="1"/>
    <col min="14066" max="14070" width="9.140625" style="41"/>
    <col min="14071" max="14071" width="5.7109375" style="41" customWidth="1"/>
    <col min="14072" max="14319" width="9.140625" style="41"/>
    <col min="14320" max="14320" width="25" style="41" customWidth="1"/>
    <col min="14321" max="14321" width="9.7109375" style="41" bestFit="1" customWidth="1"/>
    <col min="14322" max="14326" width="9.140625" style="41"/>
    <col min="14327" max="14327" width="5.7109375" style="41" customWidth="1"/>
    <col min="14328" max="14575" width="9.140625" style="41"/>
    <col min="14576" max="14576" width="25" style="41" customWidth="1"/>
    <col min="14577" max="14577" width="9.7109375" style="41" bestFit="1" customWidth="1"/>
    <col min="14578" max="14582" width="9.140625" style="41"/>
    <col min="14583" max="14583" width="5.7109375" style="41" customWidth="1"/>
    <col min="14584" max="14831" width="9.140625" style="41"/>
    <col min="14832" max="14832" width="25" style="41" customWidth="1"/>
    <col min="14833" max="14833" width="9.7109375" style="41" bestFit="1" customWidth="1"/>
    <col min="14834" max="14838" width="9.140625" style="41"/>
    <col min="14839" max="14839" width="5.7109375" style="41" customWidth="1"/>
    <col min="14840" max="15087" width="9.140625" style="41"/>
    <col min="15088" max="15088" width="25" style="41" customWidth="1"/>
    <col min="15089" max="15089" width="9.7109375" style="41" bestFit="1" customWidth="1"/>
    <col min="15090" max="15094" width="9.140625" style="41"/>
    <col min="15095" max="15095" width="5.7109375" style="41" customWidth="1"/>
    <col min="15096" max="15343" width="9.140625" style="41"/>
    <col min="15344" max="15344" width="25" style="41" customWidth="1"/>
    <col min="15345" max="15345" width="9.7109375" style="41" bestFit="1" customWidth="1"/>
    <col min="15346" max="15350" width="9.140625" style="41"/>
    <col min="15351" max="15351" width="5.7109375" style="41" customWidth="1"/>
    <col min="15352" max="15599" width="9.140625" style="41"/>
    <col min="15600" max="15600" width="25" style="41" customWidth="1"/>
    <col min="15601" max="15601" width="9.7109375" style="41" bestFit="1" customWidth="1"/>
    <col min="15602" max="15606" width="9.140625" style="41"/>
    <col min="15607" max="15607" width="5.7109375" style="41" customWidth="1"/>
    <col min="15608" max="15855" width="9.140625" style="41"/>
    <col min="15856" max="15856" width="25" style="41" customWidth="1"/>
    <col min="15857" max="15857" width="9.7109375" style="41" bestFit="1" customWidth="1"/>
    <col min="15858" max="15862" width="9.140625" style="41"/>
    <col min="15863" max="15863" width="5.7109375" style="41" customWidth="1"/>
    <col min="15864" max="16111" width="9.140625" style="41"/>
    <col min="16112" max="16112" width="25" style="41" customWidth="1"/>
    <col min="16113" max="16113" width="9.7109375" style="41" bestFit="1" customWidth="1"/>
    <col min="16114" max="16118" width="9.140625" style="41"/>
    <col min="16119" max="16119" width="5.7109375" style="41" customWidth="1"/>
    <col min="16120" max="16384" width="9.140625" style="41"/>
  </cols>
  <sheetData>
    <row r="1" spans="1:5" x14ac:dyDescent="0.2">
      <c r="A1" s="457" t="s">
        <v>454</v>
      </c>
    </row>
    <row r="2" spans="1:5" x14ac:dyDescent="0.2">
      <c r="A2" s="503" t="s">
        <v>244</v>
      </c>
    </row>
    <row r="3" spans="1:5" x14ac:dyDescent="0.2">
      <c r="A3" s="503"/>
    </row>
    <row r="4" spans="1:5" ht="12.75" thickBot="1" x14ac:dyDescent="0.25">
      <c r="A4" s="503"/>
    </row>
    <row r="5" spans="1:5" x14ac:dyDescent="0.2">
      <c r="A5" s="112" t="s">
        <v>0</v>
      </c>
      <c r="B5" s="113">
        <v>2014</v>
      </c>
      <c r="C5" s="113">
        <v>2015</v>
      </c>
      <c r="D5" s="113">
        <v>2015</v>
      </c>
      <c r="E5" s="114" t="s">
        <v>118</v>
      </c>
    </row>
    <row r="6" spans="1:5" ht="12.75" thickBot="1" x14ac:dyDescent="0.25">
      <c r="A6" s="115" t="s">
        <v>245</v>
      </c>
      <c r="B6" s="116">
        <v>8617</v>
      </c>
      <c r="C6" s="116">
        <v>9041</v>
      </c>
      <c r="D6" s="116">
        <f>'UE-ZAREJ.POB.'!L37</f>
        <v>9274</v>
      </c>
      <c r="E6" s="117">
        <f>'UE-ZAREJ.POB.'!P37</f>
        <v>26932</v>
      </c>
    </row>
    <row r="7" spans="1:5" x14ac:dyDescent="0.2">
      <c r="A7" s="439" t="s">
        <v>246</v>
      </c>
      <c r="B7" s="251"/>
      <c r="C7" s="251"/>
      <c r="D7" s="251"/>
      <c r="E7" s="251"/>
    </row>
    <row r="8" spans="1:5" x14ac:dyDescent="0.2">
      <c r="A8" s="37" t="s">
        <v>247</v>
      </c>
      <c r="B8" s="34"/>
      <c r="C8" s="34"/>
      <c r="D8" s="34"/>
      <c r="E8" s="34"/>
    </row>
    <row r="9" spans="1:5" ht="12.75" thickBot="1" x14ac:dyDescent="0.25">
      <c r="A9" s="118"/>
      <c r="E9" s="119"/>
    </row>
    <row r="10" spans="1:5" x14ac:dyDescent="0.2">
      <c r="A10" s="550" t="s">
        <v>141</v>
      </c>
      <c r="B10" s="120">
        <v>2127</v>
      </c>
      <c r="C10" s="120">
        <v>2321</v>
      </c>
      <c r="D10" s="120">
        <v>2334</v>
      </c>
      <c r="E10" s="555">
        <f t="shared" ref="E10:E15" si="0">SUM(B10:D10)</f>
        <v>6782</v>
      </c>
    </row>
    <row r="11" spans="1:5" x14ac:dyDescent="0.2">
      <c r="A11" s="542" t="s">
        <v>138</v>
      </c>
      <c r="B11" s="120">
        <v>902</v>
      </c>
      <c r="C11" s="120">
        <v>1001</v>
      </c>
      <c r="D11" s="120">
        <v>1047</v>
      </c>
      <c r="E11" s="556">
        <f t="shared" si="0"/>
        <v>2950</v>
      </c>
    </row>
    <row r="12" spans="1:5" x14ac:dyDescent="0.2">
      <c r="A12" s="542" t="s">
        <v>216</v>
      </c>
      <c r="B12" s="120">
        <v>810</v>
      </c>
      <c r="C12" s="120">
        <v>776</v>
      </c>
      <c r="D12" s="120">
        <v>610</v>
      </c>
      <c r="E12" s="556">
        <f t="shared" si="0"/>
        <v>2196</v>
      </c>
    </row>
    <row r="13" spans="1:5" x14ac:dyDescent="0.2">
      <c r="A13" s="542" t="s">
        <v>130</v>
      </c>
      <c r="B13" s="120">
        <v>644</v>
      </c>
      <c r="C13" s="120">
        <v>619</v>
      </c>
      <c r="D13" s="120">
        <v>587</v>
      </c>
      <c r="E13" s="556">
        <f t="shared" si="0"/>
        <v>1850</v>
      </c>
    </row>
    <row r="14" spans="1:5" ht="12.75" thickBot="1" x14ac:dyDescent="0.25">
      <c r="A14" s="542" t="s">
        <v>174</v>
      </c>
      <c r="B14" s="122">
        <v>509</v>
      </c>
      <c r="C14" s="122">
        <v>552</v>
      </c>
      <c r="D14" s="122">
        <v>596</v>
      </c>
      <c r="E14" s="557">
        <f t="shared" si="0"/>
        <v>1657</v>
      </c>
    </row>
    <row r="15" spans="1:5" ht="12.75" thickBot="1" x14ac:dyDescent="0.25">
      <c r="A15" s="123" t="s">
        <v>121</v>
      </c>
      <c r="B15" s="110">
        <v>4831</v>
      </c>
      <c r="C15" s="110">
        <v>4992</v>
      </c>
      <c r="D15" s="110">
        <v>4992</v>
      </c>
      <c r="E15" s="124">
        <f t="shared" si="0"/>
        <v>14815</v>
      </c>
    </row>
    <row r="16" spans="1:5" x14ac:dyDescent="0.2">
      <c r="A16" s="709"/>
      <c r="B16" s="710"/>
      <c r="C16" s="710"/>
      <c r="D16" s="710"/>
      <c r="E16" s="710"/>
    </row>
    <row r="17" spans="1:5" x14ac:dyDescent="0.2">
      <c r="A17" s="709"/>
      <c r="B17" s="710"/>
      <c r="C17" s="710"/>
      <c r="D17" s="710"/>
      <c r="E17" s="710"/>
    </row>
    <row r="18" spans="1:5" x14ac:dyDescent="0.2">
      <c r="A18" s="125"/>
      <c r="B18" s="126"/>
      <c r="C18" s="126"/>
      <c r="D18" s="126"/>
      <c r="E18" s="126"/>
    </row>
    <row r="19" spans="1:5" x14ac:dyDescent="0.2">
      <c r="A19" s="125"/>
      <c r="B19" s="126"/>
      <c r="C19" s="126"/>
      <c r="D19" s="126"/>
      <c r="E19" s="126"/>
    </row>
    <row r="20" spans="1:5" x14ac:dyDescent="0.2">
      <c r="A20" s="125"/>
      <c r="B20" s="126"/>
      <c r="C20" s="126"/>
      <c r="D20" s="126"/>
      <c r="E20" s="126"/>
    </row>
    <row r="21" spans="1:5" x14ac:dyDescent="0.2">
      <c r="A21" s="125"/>
      <c r="B21" s="126"/>
      <c r="C21" s="126"/>
      <c r="D21" s="126"/>
      <c r="E21" s="126"/>
    </row>
    <row r="22" spans="1:5" x14ac:dyDescent="0.2">
      <c r="A22" s="125"/>
      <c r="B22" s="126"/>
      <c r="C22" s="126"/>
      <c r="D22" s="126"/>
      <c r="E22" s="126"/>
    </row>
    <row r="23" spans="1:5" x14ac:dyDescent="0.2">
      <c r="A23" s="125"/>
      <c r="B23" s="126"/>
      <c r="C23" s="126"/>
      <c r="D23" s="126"/>
      <c r="E23" s="126"/>
    </row>
    <row r="24" spans="1:5" x14ac:dyDescent="0.2">
      <c r="A24" s="127"/>
      <c r="B24" s="128"/>
      <c r="C24" s="128"/>
      <c r="D24" s="128"/>
      <c r="E24" s="128"/>
    </row>
    <row r="25" spans="1:5" x14ac:dyDescent="0.2">
      <c r="A25" s="127"/>
      <c r="B25" s="128"/>
      <c r="C25" s="128"/>
      <c r="D25" s="128"/>
      <c r="E25" s="128"/>
    </row>
    <row r="26" spans="1:5" x14ac:dyDescent="0.2">
      <c r="A26" s="127"/>
      <c r="B26" s="128"/>
      <c r="C26" s="128"/>
      <c r="D26" s="128"/>
      <c r="E26" s="128"/>
    </row>
    <row r="27" spans="1:5" x14ac:dyDescent="0.2">
      <c r="A27" s="127"/>
      <c r="B27" s="128"/>
      <c r="C27" s="128"/>
      <c r="D27" s="128"/>
      <c r="E27" s="128"/>
    </row>
    <row r="28" spans="1:5" x14ac:dyDescent="0.2">
      <c r="A28" s="127"/>
      <c r="B28" s="128"/>
      <c r="C28" s="128"/>
      <c r="D28" s="128"/>
      <c r="E28" s="128"/>
    </row>
    <row r="30" spans="1:5" ht="12.75" thickBot="1" x14ac:dyDescent="0.25"/>
    <row r="31" spans="1:5" x14ac:dyDescent="0.2">
      <c r="B31" s="113">
        <v>2014</v>
      </c>
      <c r="C31" s="113">
        <v>2015</v>
      </c>
      <c r="D31" s="113">
        <v>2015</v>
      </c>
    </row>
    <row r="32" spans="1:5" x14ac:dyDescent="0.2">
      <c r="A32" s="440" t="s">
        <v>166</v>
      </c>
      <c r="B32" s="499">
        <f>B6-SUM(B33:B37)</f>
        <v>3625</v>
      </c>
      <c r="C32" s="499">
        <f>C6-SUM(C33:C37)</f>
        <v>3772</v>
      </c>
      <c r="D32" s="499">
        <f>D6-SUM(D33:D37)</f>
        <v>4100</v>
      </c>
    </row>
    <row r="33" spans="1:4" x14ac:dyDescent="0.2">
      <c r="A33" s="440" t="s">
        <v>141</v>
      </c>
      <c r="B33" s="120">
        <f>B10</f>
        <v>2127</v>
      </c>
      <c r="C33" s="120">
        <f t="shared" ref="C33:D33" si="1">C10</f>
        <v>2321</v>
      </c>
      <c r="D33" s="120">
        <f t="shared" si="1"/>
        <v>2334</v>
      </c>
    </row>
    <row r="34" spans="1:4" x14ac:dyDescent="0.2">
      <c r="A34" s="17" t="s">
        <v>138</v>
      </c>
      <c r="B34" s="120">
        <f t="shared" ref="B34:D34" si="2">B11</f>
        <v>902</v>
      </c>
      <c r="C34" s="120">
        <f t="shared" si="2"/>
        <v>1001</v>
      </c>
      <c r="D34" s="120">
        <f t="shared" si="2"/>
        <v>1047</v>
      </c>
    </row>
    <row r="35" spans="1:4" x14ac:dyDescent="0.2">
      <c r="A35" s="17" t="s">
        <v>216</v>
      </c>
      <c r="B35" s="120">
        <f t="shared" ref="B35:D35" si="3">B12</f>
        <v>810</v>
      </c>
      <c r="C35" s="120">
        <f t="shared" si="3"/>
        <v>776</v>
      </c>
      <c r="D35" s="120">
        <f t="shared" si="3"/>
        <v>610</v>
      </c>
    </row>
    <row r="36" spans="1:4" x14ac:dyDescent="0.2">
      <c r="A36" s="17" t="s">
        <v>130</v>
      </c>
      <c r="B36" s="120">
        <f t="shared" ref="B36:D36" si="4">B13</f>
        <v>644</v>
      </c>
      <c r="C36" s="120">
        <f t="shared" si="4"/>
        <v>619</v>
      </c>
      <c r="D36" s="120">
        <f t="shared" si="4"/>
        <v>587</v>
      </c>
    </row>
    <row r="37" spans="1:4" x14ac:dyDescent="0.2">
      <c r="A37" s="17" t="s">
        <v>174</v>
      </c>
      <c r="B37" s="120">
        <f t="shared" ref="B37:D37" si="5">B14</f>
        <v>509</v>
      </c>
      <c r="C37" s="120">
        <f t="shared" si="5"/>
        <v>552</v>
      </c>
      <c r="D37" s="120">
        <f t="shared" si="5"/>
        <v>596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tabColor rgb="FF00B050"/>
  </sheetPr>
  <dimension ref="A1:I57"/>
  <sheetViews>
    <sheetView zoomScaleNormal="100" workbookViewId="0">
      <selection activeCell="L18" sqref="L18"/>
    </sheetView>
  </sheetViews>
  <sheetFormatPr defaultRowHeight="12" x14ac:dyDescent="0.25"/>
  <cols>
    <col min="1" max="1" width="32.7109375" style="34" customWidth="1"/>
    <col min="2" max="9" width="6.7109375" style="34" customWidth="1"/>
    <col min="10" max="15" width="4.5703125" style="34" customWidth="1"/>
    <col min="16" max="16" width="5" style="34" bestFit="1" customWidth="1"/>
    <col min="17" max="18" width="4.5703125" style="34" customWidth="1"/>
    <col min="19" max="27" width="4.42578125" style="34" customWidth="1"/>
    <col min="28" max="29" width="2.7109375" style="34" bestFit="1" customWidth="1"/>
    <col min="30" max="30" width="2.7109375" style="34" customWidth="1"/>
    <col min="31" max="32" width="5" style="34" bestFit="1" customWidth="1"/>
    <col min="33" max="33" width="10.42578125" style="34" bestFit="1" customWidth="1"/>
    <col min="34" max="34" width="7.42578125" style="34" bestFit="1" customWidth="1"/>
    <col min="35" max="35" width="13.85546875" style="34" bestFit="1" customWidth="1"/>
    <col min="36" max="242" width="9.140625" style="34"/>
    <col min="243" max="243" width="32.7109375" style="34" customWidth="1"/>
    <col min="244" max="251" width="6.7109375" style="34" customWidth="1"/>
    <col min="252" max="274" width="4.5703125" style="34" customWidth="1"/>
    <col min="275" max="283" width="4.42578125" style="34" customWidth="1"/>
    <col min="284" max="285" width="2.7109375" style="34" bestFit="1" customWidth="1"/>
    <col min="286" max="286" width="2.7109375" style="34" customWidth="1"/>
    <col min="287" max="288" width="5" style="34" bestFit="1" customWidth="1"/>
    <col min="289" max="289" width="10.42578125" style="34" bestFit="1" customWidth="1"/>
    <col min="290" max="290" width="7.42578125" style="34" bestFit="1" customWidth="1"/>
    <col min="291" max="291" width="13.85546875" style="34" bestFit="1" customWidth="1"/>
    <col min="292" max="498" width="9.140625" style="34"/>
    <col min="499" max="499" width="32.7109375" style="34" customWidth="1"/>
    <col min="500" max="507" width="6.7109375" style="34" customWidth="1"/>
    <col min="508" max="530" width="4.5703125" style="34" customWidth="1"/>
    <col min="531" max="539" width="4.42578125" style="34" customWidth="1"/>
    <col min="540" max="541" width="2.7109375" style="34" bestFit="1" customWidth="1"/>
    <col min="542" max="542" width="2.7109375" style="34" customWidth="1"/>
    <col min="543" max="544" width="5" style="34" bestFit="1" customWidth="1"/>
    <col min="545" max="545" width="10.42578125" style="34" bestFit="1" customWidth="1"/>
    <col min="546" max="546" width="7.42578125" style="34" bestFit="1" customWidth="1"/>
    <col min="547" max="547" width="13.85546875" style="34" bestFit="1" customWidth="1"/>
    <col min="548" max="754" width="9.140625" style="34"/>
    <col min="755" max="755" width="32.7109375" style="34" customWidth="1"/>
    <col min="756" max="763" width="6.7109375" style="34" customWidth="1"/>
    <col min="764" max="786" width="4.5703125" style="34" customWidth="1"/>
    <col min="787" max="795" width="4.42578125" style="34" customWidth="1"/>
    <col min="796" max="797" width="2.7109375" style="34" bestFit="1" customWidth="1"/>
    <col min="798" max="798" width="2.7109375" style="34" customWidth="1"/>
    <col min="799" max="800" width="5" style="34" bestFit="1" customWidth="1"/>
    <col min="801" max="801" width="10.42578125" style="34" bestFit="1" customWidth="1"/>
    <col min="802" max="802" width="7.42578125" style="34" bestFit="1" customWidth="1"/>
    <col min="803" max="803" width="13.85546875" style="34" bestFit="1" customWidth="1"/>
    <col min="804" max="1010" width="9.140625" style="34"/>
    <col min="1011" max="1011" width="32.7109375" style="34" customWidth="1"/>
    <col min="1012" max="1019" width="6.7109375" style="34" customWidth="1"/>
    <col min="1020" max="1042" width="4.5703125" style="34" customWidth="1"/>
    <col min="1043" max="1051" width="4.42578125" style="34" customWidth="1"/>
    <col min="1052" max="1053" width="2.7109375" style="34" bestFit="1" customWidth="1"/>
    <col min="1054" max="1054" width="2.7109375" style="34" customWidth="1"/>
    <col min="1055" max="1056" width="5" style="34" bestFit="1" customWidth="1"/>
    <col min="1057" max="1057" width="10.42578125" style="34" bestFit="1" customWidth="1"/>
    <col min="1058" max="1058" width="7.42578125" style="34" bestFit="1" customWidth="1"/>
    <col min="1059" max="1059" width="13.85546875" style="34" bestFit="1" customWidth="1"/>
    <col min="1060" max="1266" width="9.140625" style="34"/>
    <col min="1267" max="1267" width="32.7109375" style="34" customWidth="1"/>
    <col min="1268" max="1275" width="6.7109375" style="34" customWidth="1"/>
    <col min="1276" max="1298" width="4.5703125" style="34" customWidth="1"/>
    <col min="1299" max="1307" width="4.42578125" style="34" customWidth="1"/>
    <col min="1308" max="1309" width="2.7109375" style="34" bestFit="1" customWidth="1"/>
    <col min="1310" max="1310" width="2.7109375" style="34" customWidth="1"/>
    <col min="1311" max="1312" width="5" style="34" bestFit="1" customWidth="1"/>
    <col min="1313" max="1313" width="10.42578125" style="34" bestFit="1" customWidth="1"/>
    <col min="1314" max="1314" width="7.42578125" style="34" bestFit="1" customWidth="1"/>
    <col min="1315" max="1315" width="13.85546875" style="34" bestFit="1" customWidth="1"/>
    <col min="1316" max="1522" width="9.140625" style="34"/>
    <col min="1523" max="1523" width="32.7109375" style="34" customWidth="1"/>
    <col min="1524" max="1531" width="6.7109375" style="34" customWidth="1"/>
    <col min="1532" max="1554" width="4.5703125" style="34" customWidth="1"/>
    <col min="1555" max="1563" width="4.42578125" style="34" customWidth="1"/>
    <col min="1564" max="1565" width="2.7109375" style="34" bestFit="1" customWidth="1"/>
    <col min="1566" max="1566" width="2.7109375" style="34" customWidth="1"/>
    <col min="1567" max="1568" width="5" style="34" bestFit="1" customWidth="1"/>
    <col min="1569" max="1569" width="10.42578125" style="34" bestFit="1" customWidth="1"/>
    <col min="1570" max="1570" width="7.42578125" style="34" bestFit="1" customWidth="1"/>
    <col min="1571" max="1571" width="13.85546875" style="34" bestFit="1" customWidth="1"/>
    <col min="1572" max="1778" width="9.140625" style="34"/>
    <col min="1779" max="1779" width="32.7109375" style="34" customWidth="1"/>
    <col min="1780" max="1787" width="6.7109375" style="34" customWidth="1"/>
    <col min="1788" max="1810" width="4.5703125" style="34" customWidth="1"/>
    <col min="1811" max="1819" width="4.42578125" style="34" customWidth="1"/>
    <col min="1820" max="1821" width="2.7109375" style="34" bestFit="1" customWidth="1"/>
    <col min="1822" max="1822" width="2.7109375" style="34" customWidth="1"/>
    <col min="1823" max="1824" width="5" style="34" bestFit="1" customWidth="1"/>
    <col min="1825" max="1825" width="10.42578125" style="34" bestFit="1" customWidth="1"/>
    <col min="1826" max="1826" width="7.42578125" style="34" bestFit="1" customWidth="1"/>
    <col min="1827" max="1827" width="13.85546875" style="34" bestFit="1" customWidth="1"/>
    <col min="1828" max="2034" width="9.140625" style="34"/>
    <col min="2035" max="2035" width="32.7109375" style="34" customWidth="1"/>
    <col min="2036" max="2043" width="6.7109375" style="34" customWidth="1"/>
    <col min="2044" max="2066" width="4.5703125" style="34" customWidth="1"/>
    <col min="2067" max="2075" width="4.42578125" style="34" customWidth="1"/>
    <col min="2076" max="2077" width="2.7109375" style="34" bestFit="1" customWidth="1"/>
    <col min="2078" max="2078" width="2.7109375" style="34" customWidth="1"/>
    <col min="2079" max="2080" width="5" style="34" bestFit="1" customWidth="1"/>
    <col min="2081" max="2081" width="10.42578125" style="34" bestFit="1" customWidth="1"/>
    <col min="2082" max="2082" width="7.42578125" style="34" bestFit="1" customWidth="1"/>
    <col min="2083" max="2083" width="13.85546875" style="34" bestFit="1" customWidth="1"/>
    <col min="2084" max="2290" width="9.140625" style="34"/>
    <col min="2291" max="2291" width="32.7109375" style="34" customWidth="1"/>
    <col min="2292" max="2299" width="6.7109375" style="34" customWidth="1"/>
    <col min="2300" max="2322" width="4.5703125" style="34" customWidth="1"/>
    <col min="2323" max="2331" width="4.42578125" style="34" customWidth="1"/>
    <col min="2332" max="2333" width="2.7109375" style="34" bestFit="1" customWidth="1"/>
    <col min="2334" max="2334" width="2.7109375" style="34" customWidth="1"/>
    <col min="2335" max="2336" width="5" style="34" bestFit="1" customWidth="1"/>
    <col min="2337" max="2337" width="10.42578125" style="34" bestFit="1" customWidth="1"/>
    <col min="2338" max="2338" width="7.42578125" style="34" bestFit="1" customWidth="1"/>
    <col min="2339" max="2339" width="13.85546875" style="34" bestFit="1" customWidth="1"/>
    <col min="2340" max="2546" width="9.140625" style="34"/>
    <col min="2547" max="2547" width="32.7109375" style="34" customWidth="1"/>
    <col min="2548" max="2555" width="6.7109375" style="34" customWidth="1"/>
    <col min="2556" max="2578" width="4.5703125" style="34" customWidth="1"/>
    <col min="2579" max="2587" width="4.42578125" style="34" customWidth="1"/>
    <col min="2588" max="2589" width="2.7109375" style="34" bestFit="1" customWidth="1"/>
    <col min="2590" max="2590" width="2.7109375" style="34" customWidth="1"/>
    <col min="2591" max="2592" width="5" style="34" bestFit="1" customWidth="1"/>
    <col min="2593" max="2593" width="10.42578125" style="34" bestFit="1" customWidth="1"/>
    <col min="2594" max="2594" width="7.42578125" style="34" bestFit="1" customWidth="1"/>
    <col min="2595" max="2595" width="13.85546875" style="34" bestFit="1" customWidth="1"/>
    <col min="2596" max="2802" width="9.140625" style="34"/>
    <col min="2803" max="2803" width="32.7109375" style="34" customWidth="1"/>
    <col min="2804" max="2811" width="6.7109375" style="34" customWidth="1"/>
    <col min="2812" max="2834" width="4.5703125" style="34" customWidth="1"/>
    <col min="2835" max="2843" width="4.42578125" style="34" customWidth="1"/>
    <col min="2844" max="2845" width="2.7109375" style="34" bestFit="1" customWidth="1"/>
    <col min="2846" max="2846" width="2.7109375" style="34" customWidth="1"/>
    <col min="2847" max="2848" width="5" style="34" bestFit="1" customWidth="1"/>
    <col min="2849" max="2849" width="10.42578125" style="34" bestFit="1" customWidth="1"/>
    <col min="2850" max="2850" width="7.42578125" style="34" bestFit="1" customWidth="1"/>
    <col min="2851" max="2851" width="13.85546875" style="34" bestFit="1" customWidth="1"/>
    <col min="2852" max="3058" width="9.140625" style="34"/>
    <col min="3059" max="3059" width="32.7109375" style="34" customWidth="1"/>
    <col min="3060" max="3067" width="6.7109375" style="34" customWidth="1"/>
    <col min="3068" max="3090" width="4.5703125" style="34" customWidth="1"/>
    <col min="3091" max="3099" width="4.42578125" style="34" customWidth="1"/>
    <col min="3100" max="3101" width="2.7109375" style="34" bestFit="1" customWidth="1"/>
    <col min="3102" max="3102" width="2.7109375" style="34" customWidth="1"/>
    <col min="3103" max="3104" width="5" style="34" bestFit="1" customWidth="1"/>
    <col min="3105" max="3105" width="10.42578125" style="34" bestFit="1" customWidth="1"/>
    <col min="3106" max="3106" width="7.42578125" style="34" bestFit="1" customWidth="1"/>
    <col min="3107" max="3107" width="13.85546875" style="34" bestFit="1" customWidth="1"/>
    <col min="3108" max="3314" width="9.140625" style="34"/>
    <col min="3315" max="3315" width="32.7109375" style="34" customWidth="1"/>
    <col min="3316" max="3323" width="6.7109375" style="34" customWidth="1"/>
    <col min="3324" max="3346" width="4.5703125" style="34" customWidth="1"/>
    <col min="3347" max="3355" width="4.42578125" style="34" customWidth="1"/>
    <col min="3356" max="3357" width="2.7109375" style="34" bestFit="1" customWidth="1"/>
    <col min="3358" max="3358" width="2.7109375" style="34" customWidth="1"/>
    <col min="3359" max="3360" width="5" style="34" bestFit="1" customWidth="1"/>
    <col min="3361" max="3361" width="10.42578125" style="34" bestFit="1" customWidth="1"/>
    <col min="3362" max="3362" width="7.42578125" style="34" bestFit="1" customWidth="1"/>
    <col min="3363" max="3363" width="13.85546875" style="34" bestFit="1" customWidth="1"/>
    <col min="3364" max="3570" width="9.140625" style="34"/>
    <col min="3571" max="3571" width="32.7109375" style="34" customWidth="1"/>
    <col min="3572" max="3579" width="6.7109375" style="34" customWidth="1"/>
    <col min="3580" max="3602" width="4.5703125" style="34" customWidth="1"/>
    <col min="3603" max="3611" width="4.42578125" style="34" customWidth="1"/>
    <col min="3612" max="3613" width="2.7109375" style="34" bestFit="1" customWidth="1"/>
    <col min="3614" max="3614" width="2.7109375" style="34" customWidth="1"/>
    <col min="3615" max="3616" width="5" style="34" bestFit="1" customWidth="1"/>
    <col min="3617" max="3617" width="10.42578125" style="34" bestFit="1" customWidth="1"/>
    <col min="3618" max="3618" width="7.42578125" style="34" bestFit="1" customWidth="1"/>
    <col min="3619" max="3619" width="13.85546875" style="34" bestFit="1" customWidth="1"/>
    <col min="3620" max="3826" width="9.140625" style="34"/>
    <col min="3827" max="3827" width="32.7109375" style="34" customWidth="1"/>
    <col min="3828" max="3835" width="6.7109375" style="34" customWidth="1"/>
    <col min="3836" max="3858" width="4.5703125" style="34" customWidth="1"/>
    <col min="3859" max="3867" width="4.42578125" style="34" customWidth="1"/>
    <col min="3868" max="3869" width="2.7109375" style="34" bestFit="1" customWidth="1"/>
    <col min="3870" max="3870" width="2.7109375" style="34" customWidth="1"/>
    <col min="3871" max="3872" width="5" style="34" bestFit="1" customWidth="1"/>
    <col min="3873" max="3873" width="10.42578125" style="34" bestFit="1" customWidth="1"/>
    <col min="3874" max="3874" width="7.42578125" style="34" bestFit="1" customWidth="1"/>
    <col min="3875" max="3875" width="13.85546875" style="34" bestFit="1" customWidth="1"/>
    <col min="3876" max="4082" width="9.140625" style="34"/>
    <col min="4083" max="4083" width="32.7109375" style="34" customWidth="1"/>
    <col min="4084" max="4091" width="6.7109375" style="34" customWidth="1"/>
    <col min="4092" max="4114" width="4.5703125" style="34" customWidth="1"/>
    <col min="4115" max="4123" width="4.42578125" style="34" customWidth="1"/>
    <col min="4124" max="4125" width="2.7109375" style="34" bestFit="1" customWidth="1"/>
    <col min="4126" max="4126" width="2.7109375" style="34" customWidth="1"/>
    <col min="4127" max="4128" width="5" style="34" bestFit="1" customWidth="1"/>
    <col min="4129" max="4129" width="10.42578125" style="34" bestFit="1" customWidth="1"/>
    <col min="4130" max="4130" width="7.42578125" style="34" bestFit="1" customWidth="1"/>
    <col min="4131" max="4131" width="13.85546875" style="34" bestFit="1" customWidth="1"/>
    <col min="4132" max="4338" width="9.140625" style="34"/>
    <col min="4339" max="4339" width="32.7109375" style="34" customWidth="1"/>
    <col min="4340" max="4347" width="6.7109375" style="34" customWidth="1"/>
    <col min="4348" max="4370" width="4.5703125" style="34" customWidth="1"/>
    <col min="4371" max="4379" width="4.42578125" style="34" customWidth="1"/>
    <col min="4380" max="4381" width="2.7109375" style="34" bestFit="1" customWidth="1"/>
    <col min="4382" max="4382" width="2.7109375" style="34" customWidth="1"/>
    <col min="4383" max="4384" width="5" style="34" bestFit="1" customWidth="1"/>
    <col min="4385" max="4385" width="10.42578125" style="34" bestFit="1" customWidth="1"/>
    <col min="4386" max="4386" width="7.42578125" style="34" bestFit="1" customWidth="1"/>
    <col min="4387" max="4387" width="13.85546875" style="34" bestFit="1" customWidth="1"/>
    <col min="4388" max="4594" width="9.140625" style="34"/>
    <col min="4595" max="4595" width="32.7109375" style="34" customWidth="1"/>
    <col min="4596" max="4603" width="6.7109375" style="34" customWidth="1"/>
    <col min="4604" max="4626" width="4.5703125" style="34" customWidth="1"/>
    <col min="4627" max="4635" width="4.42578125" style="34" customWidth="1"/>
    <col min="4636" max="4637" width="2.7109375" style="34" bestFit="1" customWidth="1"/>
    <col min="4638" max="4638" width="2.7109375" style="34" customWidth="1"/>
    <col min="4639" max="4640" width="5" style="34" bestFit="1" customWidth="1"/>
    <col min="4641" max="4641" width="10.42578125" style="34" bestFit="1" customWidth="1"/>
    <col min="4642" max="4642" width="7.42578125" style="34" bestFit="1" customWidth="1"/>
    <col min="4643" max="4643" width="13.85546875" style="34" bestFit="1" customWidth="1"/>
    <col min="4644" max="4850" width="9.140625" style="34"/>
    <col min="4851" max="4851" width="32.7109375" style="34" customWidth="1"/>
    <col min="4852" max="4859" width="6.7109375" style="34" customWidth="1"/>
    <col min="4860" max="4882" width="4.5703125" style="34" customWidth="1"/>
    <col min="4883" max="4891" width="4.42578125" style="34" customWidth="1"/>
    <col min="4892" max="4893" width="2.7109375" style="34" bestFit="1" customWidth="1"/>
    <col min="4894" max="4894" width="2.7109375" style="34" customWidth="1"/>
    <col min="4895" max="4896" width="5" style="34" bestFit="1" customWidth="1"/>
    <col min="4897" max="4897" width="10.42578125" style="34" bestFit="1" customWidth="1"/>
    <col min="4898" max="4898" width="7.42578125" style="34" bestFit="1" customWidth="1"/>
    <col min="4899" max="4899" width="13.85546875" style="34" bestFit="1" customWidth="1"/>
    <col min="4900" max="5106" width="9.140625" style="34"/>
    <col min="5107" max="5107" width="32.7109375" style="34" customWidth="1"/>
    <col min="5108" max="5115" width="6.7109375" style="34" customWidth="1"/>
    <col min="5116" max="5138" width="4.5703125" style="34" customWidth="1"/>
    <col min="5139" max="5147" width="4.42578125" style="34" customWidth="1"/>
    <col min="5148" max="5149" width="2.7109375" style="34" bestFit="1" customWidth="1"/>
    <col min="5150" max="5150" width="2.7109375" style="34" customWidth="1"/>
    <col min="5151" max="5152" width="5" style="34" bestFit="1" customWidth="1"/>
    <col min="5153" max="5153" width="10.42578125" style="34" bestFit="1" customWidth="1"/>
    <col min="5154" max="5154" width="7.42578125" style="34" bestFit="1" customWidth="1"/>
    <col min="5155" max="5155" width="13.85546875" style="34" bestFit="1" customWidth="1"/>
    <col min="5156" max="5362" width="9.140625" style="34"/>
    <col min="5363" max="5363" width="32.7109375" style="34" customWidth="1"/>
    <col min="5364" max="5371" width="6.7109375" style="34" customWidth="1"/>
    <col min="5372" max="5394" width="4.5703125" style="34" customWidth="1"/>
    <col min="5395" max="5403" width="4.42578125" style="34" customWidth="1"/>
    <col min="5404" max="5405" width="2.7109375" style="34" bestFit="1" customWidth="1"/>
    <col min="5406" max="5406" width="2.7109375" style="34" customWidth="1"/>
    <col min="5407" max="5408" width="5" style="34" bestFit="1" customWidth="1"/>
    <col min="5409" max="5409" width="10.42578125" style="34" bestFit="1" customWidth="1"/>
    <col min="5410" max="5410" width="7.42578125" style="34" bestFit="1" customWidth="1"/>
    <col min="5411" max="5411" width="13.85546875" style="34" bestFit="1" customWidth="1"/>
    <col min="5412" max="5618" width="9.140625" style="34"/>
    <col min="5619" max="5619" width="32.7109375" style="34" customWidth="1"/>
    <col min="5620" max="5627" width="6.7109375" style="34" customWidth="1"/>
    <col min="5628" max="5650" width="4.5703125" style="34" customWidth="1"/>
    <col min="5651" max="5659" width="4.42578125" style="34" customWidth="1"/>
    <col min="5660" max="5661" width="2.7109375" style="34" bestFit="1" customWidth="1"/>
    <col min="5662" max="5662" width="2.7109375" style="34" customWidth="1"/>
    <col min="5663" max="5664" width="5" style="34" bestFit="1" customWidth="1"/>
    <col min="5665" max="5665" width="10.42578125" style="34" bestFit="1" customWidth="1"/>
    <col min="5666" max="5666" width="7.42578125" style="34" bestFit="1" customWidth="1"/>
    <col min="5667" max="5667" width="13.85546875" style="34" bestFit="1" customWidth="1"/>
    <col min="5668" max="5874" width="9.140625" style="34"/>
    <col min="5875" max="5875" width="32.7109375" style="34" customWidth="1"/>
    <col min="5876" max="5883" width="6.7109375" style="34" customWidth="1"/>
    <col min="5884" max="5906" width="4.5703125" style="34" customWidth="1"/>
    <col min="5907" max="5915" width="4.42578125" style="34" customWidth="1"/>
    <col min="5916" max="5917" width="2.7109375" style="34" bestFit="1" customWidth="1"/>
    <col min="5918" max="5918" width="2.7109375" style="34" customWidth="1"/>
    <col min="5919" max="5920" width="5" style="34" bestFit="1" customWidth="1"/>
    <col min="5921" max="5921" width="10.42578125" style="34" bestFit="1" customWidth="1"/>
    <col min="5922" max="5922" width="7.42578125" style="34" bestFit="1" customWidth="1"/>
    <col min="5923" max="5923" width="13.85546875" style="34" bestFit="1" customWidth="1"/>
    <col min="5924" max="6130" width="9.140625" style="34"/>
    <col min="6131" max="6131" width="32.7109375" style="34" customWidth="1"/>
    <col min="6132" max="6139" width="6.7109375" style="34" customWidth="1"/>
    <col min="6140" max="6162" width="4.5703125" style="34" customWidth="1"/>
    <col min="6163" max="6171" width="4.42578125" style="34" customWidth="1"/>
    <col min="6172" max="6173" width="2.7109375" style="34" bestFit="1" customWidth="1"/>
    <col min="6174" max="6174" width="2.7109375" style="34" customWidth="1"/>
    <col min="6175" max="6176" width="5" style="34" bestFit="1" customWidth="1"/>
    <col min="6177" max="6177" width="10.42578125" style="34" bestFit="1" customWidth="1"/>
    <col min="6178" max="6178" width="7.42578125" style="34" bestFit="1" customWidth="1"/>
    <col min="6179" max="6179" width="13.85546875" style="34" bestFit="1" customWidth="1"/>
    <col min="6180" max="6386" width="9.140625" style="34"/>
    <col min="6387" max="6387" width="32.7109375" style="34" customWidth="1"/>
    <col min="6388" max="6395" width="6.7109375" style="34" customWidth="1"/>
    <col min="6396" max="6418" width="4.5703125" style="34" customWidth="1"/>
    <col min="6419" max="6427" width="4.42578125" style="34" customWidth="1"/>
    <col min="6428" max="6429" width="2.7109375" style="34" bestFit="1" customWidth="1"/>
    <col min="6430" max="6430" width="2.7109375" style="34" customWidth="1"/>
    <col min="6431" max="6432" width="5" style="34" bestFit="1" customWidth="1"/>
    <col min="6433" max="6433" width="10.42578125" style="34" bestFit="1" customWidth="1"/>
    <col min="6434" max="6434" width="7.42578125" style="34" bestFit="1" customWidth="1"/>
    <col min="6435" max="6435" width="13.85546875" style="34" bestFit="1" customWidth="1"/>
    <col min="6436" max="6642" width="9.140625" style="34"/>
    <col min="6643" max="6643" width="32.7109375" style="34" customWidth="1"/>
    <col min="6644" max="6651" width="6.7109375" style="34" customWidth="1"/>
    <col min="6652" max="6674" width="4.5703125" style="34" customWidth="1"/>
    <col min="6675" max="6683" width="4.42578125" style="34" customWidth="1"/>
    <col min="6684" max="6685" width="2.7109375" style="34" bestFit="1" customWidth="1"/>
    <col min="6686" max="6686" width="2.7109375" style="34" customWidth="1"/>
    <col min="6687" max="6688" width="5" style="34" bestFit="1" customWidth="1"/>
    <col min="6689" max="6689" width="10.42578125" style="34" bestFit="1" customWidth="1"/>
    <col min="6690" max="6690" width="7.42578125" style="34" bestFit="1" customWidth="1"/>
    <col min="6691" max="6691" width="13.85546875" style="34" bestFit="1" customWidth="1"/>
    <col min="6692" max="6898" width="9.140625" style="34"/>
    <col min="6899" max="6899" width="32.7109375" style="34" customWidth="1"/>
    <col min="6900" max="6907" width="6.7109375" style="34" customWidth="1"/>
    <col min="6908" max="6930" width="4.5703125" style="34" customWidth="1"/>
    <col min="6931" max="6939" width="4.42578125" style="34" customWidth="1"/>
    <col min="6940" max="6941" width="2.7109375" style="34" bestFit="1" customWidth="1"/>
    <col min="6942" max="6942" width="2.7109375" style="34" customWidth="1"/>
    <col min="6943" max="6944" width="5" style="34" bestFit="1" customWidth="1"/>
    <col min="6945" max="6945" width="10.42578125" style="34" bestFit="1" customWidth="1"/>
    <col min="6946" max="6946" width="7.42578125" style="34" bestFit="1" customWidth="1"/>
    <col min="6947" max="6947" width="13.85546875" style="34" bestFit="1" customWidth="1"/>
    <col min="6948" max="7154" width="9.140625" style="34"/>
    <col min="7155" max="7155" width="32.7109375" style="34" customWidth="1"/>
    <col min="7156" max="7163" width="6.7109375" style="34" customWidth="1"/>
    <col min="7164" max="7186" width="4.5703125" style="34" customWidth="1"/>
    <col min="7187" max="7195" width="4.42578125" style="34" customWidth="1"/>
    <col min="7196" max="7197" width="2.7109375" style="34" bestFit="1" customWidth="1"/>
    <col min="7198" max="7198" width="2.7109375" style="34" customWidth="1"/>
    <col min="7199" max="7200" width="5" style="34" bestFit="1" customWidth="1"/>
    <col min="7201" max="7201" width="10.42578125" style="34" bestFit="1" customWidth="1"/>
    <col min="7202" max="7202" width="7.42578125" style="34" bestFit="1" customWidth="1"/>
    <col min="7203" max="7203" width="13.85546875" style="34" bestFit="1" customWidth="1"/>
    <col min="7204" max="7410" width="9.140625" style="34"/>
    <col min="7411" max="7411" width="32.7109375" style="34" customWidth="1"/>
    <col min="7412" max="7419" width="6.7109375" style="34" customWidth="1"/>
    <col min="7420" max="7442" width="4.5703125" style="34" customWidth="1"/>
    <col min="7443" max="7451" width="4.42578125" style="34" customWidth="1"/>
    <col min="7452" max="7453" width="2.7109375" style="34" bestFit="1" customWidth="1"/>
    <col min="7454" max="7454" width="2.7109375" style="34" customWidth="1"/>
    <col min="7455" max="7456" width="5" style="34" bestFit="1" customWidth="1"/>
    <col min="7457" max="7457" width="10.42578125" style="34" bestFit="1" customWidth="1"/>
    <col min="7458" max="7458" width="7.42578125" style="34" bestFit="1" customWidth="1"/>
    <col min="7459" max="7459" width="13.85546875" style="34" bestFit="1" customWidth="1"/>
    <col min="7460" max="7666" width="9.140625" style="34"/>
    <col min="7667" max="7667" width="32.7109375" style="34" customWidth="1"/>
    <col min="7668" max="7675" width="6.7109375" style="34" customWidth="1"/>
    <col min="7676" max="7698" width="4.5703125" style="34" customWidth="1"/>
    <col min="7699" max="7707" width="4.42578125" style="34" customWidth="1"/>
    <col min="7708" max="7709" width="2.7109375" style="34" bestFit="1" customWidth="1"/>
    <col min="7710" max="7710" width="2.7109375" style="34" customWidth="1"/>
    <col min="7711" max="7712" width="5" style="34" bestFit="1" customWidth="1"/>
    <col min="7713" max="7713" width="10.42578125" style="34" bestFit="1" customWidth="1"/>
    <col min="7714" max="7714" width="7.42578125" style="34" bestFit="1" customWidth="1"/>
    <col min="7715" max="7715" width="13.85546875" style="34" bestFit="1" customWidth="1"/>
    <col min="7716" max="7922" width="9.140625" style="34"/>
    <col min="7923" max="7923" width="32.7109375" style="34" customWidth="1"/>
    <col min="7924" max="7931" width="6.7109375" style="34" customWidth="1"/>
    <col min="7932" max="7954" width="4.5703125" style="34" customWidth="1"/>
    <col min="7955" max="7963" width="4.42578125" style="34" customWidth="1"/>
    <col min="7964" max="7965" width="2.7109375" style="34" bestFit="1" customWidth="1"/>
    <col min="7966" max="7966" width="2.7109375" style="34" customWidth="1"/>
    <col min="7967" max="7968" width="5" style="34" bestFit="1" customWidth="1"/>
    <col min="7969" max="7969" width="10.42578125" style="34" bestFit="1" customWidth="1"/>
    <col min="7970" max="7970" width="7.42578125" style="34" bestFit="1" customWidth="1"/>
    <col min="7971" max="7971" width="13.85546875" style="34" bestFit="1" customWidth="1"/>
    <col min="7972" max="8178" width="9.140625" style="34"/>
    <col min="8179" max="8179" width="32.7109375" style="34" customWidth="1"/>
    <col min="8180" max="8187" width="6.7109375" style="34" customWidth="1"/>
    <col min="8188" max="8210" width="4.5703125" style="34" customWidth="1"/>
    <col min="8211" max="8219" width="4.42578125" style="34" customWidth="1"/>
    <col min="8220" max="8221" width="2.7109375" style="34" bestFit="1" customWidth="1"/>
    <col min="8222" max="8222" width="2.7109375" style="34" customWidth="1"/>
    <col min="8223" max="8224" width="5" style="34" bestFit="1" customWidth="1"/>
    <col min="8225" max="8225" width="10.42578125" style="34" bestFit="1" customWidth="1"/>
    <col min="8226" max="8226" width="7.42578125" style="34" bestFit="1" customWidth="1"/>
    <col min="8227" max="8227" width="13.85546875" style="34" bestFit="1" customWidth="1"/>
    <col min="8228" max="8434" width="9.140625" style="34"/>
    <col min="8435" max="8435" width="32.7109375" style="34" customWidth="1"/>
    <col min="8436" max="8443" width="6.7109375" style="34" customWidth="1"/>
    <col min="8444" max="8466" width="4.5703125" style="34" customWidth="1"/>
    <col min="8467" max="8475" width="4.42578125" style="34" customWidth="1"/>
    <col min="8476" max="8477" width="2.7109375" style="34" bestFit="1" customWidth="1"/>
    <col min="8478" max="8478" width="2.7109375" style="34" customWidth="1"/>
    <col min="8479" max="8480" width="5" style="34" bestFit="1" customWidth="1"/>
    <col min="8481" max="8481" width="10.42578125" style="34" bestFit="1" customWidth="1"/>
    <col min="8482" max="8482" width="7.42578125" style="34" bestFit="1" customWidth="1"/>
    <col min="8483" max="8483" width="13.85546875" style="34" bestFit="1" customWidth="1"/>
    <col min="8484" max="8690" width="9.140625" style="34"/>
    <col min="8691" max="8691" width="32.7109375" style="34" customWidth="1"/>
    <col min="8692" max="8699" width="6.7109375" style="34" customWidth="1"/>
    <col min="8700" max="8722" width="4.5703125" style="34" customWidth="1"/>
    <col min="8723" max="8731" width="4.42578125" style="34" customWidth="1"/>
    <col min="8732" max="8733" width="2.7109375" style="34" bestFit="1" customWidth="1"/>
    <col min="8734" max="8734" width="2.7109375" style="34" customWidth="1"/>
    <col min="8735" max="8736" width="5" style="34" bestFit="1" customWidth="1"/>
    <col min="8737" max="8737" width="10.42578125" style="34" bestFit="1" customWidth="1"/>
    <col min="8738" max="8738" width="7.42578125" style="34" bestFit="1" customWidth="1"/>
    <col min="8739" max="8739" width="13.85546875" style="34" bestFit="1" customWidth="1"/>
    <col min="8740" max="8946" width="9.140625" style="34"/>
    <col min="8947" max="8947" width="32.7109375" style="34" customWidth="1"/>
    <col min="8948" max="8955" width="6.7109375" style="34" customWidth="1"/>
    <col min="8956" max="8978" width="4.5703125" style="34" customWidth="1"/>
    <col min="8979" max="8987" width="4.42578125" style="34" customWidth="1"/>
    <col min="8988" max="8989" width="2.7109375" style="34" bestFit="1" customWidth="1"/>
    <col min="8990" max="8990" width="2.7109375" style="34" customWidth="1"/>
    <col min="8991" max="8992" width="5" style="34" bestFit="1" customWidth="1"/>
    <col min="8993" max="8993" width="10.42578125" style="34" bestFit="1" customWidth="1"/>
    <col min="8994" max="8994" width="7.42578125" style="34" bestFit="1" customWidth="1"/>
    <col min="8995" max="8995" width="13.85546875" style="34" bestFit="1" customWidth="1"/>
    <col min="8996" max="9202" width="9.140625" style="34"/>
    <col min="9203" max="9203" width="32.7109375" style="34" customWidth="1"/>
    <col min="9204" max="9211" width="6.7109375" style="34" customWidth="1"/>
    <col min="9212" max="9234" width="4.5703125" style="34" customWidth="1"/>
    <col min="9235" max="9243" width="4.42578125" style="34" customWidth="1"/>
    <col min="9244" max="9245" width="2.7109375" style="34" bestFit="1" customWidth="1"/>
    <col min="9246" max="9246" width="2.7109375" style="34" customWidth="1"/>
    <col min="9247" max="9248" width="5" style="34" bestFit="1" customWidth="1"/>
    <col min="9249" max="9249" width="10.42578125" style="34" bestFit="1" customWidth="1"/>
    <col min="9250" max="9250" width="7.42578125" style="34" bestFit="1" customWidth="1"/>
    <col min="9251" max="9251" width="13.85546875" style="34" bestFit="1" customWidth="1"/>
    <col min="9252" max="9458" width="9.140625" style="34"/>
    <col min="9459" max="9459" width="32.7109375" style="34" customWidth="1"/>
    <col min="9460" max="9467" width="6.7109375" style="34" customWidth="1"/>
    <col min="9468" max="9490" width="4.5703125" style="34" customWidth="1"/>
    <col min="9491" max="9499" width="4.42578125" style="34" customWidth="1"/>
    <col min="9500" max="9501" width="2.7109375" style="34" bestFit="1" customWidth="1"/>
    <col min="9502" max="9502" width="2.7109375" style="34" customWidth="1"/>
    <col min="9503" max="9504" width="5" style="34" bestFit="1" customWidth="1"/>
    <col min="9505" max="9505" width="10.42578125" style="34" bestFit="1" customWidth="1"/>
    <col min="9506" max="9506" width="7.42578125" style="34" bestFit="1" customWidth="1"/>
    <col min="9507" max="9507" width="13.85546875" style="34" bestFit="1" customWidth="1"/>
    <col min="9508" max="9714" width="9.140625" style="34"/>
    <col min="9715" max="9715" width="32.7109375" style="34" customWidth="1"/>
    <col min="9716" max="9723" width="6.7109375" style="34" customWidth="1"/>
    <col min="9724" max="9746" width="4.5703125" style="34" customWidth="1"/>
    <col min="9747" max="9755" width="4.42578125" style="34" customWidth="1"/>
    <col min="9756" max="9757" width="2.7109375" style="34" bestFit="1" customWidth="1"/>
    <col min="9758" max="9758" width="2.7109375" style="34" customWidth="1"/>
    <col min="9759" max="9760" width="5" style="34" bestFit="1" customWidth="1"/>
    <col min="9761" max="9761" width="10.42578125" style="34" bestFit="1" customWidth="1"/>
    <col min="9762" max="9762" width="7.42578125" style="34" bestFit="1" customWidth="1"/>
    <col min="9763" max="9763" width="13.85546875" style="34" bestFit="1" customWidth="1"/>
    <col min="9764" max="9970" width="9.140625" style="34"/>
    <col min="9971" max="9971" width="32.7109375" style="34" customWidth="1"/>
    <col min="9972" max="9979" width="6.7109375" style="34" customWidth="1"/>
    <col min="9980" max="10002" width="4.5703125" style="34" customWidth="1"/>
    <col min="10003" max="10011" width="4.42578125" style="34" customWidth="1"/>
    <col min="10012" max="10013" width="2.7109375" style="34" bestFit="1" customWidth="1"/>
    <col min="10014" max="10014" width="2.7109375" style="34" customWidth="1"/>
    <col min="10015" max="10016" width="5" style="34" bestFit="1" customWidth="1"/>
    <col min="10017" max="10017" width="10.42578125" style="34" bestFit="1" customWidth="1"/>
    <col min="10018" max="10018" width="7.42578125" style="34" bestFit="1" customWidth="1"/>
    <col min="10019" max="10019" width="13.85546875" style="34" bestFit="1" customWidth="1"/>
    <col min="10020" max="10226" width="9.140625" style="34"/>
    <col min="10227" max="10227" width="32.7109375" style="34" customWidth="1"/>
    <col min="10228" max="10235" width="6.7109375" style="34" customWidth="1"/>
    <col min="10236" max="10258" width="4.5703125" style="34" customWidth="1"/>
    <col min="10259" max="10267" width="4.42578125" style="34" customWidth="1"/>
    <col min="10268" max="10269" width="2.7109375" style="34" bestFit="1" customWidth="1"/>
    <col min="10270" max="10270" width="2.7109375" style="34" customWidth="1"/>
    <col min="10271" max="10272" width="5" style="34" bestFit="1" customWidth="1"/>
    <col min="10273" max="10273" width="10.42578125" style="34" bestFit="1" customWidth="1"/>
    <col min="10274" max="10274" width="7.42578125" style="34" bestFit="1" customWidth="1"/>
    <col min="10275" max="10275" width="13.85546875" style="34" bestFit="1" customWidth="1"/>
    <col min="10276" max="10482" width="9.140625" style="34"/>
    <col min="10483" max="10483" width="32.7109375" style="34" customWidth="1"/>
    <col min="10484" max="10491" width="6.7109375" style="34" customWidth="1"/>
    <col min="10492" max="10514" width="4.5703125" style="34" customWidth="1"/>
    <col min="10515" max="10523" width="4.42578125" style="34" customWidth="1"/>
    <col min="10524" max="10525" width="2.7109375" style="34" bestFit="1" customWidth="1"/>
    <col min="10526" max="10526" width="2.7109375" style="34" customWidth="1"/>
    <col min="10527" max="10528" width="5" style="34" bestFit="1" customWidth="1"/>
    <col min="10529" max="10529" width="10.42578125" style="34" bestFit="1" customWidth="1"/>
    <col min="10530" max="10530" width="7.42578125" style="34" bestFit="1" customWidth="1"/>
    <col min="10531" max="10531" width="13.85546875" style="34" bestFit="1" customWidth="1"/>
    <col min="10532" max="10738" width="9.140625" style="34"/>
    <col min="10739" max="10739" width="32.7109375" style="34" customWidth="1"/>
    <col min="10740" max="10747" width="6.7109375" style="34" customWidth="1"/>
    <col min="10748" max="10770" width="4.5703125" style="34" customWidth="1"/>
    <col min="10771" max="10779" width="4.42578125" style="34" customWidth="1"/>
    <col min="10780" max="10781" width="2.7109375" style="34" bestFit="1" customWidth="1"/>
    <col min="10782" max="10782" width="2.7109375" style="34" customWidth="1"/>
    <col min="10783" max="10784" width="5" style="34" bestFit="1" customWidth="1"/>
    <col min="10785" max="10785" width="10.42578125" style="34" bestFit="1" customWidth="1"/>
    <col min="10786" max="10786" width="7.42578125" style="34" bestFit="1" customWidth="1"/>
    <col min="10787" max="10787" width="13.85546875" style="34" bestFit="1" customWidth="1"/>
    <col min="10788" max="10994" width="9.140625" style="34"/>
    <col min="10995" max="10995" width="32.7109375" style="34" customWidth="1"/>
    <col min="10996" max="11003" width="6.7109375" style="34" customWidth="1"/>
    <col min="11004" max="11026" width="4.5703125" style="34" customWidth="1"/>
    <col min="11027" max="11035" width="4.42578125" style="34" customWidth="1"/>
    <col min="11036" max="11037" width="2.7109375" style="34" bestFit="1" customWidth="1"/>
    <col min="11038" max="11038" width="2.7109375" style="34" customWidth="1"/>
    <col min="11039" max="11040" width="5" style="34" bestFit="1" customWidth="1"/>
    <col min="11041" max="11041" width="10.42578125" style="34" bestFit="1" customWidth="1"/>
    <col min="11042" max="11042" width="7.42578125" style="34" bestFit="1" customWidth="1"/>
    <col min="11043" max="11043" width="13.85546875" style="34" bestFit="1" customWidth="1"/>
    <col min="11044" max="11250" width="9.140625" style="34"/>
    <col min="11251" max="11251" width="32.7109375" style="34" customWidth="1"/>
    <col min="11252" max="11259" width="6.7109375" style="34" customWidth="1"/>
    <col min="11260" max="11282" width="4.5703125" style="34" customWidth="1"/>
    <col min="11283" max="11291" width="4.42578125" style="34" customWidth="1"/>
    <col min="11292" max="11293" width="2.7109375" style="34" bestFit="1" customWidth="1"/>
    <col min="11294" max="11294" width="2.7109375" style="34" customWidth="1"/>
    <col min="11295" max="11296" width="5" style="34" bestFit="1" customWidth="1"/>
    <col min="11297" max="11297" width="10.42578125" style="34" bestFit="1" customWidth="1"/>
    <col min="11298" max="11298" width="7.42578125" style="34" bestFit="1" customWidth="1"/>
    <col min="11299" max="11299" width="13.85546875" style="34" bestFit="1" customWidth="1"/>
    <col min="11300" max="11506" width="9.140625" style="34"/>
    <col min="11507" max="11507" width="32.7109375" style="34" customWidth="1"/>
    <col min="11508" max="11515" width="6.7109375" style="34" customWidth="1"/>
    <col min="11516" max="11538" width="4.5703125" style="34" customWidth="1"/>
    <col min="11539" max="11547" width="4.42578125" style="34" customWidth="1"/>
    <col min="11548" max="11549" width="2.7109375" style="34" bestFit="1" customWidth="1"/>
    <col min="11550" max="11550" width="2.7109375" style="34" customWidth="1"/>
    <col min="11551" max="11552" width="5" style="34" bestFit="1" customWidth="1"/>
    <col min="11553" max="11553" width="10.42578125" style="34" bestFit="1" customWidth="1"/>
    <col min="11554" max="11554" width="7.42578125" style="34" bestFit="1" customWidth="1"/>
    <col min="11555" max="11555" width="13.85546875" style="34" bestFit="1" customWidth="1"/>
    <col min="11556" max="11762" width="9.140625" style="34"/>
    <col min="11763" max="11763" width="32.7109375" style="34" customWidth="1"/>
    <col min="11764" max="11771" width="6.7109375" style="34" customWidth="1"/>
    <col min="11772" max="11794" width="4.5703125" style="34" customWidth="1"/>
    <col min="11795" max="11803" width="4.42578125" style="34" customWidth="1"/>
    <col min="11804" max="11805" width="2.7109375" style="34" bestFit="1" customWidth="1"/>
    <col min="11806" max="11806" width="2.7109375" style="34" customWidth="1"/>
    <col min="11807" max="11808" width="5" style="34" bestFit="1" customWidth="1"/>
    <col min="11809" max="11809" width="10.42578125" style="34" bestFit="1" customWidth="1"/>
    <col min="11810" max="11810" width="7.42578125" style="34" bestFit="1" customWidth="1"/>
    <col min="11811" max="11811" width="13.85546875" style="34" bestFit="1" customWidth="1"/>
    <col min="11812" max="12018" width="9.140625" style="34"/>
    <col min="12019" max="12019" width="32.7109375" style="34" customWidth="1"/>
    <col min="12020" max="12027" width="6.7109375" style="34" customWidth="1"/>
    <col min="12028" max="12050" width="4.5703125" style="34" customWidth="1"/>
    <col min="12051" max="12059" width="4.42578125" style="34" customWidth="1"/>
    <col min="12060" max="12061" width="2.7109375" style="34" bestFit="1" customWidth="1"/>
    <col min="12062" max="12062" width="2.7109375" style="34" customWidth="1"/>
    <col min="12063" max="12064" width="5" style="34" bestFit="1" customWidth="1"/>
    <col min="12065" max="12065" width="10.42578125" style="34" bestFit="1" customWidth="1"/>
    <col min="12066" max="12066" width="7.42578125" style="34" bestFit="1" customWidth="1"/>
    <col min="12067" max="12067" width="13.85546875" style="34" bestFit="1" customWidth="1"/>
    <col min="12068" max="12274" width="9.140625" style="34"/>
    <col min="12275" max="12275" width="32.7109375" style="34" customWidth="1"/>
    <col min="12276" max="12283" width="6.7109375" style="34" customWidth="1"/>
    <col min="12284" max="12306" width="4.5703125" style="34" customWidth="1"/>
    <col min="12307" max="12315" width="4.42578125" style="34" customWidth="1"/>
    <col min="12316" max="12317" width="2.7109375" style="34" bestFit="1" customWidth="1"/>
    <col min="12318" max="12318" width="2.7109375" style="34" customWidth="1"/>
    <col min="12319" max="12320" width="5" style="34" bestFit="1" customWidth="1"/>
    <col min="12321" max="12321" width="10.42578125" style="34" bestFit="1" customWidth="1"/>
    <col min="12322" max="12322" width="7.42578125" style="34" bestFit="1" customWidth="1"/>
    <col min="12323" max="12323" width="13.85546875" style="34" bestFit="1" customWidth="1"/>
    <col min="12324" max="12530" width="9.140625" style="34"/>
    <col min="12531" max="12531" width="32.7109375" style="34" customWidth="1"/>
    <col min="12532" max="12539" width="6.7109375" style="34" customWidth="1"/>
    <col min="12540" max="12562" width="4.5703125" style="34" customWidth="1"/>
    <col min="12563" max="12571" width="4.42578125" style="34" customWidth="1"/>
    <col min="12572" max="12573" width="2.7109375" style="34" bestFit="1" customWidth="1"/>
    <col min="12574" max="12574" width="2.7109375" style="34" customWidth="1"/>
    <col min="12575" max="12576" width="5" style="34" bestFit="1" customWidth="1"/>
    <col min="12577" max="12577" width="10.42578125" style="34" bestFit="1" customWidth="1"/>
    <col min="12578" max="12578" width="7.42578125" style="34" bestFit="1" customWidth="1"/>
    <col min="12579" max="12579" width="13.85546875" style="34" bestFit="1" customWidth="1"/>
    <col min="12580" max="12786" width="9.140625" style="34"/>
    <col min="12787" max="12787" width="32.7109375" style="34" customWidth="1"/>
    <col min="12788" max="12795" width="6.7109375" style="34" customWidth="1"/>
    <col min="12796" max="12818" width="4.5703125" style="34" customWidth="1"/>
    <col min="12819" max="12827" width="4.42578125" style="34" customWidth="1"/>
    <col min="12828" max="12829" width="2.7109375" style="34" bestFit="1" customWidth="1"/>
    <col min="12830" max="12830" width="2.7109375" style="34" customWidth="1"/>
    <col min="12831" max="12832" width="5" style="34" bestFit="1" customWidth="1"/>
    <col min="12833" max="12833" width="10.42578125" style="34" bestFit="1" customWidth="1"/>
    <col min="12834" max="12834" width="7.42578125" style="34" bestFit="1" customWidth="1"/>
    <col min="12835" max="12835" width="13.85546875" style="34" bestFit="1" customWidth="1"/>
    <col min="12836" max="13042" width="9.140625" style="34"/>
    <col min="13043" max="13043" width="32.7109375" style="34" customWidth="1"/>
    <col min="13044" max="13051" width="6.7109375" style="34" customWidth="1"/>
    <col min="13052" max="13074" width="4.5703125" style="34" customWidth="1"/>
    <col min="13075" max="13083" width="4.42578125" style="34" customWidth="1"/>
    <col min="13084" max="13085" width="2.7109375" style="34" bestFit="1" customWidth="1"/>
    <col min="13086" max="13086" width="2.7109375" style="34" customWidth="1"/>
    <col min="13087" max="13088" width="5" style="34" bestFit="1" customWidth="1"/>
    <col min="13089" max="13089" width="10.42578125" style="34" bestFit="1" customWidth="1"/>
    <col min="13090" max="13090" width="7.42578125" style="34" bestFit="1" customWidth="1"/>
    <col min="13091" max="13091" width="13.85546875" style="34" bestFit="1" customWidth="1"/>
    <col min="13092" max="13298" width="9.140625" style="34"/>
    <col min="13299" max="13299" width="32.7109375" style="34" customWidth="1"/>
    <col min="13300" max="13307" width="6.7109375" style="34" customWidth="1"/>
    <col min="13308" max="13330" width="4.5703125" style="34" customWidth="1"/>
    <col min="13331" max="13339" width="4.42578125" style="34" customWidth="1"/>
    <col min="13340" max="13341" width="2.7109375" style="34" bestFit="1" customWidth="1"/>
    <col min="13342" max="13342" width="2.7109375" style="34" customWidth="1"/>
    <col min="13343" max="13344" width="5" style="34" bestFit="1" customWidth="1"/>
    <col min="13345" max="13345" width="10.42578125" style="34" bestFit="1" customWidth="1"/>
    <col min="13346" max="13346" width="7.42578125" style="34" bestFit="1" customWidth="1"/>
    <col min="13347" max="13347" width="13.85546875" style="34" bestFit="1" customWidth="1"/>
    <col min="13348" max="13554" width="9.140625" style="34"/>
    <col min="13555" max="13555" width="32.7109375" style="34" customWidth="1"/>
    <col min="13556" max="13563" width="6.7109375" style="34" customWidth="1"/>
    <col min="13564" max="13586" width="4.5703125" style="34" customWidth="1"/>
    <col min="13587" max="13595" width="4.42578125" style="34" customWidth="1"/>
    <col min="13596" max="13597" width="2.7109375" style="34" bestFit="1" customWidth="1"/>
    <col min="13598" max="13598" width="2.7109375" style="34" customWidth="1"/>
    <col min="13599" max="13600" width="5" style="34" bestFit="1" customWidth="1"/>
    <col min="13601" max="13601" width="10.42578125" style="34" bestFit="1" customWidth="1"/>
    <col min="13602" max="13602" width="7.42578125" style="34" bestFit="1" customWidth="1"/>
    <col min="13603" max="13603" width="13.85546875" style="34" bestFit="1" customWidth="1"/>
    <col min="13604" max="13810" width="9.140625" style="34"/>
    <col min="13811" max="13811" width="32.7109375" style="34" customWidth="1"/>
    <col min="13812" max="13819" width="6.7109375" style="34" customWidth="1"/>
    <col min="13820" max="13842" width="4.5703125" style="34" customWidth="1"/>
    <col min="13843" max="13851" width="4.42578125" style="34" customWidth="1"/>
    <col min="13852" max="13853" width="2.7109375" style="34" bestFit="1" customWidth="1"/>
    <col min="13854" max="13854" width="2.7109375" style="34" customWidth="1"/>
    <col min="13855" max="13856" width="5" style="34" bestFit="1" customWidth="1"/>
    <col min="13857" max="13857" width="10.42578125" style="34" bestFit="1" customWidth="1"/>
    <col min="13858" max="13858" width="7.42578125" style="34" bestFit="1" customWidth="1"/>
    <col min="13859" max="13859" width="13.85546875" style="34" bestFit="1" customWidth="1"/>
    <col min="13860" max="14066" width="9.140625" style="34"/>
    <col min="14067" max="14067" width="32.7109375" style="34" customWidth="1"/>
    <col min="14068" max="14075" width="6.7109375" style="34" customWidth="1"/>
    <col min="14076" max="14098" width="4.5703125" style="34" customWidth="1"/>
    <col min="14099" max="14107" width="4.42578125" style="34" customWidth="1"/>
    <col min="14108" max="14109" width="2.7109375" style="34" bestFit="1" customWidth="1"/>
    <col min="14110" max="14110" width="2.7109375" style="34" customWidth="1"/>
    <col min="14111" max="14112" width="5" style="34" bestFit="1" customWidth="1"/>
    <col min="14113" max="14113" width="10.42578125" style="34" bestFit="1" customWidth="1"/>
    <col min="14114" max="14114" width="7.42578125" style="34" bestFit="1" customWidth="1"/>
    <col min="14115" max="14115" width="13.85546875" style="34" bestFit="1" customWidth="1"/>
    <col min="14116" max="14322" width="9.140625" style="34"/>
    <col min="14323" max="14323" width="32.7109375" style="34" customWidth="1"/>
    <col min="14324" max="14331" width="6.7109375" style="34" customWidth="1"/>
    <col min="14332" max="14354" width="4.5703125" style="34" customWidth="1"/>
    <col min="14355" max="14363" width="4.42578125" style="34" customWidth="1"/>
    <col min="14364" max="14365" width="2.7109375" style="34" bestFit="1" customWidth="1"/>
    <col min="14366" max="14366" width="2.7109375" style="34" customWidth="1"/>
    <col min="14367" max="14368" width="5" style="34" bestFit="1" customWidth="1"/>
    <col min="14369" max="14369" width="10.42578125" style="34" bestFit="1" customWidth="1"/>
    <col min="14370" max="14370" width="7.42578125" style="34" bestFit="1" customWidth="1"/>
    <col min="14371" max="14371" width="13.85546875" style="34" bestFit="1" customWidth="1"/>
    <col min="14372" max="14578" width="9.140625" style="34"/>
    <col min="14579" max="14579" width="32.7109375" style="34" customWidth="1"/>
    <col min="14580" max="14587" width="6.7109375" style="34" customWidth="1"/>
    <col min="14588" max="14610" width="4.5703125" style="34" customWidth="1"/>
    <col min="14611" max="14619" width="4.42578125" style="34" customWidth="1"/>
    <col min="14620" max="14621" width="2.7109375" style="34" bestFit="1" customWidth="1"/>
    <col min="14622" max="14622" width="2.7109375" style="34" customWidth="1"/>
    <col min="14623" max="14624" width="5" style="34" bestFit="1" customWidth="1"/>
    <col min="14625" max="14625" width="10.42578125" style="34" bestFit="1" customWidth="1"/>
    <col min="14626" max="14626" width="7.42578125" style="34" bestFit="1" customWidth="1"/>
    <col min="14627" max="14627" width="13.85546875" style="34" bestFit="1" customWidth="1"/>
    <col min="14628" max="14834" width="9.140625" style="34"/>
    <col min="14835" max="14835" width="32.7109375" style="34" customWidth="1"/>
    <col min="14836" max="14843" width="6.7109375" style="34" customWidth="1"/>
    <col min="14844" max="14866" width="4.5703125" style="34" customWidth="1"/>
    <col min="14867" max="14875" width="4.42578125" style="34" customWidth="1"/>
    <col min="14876" max="14877" width="2.7109375" style="34" bestFit="1" customWidth="1"/>
    <col min="14878" max="14878" width="2.7109375" style="34" customWidth="1"/>
    <col min="14879" max="14880" width="5" style="34" bestFit="1" customWidth="1"/>
    <col min="14881" max="14881" width="10.42578125" style="34" bestFit="1" customWidth="1"/>
    <col min="14882" max="14882" width="7.42578125" style="34" bestFit="1" customWidth="1"/>
    <col min="14883" max="14883" width="13.85546875" style="34" bestFit="1" customWidth="1"/>
    <col min="14884" max="15090" width="9.140625" style="34"/>
    <col min="15091" max="15091" width="32.7109375" style="34" customWidth="1"/>
    <col min="15092" max="15099" width="6.7109375" style="34" customWidth="1"/>
    <col min="15100" max="15122" width="4.5703125" style="34" customWidth="1"/>
    <col min="15123" max="15131" width="4.42578125" style="34" customWidth="1"/>
    <col min="15132" max="15133" width="2.7109375" style="34" bestFit="1" customWidth="1"/>
    <col min="15134" max="15134" width="2.7109375" style="34" customWidth="1"/>
    <col min="15135" max="15136" width="5" style="34" bestFit="1" customWidth="1"/>
    <col min="15137" max="15137" width="10.42578125" style="34" bestFit="1" customWidth="1"/>
    <col min="15138" max="15138" width="7.42578125" style="34" bestFit="1" customWidth="1"/>
    <col min="15139" max="15139" width="13.85546875" style="34" bestFit="1" customWidth="1"/>
    <col min="15140" max="15346" width="9.140625" style="34"/>
    <col min="15347" max="15347" width="32.7109375" style="34" customWidth="1"/>
    <col min="15348" max="15355" width="6.7109375" style="34" customWidth="1"/>
    <col min="15356" max="15378" width="4.5703125" style="34" customWidth="1"/>
    <col min="15379" max="15387" width="4.42578125" style="34" customWidth="1"/>
    <col min="15388" max="15389" width="2.7109375" style="34" bestFit="1" customWidth="1"/>
    <col min="15390" max="15390" width="2.7109375" style="34" customWidth="1"/>
    <col min="15391" max="15392" width="5" style="34" bestFit="1" customWidth="1"/>
    <col min="15393" max="15393" width="10.42578125" style="34" bestFit="1" customWidth="1"/>
    <col min="15394" max="15394" width="7.42578125" style="34" bestFit="1" customWidth="1"/>
    <col min="15395" max="15395" width="13.85546875" style="34" bestFit="1" customWidth="1"/>
    <col min="15396" max="15602" width="9.140625" style="34"/>
    <col min="15603" max="15603" width="32.7109375" style="34" customWidth="1"/>
    <col min="15604" max="15611" width="6.7109375" style="34" customWidth="1"/>
    <col min="15612" max="15634" width="4.5703125" style="34" customWidth="1"/>
    <col min="15635" max="15643" width="4.42578125" style="34" customWidth="1"/>
    <col min="15644" max="15645" width="2.7109375" style="34" bestFit="1" customWidth="1"/>
    <col min="15646" max="15646" width="2.7109375" style="34" customWidth="1"/>
    <col min="15647" max="15648" width="5" style="34" bestFit="1" customWidth="1"/>
    <col min="15649" max="15649" width="10.42578125" style="34" bestFit="1" customWidth="1"/>
    <col min="15650" max="15650" width="7.42578125" style="34" bestFit="1" customWidth="1"/>
    <col min="15651" max="15651" width="13.85546875" style="34" bestFit="1" customWidth="1"/>
    <col min="15652" max="15858" width="9.140625" style="34"/>
    <col min="15859" max="15859" width="32.7109375" style="34" customWidth="1"/>
    <col min="15860" max="15867" width="6.7109375" style="34" customWidth="1"/>
    <col min="15868" max="15890" width="4.5703125" style="34" customWidth="1"/>
    <col min="15891" max="15899" width="4.42578125" style="34" customWidth="1"/>
    <col min="15900" max="15901" width="2.7109375" style="34" bestFit="1" customWidth="1"/>
    <col min="15902" max="15902" width="2.7109375" style="34" customWidth="1"/>
    <col min="15903" max="15904" width="5" style="34" bestFit="1" customWidth="1"/>
    <col min="15905" max="15905" width="10.42578125" style="34" bestFit="1" customWidth="1"/>
    <col min="15906" max="15906" width="7.42578125" style="34" bestFit="1" customWidth="1"/>
    <col min="15907" max="15907" width="13.85546875" style="34" bestFit="1" customWidth="1"/>
    <col min="15908" max="16114" width="9.140625" style="34"/>
    <col min="16115" max="16115" width="32.7109375" style="34" customWidth="1"/>
    <col min="16116" max="16123" width="6.7109375" style="34" customWidth="1"/>
    <col min="16124" max="16146" width="4.5703125" style="34" customWidth="1"/>
    <col min="16147" max="16155" width="4.42578125" style="34" customWidth="1"/>
    <col min="16156" max="16157" width="2.7109375" style="34" bestFit="1" customWidth="1"/>
    <col min="16158" max="16158" width="2.7109375" style="34" customWidth="1"/>
    <col min="16159" max="16160" width="5" style="34" bestFit="1" customWidth="1"/>
    <col min="16161" max="16161" width="10.42578125" style="34" bestFit="1" customWidth="1"/>
    <col min="16162" max="16162" width="7.42578125" style="34" bestFit="1" customWidth="1"/>
    <col min="16163" max="16163" width="13.85546875" style="34" bestFit="1" customWidth="1"/>
    <col min="16164" max="16384" width="9.140625" style="34"/>
  </cols>
  <sheetData>
    <row r="1" spans="1:9" s="41" customFormat="1" ht="12.75" customHeight="1" x14ac:dyDescent="0.2">
      <c r="A1" s="465" t="s">
        <v>455</v>
      </c>
    </row>
    <row r="2" spans="1:9" s="41" customFormat="1" ht="12.75" customHeight="1" x14ac:dyDescent="0.2">
      <c r="A2" s="41" t="s">
        <v>248</v>
      </c>
    </row>
    <row r="3" spans="1:9" ht="12.75" customHeight="1" x14ac:dyDescent="0.25">
      <c r="A3" s="944"/>
    </row>
    <row r="4" spans="1:9" ht="12.75" customHeight="1" x14ac:dyDescent="0.25"/>
    <row r="5" spans="1:9" ht="12.75" customHeight="1" thickBot="1" x14ac:dyDescent="0.3"/>
    <row r="6" spans="1:9" ht="12.75" customHeight="1" x14ac:dyDescent="0.25">
      <c r="A6" s="1386" t="s">
        <v>249</v>
      </c>
      <c r="B6" s="1388">
        <v>2014</v>
      </c>
      <c r="C6" s="1389"/>
      <c r="D6" s="1388">
        <f>B6+1</f>
        <v>2015</v>
      </c>
      <c r="E6" s="1389"/>
      <c r="F6" s="1388">
        <v>2016</v>
      </c>
      <c r="G6" s="1389"/>
      <c r="H6" s="1388" t="s">
        <v>116</v>
      </c>
      <c r="I6" s="1389"/>
    </row>
    <row r="7" spans="1:9" ht="59.25" customHeight="1" thickBot="1" x14ac:dyDescent="0.3">
      <c r="A7" s="1387"/>
      <c r="B7" s="102" t="s">
        <v>119</v>
      </c>
      <c r="C7" s="104" t="s">
        <v>120</v>
      </c>
      <c r="D7" s="102" t="s">
        <v>119</v>
      </c>
      <c r="E7" s="104" t="s">
        <v>120</v>
      </c>
      <c r="F7" s="102" t="s">
        <v>119</v>
      </c>
      <c r="G7" s="104" t="s">
        <v>120</v>
      </c>
      <c r="H7" s="102" t="s">
        <v>119</v>
      </c>
      <c r="I7" s="104" t="s">
        <v>120</v>
      </c>
    </row>
    <row r="8" spans="1:9" x14ac:dyDescent="0.25">
      <c r="A8" s="538" t="s">
        <v>321</v>
      </c>
      <c r="B8" s="129">
        <v>942</v>
      </c>
      <c r="C8" s="130">
        <f t="shared" ref="C8:C24" si="0">B8*100/$B$24</f>
        <v>10.931878844145293</v>
      </c>
      <c r="D8" s="129">
        <v>1028</v>
      </c>
      <c r="E8" s="130">
        <f>D8*100/$D$24</f>
        <v>11.37042362570512</v>
      </c>
      <c r="F8" s="129">
        <v>1157</v>
      </c>
      <c r="G8" s="130">
        <f>F8*100/$F$24</f>
        <v>12.475738624110416</v>
      </c>
      <c r="H8" s="558">
        <f>SUM(D8,F8,B8)</f>
        <v>3127</v>
      </c>
      <c r="I8" s="130">
        <f>H8*100/$H$24</f>
        <v>11.610723303133819</v>
      </c>
    </row>
    <row r="9" spans="1:9" x14ac:dyDescent="0.25">
      <c r="A9" s="539" t="s">
        <v>322</v>
      </c>
      <c r="B9" s="131">
        <v>315</v>
      </c>
      <c r="C9" s="130">
        <f t="shared" si="0"/>
        <v>3.6555645816409421</v>
      </c>
      <c r="D9" s="129">
        <v>296</v>
      </c>
      <c r="E9" s="130">
        <f t="shared" ref="E9:E24" si="1">D9*100/$D$24</f>
        <v>3.273974117907311</v>
      </c>
      <c r="F9" s="129">
        <v>256</v>
      </c>
      <c r="G9" s="130">
        <f t="shared" ref="G9:G24" si="2">F9*100/$F$24</f>
        <v>2.7604054345481992</v>
      </c>
      <c r="H9" s="558">
        <f t="shared" ref="H9:H23" si="3">SUM(D9,F9,B9)</f>
        <v>867</v>
      </c>
      <c r="I9" s="130">
        <f t="shared" ref="I9:I24" si="4">H9*100/$H$24</f>
        <v>3.2192187732065944</v>
      </c>
    </row>
    <row r="10" spans="1:9" x14ac:dyDescent="0.25">
      <c r="A10" s="539" t="s">
        <v>263</v>
      </c>
      <c r="B10" s="131">
        <v>145</v>
      </c>
      <c r="C10" s="130">
        <f t="shared" si="0"/>
        <v>1.6827202042474179</v>
      </c>
      <c r="D10" s="129">
        <v>173</v>
      </c>
      <c r="E10" s="130">
        <f t="shared" si="1"/>
        <v>1.9135051432363677</v>
      </c>
      <c r="F10" s="129">
        <v>289</v>
      </c>
      <c r="G10" s="130">
        <f t="shared" si="2"/>
        <v>3.116238947595428</v>
      </c>
      <c r="H10" s="558">
        <f t="shared" si="3"/>
        <v>607</v>
      </c>
      <c r="I10" s="130">
        <f t="shared" si="4"/>
        <v>2.2538244467547899</v>
      </c>
    </row>
    <row r="11" spans="1:9" x14ac:dyDescent="0.25">
      <c r="A11" s="539" t="s">
        <v>323</v>
      </c>
      <c r="B11" s="131">
        <v>569</v>
      </c>
      <c r="C11" s="130">
        <f t="shared" si="0"/>
        <v>6.6032261808053851</v>
      </c>
      <c r="D11" s="129">
        <v>619</v>
      </c>
      <c r="E11" s="130">
        <f t="shared" si="1"/>
        <v>6.8465877668399511</v>
      </c>
      <c r="F11" s="129">
        <v>700</v>
      </c>
      <c r="G11" s="130">
        <f t="shared" si="2"/>
        <v>7.5479836100927322</v>
      </c>
      <c r="H11" s="558">
        <f t="shared" si="3"/>
        <v>1888</v>
      </c>
      <c r="I11" s="130">
        <f t="shared" si="4"/>
        <v>7.0102480320807965</v>
      </c>
    </row>
    <row r="12" spans="1:9" x14ac:dyDescent="0.25">
      <c r="A12" s="539" t="s">
        <v>264</v>
      </c>
      <c r="B12" s="131">
        <v>382</v>
      </c>
      <c r="C12" s="130">
        <f t="shared" si="0"/>
        <v>4.4330973656725075</v>
      </c>
      <c r="D12" s="129">
        <v>356</v>
      </c>
      <c r="E12" s="130">
        <f t="shared" si="1"/>
        <v>3.9376175201858201</v>
      </c>
      <c r="F12" s="129">
        <v>377</v>
      </c>
      <c r="G12" s="130">
        <f t="shared" si="2"/>
        <v>4.0651283157213713</v>
      </c>
      <c r="H12" s="558">
        <f t="shared" si="3"/>
        <v>1115</v>
      </c>
      <c r="I12" s="130">
        <f t="shared" si="4"/>
        <v>4.1400564384375462</v>
      </c>
    </row>
    <row r="13" spans="1:9" x14ac:dyDescent="0.25">
      <c r="A13" s="539" t="s">
        <v>324</v>
      </c>
      <c r="B13" s="131">
        <v>1080</v>
      </c>
      <c r="C13" s="130">
        <f t="shared" si="0"/>
        <v>12.533364279911803</v>
      </c>
      <c r="D13" s="129">
        <v>1161</v>
      </c>
      <c r="E13" s="130">
        <f t="shared" si="1"/>
        <v>12.841499834089149</v>
      </c>
      <c r="F13" s="129">
        <v>1145</v>
      </c>
      <c r="G13" s="130">
        <f t="shared" si="2"/>
        <v>12.346344619365968</v>
      </c>
      <c r="H13" s="558">
        <f t="shared" si="3"/>
        <v>3386</v>
      </c>
      <c r="I13" s="130">
        <f t="shared" si="4"/>
        <v>12.572404574483885</v>
      </c>
    </row>
    <row r="14" spans="1:9" x14ac:dyDescent="0.25">
      <c r="A14" s="539" t="s">
        <v>325</v>
      </c>
      <c r="B14" s="132">
        <v>1841</v>
      </c>
      <c r="C14" s="130">
        <f t="shared" si="0"/>
        <v>21.364744110479286</v>
      </c>
      <c r="D14" s="129">
        <v>1914</v>
      </c>
      <c r="E14" s="130">
        <f t="shared" si="1"/>
        <v>21.170224532684436</v>
      </c>
      <c r="F14" s="129">
        <v>1968</v>
      </c>
      <c r="G14" s="130">
        <f t="shared" si="2"/>
        <v>21.220616778089283</v>
      </c>
      <c r="H14" s="558">
        <f t="shared" si="3"/>
        <v>5723</v>
      </c>
      <c r="I14" s="130">
        <f t="shared" si="4"/>
        <v>21.249814347244914</v>
      </c>
    </row>
    <row r="15" spans="1:9" x14ac:dyDescent="0.25">
      <c r="A15" s="539" t="s">
        <v>326</v>
      </c>
      <c r="B15" s="131">
        <v>85</v>
      </c>
      <c r="C15" s="130">
        <f t="shared" si="0"/>
        <v>0.98642218869676224</v>
      </c>
      <c r="D15" s="129">
        <v>121</v>
      </c>
      <c r="E15" s="130">
        <f t="shared" si="1"/>
        <v>1.3383475279283266</v>
      </c>
      <c r="F15" s="129">
        <v>120</v>
      </c>
      <c r="G15" s="130">
        <f t="shared" si="2"/>
        <v>1.2939400474444684</v>
      </c>
      <c r="H15" s="558">
        <f t="shared" si="3"/>
        <v>326</v>
      </c>
      <c r="I15" s="130">
        <f t="shared" si="4"/>
        <v>1.2104559631664933</v>
      </c>
    </row>
    <row r="16" spans="1:9" x14ac:dyDescent="0.25">
      <c r="A16" s="539" t="s">
        <v>327</v>
      </c>
      <c r="B16" s="131">
        <v>133</v>
      </c>
      <c r="C16" s="130">
        <f t="shared" si="0"/>
        <v>1.5434606011372867</v>
      </c>
      <c r="D16" s="129">
        <v>168</v>
      </c>
      <c r="E16" s="130">
        <f t="shared" si="1"/>
        <v>1.8582015263798253</v>
      </c>
      <c r="F16" s="129">
        <v>128</v>
      </c>
      <c r="G16" s="130">
        <f t="shared" si="2"/>
        <v>1.3802027172740996</v>
      </c>
      <c r="H16" s="558">
        <f t="shared" si="3"/>
        <v>429</v>
      </c>
      <c r="I16" s="130">
        <f t="shared" si="4"/>
        <v>1.5929006386454776</v>
      </c>
    </row>
    <row r="17" spans="1:9" x14ac:dyDescent="0.25">
      <c r="A17" s="539" t="s">
        <v>328</v>
      </c>
      <c r="B17" s="131">
        <v>109</v>
      </c>
      <c r="C17" s="130">
        <f t="shared" si="0"/>
        <v>1.2649413949170245</v>
      </c>
      <c r="D17" s="129">
        <v>160</v>
      </c>
      <c r="E17" s="130">
        <f t="shared" si="1"/>
        <v>1.7697157394093574</v>
      </c>
      <c r="F17" s="129">
        <v>129</v>
      </c>
      <c r="G17" s="130">
        <f t="shared" si="2"/>
        <v>1.3909855510028035</v>
      </c>
      <c r="H17" s="558">
        <f t="shared" si="3"/>
        <v>398</v>
      </c>
      <c r="I17" s="130">
        <f t="shared" si="4"/>
        <v>1.4777959304916084</v>
      </c>
    </row>
    <row r="18" spans="1:9" x14ac:dyDescent="0.25">
      <c r="A18" s="539" t="s">
        <v>329</v>
      </c>
      <c r="B18" s="131">
        <v>480</v>
      </c>
      <c r="C18" s="130">
        <f t="shared" si="0"/>
        <v>5.5703841244052459</v>
      </c>
      <c r="D18" s="129">
        <v>507</v>
      </c>
      <c r="E18" s="130">
        <f t="shared" si="1"/>
        <v>5.6077867492534015</v>
      </c>
      <c r="F18" s="129">
        <v>568</v>
      </c>
      <c r="G18" s="130">
        <f t="shared" si="2"/>
        <v>6.1246495579038172</v>
      </c>
      <c r="H18" s="558">
        <f t="shared" si="3"/>
        <v>1555</v>
      </c>
      <c r="I18" s="130">
        <f t="shared" si="4"/>
        <v>5.7738006832021389</v>
      </c>
    </row>
    <row r="19" spans="1:9" x14ac:dyDescent="0.25">
      <c r="A19" s="539" t="s">
        <v>330</v>
      </c>
      <c r="B19" s="131">
        <v>753</v>
      </c>
      <c r="C19" s="130">
        <f t="shared" si="0"/>
        <v>8.7385400951607295</v>
      </c>
      <c r="D19" s="129">
        <v>649</v>
      </c>
      <c r="E19" s="130">
        <f t="shared" si="1"/>
        <v>7.1784094679792059</v>
      </c>
      <c r="F19" s="129">
        <v>643</v>
      </c>
      <c r="G19" s="130">
        <f t="shared" si="2"/>
        <v>6.9333620875566098</v>
      </c>
      <c r="H19" s="558">
        <f t="shared" si="3"/>
        <v>2045</v>
      </c>
      <c r="I19" s="130">
        <f t="shared" si="4"/>
        <v>7.5931976830536163</v>
      </c>
    </row>
    <row r="20" spans="1:9" x14ac:dyDescent="0.25">
      <c r="A20" s="539" t="s">
        <v>265</v>
      </c>
      <c r="B20" s="131">
        <v>84</v>
      </c>
      <c r="C20" s="130">
        <f t="shared" si="0"/>
        <v>0.97481722177091801</v>
      </c>
      <c r="D20" s="129">
        <v>85</v>
      </c>
      <c r="E20" s="130">
        <f t="shared" si="1"/>
        <v>0.94016148656122112</v>
      </c>
      <c r="F20" s="129">
        <v>84</v>
      </c>
      <c r="G20" s="130">
        <f t="shared" si="2"/>
        <v>0.90575803321112791</v>
      </c>
      <c r="H20" s="558">
        <f t="shared" si="3"/>
        <v>253</v>
      </c>
      <c r="I20" s="130">
        <f t="shared" si="4"/>
        <v>0.93940294073964059</v>
      </c>
    </row>
    <row r="21" spans="1:9" x14ac:dyDescent="0.25">
      <c r="A21" s="539" t="s">
        <v>266</v>
      </c>
      <c r="B21" s="131">
        <v>152</v>
      </c>
      <c r="C21" s="130">
        <f t="shared" si="0"/>
        <v>1.7639549727283277</v>
      </c>
      <c r="D21" s="129">
        <v>115</v>
      </c>
      <c r="E21" s="130">
        <f t="shared" si="1"/>
        <v>1.2719831877004757</v>
      </c>
      <c r="F21" s="129">
        <v>106</v>
      </c>
      <c r="G21" s="130">
        <f t="shared" si="2"/>
        <v>1.1429803752426138</v>
      </c>
      <c r="H21" s="558">
        <f t="shared" si="3"/>
        <v>373</v>
      </c>
      <c r="I21" s="130">
        <f t="shared" si="4"/>
        <v>1.3849695529481658</v>
      </c>
    </row>
    <row r="22" spans="1:9" x14ac:dyDescent="0.25">
      <c r="A22" s="539" t="s">
        <v>331</v>
      </c>
      <c r="B22" s="131">
        <v>509</v>
      </c>
      <c r="C22" s="130">
        <f t="shared" si="0"/>
        <v>5.9069281652547287</v>
      </c>
      <c r="D22" s="129">
        <v>547</v>
      </c>
      <c r="E22" s="130">
        <f t="shared" si="1"/>
        <v>6.0502156841057406</v>
      </c>
      <c r="F22" s="129">
        <v>594</v>
      </c>
      <c r="G22" s="130">
        <f t="shared" si="2"/>
        <v>6.4050032348501187</v>
      </c>
      <c r="H22" s="558">
        <f t="shared" si="3"/>
        <v>1650</v>
      </c>
      <c r="I22" s="130">
        <f t="shared" si="4"/>
        <v>6.1265409178672208</v>
      </c>
    </row>
    <row r="23" spans="1:9" ht="12.75" thickBot="1" x14ac:dyDescent="0.3">
      <c r="A23" s="540" t="s">
        <v>332</v>
      </c>
      <c r="B23" s="133">
        <v>1038</v>
      </c>
      <c r="C23" s="130">
        <f t="shared" si="0"/>
        <v>12.045955669026343</v>
      </c>
      <c r="D23" s="129">
        <v>1142</v>
      </c>
      <c r="E23" s="130">
        <f t="shared" si="1"/>
        <v>12.631346090034288</v>
      </c>
      <c r="F23" s="129">
        <v>1010</v>
      </c>
      <c r="G23" s="130">
        <f t="shared" si="2"/>
        <v>10.890662065990943</v>
      </c>
      <c r="H23" s="558">
        <f t="shared" si="3"/>
        <v>3190</v>
      </c>
      <c r="I23" s="130">
        <f t="shared" si="4"/>
        <v>11.844645774543293</v>
      </c>
    </row>
    <row r="24" spans="1:9" ht="12.75" thickBot="1" x14ac:dyDescent="0.3">
      <c r="A24" s="109" t="s">
        <v>126</v>
      </c>
      <c r="B24" s="134">
        <f>SUM(B8:B23)</f>
        <v>8617</v>
      </c>
      <c r="C24" s="135">
        <f t="shared" si="0"/>
        <v>100</v>
      </c>
      <c r="D24" s="134">
        <f>SUM(D8:D23)</f>
        <v>9041</v>
      </c>
      <c r="E24" s="135">
        <f t="shared" si="1"/>
        <v>100</v>
      </c>
      <c r="F24" s="134">
        <f>SUM(F8:F23)</f>
        <v>9274</v>
      </c>
      <c r="G24" s="135">
        <f t="shared" si="2"/>
        <v>100</v>
      </c>
      <c r="H24" s="134">
        <f>SUM(H8:H23)</f>
        <v>26932</v>
      </c>
      <c r="I24" s="135">
        <f t="shared" si="4"/>
        <v>100</v>
      </c>
    </row>
    <row r="43" spans="4:7" s="476" customFormat="1" ht="12.75" customHeight="1" x14ac:dyDescent="0.25">
      <c r="D43" s="753"/>
      <c r="E43" s="753"/>
      <c r="F43" s="755"/>
      <c r="G43" s="755"/>
    </row>
    <row r="44" spans="4:7" ht="12.75" customHeight="1" x14ac:dyDescent="0.25"/>
    <row r="45" spans="4:7" ht="12.75" customHeight="1" x14ac:dyDescent="0.25"/>
    <row r="46" spans="4:7" ht="12.75" customHeight="1" x14ac:dyDescent="0.25"/>
    <row r="47" spans="4:7" ht="12.75" customHeight="1" x14ac:dyDescent="0.25"/>
    <row r="48" spans="4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</sheetData>
  <mergeCells count="5">
    <mergeCell ref="A6:A7"/>
    <mergeCell ref="B6:C6"/>
    <mergeCell ref="H6:I6"/>
    <mergeCell ref="D6:E6"/>
    <mergeCell ref="F6:G6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>
    <tabColor rgb="FF00B050"/>
  </sheetPr>
  <dimension ref="A1:I71"/>
  <sheetViews>
    <sheetView zoomScaleNormal="100" workbookViewId="0">
      <selection activeCell="L13" sqref="L13"/>
    </sheetView>
  </sheetViews>
  <sheetFormatPr defaultRowHeight="12" x14ac:dyDescent="0.2"/>
  <cols>
    <col min="1" max="1" width="32.7109375" style="41" customWidth="1"/>
    <col min="2" max="9" width="6.28515625" style="41" customWidth="1"/>
    <col min="10" max="217" width="9.140625" style="41"/>
    <col min="218" max="218" width="18" style="41" customWidth="1"/>
    <col min="219" max="226" width="6.28515625" style="41" customWidth="1"/>
    <col min="227" max="473" width="9.140625" style="41"/>
    <col min="474" max="474" width="18" style="41" customWidth="1"/>
    <col min="475" max="482" width="6.28515625" style="41" customWidth="1"/>
    <col min="483" max="729" width="9.140625" style="41"/>
    <col min="730" max="730" width="18" style="41" customWidth="1"/>
    <col min="731" max="738" width="6.28515625" style="41" customWidth="1"/>
    <col min="739" max="985" width="9.140625" style="41"/>
    <col min="986" max="986" width="18" style="41" customWidth="1"/>
    <col min="987" max="994" width="6.28515625" style="41" customWidth="1"/>
    <col min="995" max="1241" width="9.140625" style="41"/>
    <col min="1242" max="1242" width="18" style="41" customWidth="1"/>
    <col min="1243" max="1250" width="6.28515625" style="41" customWidth="1"/>
    <col min="1251" max="1497" width="9.140625" style="41"/>
    <col min="1498" max="1498" width="18" style="41" customWidth="1"/>
    <col min="1499" max="1506" width="6.28515625" style="41" customWidth="1"/>
    <col min="1507" max="1753" width="9.140625" style="41"/>
    <col min="1754" max="1754" width="18" style="41" customWidth="1"/>
    <col min="1755" max="1762" width="6.28515625" style="41" customWidth="1"/>
    <col min="1763" max="2009" width="9.140625" style="41"/>
    <col min="2010" max="2010" width="18" style="41" customWidth="1"/>
    <col min="2011" max="2018" width="6.28515625" style="41" customWidth="1"/>
    <col min="2019" max="2265" width="9.140625" style="41"/>
    <col min="2266" max="2266" width="18" style="41" customWidth="1"/>
    <col min="2267" max="2274" width="6.28515625" style="41" customWidth="1"/>
    <col min="2275" max="2521" width="9.140625" style="41"/>
    <col min="2522" max="2522" width="18" style="41" customWidth="1"/>
    <col min="2523" max="2530" width="6.28515625" style="41" customWidth="1"/>
    <col min="2531" max="2777" width="9.140625" style="41"/>
    <col min="2778" max="2778" width="18" style="41" customWidth="1"/>
    <col min="2779" max="2786" width="6.28515625" style="41" customWidth="1"/>
    <col min="2787" max="3033" width="9.140625" style="41"/>
    <col min="3034" max="3034" width="18" style="41" customWidth="1"/>
    <col min="3035" max="3042" width="6.28515625" style="41" customWidth="1"/>
    <col min="3043" max="3289" width="9.140625" style="41"/>
    <col min="3290" max="3290" width="18" style="41" customWidth="1"/>
    <col min="3291" max="3298" width="6.28515625" style="41" customWidth="1"/>
    <col min="3299" max="3545" width="9.140625" style="41"/>
    <col min="3546" max="3546" width="18" style="41" customWidth="1"/>
    <col min="3547" max="3554" width="6.28515625" style="41" customWidth="1"/>
    <col min="3555" max="3801" width="9.140625" style="41"/>
    <col min="3802" max="3802" width="18" style="41" customWidth="1"/>
    <col min="3803" max="3810" width="6.28515625" style="41" customWidth="1"/>
    <col min="3811" max="4057" width="9.140625" style="41"/>
    <col min="4058" max="4058" width="18" style="41" customWidth="1"/>
    <col min="4059" max="4066" width="6.28515625" style="41" customWidth="1"/>
    <col min="4067" max="4313" width="9.140625" style="41"/>
    <col min="4314" max="4314" width="18" style="41" customWidth="1"/>
    <col min="4315" max="4322" width="6.28515625" style="41" customWidth="1"/>
    <col min="4323" max="4569" width="9.140625" style="41"/>
    <col min="4570" max="4570" width="18" style="41" customWidth="1"/>
    <col min="4571" max="4578" width="6.28515625" style="41" customWidth="1"/>
    <col min="4579" max="4825" width="9.140625" style="41"/>
    <col min="4826" max="4826" width="18" style="41" customWidth="1"/>
    <col min="4827" max="4834" width="6.28515625" style="41" customWidth="1"/>
    <col min="4835" max="5081" width="9.140625" style="41"/>
    <col min="5082" max="5082" width="18" style="41" customWidth="1"/>
    <col min="5083" max="5090" width="6.28515625" style="41" customWidth="1"/>
    <col min="5091" max="5337" width="9.140625" style="41"/>
    <col min="5338" max="5338" width="18" style="41" customWidth="1"/>
    <col min="5339" max="5346" width="6.28515625" style="41" customWidth="1"/>
    <col min="5347" max="5593" width="9.140625" style="41"/>
    <col min="5594" max="5594" width="18" style="41" customWidth="1"/>
    <col min="5595" max="5602" width="6.28515625" style="41" customWidth="1"/>
    <col min="5603" max="5849" width="9.140625" style="41"/>
    <col min="5850" max="5850" width="18" style="41" customWidth="1"/>
    <col min="5851" max="5858" width="6.28515625" style="41" customWidth="1"/>
    <col min="5859" max="6105" width="9.140625" style="41"/>
    <col min="6106" max="6106" width="18" style="41" customWidth="1"/>
    <col min="6107" max="6114" width="6.28515625" style="41" customWidth="1"/>
    <col min="6115" max="6361" width="9.140625" style="41"/>
    <col min="6362" max="6362" width="18" style="41" customWidth="1"/>
    <col min="6363" max="6370" width="6.28515625" style="41" customWidth="1"/>
    <col min="6371" max="6617" width="9.140625" style="41"/>
    <col min="6618" max="6618" width="18" style="41" customWidth="1"/>
    <col min="6619" max="6626" width="6.28515625" style="41" customWidth="1"/>
    <col min="6627" max="6873" width="9.140625" style="41"/>
    <col min="6874" max="6874" width="18" style="41" customWidth="1"/>
    <col min="6875" max="6882" width="6.28515625" style="41" customWidth="1"/>
    <col min="6883" max="7129" width="9.140625" style="41"/>
    <col min="7130" max="7130" width="18" style="41" customWidth="1"/>
    <col min="7131" max="7138" width="6.28515625" style="41" customWidth="1"/>
    <col min="7139" max="7385" width="9.140625" style="41"/>
    <col min="7386" max="7386" width="18" style="41" customWidth="1"/>
    <col min="7387" max="7394" width="6.28515625" style="41" customWidth="1"/>
    <col min="7395" max="7641" width="9.140625" style="41"/>
    <col min="7642" max="7642" width="18" style="41" customWidth="1"/>
    <col min="7643" max="7650" width="6.28515625" style="41" customWidth="1"/>
    <col min="7651" max="7897" width="9.140625" style="41"/>
    <col min="7898" max="7898" width="18" style="41" customWidth="1"/>
    <col min="7899" max="7906" width="6.28515625" style="41" customWidth="1"/>
    <col min="7907" max="8153" width="9.140625" style="41"/>
    <col min="8154" max="8154" width="18" style="41" customWidth="1"/>
    <col min="8155" max="8162" width="6.28515625" style="41" customWidth="1"/>
    <col min="8163" max="8409" width="9.140625" style="41"/>
    <col min="8410" max="8410" width="18" style="41" customWidth="1"/>
    <col min="8411" max="8418" width="6.28515625" style="41" customWidth="1"/>
    <col min="8419" max="8665" width="9.140625" style="41"/>
    <col min="8666" max="8666" width="18" style="41" customWidth="1"/>
    <col min="8667" max="8674" width="6.28515625" style="41" customWidth="1"/>
    <col min="8675" max="8921" width="9.140625" style="41"/>
    <col min="8922" max="8922" width="18" style="41" customWidth="1"/>
    <col min="8923" max="8930" width="6.28515625" style="41" customWidth="1"/>
    <col min="8931" max="9177" width="9.140625" style="41"/>
    <col min="9178" max="9178" width="18" style="41" customWidth="1"/>
    <col min="9179" max="9186" width="6.28515625" style="41" customWidth="1"/>
    <col min="9187" max="9433" width="9.140625" style="41"/>
    <col min="9434" max="9434" width="18" style="41" customWidth="1"/>
    <col min="9435" max="9442" width="6.28515625" style="41" customWidth="1"/>
    <col min="9443" max="9689" width="9.140625" style="41"/>
    <col min="9690" max="9690" width="18" style="41" customWidth="1"/>
    <col min="9691" max="9698" width="6.28515625" style="41" customWidth="1"/>
    <col min="9699" max="9945" width="9.140625" style="41"/>
    <col min="9946" max="9946" width="18" style="41" customWidth="1"/>
    <col min="9947" max="9954" width="6.28515625" style="41" customWidth="1"/>
    <col min="9955" max="10201" width="9.140625" style="41"/>
    <col min="10202" max="10202" width="18" style="41" customWidth="1"/>
    <col min="10203" max="10210" width="6.28515625" style="41" customWidth="1"/>
    <col min="10211" max="10457" width="9.140625" style="41"/>
    <col min="10458" max="10458" width="18" style="41" customWidth="1"/>
    <col min="10459" max="10466" width="6.28515625" style="41" customWidth="1"/>
    <col min="10467" max="10713" width="9.140625" style="41"/>
    <col min="10714" max="10714" width="18" style="41" customWidth="1"/>
    <col min="10715" max="10722" width="6.28515625" style="41" customWidth="1"/>
    <col min="10723" max="10969" width="9.140625" style="41"/>
    <col min="10970" max="10970" width="18" style="41" customWidth="1"/>
    <col min="10971" max="10978" width="6.28515625" style="41" customWidth="1"/>
    <col min="10979" max="11225" width="9.140625" style="41"/>
    <col min="11226" max="11226" width="18" style="41" customWidth="1"/>
    <col min="11227" max="11234" width="6.28515625" style="41" customWidth="1"/>
    <col min="11235" max="11481" width="9.140625" style="41"/>
    <col min="11482" max="11482" width="18" style="41" customWidth="1"/>
    <col min="11483" max="11490" width="6.28515625" style="41" customWidth="1"/>
    <col min="11491" max="11737" width="9.140625" style="41"/>
    <col min="11738" max="11738" width="18" style="41" customWidth="1"/>
    <col min="11739" max="11746" width="6.28515625" style="41" customWidth="1"/>
    <col min="11747" max="11993" width="9.140625" style="41"/>
    <col min="11994" max="11994" width="18" style="41" customWidth="1"/>
    <col min="11995" max="12002" width="6.28515625" style="41" customWidth="1"/>
    <col min="12003" max="12249" width="9.140625" style="41"/>
    <col min="12250" max="12250" width="18" style="41" customWidth="1"/>
    <col min="12251" max="12258" width="6.28515625" style="41" customWidth="1"/>
    <col min="12259" max="12505" width="9.140625" style="41"/>
    <col min="12506" max="12506" width="18" style="41" customWidth="1"/>
    <col min="12507" max="12514" width="6.28515625" style="41" customWidth="1"/>
    <col min="12515" max="12761" width="9.140625" style="41"/>
    <col min="12762" max="12762" width="18" style="41" customWidth="1"/>
    <col min="12763" max="12770" width="6.28515625" style="41" customWidth="1"/>
    <col min="12771" max="13017" width="9.140625" style="41"/>
    <col min="13018" max="13018" width="18" style="41" customWidth="1"/>
    <col min="13019" max="13026" width="6.28515625" style="41" customWidth="1"/>
    <col min="13027" max="13273" width="9.140625" style="41"/>
    <col min="13274" max="13274" width="18" style="41" customWidth="1"/>
    <col min="13275" max="13282" width="6.28515625" style="41" customWidth="1"/>
    <col min="13283" max="13529" width="9.140625" style="41"/>
    <col min="13530" max="13530" width="18" style="41" customWidth="1"/>
    <col min="13531" max="13538" width="6.28515625" style="41" customWidth="1"/>
    <col min="13539" max="13785" width="9.140625" style="41"/>
    <col min="13786" max="13786" width="18" style="41" customWidth="1"/>
    <col min="13787" max="13794" width="6.28515625" style="41" customWidth="1"/>
    <col min="13795" max="14041" width="9.140625" style="41"/>
    <col min="14042" max="14042" width="18" style="41" customWidth="1"/>
    <col min="14043" max="14050" width="6.28515625" style="41" customWidth="1"/>
    <col min="14051" max="14297" width="9.140625" style="41"/>
    <col min="14298" max="14298" width="18" style="41" customWidth="1"/>
    <col min="14299" max="14306" width="6.28515625" style="41" customWidth="1"/>
    <col min="14307" max="14553" width="9.140625" style="41"/>
    <col min="14554" max="14554" width="18" style="41" customWidth="1"/>
    <col min="14555" max="14562" width="6.28515625" style="41" customWidth="1"/>
    <col min="14563" max="14809" width="9.140625" style="41"/>
    <col min="14810" max="14810" width="18" style="41" customWidth="1"/>
    <col min="14811" max="14818" width="6.28515625" style="41" customWidth="1"/>
    <col min="14819" max="15065" width="9.140625" style="41"/>
    <col min="15066" max="15066" width="18" style="41" customWidth="1"/>
    <col min="15067" max="15074" width="6.28515625" style="41" customWidth="1"/>
    <col min="15075" max="15321" width="9.140625" style="41"/>
    <col min="15322" max="15322" width="18" style="41" customWidth="1"/>
    <col min="15323" max="15330" width="6.28515625" style="41" customWidth="1"/>
    <col min="15331" max="15577" width="9.140625" style="41"/>
    <col min="15578" max="15578" width="18" style="41" customWidth="1"/>
    <col min="15579" max="15586" width="6.28515625" style="41" customWidth="1"/>
    <col min="15587" max="15833" width="9.140625" style="41"/>
    <col min="15834" max="15834" width="18" style="41" customWidth="1"/>
    <col min="15835" max="15842" width="6.28515625" style="41" customWidth="1"/>
    <col min="15843" max="16089" width="9.140625" style="41"/>
    <col min="16090" max="16090" width="18" style="41" customWidth="1"/>
    <col min="16091" max="16098" width="6.28515625" style="41" customWidth="1"/>
    <col min="16099" max="16384" width="9.140625" style="41"/>
  </cols>
  <sheetData>
    <row r="1" spans="1:9" ht="12.75" customHeight="1" x14ac:dyDescent="0.2">
      <c r="A1" s="465" t="s">
        <v>456</v>
      </c>
    </row>
    <row r="2" spans="1:9" ht="12.75" customHeight="1" x14ac:dyDescent="0.2">
      <c r="A2" s="41" t="s">
        <v>250</v>
      </c>
    </row>
    <row r="3" spans="1:9" ht="12.75" customHeight="1" x14ac:dyDescent="0.2"/>
    <row r="4" spans="1:9" ht="12.75" customHeight="1" x14ac:dyDescent="0.2"/>
    <row r="5" spans="1:9" ht="12.75" thickBot="1" x14ac:dyDescent="0.25"/>
    <row r="6" spans="1:9" x14ac:dyDescent="0.2">
      <c r="A6" s="1386" t="s">
        <v>0</v>
      </c>
      <c r="B6" s="1388">
        <v>2014</v>
      </c>
      <c r="C6" s="1389"/>
      <c r="D6" s="1388">
        <f>B6+1</f>
        <v>2015</v>
      </c>
      <c r="E6" s="1389"/>
      <c r="F6" s="1388">
        <f>D6+1</f>
        <v>2016</v>
      </c>
      <c r="G6" s="1389"/>
      <c r="H6" s="1388" t="s">
        <v>116</v>
      </c>
      <c r="I6" s="1389"/>
    </row>
    <row r="7" spans="1:9" ht="55.5" thickBot="1" x14ac:dyDescent="0.25">
      <c r="A7" s="1387"/>
      <c r="B7" s="102" t="s">
        <v>119</v>
      </c>
      <c r="C7" s="104" t="s">
        <v>120</v>
      </c>
      <c r="D7" s="102" t="s">
        <v>119</v>
      </c>
      <c r="E7" s="104" t="s">
        <v>120</v>
      </c>
      <c r="F7" s="102" t="s">
        <v>119</v>
      </c>
      <c r="G7" s="104" t="s">
        <v>120</v>
      </c>
      <c r="H7" s="102" t="s">
        <v>119</v>
      </c>
      <c r="I7" s="104" t="s">
        <v>120</v>
      </c>
    </row>
    <row r="8" spans="1:9" ht="12" customHeight="1" x14ac:dyDescent="0.2">
      <c r="A8" s="2" t="s">
        <v>139</v>
      </c>
      <c r="B8" s="136">
        <v>92</v>
      </c>
      <c r="C8" s="130">
        <f t="shared" ref="C8:C21" si="0">B8*100/$B$39</f>
        <v>0.9560428140912397</v>
      </c>
      <c r="D8" s="136">
        <v>113</v>
      </c>
      <c r="E8" s="130">
        <f>D8*100/$D$39</f>
        <v>1.197668256491786</v>
      </c>
      <c r="F8" s="136">
        <v>90</v>
      </c>
      <c r="G8" s="130">
        <f>F8*100/$F$39</f>
        <v>0.95846645367412142</v>
      </c>
      <c r="H8" s="137">
        <f>SUM(F8,B8,D8)</f>
        <v>295</v>
      </c>
      <c r="I8" s="59">
        <f>H8*100/$H$39</f>
        <v>1.0369797525309337</v>
      </c>
    </row>
    <row r="9" spans="1:9" ht="12" customHeight="1" x14ac:dyDescent="0.2">
      <c r="A9" s="6" t="s">
        <v>233</v>
      </c>
      <c r="B9" s="138">
        <v>197</v>
      </c>
      <c r="C9" s="130">
        <f t="shared" si="0"/>
        <v>2.0471786345214591</v>
      </c>
      <c r="D9" s="136">
        <v>143</v>
      </c>
      <c r="E9" s="130">
        <f t="shared" ref="E9:E39" si="1">D9*100/$D$39</f>
        <v>1.5156332803391628</v>
      </c>
      <c r="F9" s="136">
        <v>122</v>
      </c>
      <c r="G9" s="130">
        <f t="shared" ref="G9:G39" si="2">F9*100/$F$39</f>
        <v>1.2992545260915869</v>
      </c>
      <c r="H9" s="137">
        <f t="shared" ref="H9:H38" si="3">SUM(F9,B9,D9)</f>
        <v>462</v>
      </c>
      <c r="I9" s="59">
        <f t="shared" ref="I9:I39" si="4">H9*100/$H$39</f>
        <v>1.6240157480314961</v>
      </c>
    </row>
    <row r="10" spans="1:9" ht="12" customHeight="1" x14ac:dyDescent="0.2">
      <c r="A10" s="6" t="s">
        <v>215</v>
      </c>
      <c r="B10" s="138">
        <v>521</v>
      </c>
      <c r="C10" s="130">
        <f t="shared" si="0"/>
        <v>5.4141120232775641</v>
      </c>
      <c r="D10" s="136">
        <v>462</v>
      </c>
      <c r="E10" s="130">
        <f t="shared" si="1"/>
        <v>4.8966613672496022</v>
      </c>
      <c r="F10" s="136">
        <v>675</v>
      </c>
      <c r="G10" s="130">
        <f t="shared" si="2"/>
        <v>7.1884984025559104</v>
      </c>
      <c r="H10" s="137">
        <f t="shared" si="3"/>
        <v>1658</v>
      </c>
      <c r="I10" s="59">
        <f t="shared" si="4"/>
        <v>5.828177727784027</v>
      </c>
    </row>
    <row r="11" spans="1:9" ht="12" customHeight="1" x14ac:dyDescent="0.2">
      <c r="A11" s="6" t="s">
        <v>21</v>
      </c>
      <c r="B11" s="138">
        <v>168</v>
      </c>
      <c r="C11" s="130">
        <f t="shared" si="0"/>
        <v>1.7458173126883507</v>
      </c>
      <c r="D11" s="136">
        <v>132</v>
      </c>
      <c r="E11" s="130">
        <f t="shared" si="1"/>
        <v>1.3990461049284579</v>
      </c>
      <c r="F11" s="136">
        <v>107</v>
      </c>
      <c r="G11" s="130">
        <f t="shared" si="2"/>
        <v>1.1395101171458999</v>
      </c>
      <c r="H11" s="137">
        <f t="shared" si="3"/>
        <v>407</v>
      </c>
      <c r="I11" s="59">
        <f t="shared" si="4"/>
        <v>1.4306805399325084</v>
      </c>
    </row>
    <row r="12" spans="1:9" ht="12" customHeight="1" x14ac:dyDescent="0.2">
      <c r="A12" s="6" t="s">
        <v>234</v>
      </c>
      <c r="B12" s="138">
        <v>21</v>
      </c>
      <c r="C12" s="130">
        <f t="shared" si="0"/>
        <v>0.21822716408604384</v>
      </c>
      <c r="D12" s="136">
        <v>8</v>
      </c>
      <c r="E12" s="130">
        <f t="shared" si="1"/>
        <v>8.4790673025967142E-2</v>
      </c>
      <c r="F12" s="136">
        <v>7</v>
      </c>
      <c r="G12" s="130">
        <f t="shared" si="2"/>
        <v>7.454739084132056E-2</v>
      </c>
      <c r="H12" s="137">
        <f t="shared" si="3"/>
        <v>36</v>
      </c>
      <c r="I12" s="59">
        <f t="shared" si="4"/>
        <v>0.12654668166479191</v>
      </c>
    </row>
    <row r="13" spans="1:9" ht="12" customHeight="1" x14ac:dyDescent="0.2">
      <c r="A13" s="6" t="s">
        <v>128</v>
      </c>
      <c r="B13" s="138">
        <v>250</v>
      </c>
      <c r="C13" s="130">
        <f t="shared" si="0"/>
        <v>2.59794242959576</v>
      </c>
      <c r="D13" s="136">
        <v>242</v>
      </c>
      <c r="E13" s="130">
        <f t="shared" si="1"/>
        <v>2.5649178590355062</v>
      </c>
      <c r="F13" s="136">
        <v>237</v>
      </c>
      <c r="G13" s="130">
        <f t="shared" si="2"/>
        <v>2.5239616613418532</v>
      </c>
      <c r="H13" s="137">
        <f t="shared" si="3"/>
        <v>729</v>
      </c>
      <c r="I13" s="59">
        <f t="shared" si="4"/>
        <v>2.562570303712036</v>
      </c>
    </row>
    <row r="14" spans="1:9" ht="12" customHeight="1" x14ac:dyDescent="0.2">
      <c r="A14" s="6" t="s">
        <v>129</v>
      </c>
      <c r="B14" s="138">
        <v>78</v>
      </c>
      <c r="C14" s="130">
        <f t="shared" si="0"/>
        <v>0.81055803803387716</v>
      </c>
      <c r="D14" s="136">
        <v>90</v>
      </c>
      <c r="E14" s="130">
        <f t="shared" si="1"/>
        <v>0.95389507154213038</v>
      </c>
      <c r="F14" s="136">
        <v>94</v>
      </c>
      <c r="G14" s="130">
        <f t="shared" si="2"/>
        <v>1.0010649627263046</v>
      </c>
      <c r="H14" s="137">
        <f t="shared" si="3"/>
        <v>262</v>
      </c>
      <c r="I14" s="59">
        <f t="shared" si="4"/>
        <v>0.92097862767154104</v>
      </c>
    </row>
    <row r="15" spans="1:9" ht="12" customHeight="1" x14ac:dyDescent="0.2">
      <c r="A15" s="6" t="s">
        <v>235</v>
      </c>
      <c r="B15" s="138">
        <v>29</v>
      </c>
      <c r="C15" s="130">
        <f t="shared" si="0"/>
        <v>0.30136132183310815</v>
      </c>
      <c r="D15" s="136">
        <v>29</v>
      </c>
      <c r="E15" s="130">
        <f t="shared" si="1"/>
        <v>0.30736618971913088</v>
      </c>
      <c r="F15" s="756">
        <v>20</v>
      </c>
      <c r="G15" s="130">
        <f t="shared" si="2"/>
        <v>0.21299254526091588</v>
      </c>
      <c r="H15" s="137">
        <f t="shared" si="3"/>
        <v>78</v>
      </c>
      <c r="I15" s="59">
        <f t="shared" si="4"/>
        <v>0.27418447694038245</v>
      </c>
    </row>
    <row r="16" spans="1:9" ht="12" customHeight="1" x14ac:dyDescent="0.2">
      <c r="A16" s="6" t="s">
        <v>171</v>
      </c>
      <c r="B16" s="138">
        <v>144</v>
      </c>
      <c r="C16" s="130">
        <f t="shared" si="0"/>
        <v>1.4964148394471579</v>
      </c>
      <c r="D16" s="136">
        <v>154</v>
      </c>
      <c r="E16" s="130">
        <f t="shared" si="1"/>
        <v>1.6322204557498674</v>
      </c>
      <c r="F16" s="136">
        <v>150</v>
      </c>
      <c r="G16" s="130">
        <f t="shared" si="2"/>
        <v>1.5974440894568691</v>
      </c>
      <c r="H16" s="137">
        <f t="shared" si="3"/>
        <v>448</v>
      </c>
      <c r="I16" s="59">
        <f t="shared" si="4"/>
        <v>1.5748031496062993</v>
      </c>
    </row>
    <row r="17" spans="1:9" ht="12" customHeight="1" x14ac:dyDescent="0.2">
      <c r="A17" s="6" t="s">
        <v>130</v>
      </c>
      <c r="B17" s="138">
        <v>714</v>
      </c>
      <c r="C17" s="130">
        <f t="shared" si="0"/>
        <v>7.4197235789254909</v>
      </c>
      <c r="D17" s="136">
        <v>652</v>
      </c>
      <c r="E17" s="130">
        <f t="shared" si="1"/>
        <v>6.9104398516163226</v>
      </c>
      <c r="F17" s="136">
        <v>607</v>
      </c>
      <c r="G17" s="130">
        <f t="shared" si="2"/>
        <v>6.4643237486687966</v>
      </c>
      <c r="H17" s="137">
        <f t="shared" si="3"/>
        <v>1973</v>
      </c>
      <c r="I17" s="59">
        <f t="shared" si="4"/>
        <v>6.9354611923509557</v>
      </c>
    </row>
    <row r="18" spans="1:9" ht="12" customHeight="1" x14ac:dyDescent="0.2">
      <c r="A18" s="6" t="s">
        <v>131</v>
      </c>
      <c r="B18" s="138">
        <v>165</v>
      </c>
      <c r="C18" s="130">
        <f t="shared" si="0"/>
        <v>1.7146420035332017</v>
      </c>
      <c r="D18" s="136">
        <v>135</v>
      </c>
      <c r="E18" s="130">
        <f t="shared" si="1"/>
        <v>1.4308426073131955</v>
      </c>
      <c r="F18" s="136">
        <v>142</v>
      </c>
      <c r="G18" s="130">
        <f t="shared" si="2"/>
        <v>1.5122470713525027</v>
      </c>
      <c r="H18" s="137">
        <f t="shared" si="3"/>
        <v>442</v>
      </c>
      <c r="I18" s="59">
        <f t="shared" si="4"/>
        <v>1.5537120359955006</v>
      </c>
    </row>
    <row r="19" spans="1:9" ht="12" customHeight="1" x14ac:dyDescent="0.2">
      <c r="A19" s="6" t="s">
        <v>216</v>
      </c>
      <c r="B19" s="138">
        <v>959</v>
      </c>
      <c r="C19" s="130">
        <f t="shared" si="0"/>
        <v>9.9657071599293356</v>
      </c>
      <c r="D19" s="136">
        <v>755</v>
      </c>
      <c r="E19" s="130">
        <f t="shared" si="1"/>
        <v>8.0021197668256487</v>
      </c>
      <c r="F19" s="136">
        <v>623</v>
      </c>
      <c r="G19" s="130">
        <f t="shared" si="2"/>
        <v>6.6347177848775294</v>
      </c>
      <c r="H19" s="137">
        <f t="shared" si="3"/>
        <v>2337</v>
      </c>
      <c r="I19" s="59">
        <f t="shared" si="4"/>
        <v>8.2149887514060751</v>
      </c>
    </row>
    <row r="20" spans="1:9" ht="12" customHeight="1" x14ac:dyDescent="0.2">
      <c r="A20" s="6" t="s">
        <v>236</v>
      </c>
      <c r="B20" s="138">
        <v>109</v>
      </c>
      <c r="C20" s="130">
        <f t="shared" si="0"/>
        <v>1.1327028993037513</v>
      </c>
      <c r="D20" s="136">
        <v>119</v>
      </c>
      <c r="E20" s="130">
        <f t="shared" si="1"/>
        <v>1.2612612612612613</v>
      </c>
      <c r="F20" s="136">
        <v>75</v>
      </c>
      <c r="G20" s="130">
        <f t="shared" si="2"/>
        <v>0.79872204472843455</v>
      </c>
      <c r="H20" s="137">
        <f t="shared" si="3"/>
        <v>303</v>
      </c>
      <c r="I20" s="59">
        <f t="shared" si="4"/>
        <v>1.0651012373453319</v>
      </c>
    </row>
    <row r="21" spans="1:9" ht="12" customHeight="1" x14ac:dyDescent="0.2">
      <c r="A21" s="6" t="s">
        <v>237</v>
      </c>
      <c r="B21" s="138">
        <v>3</v>
      </c>
      <c r="C21" s="130">
        <f t="shared" si="0"/>
        <v>3.1175309155149121E-2</v>
      </c>
      <c r="D21" s="136">
        <v>1</v>
      </c>
      <c r="E21" s="130">
        <f t="shared" si="1"/>
        <v>1.0598834128245893E-2</v>
      </c>
      <c r="F21" s="756">
        <v>11</v>
      </c>
      <c r="G21" s="130">
        <f t="shared" si="2"/>
        <v>0.11714589989350373</v>
      </c>
      <c r="H21" s="137">
        <f t="shared" si="3"/>
        <v>15</v>
      </c>
      <c r="I21" s="59">
        <f t="shared" si="4"/>
        <v>5.2727784026996627E-2</v>
      </c>
    </row>
    <row r="22" spans="1:9" ht="12" customHeight="1" x14ac:dyDescent="0.2">
      <c r="A22" s="6" t="s">
        <v>337</v>
      </c>
      <c r="B22" s="756" t="str">
        <f>IFERROR(VLOOKUP(#REF!,'[1]Tab. 41'!$C$10:$D$50,2,FALSE),"-")</f>
        <v>-</v>
      </c>
      <c r="C22" s="130">
        <v>0</v>
      </c>
      <c r="D22" s="136">
        <v>1</v>
      </c>
      <c r="E22" s="130">
        <f t="shared" si="1"/>
        <v>1.0598834128245893E-2</v>
      </c>
      <c r="F22" s="756">
        <v>1</v>
      </c>
      <c r="G22" s="130">
        <f t="shared" si="2"/>
        <v>1.0649627263045794E-2</v>
      </c>
      <c r="H22" s="137">
        <f t="shared" si="3"/>
        <v>2</v>
      </c>
      <c r="I22" s="59">
        <f t="shared" si="4"/>
        <v>7.0303712035995501E-3</v>
      </c>
    </row>
    <row r="23" spans="1:9" ht="12" customHeight="1" x14ac:dyDescent="0.2">
      <c r="A23" s="6" t="s">
        <v>61</v>
      </c>
      <c r="B23" s="138">
        <v>246</v>
      </c>
      <c r="C23" s="130">
        <f t="shared" ref="C23:C39" si="5">B23*100/$B$39</f>
        <v>2.5563753507222282</v>
      </c>
      <c r="D23" s="136">
        <v>282</v>
      </c>
      <c r="E23" s="130">
        <f t="shared" si="1"/>
        <v>2.9888712241653419</v>
      </c>
      <c r="F23" s="136">
        <v>290</v>
      </c>
      <c r="G23" s="130">
        <f t="shared" si="2"/>
        <v>3.0883919062832801</v>
      </c>
      <c r="H23" s="137">
        <f t="shared" si="3"/>
        <v>818</v>
      </c>
      <c r="I23" s="59">
        <f t="shared" si="4"/>
        <v>2.8754218222722159</v>
      </c>
    </row>
    <row r="24" spans="1:9" ht="12" customHeight="1" x14ac:dyDescent="0.2">
      <c r="A24" s="6" t="s">
        <v>176</v>
      </c>
      <c r="B24" s="138">
        <v>1</v>
      </c>
      <c r="C24" s="130">
        <f t="shared" si="5"/>
        <v>1.0391769718383041E-2</v>
      </c>
      <c r="D24" s="136">
        <v>6</v>
      </c>
      <c r="E24" s="130">
        <f t="shared" si="1"/>
        <v>6.3593004769475353E-2</v>
      </c>
      <c r="F24" s="756">
        <v>4</v>
      </c>
      <c r="G24" s="130">
        <f t="shared" si="2"/>
        <v>4.2598509052183174E-2</v>
      </c>
      <c r="H24" s="137">
        <f t="shared" si="3"/>
        <v>11</v>
      </c>
      <c r="I24" s="59">
        <f t="shared" si="4"/>
        <v>3.8667041619797525E-2</v>
      </c>
    </row>
    <row r="25" spans="1:9" ht="12.75" customHeight="1" x14ac:dyDescent="0.2">
      <c r="A25" s="6" t="s">
        <v>238</v>
      </c>
      <c r="B25" s="138">
        <v>109</v>
      </c>
      <c r="C25" s="130">
        <f t="shared" si="5"/>
        <v>1.1327028993037513</v>
      </c>
      <c r="D25" s="136">
        <v>73</v>
      </c>
      <c r="E25" s="130">
        <f t="shared" si="1"/>
        <v>0.77371489136195015</v>
      </c>
      <c r="F25" s="136">
        <v>84</v>
      </c>
      <c r="G25" s="130">
        <f t="shared" si="2"/>
        <v>0.89456869009584661</v>
      </c>
      <c r="H25" s="137">
        <f t="shared" si="3"/>
        <v>266</v>
      </c>
      <c r="I25" s="59">
        <f t="shared" si="4"/>
        <v>0.93503937007874016</v>
      </c>
    </row>
    <row r="26" spans="1:9" ht="12" customHeight="1" x14ac:dyDescent="0.2">
      <c r="A26" s="6" t="s">
        <v>239</v>
      </c>
      <c r="B26" s="138">
        <v>9</v>
      </c>
      <c r="C26" s="130">
        <f t="shared" si="5"/>
        <v>9.352592746544737E-2</v>
      </c>
      <c r="D26" s="136">
        <v>3</v>
      </c>
      <c r="E26" s="130">
        <f t="shared" si="1"/>
        <v>3.1796502384737677E-2</v>
      </c>
      <c r="F26" s="756">
        <v>7</v>
      </c>
      <c r="G26" s="130">
        <f t="shared" si="2"/>
        <v>7.454739084132056E-2</v>
      </c>
      <c r="H26" s="137">
        <f t="shared" si="3"/>
        <v>19</v>
      </c>
      <c r="I26" s="59">
        <f t="shared" si="4"/>
        <v>6.6788526434195722E-2</v>
      </c>
    </row>
    <row r="27" spans="1:9" ht="12" customHeight="1" x14ac:dyDescent="0.2">
      <c r="A27" s="6" t="s">
        <v>145</v>
      </c>
      <c r="B27" s="138">
        <v>291</v>
      </c>
      <c r="C27" s="130">
        <f t="shared" si="5"/>
        <v>3.0240049880494646</v>
      </c>
      <c r="D27" s="136">
        <v>268</v>
      </c>
      <c r="E27" s="130">
        <f t="shared" si="1"/>
        <v>2.8404875463698995</v>
      </c>
      <c r="F27" s="136">
        <v>237</v>
      </c>
      <c r="G27" s="130">
        <f t="shared" si="2"/>
        <v>2.5239616613418532</v>
      </c>
      <c r="H27" s="137">
        <f t="shared" si="3"/>
        <v>796</v>
      </c>
      <c r="I27" s="59">
        <f t="shared" si="4"/>
        <v>2.7980877390326211</v>
      </c>
    </row>
    <row r="28" spans="1:9" ht="12" customHeight="1" x14ac:dyDescent="0.2">
      <c r="A28" s="6" t="s">
        <v>141</v>
      </c>
      <c r="B28" s="138">
        <v>2238</v>
      </c>
      <c r="C28" s="130">
        <f t="shared" si="5"/>
        <v>23.256780629741243</v>
      </c>
      <c r="D28" s="136">
        <v>2359</v>
      </c>
      <c r="E28" s="130">
        <f t="shared" si="1"/>
        <v>25.002649708532061</v>
      </c>
      <c r="F28" s="136">
        <v>2271</v>
      </c>
      <c r="G28" s="130">
        <f t="shared" si="2"/>
        <v>24.185303514376997</v>
      </c>
      <c r="H28" s="137">
        <f t="shared" si="3"/>
        <v>6868</v>
      </c>
      <c r="I28" s="59">
        <f t="shared" si="4"/>
        <v>24.142294713160855</v>
      </c>
    </row>
    <row r="29" spans="1:9" ht="12" customHeight="1" x14ac:dyDescent="0.2">
      <c r="A29" s="6" t="s">
        <v>240</v>
      </c>
      <c r="B29" s="138">
        <v>136</v>
      </c>
      <c r="C29" s="130">
        <f t="shared" si="5"/>
        <v>1.4132806817000936</v>
      </c>
      <c r="D29" s="136">
        <v>93</v>
      </c>
      <c r="E29" s="130">
        <f t="shared" si="1"/>
        <v>0.98569157392686801</v>
      </c>
      <c r="F29" s="136">
        <v>123</v>
      </c>
      <c r="G29" s="130">
        <f t="shared" si="2"/>
        <v>1.3099041533546325</v>
      </c>
      <c r="H29" s="137">
        <f t="shared" si="3"/>
        <v>352</v>
      </c>
      <c r="I29" s="59">
        <f t="shared" si="4"/>
        <v>1.2373453318335208</v>
      </c>
    </row>
    <row r="30" spans="1:9" ht="12" customHeight="1" x14ac:dyDescent="0.2">
      <c r="A30" s="6" t="s">
        <v>241</v>
      </c>
      <c r="B30" s="138">
        <v>248</v>
      </c>
      <c r="C30" s="130">
        <f t="shared" si="5"/>
        <v>2.5771588901589939</v>
      </c>
      <c r="D30" s="136">
        <v>271</v>
      </c>
      <c r="E30" s="130">
        <f t="shared" si="1"/>
        <v>2.8722840487546368</v>
      </c>
      <c r="F30" s="136">
        <v>286</v>
      </c>
      <c r="G30" s="130">
        <f t="shared" si="2"/>
        <v>3.0457933972310971</v>
      </c>
      <c r="H30" s="137">
        <f t="shared" si="3"/>
        <v>805</v>
      </c>
      <c r="I30" s="59">
        <f t="shared" si="4"/>
        <v>2.829724409448819</v>
      </c>
    </row>
    <row r="31" spans="1:9" ht="12" customHeight="1" x14ac:dyDescent="0.2">
      <c r="A31" s="6" t="s">
        <v>173</v>
      </c>
      <c r="B31" s="138">
        <v>462</v>
      </c>
      <c r="C31" s="130">
        <f t="shared" si="5"/>
        <v>4.8009976098929652</v>
      </c>
      <c r="D31" s="136">
        <v>579</v>
      </c>
      <c r="E31" s="130">
        <f t="shared" si="1"/>
        <v>6.1367249602543721</v>
      </c>
      <c r="F31" s="136">
        <v>628</v>
      </c>
      <c r="G31" s="130">
        <f t="shared" si="2"/>
        <v>6.6879659211927587</v>
      </c>
      <c r="H31" s="137">
        <f t="shared" si="3"/>
        <v>1669</v>
      </c>
      <c r="I31" s="59">
        <f t="shared" si="4"/>
        <v>5.8668447694038246</v>
      </c>
    </row>
    <row r="32" spans="1:9" ht="12" customHeight="1" x14ac:dyDescent="0.2">
      <c r="A32" s="6" t="s">
        <v>142</v>
      </c>
      <c r="B32" s="138">
        <v>276</v>
      </c>
      <c r="C32" s="130">
        <f t="shared" si="5"/>
        <v>2.8681284422737194</v>
      </c>
      <c r="D32" s="136">
        <v>249</v>
      </c>
      <c r="E32" s="130">
        <f t="shared" si="1"/>
        <v>2.6391096979332271</v>
      </c>
      <c r="F32" s="136">
        <v>233</v>
      </c>
      <c r="G32" s="130">
        <f t="shared" si="2"/>
        <v>2.4813631522896697</v>
      </c>
      <c r="H32" s="137">
        <f t="shared" si="3"/>
        <v>758</v>
      </c>
      <c r="I32" s="59">
        <f t="shared" si="4"/>
        <v>2.6645106861642294</v>
      </c>
    </row>
    <row r="33" spans="1:9" ht="12" customHeight="1" x14ac:dyDescent="0.2">
      <c r="A33" s="6" t="s">
        <v>242</v>
      </c>
      <c r="B33" s="138">
        <v>30</v>
      </c>
      <c r="C33" s="130">
        <f t="shared" si="5"/>
        <v>0.31175309155149122</v>
      </c>
      <c r="D33" s="136">
        <v>36</v>
      </c>
      <c r="E33" s="130">
        <f t="shared" si="1"/>
        <v>0.38155802861685217</v>
      </c>
      <c r="F33" s="756">
        <v>52</v>
      </c>
      <c r="G33" s="130">
        <f t="shared" si="2"/>
        <v>0.55378061767838127</v>
      </c>
      <c r="H33" s="137">
        <f t="shared" si="3"/>
        <v>118</v>
      </c>
      <c r="I33" s="59">
        <f t="shared" si="4"/>
        <v>0.41479190101237345</v>
      </c>
    </row>
    <row r="34" spans="1:9" ht="12" customHeight="1" x14ac:dyDescent="0.2">
      <c r="A34" s="6" t="s">
        <v>243</v>
      </c>
      <c r="B34" s="138">
        <v>42</v>
      </c>
      <c r="C34" s="130">
        <f t="shared" si="5"/>
        <v>0.43645432817208768</v>
      </c>
      <c r="D34" s="136">
        <v>41</v>
      </c>
      <c r="E34" s="130">
        <f t="shared" si="1"/>
        <v>0.43455219925808158</v>
      </c>
      <c r="F34" s="136">
        <v>38</v>
      </c>
      <c r="G34" s="130">
        <f t="shared" si="2"/>
        <v>0.40468583599574015</v>
      </c>
      <c r="H34" s="137">
        <f t="shared" si="3"/>
        <v>121</v>
      </c>
      <c r="I34" s="59">
        <f t="shared" si="4"/>
        <v>0.42533745781777277</v>
      </c>
    </row>
    <row r="35" spans="1:9" ht="12" customHeight="1" x14ac:dyDescent="0.2">
      <c r="A35" s="6" t="s">
        <v>143</v>
      </c>
      <c r="B35" s="138">
        <v>255</v>
      </c>
      <c r="C35" s="130">
        <f t="shared" si="5"/>
        <v>2.6499012781876754</v>
      </c>
      <c r="D35" s="136">
        <v>251</v>
      </c>
      <c r="E35" s="130">
        <f t="shared" si="1"/>
        <v>2.660307366189719</v>
      </c>
      <c r="F35" s="136">
        <v>240</v>
      </c>
      <c r="G35" s="130">
        <f t="shared" si="2"/>
        <v>2.5559105431309903</v>
      </c>
      <c r="H35" s="137">
        <f t="shared" si="3"/>
        <v>746</v>
      </c>
      <c r="I35" s="59">
        <f t="shared" si="4"/>
        <v>2.6223284589426323</v>
      </c>
    </row>
    <row r="36" spans="1:9" x14ac:dyDescent="0.2">
      <c r="A36" s="6" t="s">
        <v>137</v>
      </c>
      <c r="B36" s="138">
        <v>209</v>
      </c>
      <c r="C36" s="130">
        <f t="shared" si="5"/>
        <v>2.1718798711420555</v>
      </c>
      <c r="D36" s="136">
        <v>213</v>
      </c>
      <c r="E36" s="130">
        <f t="shared" si="1"/>
        <v>2.2575516693163751</v>
      </c>
      <c r="F36" s="136">
        <v>218</v>
      </c>
      <c r="G36" s="130">
        <f t="shared" si="2"/>
        <v>2.3216187433439828</v>
      </c>
      <c r="H36" s="137">
        <f t="shared" si="3"/>
        <v>640</v>
      </c>
      <c r="I36" s="59">
        <f t="shared" si="4"/>
        <v>2.2497187851518561</v>
      </c>
    </row>
    <row r="37" spans="1:9" x14ac:dyDescent="0.2">
      <c r="A37" s="6" t="s">
        <v>174</v>
      </c>
      <c r="B37" s="138">
        <v>585</v>
      </c>
      <c r="C37" s="130">
        <f t="shared" si="5"/>
        <v>6.0791852852540789</v>
      </c>
      <c r="D37" s="136">
        <v>599</v>
      </c>
      <c r="E37" s="130">
        <f t="shared" si="1"/>
        <v>6.3487016428192895</v>
      </c>
      <c r="F37" s="136">
        <v>620</v>
      </c>
      <c r="G37" s="130">
        <f t="shared" si="2"/>
        <v>6.6027689030883918</v>
      </c>
      <c r="H37" s="137">
        <f t="shared" si="3"/>
        <v>1804</v>
      </c>
      <c r="I37" s="59">
        <f t="shared" si="4"/>
        <v>6.3413948256467938</v>
      </c>
    </row>
    <row r="38" spans="1:9" ht="12.75" thickBot="1" x14ac:dyDescent="0.25">
      <c r="A38" s="9" t="s">
        <v>138</v>
      </c>
      <c r="B38" s="139">
        <v>1036</v>
      </c>
      <c r="C38" s="130">
        <f t="shared" si="5"/>
        <v>10.765873428244831</v>
      </c>
      <c r="D38" s="136">
        <v>1076</v>
      </c>
      <c r="E38" s="130">
        <f t="shared" si="1"/>
        <v>11.40434552199258</v>
      </c>
      <c r="F38" s="756">
        <v>1098</v>
      </c>
      <c r="G38" s="130">
        <f t="shared" si="2"/>
        <v>11.693290734824281</v>
      </c>
      <c r="H38" s="137">
        <f t="shared" si="3"/>
        <v>3210</v>
      </c>
      <c r="I38" s="59">
        <f t="shared" si="4"/>
        <v>11.283745781777277</v>
      </c>
    </row>
    <row r="39" spans="1:9" ht="12.75" thickBot="1" x14ac:dyDescent="0.25">
      <c r="A39" s="109" t="s">
        <v>126</v>
      </c>
      <c r="B39" s="140">
        <f>SUM(B8:B38)</f>
        <v>9623</v>
      </c>
      <c r="C39" s="135">
        <f t="shared" si="5"/>
        <v>100</v>
      </c>
      <c r="D39" s="140">
        <f t="shared" ref="D39:H39" si="6">SUM(D8:D38)</f>
        <v>9435</v>
      </c>
      <c r="E39" s="135">
        <f t="shared" si="1"/>
        <v>100</v>
      </c>
      <c r="F39" s="140">
        <f t="shared" si="6"/>
        <v>9390</v>
      </c>
      <c r="G39" s="135">
        <f t="shared" si="2"/>
        <v>100</v>
      </c>
      <c r="H39" s="140">
        <f t="shared" si="6"/>
        <v>28448</v>
      </c>
      <c r="I39" s="135">
        <f t="shared" si="4"/>
        <v>100</v>
      </c>
    </row>
    <row r="47" spans="1:9" ht="15" x14ac:dyDescent="0.25">
      <c r="A47" s="757"/>
      <c r="B47" s="842"/>
    </row>
    <row r="48" spans="1:9" ht="15" x14ac:dyDescent="0.25">
      <c r="A48" s="757"/>
      <c r="B48" s="842"/>
    </row>
    <row r="49" spans="1:2" ht="15" x14ac:dyDescent="0.25">
      <c r="A49" s="757"/>
      <c r="B49" s="842"/>
    </row>
    <row r="50" spans="1:2" ht="15" x14ac:dyDescent="0.25">
      <c r="A50" s="757"/>
      <c r="B50" s="842"/>
    </row>
    <row r="51" spans="1:2" ht="15" x14ac:dyDescent="0.25">
      <c r="A51" s="757"/>
      <c r="B51" s="842"/>
    </row>
    <row r="52" spans="1:2" ht="15" x14ac:dyDescent="0.25">
      <c r="A52" s="757"/>
      <c r="B52" s="842"/>
    </row>
    <row r="53" spans="1:2" ht="15" x14ac:dyDescent="0.25">
      <c r="A53" s="757"/>
      <c r="B53" s="842"/>
    </row>
    <row r="54" spans="1:2" ht="15" x14ac:dyDescent="0.25">
      <c r="A54" s="757"/>
      <c r="B54" s="842"/>
    </row>
    <row r="55" spans="1:2" ht="15" x14ac:dyDescent="0.25">
      <c r="A55" s="757"/>
      <c r="B55" s="842"/>
    </row>
    <row r="56" spans="1:2" ht="15" x14ac:dyDescent="0.25">
      <c r="A56" s="757"/>
      <c r="B56" s="842"/>
    </row>
    <row r="57" spans="1:2" ht="15" x14ac:dyDescent="0.25">
      <c r="A57" s="757"/>
      <c r="B57" s="842"/>
    </row>
    <row r="58" spans="1:2" ht="15" x14ac:dyDescent="0.25">
      <c r="A58" s="757"/>
      <c r="B58" s="842"/>
    </row>
    <row r="59" spans="1:2" ht="15" x14ac:dyDescent="0.25">
      <c r="A59" s="757"/>
      <c r="B59" s="842"/>
    </row>
    <row r="60" spans="1:2" ht="15" x14ac:dyDescent="0.25">
      <c r="A60" s="757"/>
      <c r="B60" s="842"/>
    </row>
    <row r="61" spans="1:2" ht="15" x14ac:dyDescent="0.25">
      <c r="A61" s="757"/>
      <c r="B61" s="842"/>
    </row>
    <row r="62" spans="1:2" ht="15" x14ac:dyDescent="0.25">
      <c r="A62" s="757"/>
      <c r="B62" s="842"/>
    </row>
    <row r="63" spans="1:2" ht="15" x14ac:dyDescent="0.25">
      <c r="A63" s="757"/>
      <c r="B63" s="842"/>
    </row>
    <row r="64" spans="1:2" ht="15" x14ac:dyDescent="0.25">
      <c r="A64" s="757"/>
      <c r="B64" s="842"/>
    </row>
    <row r="65" spans="1:2" ht="15" x14ac:dyDescent="0.25">
      <c r="A65" s="757"/>
      <c r="B65" s="842"/>
    </row>
    <row r="66" spans="1:2" ht="15" x14ac:dyDescent="0.25">
      <c r="A66" s="757"/>
      <c r="B66" s="842"/>
    </row>
    <row r="67" spans="1:2" ht="15" x14ac:dyDescent="0.25">
      <c r="A67" s="757"/>
      <c r="B67" s="842"/>
    </row>
    <row r="68" spans="1:2" ht="15" x14ac:dyDescent="0.25">
      <c r="A68" s="757"/>
      <c r="B68" s="842"/>
    </row>
    <row r="69" spans="1:2" ht="15" x14ac:dyDescent="0.25">
      <c r="A69" s="757"/>
      <c r="B69" s="842"/>
    </row>
    <row r="70" spans="1:2" ht="15" x14ac:dyDescent="0.25">
      <c r="A70" s="757"/>
      <c r="B70" s="842"/>
    </row>
    <row r="71" spans="1:2" ht="15" x14ac:dyDescent="0.25">
      <c r="A71" s="757"/>
      <c r="B71" s="842"/>
    </row>
  </sheetData>
  <mergeCells count="5">
    <mergeCell ref="A6:A7"/>
    <mergeCell ref="B6:C6"/>
    <mergeCell ref="H6:I6"/>
    <mergeCell ref="D6:E6"/>
    <mergeCell ref="F6:G6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>
    <tabColor rgb="FF00B050"/>
  </sheetPr>
  <dimension ref="A1:I34"/>
  <sheetViews>
    <sheetView zoomScaleNormal="100" workbookViewId="0">
      <selection activeCell="O17" sqref="O17"/>
    </sheetView>
  </sheetViews>
  <sheetFormatPr defaultRowHeight="12" x14ac:dyDescent="0.2"/>
  <cols>
    <col min="1" max="1" width="32.7109375" style="41" customWidth="1"/>
    <col min="2" max="9" width="6.28515625" style="41" customWidth="1"/>
    <col min="10" max="236" width="9.140625" style="41"/>
    <col min="237" max="237" width="18" style="41" customWidth="1"/>
    <col min="238" max="245" width="6.28515625" style="41" customWidth="1"/>
    <col min="246" max="246" width="9.140625" style="41"/>
    <col min="247" max="247" width="18.140625" style="41" bestFit="1" customWidth="1"/>
    <col min="248" max="492" width="9.140625" style="41"/>
    <col min="493" max="493" width="18" style="41" customWidth="1"/>
    <col min="494" max="501" width="6.28515625" style="41" customWidth="1"/>
    <col min="502" max="502" width="9.140625" style="41"/>
    <col min="503" max="503" width="18.140625" style="41" bestFit="1" customWidth="1"/>
    <col min="504" max="748" width="9.140625" style="41"/>
    <col min="749" max="749" width="18" style="41" customWidth="1"/>
    <col min="750" max="757" width="6.28515625" style="41" customWidth="1"/>
    <col min="758" max="758" width="9.140625" style="41"/>
    <col min="759" max="759" width="18.140625" style="41" bestFit="1" customWidth="1"/>
    <col min="760" max="1004" width="9.140625" style="41"/>
    <col min="1005" max="1005" width="18" style="41" customWidth="1"/>
    <col min="1006" max="1013" width="6.28515625" style="41" customWidth="1"/>
    <col min="1014" max="1014" width="9.140625" style="41"/>
    <col min="1015" max="1015" width="18.140625" style="41" bestFit="1" customWidth="1"/>
    <col min="1016" max="1260" width="9.140625" style="41"/>
    <col min="1261" max="1261" width="18" style="41" customWidth="1"/>
    <col min="1262" max="1269" width="6.28515625" style="41" customWidth="1"/>
    <col min="1270" max="1270" width="9.140625" style="41"/>
    <col min="1271" max="1271" width="18.140625" style="41" bestFit="1" customWidth="1"/>
    <col min="1272" max="1516" width="9.140625" style="41"/>
    <col min="1517" max="1517" width="18" style="41" customWidth="1"/>
    <col min="1518" max="1525" width="6.28515625" style="41" customWidth="1"/>
    <col min="1526" max="1526" width="9.140625" style="41"/>
    <col min="1527" max="1527" width="18.140625" style="41" bestFit="1" customWidth="1"/>
    <col min="1528" max="1772" width="9.140625" style="41"/>
    <col min="1773" max="1773" width="18" style="41" customWidth="1"/>
    <col min="1774" max="1781" width="6.28515625" style="41" customWidth="1"/>
    <col min="1782" max="1782" width="9.140625" style="41"/>
    <col min="1783" max="1783" width="18.140625" style="41" bestFit="1" customWidth="1"/>
    <col min="1784" max="2028" width="9.140625" style="41"/>
    <col min="2029" max="2029" width="18" style="41" customWidth="1"/>
    <col min="2030" max="2037" width="6.28515625" style="41" customWidth="1"/>
    <col min="2038" max="2038" width="9.140625" style="41"/>
    <col min="2039" max="2039" width="18.140625" style="41" bestFit="1" customWidth="1"/>
    <col min="2040" max="2284" width="9.140625" style="41"/>
    <col min="2285" max="2285" width="18" style="41" customWidth="1"/>
    <col min="2286" max="2293" width="6.28515625" style="41" customWidth="1"/>
    <col min="2294" max="2294" width="9.140625" style="41"/>
    <col min="2295" max="2295" width="18.140625" style="41" bestFit="1" customWidth="1"/>
    <col min="2296" max="2540" width="9.140625" style="41"/>
    <col min="2541" max="2541" width="18" style="41" customWidth="1"/>
    <col min="2542" max="2549" width="6.28515625" style="41" customWidth="1"/>
    <col min="2550" max="2550" width="9.140625" style="41"/>
    <col min="2551" max="2551" width="18.140625" style="41" bestFit="1" customWidth="1"/>
    <col min="2552" max="2796" width="9.140625" style="41"/>
    <col min="2797" max="2797" width="18" style="41" customWidth="1"/>
    <col min="2798" max="2805" width="6.28515625" style="41" customWidth="1"/>
    <col min="2806" max="2806" width="9.140625" style="41"/>
    <col min="2807" max="2807" width="18.140625" style="41" bestFit="1" customWidth="1"/>
    <col min="2808" max="3052" width="9.140625" style="41"/>
    <col min="3053" max="3053" width="18" style="41" customWidth="1"/>
    <col min="3054" max="3061" width="6.28515625" style="41" customWidth="1"/>
    <col min="3062" max="3062" width="9.140625" style="41"/>
    <col min="3063" max="3063" width="18.140625" style="41" bestFit="1" customWidth="1"/>
    <col min="3064" max="3308" width="9.140625" style="41"/>
    <col min="3309" max="3309" width="18" style="41" customWidth="1"/>
    <col min="3310" max="3317" width="6.28515625" style="41" customWidth="1"/>
    <col min="3318" max="3318" width="9.140625" style="41"/>
    <col min="3319" max="3319" width="18.140625" style="41" bestFit="1" customWidth="1"/>
    <col min="3320" max="3564" width="9.140625" style="41"/>
    <col min="3565" max="3565" width="18" style="41" customWidth="1"/>
    <col min="3566" max="3573" width="6.28515625" style="41" customWidth="1"/>
    <col min="3574" max="3574" width="9.140625" style="41"/>
    <col min="3575" max="3575" width="18.140625" style="41" bestFit="1" customWidth="1"/>
    <col min="3576" max="3820" width="9.140625" style="41"/>
    <col min="3821" max="3821" width="18" style="41" customWidth="1"/>
    <col min="3822" max="3829" width="6.28515625" style="41" customWidth="1"/>
    <col min="3830" max="3830" width="9.140625" style="41"/>
    <col min="3831" max="3831" width="18.140625" style="41" bestFit="1" customWidth="1"/>
    <col min="3832" max="4076" width="9.140625" style="41"/>
    <col min="4077" max="4077" width="18" style="41" customWidth="1"/>
    <col min="4078" max="4085" width="6.28515625" style="41" customWidth="1"/>
    <col min="4086" max="4086" width="9.140625" style="41"/>
    <col min="4087" max="4087" width="18.140625" style="41" bestFit="1" customWidth="1"/>
    <col min="4088" max="4332" width="9.140625" style="41"/>
    <col min="4333" max="4333" width="18" style="41" customWidth="1"/>
    <col min="4334" max="4341" width="6.28515625" style="41" customWidth="1"/>
    <col min="4342" max="4342" width="9.140625" style="41"/>
    <col min="4343" max="4343" width="18.140625" style="41" bestFit="1" customWidth="1"/>
    <col min="4344" max="4588" width="9.140625" style="41"/>
    <col min="4589" max="4589" width="18" style="41" customWidth="1"/>
    <col min="4590" max="4597" width="6.28515625" style="41" customWidth="1"/>
    <col min="4598" max="4598" width="9.140625" style="41"/>
    <col min="4599" max="4599" width="18.140625" style="41" bestFit="1" customWidth="1"/>
    <col min="4600" max="4844" width="9.140625" style="41"/>
    <col min="4845" max="4845" width="18" style="41" customWidth="1"/>
    <col min="4846" max="4853" width="6.28515625" style="41" customWidth="1"/>
    <col min="4854" max="4854" width="9.140625" style="41"/>
    <col min="4855" max="4855" width="18.140625" style="41" bestFit="1" customWidth="1"/>
    <col min="4856" max="5100" width="9.140625" style="41"/>
    <col min="5101" max="5101" width="18" style="41" customWidth="1"/>
    <col min="5102" max="5109" width="6.28515625" style="41" customWidth="1"/>
    <col min="5110" max="5110" width="9.140625" style="41"/>
    <col min="5111" max="5111" width="18.140625" style="41" bestFit="1" customWidth="1"/>
    <col min="5112" max="5356" width="9.140625" style="41"/>
    <col min="5357" max="5357" width="18" style="41" customWidth="1"/>
    <col min="5358" max="5365" width="6.28515625" style="41" customWidth="1"/>
    <col min="5366" max="5366" width="9.140625" style="41"/>
    <col min="5367" max="5367" width="18.140625" style="41" bestFit="1" customWidth="1"/>
    <col min="5368" max="5612" width="9.140625" style="41"/>
    <col min="5613" max="5613" width="18" style="41" customWidth="1"/>
    <col min="5614" max="5621" width="6.28515625" style="41" customWidth="1"/>
    <col min="5622" max="5622" width="9.140625" style="41"/>
    <col min="5623" max="5623" width="18.140625" style="41" bestFit="1" customWidth="1"/>
    <col min="5624" max="5868" width="9.140625" style="41"/>
    <col min="5869" max="5869" width="18" style="41" customWidth="1"/>
    <col min="5870" max="5877" width="6.28515625" style="41" customWidth="1"/>
    <col min="5878" max="5878" width="9.140625" style="41"/>
    <col min="5879" max="5879" width="18.140625" style="41" bestFit="1" customWidth="1"/>
    <col min="5880" max="6124" width="9.140625" style="41"/>
    <col min="6125" max="6125" width="18" style="41" customWidth="1"/>
    <col min="6126" max="6133" width="6.28515625" style="41" customWidth="1"/>
    <col min="6134" max="6134" width="9.140625" style="41"/>
    <col min="6135" max="6135" width="18.140625" style="41" bestFit="1" customWidth="1"/>
    <col min="6136" max="6380" width="9.140625" style="41"/>
    <col min="6381" max="6381" width="18" style="41" customWidth="1"/>
    <col min="6382" max="6389" width="6.28515625" style="41" customWidth="1"/>
    <col min="6390" max="6390" width="9.140625" style="41"/>
    <col min="6391" max="6391" width="18.140625" style="41" bestFit="1" customWidth="1"/>
    <col min="6392" max="6636" width="9.140625" style="41"/>
    <col min="6637" max="6637" width="18" style="41" customWidth="1"/>
    <col min="6638" max="6645" width="6.28515625" style="41" customWidth="1"/>
    <col min="6646" max="6646" width="9.140625" style="41"/>
    <col min="6647" max="6647" width="18.140625" style="41" bestFit="1" customWidth="1"/>
    <col min="6648" max="6892" width="9.140625" style="41"/>
    <col min="6893" max="6893" width="18" style="41" customWidth="1"/>
    <col min="6894" max="6901" width="6.28515625" style="41" customWidth="1"/>
    <col min="6902" max="6902" width="9.140625" style="41"/>
    <col min="6903" max="6903" width="18.140625" style="41" bestFit="1" customWidth="1"/>
    <col min="6904" max="7148" width="9.140625" style="41"/>
    <col min="7149" max="7149" width="18" style="41" customWidth="1"/>
    <col min="7150" max="7157" width="6.28515625" style="41" customWidth="1"/>
    <col min="7158" max="7158" width="9.140625" style="41"/>
    <col min="7159" max="7159" width="18.140625" style="41" bestFit="1" customWidth="1"/>
    <col min="7160" max="7404" width="9.140625" style="41"/>
    <col min="7405" max="7405" width="18" style="41" customWidth="1"/>
    <col min="7406" max="7413" width="6.28515625" style="41" customWidth="1"/>
    <col min="7414" max="7414" width="9.140625" style="41"/>
    <col min="7415" max="7415" width="18.140625" style="41" bestFit="1" customWidth="1"/>
    <col min="7416" max="7660" width="9.140625" style="41"/>
    <col min="7661" max="7661" width="18" style="41" customWidth="1"/>
    <col min="7662" max="7669" width="6.28515625" style="41" customWidth="1"/>
    <col min="7670" max="7670" width="9.140625" style="41"/>
    <col min="7671" max="7671" width="18.140625" style="41" bestFit="1" customWidth="1"/>
    <col min="7672" max="7916" width="9.140625" style="41"/>
    <col min="7917" max="7917" width="18" style="41" customWidth="1"/>
    <col min="7918" max="7925" width="6.28515625" style="41" customWidth="1"/>
    <col min="7926" max="7926" width="9.140625" style="41"/>
    <col min="7927" max="7927" width="18.140625" style="41" bestFit="1" customWidth="1"/>
    <col min="7928" max="8172" width="9.140625" style="41"/>
    <col min="8173" max="8173" width="18" style="41" customWidth="1"/>
    <col min="8174" max="8181" width="6.28515625" style="41" customWidth="1"/>
    <col min="8182" max="8182" width="9.140625" style="41"/>
    <col min="8183" max="8183" width="18.140625" style="41" bestFit="1" customWidth="1"/>
    <col min="8184" max="8428" width="9.140625" style="41"/>
    <col min="8429" max="8429" width="18" style="41" customWidth="1"/>
    <col min="8430" max="8437" width="6.28515625" style="41" customWidth="1"/>
    <col min="8438" max="8438" width="9.140625" style="41"/>
    <col min="8439" max="8439" width="18.140625" style="41" bestFit="1" customWidth="1"/>
    <col min="8440" max="8684" width="9.140625" style="41"/>
    <col min="8685" max="8685" width="18" style="41" customWidth="1"/>
    <col min="8686" max="8693" width="6.28515625" style="41" customWidth="1"/>
    <col min="8694" max="8694" width="9.140625" style="41"/>
    <col min="8695" max="8695" width="18.140625" style="41" bestFit="1" customWidth="1"/>
    <col min="8696" max="8940" width="9.140625" style="41"/>
    <col min="8941" max="8941" width="18" style="41" customWidth="1"/>
    <col min="8942" max="8949" width="6.28515625" style="41" customWidth="1"/>
    <col min="8950" max="8950" width="9.140625" style="41"/>
    <col min="8951" max="8951" width="18.140625" style="41" bestFit="1" customWidth="1"/>
    <col min="8952" max="9196" width="9.140625" style="41"/>
    <col min="9197" max="9197" width="18" style="41" customWidth="1"/>
    <col min="9198" max="9205" width="6.28515625" style="41" customWidth="1"/>
    <col min="9206" max="9206" width="9.140625" style="41"/>
    <col min="9207" max="9207" width="18.140625" style="41" bestFit="1" customWidth="1"/>
    <col min="9208" max="9452" width="9.140625" style="41"/>
    <col min="9453" max="9453" width="18" style="41" customWidth="1"/>
    <col min="9454" max="9461" width="6.28515625" style="41" customWidth="1"/>
    <col min="9462" max="9462" width="9.140625" style="41"/>
    <col min="9463" max="9463" width="18.140625" style="41" bestFit="1" customWidth="1"/>
    <col min="9464" max="9708" width="9.140625" style="41"/>
    <col min="9709" max="9709" width="18" style="41" customWidth="1"/>
    <col min="9710" max="9717" width="6.28515625" style="41" customWidth="1"/>
    <col min="9718" max="9718" width="9.140625" style="41"/>
    <col min="9719" max="9719" width="18.140625" style="41" bestFit="1" customWidth="1"/>
    <col min="9720" max="9964" width="9.140625" style="41"/>
    <col min="9965" max="9965" width="18" style="41" customWidth="1"/>
    <col min="9966" max="9973" width="6.28515625" style="41" customWidth="1"/>
    <col min="9974" max="9974" width="9.140625" style="41"/>
    <col min="9975" max="9975" width="18.140625" style="41" bestFit="1" customWidth="1"/>
    <col min="9976" max="10220" width="9.140625" style="41"/>
    <col min="10221" max="10221" width="18" style="41" customWidth="1"/>
    <col min="10222" max="10229" width="6.28515625" style="41" customWidth="1"/>
    <col min="10230" max="10230" width="9.140625" style="41"/>
    <col min="10231" max="10231" width="18.140625" style="41" bestFit="1" customWidth="1"/>
    <col min="10232" max="10476" width="9.140625" style="41"/>
    <col min="10477" max="10477" width="18" style="41" customWidth="1"/>
    <col min="10478" max="10485" width="6.28515625" style="41" customWidth="1"/>
    <col min="10486" max="10486" width="9.140625" style="41"/>
    <col min="10487" max="10487" width="18.140625" style="41" bestFit="1" customWidth="1"/>
    <col min="10488" max="10732" width="9.140625" style="41"/>
    <col min="10733" max="10733" width="18" style="41" customWidth="1"/>
    <col min="10734" max="10741" width="6.28515625" style="41" customWidth="1"/>
    <col min="10742" max="10742" width="9.140625" style="41"/>
    <col min="10743" max="10743" width="18.140625" style="41" bestFit="1" customWidth="1"/>
    <col min="10744" max="10988" width="9.140625" style="41"/>
    <col min="10989" max="10989" width="18" style="41" customWidth="1"/>
    <col min="10990" max="10997" width="6.28515625" style="41" customWidth="1"/>
    <col min="10998" max="10998" width="9.140625" style="41"/>
    <col min="10999" max="10999" width="18.140625" style="41" bestFit="1" customWidth="1"/>
    <col min="11000" max="11244" width="9.140625" style="41"/>
    <col min="11245" max="11245" width="18" style="41" customWidth="1"/>
    <col min="11246" max="11253" width="6.28515625" style="41" customWidth="1"/>
    <col min="11254" max="11254" width="9.140625" style="41"/>
    <col min="11255" max="11255" width="18.140625" style="41" bestFit="1" customWidth="1"/>
    <col min="11256" max="11500" width="9.140625" style="41"/>
    <col min="11501" max="11501" width="18" style="41" customWidth="1"/>
    <col min="11502" max="11509" width="6.28515625" style="41" customWidth="1"/>
    <col min="11510" max="11510" width="9.140625" style="41"/>
    <col min="11511" max="11511" width="18.140625" style="41" bestFit="1" customWidth="1"/>
    <col min="11512" max="11756" width="9.140625" style="41"/>
    <col min="11757" max="11757" width="18" style="41" customWidth="1"/>
    <col min="11758" max="11765" width="6.28515625" style="41" customWidth="1"/>
    <col min="11766" max="11766" width="9.140625" style="41"/>
    <col min="11767" max="11767" width="18.140625" style="41" bestFit="1" customWidth="1"/>
    <col min="11768" max="12012" width="9.140625" style="41"/>
    <col min="12013" max="12013" width="18" style="41" customWidth="1"/>
    <col min="12014" max="12021" width="6.28515625" style="41" customWidth="1"/>
    <col min="12022" max="12022" width="9.140625" style="41"/>
    <col min="12023" max="12023" width="18.140625" style="41" bestFit="1" customWidth="1"/>
    <col min="12024" max="12268" width="9.140625" style="41"/>
    <col min="12269" max="12269" width="18" style="41" customWidth="1"/>
    <col min="12270" max="12277" width="6.28515625" style="41" customWidth="1"/>
    <col min="12278" max="12278" width="9.140625" style="41"/>
    <col min="12279" max="12279" width="18.140625" style="41" bestFit="1" customWidth="1"/>
    <col min="12280" max="12524" width="9.140625" style="41"/>
    <col min="12525" max="12525" width="18" style="41" customWidth="1"/>
    <col min="12526" max="12533" width="6.28515625" style="41" customWidth="1"/>
    <col min="12534" max="12534" width="9.140625" style="41"/>
    <col min="12535" max="12535" width="18.140625" style="41" bestFit="1" customWidth="1"/>
    <col min="12536" max="12780" width="9.140625" style="41"/>
    <col min="12781" max="12781" width="18" style="41" customWidth="1"/>
    <col min="12782" max="12789" width="6.28515625" style="41" customWidth="1"/>
    <col min="12790" max="12790" width="9.140625" style="41"/>
    <col min="12791" max="12791" width="18.140625" style="41" bestFit="1" customWidth="1"/>
    <col min="12792" max="13036" width="9.140625" style="41"/>
    <col min="13037" max="13037" width="18" style="41" customWidth="1"/>
    <col min="13038" max="13045" width="6.28515625" style="41" customWidth="1"/>
    <col min="13046" max="13046" width="9.140625" style="41"/>
    <col min="13047" max="13047" width="18.140625" style="41" bestFit="1" customWidth="1"/>
    <col min="13048" max="13292" width="9.140625" style="41"/>
    <col min="13293" max="13293" width="18" style="41" customWidth="1"/>
    <col min="13294" max="13301" width="6.28515625" style="41" customWidth="1"/>
    <col min="13302" max="13302" width="9.140625" style="41"/>
    <col min="13303" max="13303" width="18.140625" style="41" bestFit="1" customWidth="1"/>
    <col min="13304" max="13548" width="9.140625" style="41"/>
    <col min="13549" max="13549" width="18" style="41" customWidth="1"/>
    <col min="13550" max="13557" width="6.28515625" style="41" customWidth="1"/>
    <col min="13558" max="13558" width="9.140625" style="41"/>
    <col min="13559" max="13559" width="18.140625" style="41" bestFit="1" customWidth="1"/>
    <col min="13560" max="13804" width="9.140625" style="41"/>
    <col min="13805" max="13805" width="18" style="41" customWidth="1"/>
    <col min="13806" max="13813" width="6.28515625" style="41" customWidth="1"/>
    <col min="13814" max="13814" width="9.140625" style="41"/>
    <col min="13815" max="13815" width="18.140625" style="41" bestFit="1" customWidth="1"/>
    <col min="13816" max="14060" width="9.140625" style="41"/>
    <col min="14061" max="14061" width="18" style="41" customWidth="1"/>
    <col min="14062" max="14069" width="6.28515625" style="41" customWidth="1"/>
    <col min="14070" max="14070" width="9.140625" style="41"/>
    <col min="14071" max="14071" width="18.140625" style="41" bestFit="1" customWidth="1"/>
    <col min="14072" max="14316" width="9.140625" style="41"/>
    <col min="14317" max="14317" width="18" style="41" customWidth="1"/>
    <col min="14318" max="14325" width="6.28515625" style="41" customWidth="1"/>
    <col min="14326" max="14326" width="9.140625" style="41"/>
    <col min="14327" max="14327" width="18.140625" style="41" bestFit="1" customWidth="1"/>
    <col min="14328" max="14572" width="9.140625" style="41"/>
    <col min="14573" max="14573" width="18" style="41" customWidth="1"/>
    <col min="14574" max="14581" width="6.28515625" style="41" customWidth="1"/>
    <col min="14582" max="14582" width="9.140625" style="41"/>
    <col min="14583" max="14583" width="18.140625" style="41" bestFit="1" customWidth="1"/>
    <col min="14584" max="14828" width="9.140625" style="41"/>
    <col min="14829" max="14829" width="18" style="41" customWidth="1"/>
    <col min="14830" max="14837" width="6.28515625" style="41" customWidth="1"/>
    <col min="14838" max="14838" width="9.140625" style="41"/>
    <col min="14839" max="14839" width="18.140625" style="41" bestFit="1" customWidth="1"/>
    <col min="14840" max="15084" width="9.140625" style="41"/>
    <col min="15085" max="15085" width="18" style="41" customWidth="1"/>
    <col min="15086" max="15093" width="6.28515625" style="41" customWidth="1"/>
    <col min="15094" max="15094" width="9.140625" style="41"/>
    <col min="15095" max="15095" width="18.140625" style="41" bestFit="1" customWidth="1"/>
    <col min="15096" max="15340" width="9.140625" style="41"/>
    <col min="15341" max="15341" width="18" style="41" customWidth="1"/>
    <col min="15342" max="15349" width="6.28515625" style="41" customWidth="1"/>
    <col min="15350" max="15350" width="9.140625" style="41"/>
    <col min="15351" max="15351" width="18.140625" style="41" bestFit="1" customWidth="1"/>
    <col min="15352" max="15596" width="9.140625" style="41"/>
    <col min="15597" max="15597" width="18" style="41" customWidth="1"/>
    <col min="15598" max="15605" width="6.28515625" style="41" customWidth="1"/>
    <col min="15606" max="15606" width="9.140625" style="41"/>
    <col min="15607" max="15607" width="18.140625" style="41" bestFit="1" customWidth="1"/>
    <col min="15608" max="15852" width="9.140625" style="41"/>
    <col min="15853" max="15853" width="18" style="41" customWidth="1"/>
    <col min="15854" max="15861" width="6.28515625" style="41" customWidth="1"/>
    <col min="15862" max="15862" width="9.140625" style="41"/>
    <col min="15863" max="15863" width="18.140625" style="41" bestFit="1" customWidth="1"/>
    <col min="15864" max="16108" width="9.140625" style="41"/>
    <col min="16109" max="16109" width="18" style="41" customWidth="1"/>
    <col min="16110" max="16117" width="6.28515625" style="41" customWidth="1"/>
    <col min="16118" max="16118" width="9.140625" style="41"/>
    <col min="16119" max="16119" width="18.140625" style="41" bestFit="1" customWidth="1"/>
    <col min="16120" max="16384" width="9.140625" style="41"/>
  </cols>
  <sheetData>
    <row r="1" spans="1:9" x14ac:dyDescent="0.2">
      <c r="A1" s="465" t="s">
        <v>457</v>
      </c>
    </row>
    <row r="2" spans="1:9" x14ac:dyDescent="0.2">
      <c r="A2" s="41" t="s">
        <v>251</v>
      </c>
    </row>
    <row r="6" spans="1:9" ht="12.75" thickBot="1" x14ac:dyDescent="0.25"/>
    <row r="7" spans="1:9" x14ac:dyDescent="0.2">
      <c r="A7" s="1390" t="s">
        <v>0</v>
      </c>
      <c r="B7" s="1388">
        <v>2014</v>
      </c>
      <c r="C7" s="1389"/>
      <c r="D7" s="1388">
        <f>B7+1</f>
        <v>2015</v>
      </c>
      <c r="E7" s="1389"/>
      <c r="F7" s="1388">
        <f>D7+1</f>
        <v>2016</v>
      </c>
      <c r="G7" s="1389"/>
      <c r="H7" s="1392" t="s">
        <v>252</v>
      </c>
      <c r="I7" s="1389"/>
    </row>
    <row r="8" spans="1:9" ht="69" customHeight="1" thickBot="1" x14ac:dyDescent="0.25">
      <c r="A8" s="1391"/>
      <c r="B8" s="102" t="s">
        <v>253</v>
      </c>
      <c r="C8" s="104" t="s">
        <v>254</v>
      </c>
      <c r="D8" s="102" t="s">
        <v>253</v>
      </c>
      <c r="E8" s="104" t="s">
        <v>254</v>
      </c>
      <c r="F8" s="102" t="s">
        <v>253</v>
      </c>
      <c r="G8" s="104" t="s">
        <v>254</v>
      </c>
      <c r="H8" s="105" t="s">
        <v>253</v>
      </c>
      <c r="I8" s="104" t="s">
        <v>254</v>
      </c>
    </row>
    <row r="9" spans="1:9" x14ac:dyDescent="0.2">
      <c r="A9" s="559" t="s">
        <v>139</v>
      </c>
      <c r="B9" s="141">
        <v>1</v>
      </c>
      <c r="C9" s="142">
        <v>2</v>
      </c>
      <c r="D9" s="141">
        <v>1</v>
      </c>
      <c r="E9" s="142">
        <v>2</v>
      </c>
      <c r="F9" s="141">
        <v>2</v>
      </c>
      <c r="G9" s="142">
        <v>1</v>
      </c>
      <c r="H9" s="562">
        <f>SUM(D9,F9,B9)</f>
        <v>4</v>
      </c>
      <c r="I9" s="563">
        <f>SUM(E9,G9,C9)</f>
        <v>5</v>
      </c>
    </row>
    <row r="10" spans="1:9" x14ac:dyDescent="0.2">
      <c r="A10" s="560" t="s">
        <v>233</v>
      </c>
      <c r="B10" s="23">
        <v>1</v>
      </c>
      <c r="C10" s="144">
        <v>5</v>
      </c>
      <c r="D10" s="141">
        <v>3</v>
      </c>
      <c r="E10" s="142">
        <v>2</v>
      </c>
      <c r="F10" s="141">
        <v>4</v>
      </c>
      <c r="G10" s="142">
        <v>5</v>
      </c>
      <c r="H10" s="562">
        <f t="shared" ref="H10:H33" si="0">SUM(D10,F10,B10)</f>
        <v>8</v>
      </c>
      <c r="I10" s="563">
        <f t="shared" ref="I10:I33" si="1">SUM(E10,G10,C10)</f>
        <v>12</v>
      </c>
    </row>
    <row r="11" spans="1:9" x14ac:dyDescent="0.2">
      <c r="A11" s="560" t="s">
        <v>215</v>
      </c>
      <c r="B11" s="23">
        <v>14</v>
      </c>
      <c r="C11" s="144">
        <v>2</v>
      </c>
      <c r="D11" s="141">
        <v>23</v>
      </c>
      <c r="E11" s="142" t="s">
        <v>117</v>
      </c>
      <c r="F11" s="141">
        <v>14</v>
      </c>
      <c r="G11" s="142">
        <v>1</v>
      </c>
      <c r="H11" s="562">
        <f t="shared" si="0"/>
        <v>51</v>
      </c>
      <c r="I11" s="563">
        <f t="shared" si="1"/>
        <v>3</v>
      </c>
    </row>
    <row r="12" spans="1:9" x14ac:dyDescent="0.2">
      <c r="A12" s="560" t="s">
        <v>21</v>
      </c>
      <c r="B12" s="23" t="s">
        <v>117</v>
      </c>
      <c r="C12" s="144" t="s">
        <v>117</v>
      </c>
      <c r="D12" s="141" t="s">
        <v>117</v>
      </c>
      <c r="E12" s="142" t="s">
        <v>117</v>
      </c>
      <c r="F12" s="141">
        <v>1</v>
      </c>
      <c r="G12" s="142" t="s">
        <v>117</v>
      </c>
      <c r="H12" s="562">
        <f t="shared" ref="H12" si="2">SUM(D12,F12,B12)</f>
        <v>1</v>
      </c>
      <c r="I12" s="563">
        <f t="shared" ref="I12" si="3">SUM(E12,G12,C12)</f>
        <v>0</v>
      </c>
    </row>
    <row r="13" spans="1:9" x14ac:dyDescent="0.2">
      <c r="A13" s="560" t="s">
        <v>128</v>
      </c>
      <c r="B13" s="23" t="s">
        <v>117</v>
      </c>
      <c r="C13" s="144" t="s">
        <v>117</v>
      </c>
      <c r="D13" s="141">
        <v>4</v>
      </c>
      <c r="E13" s="142" t="s">
        <v>117</v>
      </c>
      <c r="F13" s="141">
        <v>1</v>
      </c>
      <c r="G13" s="142" t="s">
        <v>117</v>
      </c>
      <c r="H13" s="562">
        <f t="shared" si="0"/>
        <v>5</v>
      </c>
      <c r="I13" s="563">
        <f t="shared" si="1"/>
        <v>0</v>
      </c>
    </row>
    <row r="14" spans="1:9" x14ac:dyDescent="0.2">
      <c r="A14" s="560" t="s">
        <v>129</v>
      </c>
      <c r="B14" s="23" t="s">
        <v>117</v>
      </c>
      <c r="C14" s="144" t="s">
        <v>117</v>
      </c>
      <c r="D14" s="141" t="s">
        <v>117</v>
      </c>
      <c r="E14" s="142" t="s">
        <v>117</v>
      </c>
      <c r="F14" s="141">
        <v>1</v>
      </c>
      <c r="G14" s="142">
        <v>2</v>
      </c>
      <c r="H14" s="562">
        <f t="shared" si="0"/>
        <v>1</v>
      </c>
      <c r="I14" s="563">
        <f t="shared" si="1"/>
        <v>2</v>
      </c>
    </row>
    <row r="15" spans="1:9" x14ac:dyDescent="0.2">
      <c r="A15" s="560" t="s">
        <v>235</v>
      </c>
      <c r="B15" s="23" t="s">
        <v>117</v>
      </c>
      <c r="C15" s="144" t="s">
        <v>117</v>
      </c>
      <c r="D15" s="141" t="s">
        <v>117</v>
      </c>
      <c r="E15" s="142">
        <v>1</v>
      </c>
      <c r="F15" s="141" t="s">
        <v>117</v>
      </c>
      <c r="G15" s="142" t="s">
        <v>117</v>
      </c>
      <c r="H15" s="562">
        <f t="shared" si="0"/>
        <v>0</v>
      </c>
      <c r="I15" s="563">
        <f t="shared" si="1"/>
        <v>1</v>
      </c>
    </row>
    <row r="16" spans="1:9" x14ac:dyDescent="0.2">
      <c r="A16" s="560" t="s">
        <v>171</v>
      </c>
      <c r="B16" s="23" t="s">
        <v>117</v>
      </c>
      <c r="C16" s="144" t="s">
        <v>117</v>
      </c>
      <c r="D16" s="141" t="s">
        <v>117</v>
      </c>
      <c r="E16" s="142">
        <v>1</v>
      </c>
      <c r="F16" s="141">
        <v>3</v>
      </c>
      <c r="G16" s="142" t="s">
        <v>117</v>
      </c>
      <c r="H16" s="562">
        <f t="shared" si="0"/>
        <v>3</v>
      </c>
      <c r="I16" s="563">
        <f t="shared" si="1"/>
        <v>1</v>
      </c>
    </row>
    <row r="17" spans="1:9" x14ac:dyDescent="0.2">
      <c r="A17" s="560" t="s">
        <v>130</v>
      </c>
      <c r="B17" s="23">
        <v>5</v>
      </c>
      <c r="C17" s="144">
        <v>9</v>
      </c>
      <c r="D17" s="141">
        <v>6</v>
      </c>
      <c r="E17" s="142">
        <v>7</v>
      </c>
      <c r="F17" s="141">
        <v>5</v>
      </c>
      <c r="G17" s="142">
        <v>3</v>
      </c>
      <c r="H17" s="562">
        <f t="shared" si="0"/>
        <v>16</v>
      </c>
      <c r="I17" s="563">
        <f t="shared" si="1"/>
        <v>19</v>
      </c>
    </row>
    <row r="18" spans="1:9" x14ac:dyDescent="0.2">
      <c r="A18" s="560" t="s">
        <v>131</v>
      </c>
      <c r="B18" s="23">
        <v>3</v>
      </c>
      <c r="C18" s="144">
        <v>1</v>
      </c>
      <c r="D18" s="141">
        <v>3</v>
      </c>
      <c r="E18" s="142">
        <v>1</v>
      </c>
      <c r="F18" s="141">
        <v>4</v>
      </c>
      <c r="G18" s="142" t="s">
        <v>117</v>
      </c>
      <c r="H18" s="562">
        <f t="shared" si="0"/>
        <v>10</v>
      </c>
      <c r="I18" s="563">
        <f t="shared" si="1"/>
        <v>2</v>
      </c>
    </row>
    <row r="19" spans="1:9" x14ac:dyDescent="0.2">
      <c r="A19" s="560" t="s">
        <v>216</v>
      </c>
      <c r="B19" s="23">
        <v>10</v>
      </c>
      <c r="C19" s="144" t="s">
        <v>117</v>
      </c>
      <c r="D19" s="141">
        <v>14</v>
      </c>
      <c r="E19" s="142">
        <v>5</v>
      </c>
      <c r="F19" s="141">
        <v>10</v>
      </c>
      <c r="G19" s="142">
        <v>2</v>
      </c>
      <c r="H19" s="562">
        <f t="shared" si="0"/>
        <v>34</v>
      </c>
      <c r="I19" s="563">
        <f t="shared" si="1"/>
        <v>7</v>
      </c>
    </row>
    <row r="20" spans="1:9" x14ac:dyDescent="0.2">
      <c r="A20" s="560" t="s">
        <v>61</v>
      </c>
      <c r="B20" s="23">
        <v>1</v>
      </c>
      <c r="C20" s="144">
        <v>1</v>
      </c>
      <c r="D20" s="141">
        <v>1</v>
      </c>
      <c r="E20" s="142">
        <v>2</v>
      </c>
      <c r="F20" s="141">
        <v>10</v>
      </c>
      <c r="G20" s="142">
        <v>2</v>
      </c>
      <c r="H20" s="562">
        <f t="shared" si="0"/>
        <v>12</v>
      </c>
      <c r="I20" s="563">
        <f t="shared" si="1"/>
        <v>5</v>
      </c>
    </row>
    <row r="21" spans="1:9" x14ac:dyDescent="0.2">
      <c r="A21" s="560" t="s">
        <v>238</v>
      </c>
      <c r="B21" s="23">
        <v>2</v>
      </c>
      <c r="C21" s="144" t="s">
        <v>117</v>
      </c>
      <c r="D21" s="141" t="s">
        <v>117</v>
      </c>
      <c r="E21" s="142">
        <v>1</v>
      </c>
      <c r="F21" s="141" t="s">
        <v>117</v>
      </c>
      <c r="G21" s="142">
        <v>1</v>
      </c>
      <c r="H21" s="562">
        <f t="shared" si="0"/>
        <v>2</v>
      </c>
      <c r="I21" s="563">
        <f t="shared" si="1"/>
        <v>2</v>
      </c>
    </row>
    <row r="22" spans="1:9" x14ac:dyDescent="0.2">
      <c r="A22" s="560" t="s">
        <v>145</v>
      </c>
      <c r="B22" s="23">
        <v>3</v>
      </c>
      <c r="C22" s="144">
        <v>3</v>
      </c>
      <c r="D22" s="141">
        <v>1</v>
      </c>
      <c r="E22" s="142">
        <v>2</v>
      </c>
      <c r="F22" s="141">
        <v>2</v>
      </c>
      <c r="G22" s="142">
        <v>5</v>
      </c>
      <c r="H22" s="562">
        <f t="shared" si="0"/>
        <v>6</v>
      </c>
      <c r="I22" s="563">
        <f t="shared" si="1"/>
        <v>10</v>
      </c>
    </row>
    <row r="23" spans="1:9" x14ac:dyDescent="0.2">
      <c r="A23" s="560" t="s">
        <v>141</v>
      </c>
      <c r="B23" s="23">
        <v>20</v>
      </c>
      <c r="C23" s="144">
        <v>48</v>
      </c>
      <c r="D23" s="141">
        <v>20</v>
      </c>
      <c r="E23" s="142">
        <v>57</v>
      </c>
      <c r="F23" s="141">
        <v>26</v>
      </c>
      <c r="G23" s="142">
        <v>46</v>
      </c>
      <c r="H23" s="562">
        <f t="shared" si="0"/>
        <v>66</v>
      </c>
      <c r="I23" s="563">
        <f t="shared" si="1"/>
        <v>151</v>
      </c>
    </row>
    <row r="24" spans="1:9" x14ac:dyDescent="0.2">
      <c r="A24" s="560" t="s">
        <v>240</v>
      </c>
      <c r="B24" s="23">
        <v>1</v>
      </c>
      <c r="C24" s="144">
        <v>1</v>
      </c>
      <c r="D24" s="141">
        <v>1</v>
      </c>
      <c r="E24" s="142">
        <v>2</v>
      </c>
      <c r="F24" s="141">
        <v>3</v>
      </c>
      <c r="G24" s="142" t="s">
        <v>117</v>
      </c>
      <c r="H24" s="562">
        <f t="shared" si="0"/>
        <v>5</v>
      </c>
      <c r="I24" s="563">
        <f t="shared" si="1"/>
        <v>3</v>
      </c>
    </row>
    <row r="25" spans="1:9" x14ac:dyDescent="0.2">
      <c r="A25" s="560" t="s">
        <v>241</v>
      </c>
      <c r="B25" s="23">
        <v>2</v>
      </c>
      <c r="C25" s="144">
        <v>1</v>
      </c>
      <c r="D25" s="141" t="s">
        <v>117</v>
      </c>
      <c r="E25" s="142">
        <v>1</v>
      </c>
      <c r="F25" s="141">
        <v>5</v>
      </c>
      <c r="G25" s="142">
        <v>2</v>
      </c>
      <c r="H25" s="562">
        <f t="shared" si="0"/>
        <v>7</v>
      </c>
      <c r="I25" s="563">
        <f t="shared" si="1"/>
        <v>4</v>
      </c>
    </row>
    <row r="26" spans="1:9" x14ac:dyDescent="0.2">
      <c r="A26" s="560" t="s">
        <v>173</v>
      </c>
      <c r="B26" s="23">
        <v>5</v>
      </c>
      <c r="C26" s="144" t="s">
        <v>117</v>
      </c>
      <c r="D26" s="141">
        <v>15</v>
      </c>
      <c r="E26" s="142">
        <v>2</v>
      </c>
      <c r="F26" s="141">
        <v>13</v>
      </c>
      <c r="G26" s="142">
        <v>1</v>
      </c>
      <c r="H26" s="562">
        <f t="shared" si="0"/>
        <v>33</v>
      </c>
      <c r="I26" s="563">
        <f t="shared" si="1"/>
        <v>3</v>
      </c>
    </row>
    <row r="27" spans="1:9" x14ac:dyDescent="0.2">
      <c r="A27" s="560" t="s">
        <v>142</v>
      </c>
      <c r="B27" s="23" t="s">
        <v>117</v>
      </c>
      <c r="C27" s="144">
        <v>1</v>
      </c>
      <c r="D27" s="141">
        <v>2</v>
      </c>
      <c r="E27" s="142">
        <v>1</v>
      </c>
      <c r="F27" s="141" t="s">
        <v>117</v>
      </c>
      <c r="G27" s="142">
        <v>1</v>
      </c>
      <c r="H27" s="562">
        <f t="shared" si="0"/>
        <v>2</v>
      </c>
      <c r="I27" s="563">
        <f t="shared" si="1"/>
        <v>3</v>
      </c>
    </row>
    <row r="28" spans="1:9" x14ac:dyDescent="0.2">
      <c r="A28" s="560" t="s">
        <v>242</v>
      </c>
      <c r="B28" s="23" t="s">
        <v>117</v>
      </c>
      <c r="C28" s="144" t="s">
        <v>117</v>
      </c>
      <c r="D28" s="141" t="s">
        <v>117</v>
      </c>
      <c r="E28" s="142">
        <v>1</v>
      </c>
      <c r="F28" s="141" t="s">
        <v>117</v>
      </c>
      <c r="G28" s="142">
        <v>2</v>
      </c>
      <c r="H28" s="562">
        <f t="shared" ref="H28" si="4">SUM(D28,F28,B28)</f>
        <v>0</v>
      </c>
      <c r="I28" s="563">
        <f t="shared" ref="I28" si="5">SUM(E28,G28,C28)</f>
        <v>3</v>
      </c>
    </row>
    <row r="29" spans="1:9" x14ac:dyDescent="0.2">
      <c r="A29" s="560" t="s">
        <v>243</v>
      </c>
      <c r="B29" s="23" t="s">
        <v>117</v>
      </c>
      <c r="C29" s="144">
        <v>1</v>
      </c>
      <c r="D29" s="141" t="s">
        <v>117</v>
      </c>
      <c r="E29" s="142" t="s">
        <v>117</v>
      </c>
      <c r="F29" s="141" t="s">
        <v>117</v>
      </c>
      <c r="G29" s="142" t="s">
        <v>117</v>
      </c>
      <c r="H29" s="562">
        <f t="shared" si="0"/>
        <v>0</v>
      </c>
      <c r="I29" s="563">
        <f t="shared" si="1"/>
        <v>1</v>
      </c>
    </row>
    <row r="30" spans="1:9" x14ac:dyDescent="0.2">
      <c r="A30" s="560" t="s">
        <v>143</v>
      </c>
      <c r="B30" s="23">
        <v>2</v>
      </c>
      <c r="C30" s="144">
        <v>6</v>
      </c>
      <c r="D30" s="141">
        <v>7</v>
      </c>
      <c r="E30" s="142">
        <v>2</v>
      </c>
      <c r="F30" s="141">
        <v>16</v>
      </c>
      <c r="G30" s="142">
        <v>1</v>
      </c>
      <c r="H30" s="562">
        <f t="shared" si="0"/>
        <v>25</v>
      </c>
      <c r="I30" s="563">
        <f t="shared" si="1"/>
        <v>9</v>
      </c>
    </row>
    <row r="31" spans="1:9" x14ac:dyDescent="0.2">
      <c r="A31" s="561" t="s">
        <v>137</v>
      </c>
      <c r="B31" s="145">
        <v>2</v>
      </c>
      <c r="C31" s="146" t="s">
        <v>117</v>
      </c>
      <c r="D31" s="141" t="s">
        <v>117</v>
      </c>
      <c r="E31" s="142" t="s">
        <v>117</v>
      </c>
      <c r="F31" s="141">
        <v>2</v>
      </c>
      <c r="G31" s="142" t="s">
        <v>117</v>
      </c>
      <c r="H31" s="562">
        <f t="shared" si="0"/>
        <v>4</v>
      </c>
      <c r="I31" s="563">
        <f t="shared" si="1"/>
        <v>0</v>
      </c>
    </row>
    <row r="32" spans="1:9" x14ac:dyDescent="0.2">
      <c r="A32" s="560" t="s">
        <v>174</v>
      </c>
      <c r="B32" s="23">
        <v>7</v>
      </c>
      <c r="C32" s="144">
        <v>2</v>
      </c>
      <c r="D32" s="141">
        <v>6</v>
      </c>
      <c r="E32" s="142">
        <v>9</v>
      </c>
      <c r="F32" s="141">
        <v>5</v>
      </c>
      <c r="G32" s="142">
        <v>2</v>
      </c>
      <c r="H32" s="562">
        <f t="shared" si="0"/>
        <v>18</v>
      </c>
      <c r="I32" s="563">
        <f t="shared" si="1"/>
        <v>13</v>
      </c>
    </row>
    <row r="33" spans="1:9" ht="12.75" thickBot="1" x14ac:dyDescent="0.25">
      <c r="A33" s="560" t="s">
        <v>138</v>
      </c>
      <c r="B33" s="23">
        <v>3</v>
      </c>
      <c r="C33" s="144">
        <v>6</v>
      </c>
      <c r="D33" s="141">
        <v>10</v>
      </c>
      <c r="E33" s="142">
        <v>2</v>
      </c>
      <c r="F33" s="141">
        <v>5</v>
      </c>
      <c r="G33" s="142">
        <v>12</v>
      </c>
      <c r="H33" s="562">
        <f t="shared" si="0"/>
        <v>18</v>
      </c>
      <c r="I33" s="563">
        <f t="shared" si="1"/>
        <v>20</v>
      </c>
    </row>
    <row r="34" spans="1:9" ht="12.75" thickBot="1" x14ac:dyDescent="0.25">
      <c r="A34" s="109" t="s">
        <v>232</v>
      </c>
      <c r="B34" s="147">
        <f t="shared" ref="B34:I34" si="6">SUM(B9:B33)</f>
        <v>82</v>
      </c>
      <c r="C34" s="148">
        <f t="shared" si="6"/>
        <v>89</v>
      </c>
      <c r="D34" s="147">
        <f t="shared" si="6"/>
        <v>117</v>
      </c>
      <c r="E34" s="148">
        <f t="shared" si="6"/>
        <v>101</v>
      </c>
      <c r="F34" s="147">
        <f t="shared" si="6"/>
        <v>132</v>
      </c>
      <c r="G34" s="148">
        <f t="shared" si="6"/>
        <v>89</v>
      </c>
      <c r="H34" s="149">
        <f t="shared" si="6"/>
        <v>331</v>
      </c>
      <c r="I34" s="148">
        <f t="shared" si="6"/>
        <v>279</v>
      </c>
    </row>
  </sheetData>
  <mergeCells count="5">
    <mergeCell ref="A7:A8"/>
    <mergeCell ref="B7:C7"/>
    <mergeCell ref="H7:I7"/>
    <mergeCell ref="D7:E7"/>
    <mergeCell ref="F7:G7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>
    <tabColor rgb="FFC00000"/>
  </sheetPr>
  <dimension ref="A1:Q138"/>
  <sheetViews>
    <sheetView zoomScaleNormal="100" workbookViewId="0">
      <selection activeCell="W12" sqref="W12"/>
    </sheetView>
  </sheetViews>
  <sheetFormatPr defaultRowHeight="12" x14ac:dyDescent="0.2"/>
  <cols>
    <col min="1" max="1" width="32.7109375" style="41" customWidth="1"/>
    <col min="2" max="16" width="5.7109375" style="41" customWidth="1"/>
    <col min="17" max="17" width="8.140625" style="41" bestFit="1" customWidth="1"/>
    <col min="18" max="179" width="9.140625" style="41"/>
    <col min="180" max="180" width="29.42578125" style="41" customWidth="1"/>
    <col min="181" max="196" width="5.7109375" style="41" customWidth="1"/>
    <col min="197" max="435" width="9.140625" style="41"/>
    <col min="436" max="436" width="29.42578125" style="41" customWidth="1"/>
    <col min="437" max="452" width="5.7109375" style="41" customWidth="1"/>
    <col min="453" max="691" width="9.140625" style="41"/>
    <col min="692" max="692" width="29.42578125" style="41" customWidth="1"/>
    <col min="693" max="708" width="5.7109375" style="41" customWidth="1"/>
    <col min="709" max="947" width="9.140625" style="41"/>
    <col min="948" max="948" width="29.42578125" style="41" customWidth="1"/>
    <col min="949" max="964" width="5.7109375" style="41" customWidth="1"/>
    <col min="965" max="1203" width="9.140625" style="41"/>
    <col min="1204" max="1204" width="29.42578125" style="41" customWidth="1"/>
    <col min="1205" max="1220" width="5.7109375" style="41" customWidth="1"/>
    <col min="1221" max="1459" width="9.140625" style="41"/>
    <col min="1460" max="1460" width="29.42578125" style="41" customWidth="1"/>
    <col min="1461" max="1476" width="5.7109375" style="41" customWidth="1"/>
    <col min="1477" max="1715" width="9.140625" style="41"/>
    <col min="1716" max="1716" width="29.42578125" style="41" customWidth="1"/>
    <col min="1717" max="1732" width="5.7109375" style="41" customWidth="1"/>
    <col min="1733" max="1971" width="9.140625" style="41"/>
    <col min="1972" max="1972" width="29.42578125" style="41" customWidth="1"/>
    <col min="1973" max="1988" width="5.7109375" style="41" customWidth="1"/>
    <col min="1989" max="2227" width="9.140625" style="41"/>
    <col min="2228" max="2228" width="29.42578125" style="41" customWidth="1"/>
    <col min="2229" max="2244" width="5.7109375" style="41" customWidth="1"/>
    <col min="2245" max="2483" width="9.140625" style="41"/>
    <col min="2484" max="2484" width="29.42578125" style="41" customWidth="1"/>
    <col min="2485" max="2500" width="5.7109375" style="41" customWidth="1"/>
    <col min="2501" max="2739" width="9.140625" style="41"/>
    <col min="2740" max="2740" width="29.42578125" style="41" customWidth="1"/>
    <col min="2741" max="2756" width="5.7109375" style="41" customWidth="1"/>
    <col min="2757" max="2995" width="9.140625" style="41"/>
    <col min="2996" max="2996" width="29.42578125" style="41" customWidth="1"/>
    <col min="2997" max="3012" width="5.7109375" style="41" customWidth="1"/>
    <col min="3013" max="3251" width="9.140625" style="41"/>
    <col min="3252" max="3252" width="29.42578125" style="41" customWidth="1"/>
    <col min="3253" max="3268" width="5.7109375" style="41" customWidth="1"/>
    <col min="3269" max="3507" width="9.140625" style="41"/>
    <col min="3508" max="3508" width="29.42578125" style="41" customWidth="1"/>
    <col min="3509" max="3524" width="5.7109375" style="41" customWidth="1"/>
    <col min="3525" max="3763" width="9.140625" style="41"/>
    <col min="3764" max="3764" width="29.42578125" style="41" customWidth="1"/>
    <col min="3765" max="3780" width="5.7109375" style="41" customWidth="1"/>
    <col min="3781" max="4019" width="9.140625" style="41"/>
    <col min="4020" max="4020" width="29.42578125" style="41" customWidth="1"/>
    <col min="4021" max="4036" width="5.7109375" style="41" customWidth="1"/>
    <col min="4037" max="4275" width="9.140625" style="41"/>
    <col min="4276" max="4276" width="29.42578125" style="41" customWidth="1"/>
    <col min="4277" max="4292" width="5.7109375" style="41" customWidth="1"/>
    <col min="4293" max="4531" width="9.140625" style="41"/>
    <col min="4532" max="4532" width="29.42578125" style="41" customWidth="1"/>
    <col min="4533" max="4548" width="5.7109375" style="41" customWidth="1"/>
    <col min="4549" max="4787" width="9.140625" style="41"/>
    <col min="4788" max="4788" width="29.42578125" style="41" customWidth="1"/>
    <col min="4789" max="4804" width="5.7109375" style="41" customWidth="1"/>
    <col min="4805" max="5043" width="9.140625" style="41"/>
    <col min="5044" max="5044" width="29.42578125" style="41" customWidth="1"/>
    <col min="5045" max="5060" width="5.7109375" style="41" customWidth="1"/>
    <col min="5061" max="5299" width="9.140625" style="41"/>
    <col min="5300" max="5300" width="29.42578125" style="41" customWidth="1"/>
    <col min="5301" max="5316" width="5.7109375" style="41" customWidth="1"/>
    <col min="5317" max="5555" width="9.140625" style="41"/>
    <col min="5556" max="5556" width="29.42578125" style="41" customWidth="1"/>
    <col min="5557" max="5572" width="5.7109375" style="41" customWidth="1"/>
    <col min="5573" max="5811" width="9.140625" style="41"/>
    <col min="5812" max="5812" width="29.42578125" style="41" customWidth="1"/>
    <col min="5813" max="5828" width="5.7109375" style="41" customWidth="1"/>
    <col min="5829" max="6067" width="9.140625" style="41"/>
    <col min="6068" max="6068" width="29.42578125" style="41" customWidth="1"/>
    <col min="6069" max="6084" width="5.7109375" style="41" customWidth="1"/>
    <col min="6085" max="6323" width="9.140625" style="41"/>
    <col min="6324" max="6324" width="29.42578125" style="41" customWidth="1"/>
    <col min="6325" max="6340" width="5.7109375" style="41" customWidth="1"/>
    <col min="6341" max="6579" width="9.140625" style="41"/>
    <col min="6580" max="6580" width="29.42578125" style="41" customWidth="1"/>
    <col min="6581" max="6596" width="5.7109375" style="41" customWidth="1"/>
    <col min="6597" max="6835" width="9.140625" style="41"/>
    <col min="6836" max="6836" width="29.42578125" style="41" customWidth="1"/>
    <col min="6837" max="6852" width="5.7109375" style="41" customWidth="1"/>
    <col min="6853" max="7091" width="9.140625" style="41"/>
    <col min="7092" max="7092" width="29.42578125" style="41" customWidth="1"/>
    <col min="7093" max="7108" width="5.7109375" style="41" customWidth="1"/>
    <col min="7109" max="7347" width="9.140625" style="41"/>
    <col min="7348" max="7348" width="29.42578125" style="41" customWidth="1"/>
    <col min="7349" max="7364" width="5.7109375" style="41" customWidth="1"/>
    <col min="7365" max="7603" width="9.140625" style="41"/>
    <col min="7604" max="7604" width="29.42578125" style="41" customWidth="1"/>
    <col min="7605" max="7620" width="5.7109375" style="41" customWidth="1"/>
    <col min="7621" max="7859" width="9.140625" style="41"/>
    <col min="7860" max="7860" width="29.42578125" style="41" customWidth="1"/>
    <col min="7861" max="7876" width="5.7109375" style="41" customWidth="1"/>
    <col min="7877" max="8115" width="9.140625" style="41"/>
    <col min="8116" max="8116" width="29.42578125" style="41" customWidth="1"/>
    <col min="8117" max="8132" width="5.7109375" style="41" customWidth="1"/>
    <col min="8133" max="8371" width="9.140625" style="41"/>
    <col min="8372" max="8372" width="29.42578125" style="41" customWidth="1"/>
    <col min="8373" max="8388" width="5.7109375" style="41" customWidth="1"/>
    <col min="8389" max="8627" width="9.140625" style="41"/>
    <col min="8628" max="8628" width="29.42578125" style="41" customWidth="1"/>
    <col min="8629" max="8644" width="5.7109375" style="41" customWidth="1"/>
    <col min="8645" max="8883" width="9.140625" style="41"/>
    <col min="8884" max="8884" width="29.42578125" style="41" customWidth="1"/>
    <col min="8885" max="8900" width="5.7109375" style="41" customWidth="1"/>
    <col min="8901" max="9139" width="9.140625" style="41"/>
    <col min="9140" max="9140" width="29.42578125" style="41" customWidth="1"/>
    <col min="9141" max="9156" width="5.7109375" style="41" customWidth="1"/>
    <col min="9157" max="9395" width="9.140625" style="41"/>
    <col min="9396" max="9396" width="29.42578125" style="41" customWidth="1"/>
    <col min="9397" max="9412" width="5.7109375" style="41" customWidth="1"/>
    <col min="9413" max="9651" width="9.140625" style="41"/>
    <col min="9652" max="9652" width="29.42578125" style="41" customWidth="1"/>
    <col min="9653" max="9668" width="5.7109375" style="41" customWidth="1"/>
    <col min="9669" max="9907" width="9.140625" style="41"/>
    <col min="9908" max="9908" width="29.42578125" style="41" customWidth="1"/>
    <col min="9909" max="9924" width="5.7109375" style="41" customWidth="1"/>
    <col min="9925" max="10163" width="9.140625" style="41"/>
    <col min="10164" max="10164" width="29.42578125" style="41" customWidth="1"/>
    <col min="10165" max="10180" width="5.7109375" style="41" customWidth="1"/>
    <col min="10181" max="10419" width="9.140625" style="41"/>
    <col min="10420" max="10420" width="29.42578125" style="41" customWidth="1"/>
    <col min="10421" max="10436" width="5.7109375" style="41" customWidth="1"/>
    <col min="10437" max="10675" width="9.140625" style="41"/>
    <col min="10676" max="10676" width="29.42578125" style="41" customWidth="1"/>
    <col min="10677" max="10692" width="5.7109375" style="41" customWidth="1"/>
    <col min="10693" max="10931" width="9.140625" style="41"/>
    <col min="10932" max="10932" width="29.42578125" style="41" customWidth="1"/>
    <col min="10933" max="10948" width="5.7109375" style="41" customWidth="1"/>
    <col min="10949" max="11187" width="9.140625" style="41"/>
    <col min="11188" max="11188" width="29.42578125" style="41" customWidth="1"/>
    <col min="11189" max="11204" width="5.7109375" style="41" customWidth="1"/>
    <col min="11205" max="11443" width="9.140625" style="41"/>
    <col min="11444" max="11444" width="29.42578125" style="41" customWidth="1"/>
    <col min="11445" max="11460" width="5.7109375" style="41" customWidth="1"/>
    <col min="11461" max="11699" width="9.140625" style="41"/>
    <col min="11700" max="11700" width="29.42578125" style="41" customWidth="1"/>
    <col min="11701" max="11716" width="5.7109375" style="41" customWidth="1"/>
    <col min="11717" max="11955" width="9.140625" style="41"/>
    <col min="11956" max="11956" width="29.42578125" style="41" customWidth="1"/>
    <col min="11957" max="11972" width="5.7109375" style="41" customWidth="1"/>
    <col min="11973" max="12211" width="9.140625" style="41"/>
    <col min="12212" max="12212" width="29.42578125" style="41" customWidth="1"/>
    <col min="12213" max="12228" width="5.7109375" style="41" customWidth="1"/>
    <col min="12229" max="12467" width="9.140625" style="41"/>
    <col min="12468" max="12468" width="29.42578125" style="41" customWidth="1"/>
    <col min="12469" max="12484" width="5.7109375" style="41" customWidth="1"/>
    <col min="12485" max="12723" width="9.140625" style="41"/>
    <col min="12724" max="12724" width="29.42578125" style="41" customWidth="1"/>
    <col min="12725" max="12740" width="5.7109375" style="41" customWidth="1"/>
    <col min="12741" max="12979" width="9.140625" style="41"/>
    <col min="12980" max="12980" width="29.42578125" style="41" customWidth="1"/>
    <col min="12981" max="12996" width="5.7109375" style="41" customWidth="1"/>
    <col min="12997" max="13235" width="9.140625" style="41"/>
    <col min="13236" max="13236" width="29.42578125" style="41" customWidth="1"/>
    <col min="13237" max="13252" width="5.7109375" style="41" customWidth="1"/>
    <col min="13253" max="13491" width="9.140625" style="41"/>
    <col min="13492" max="13492" width="29.42578125" style="41" customWidth="1"/>
    <col min="13493" max="13508" width="5.7109375" style="41" customWidth="1"/>
    <col min="13509" max="13747" width="9.140625" style="41"/>
    <col min="13748" max="13748" width="29.42578125" style="41" customWidth="1"/>
    <col min="13749" max="13764" width="5.7109375" style="41" customWidth="1"/>
    <col min="13765" max="14003" width="9.140625" style="41"/>
    <col min="14004" max="14004" width="29.42578125" style="41" customWidth="1"/>
    <col min="14005" max="14020" width="5.7109375" style="41" customWidth="1"/>
    <col min="14021" max="14259" width="9.140625" style="41"/>
    <col min="14260" max="14260" width="29.42578125" style="41" customWidth="1"/>
    <col min="14261" max="14276" width="5.7109375" style="41" customWidth="1"/>
    <col min="14277" max="14515" width="9.140625" style="41"/>
    <col min="14516" max="14516" width="29.42578125" style="41" customWidth="1"/>
    <col min="14517" max="14532" width="5.7109375" style="41" customWidth="1"/>
    <col min="14533" max="14771" width="9.140625" style="41"/>
    <col min="14772" max="14772" width="29.42578125" style="41" customWidth="1"/>
    <col min="14773" max="14788" width="5.7109375" style="41" customWidth="1"/>
    <col min="14789" max="15027" width="9.140625" style="41"/>
    <col min="15028" max="15028" width="29.42578125" style="41" customWidth="1"/>
    <col min="15029" max="15044" width="5.7109375" style="41" customWidth="1"/>
    <col min="15045" max="15283" width="9.140625" style="41"/>
    <col min="15284" max="15284" width="29.42578125" style="41" customWidth="1"/>
    <col min="15285" max="15300" width="5.7109375" style="41" customWidth="1"/>
    <col min="15301" max="15539" width="9.140625" style="41"/>
    <col min="15540" max="15540" width="29.42578125" style="41" customWidth="1"/>
    <col min="15541" max="15556" width="5.7109375" style="41" customWidth="1"/>
    <col min="15557" max="15795" width="9.140625" style="41"/>
    <col min="15796" max="15796" width="29.42578125" style="41" customWidth="1"/>
    <col min="15797" max="15812" width="5.7109375" style="41" customWidth="1"/>
    <col min="15813" max="16051" width="9.140625" style="41"/>
    <col min="16052" max="16052" width="29.42578125" style="41" customWidth="1"/>
    <col min="16053" max="16068" width="5.7109375" style="41" customWidth="1"/>
    <col min="16069" max="16384" width="9.140625" style="41"/>
  </cols>
  <sheetData>
    <row r="1" spans="1:17" ht="12.75" customHeight="1" x14ac:dyDescent="0.2">
      <c r="A1" s="465" t="s">
        <v>458</v>
      </c>
    </row>
    <row r="2" spans="1:17" ht="12.75" customHeight="1" x14ac:dyDescent="0.2">
      <c r="A2" s="41" t="s">
        <v>255</v>
      </c>
    </row>
    <row r="3" spans="1:17" ht="12.75" customHeight="1" thickBot="1" x14ac:dyDescent="0.25">
      <c r="A3" s="843"/>
    </row>
    <row r="4" spans="1:17" ht="12.75" customHeight="1" x14ac:dyDescent="0.2">
      <c r="A4" s="1393" t="s">
        <v>0</v>
      </c>
      <c r="B4" s="1395">
        <v>2014</v>
      </c>
      <c r="C4" s="1396"/>
      <c r="D4" s="1396"/>
      <c r="E4" s="1397"/>
      <c r="F4" s="1395">
        <f>B4+1</f>
        <v>2015</v>
      </c>
      <c r="G4" s="1396"/>
      <c r="H4" s="1396"/>
      <c r="I4" s="1397"/>
      <c r="J4" s="1395">
        <f>F4+1</f>
        <v>2016</v>
      </c>
      <c r="K4" s="1396"/>
      <c r="L4" s="1396"/>
      <c r="M4" s="1397"/>
      <c r="N4" s="1396" t="s">
        <v>232</v>
      </c>
      <c r="O4" s="1396"/>
      <c r="P4" s="1396"/>
      <c r="Q4" s="1397"/>
    </row>
    <row r="5" spans="1:17" ht="66" customHeight="1" thickBot="1" x14ac:dyDescent="0.25">
      <c r="A5" s="1394"/>
      <c r="B5" s="870" t="s">
        <v>112</v>
      </c>
      <c r="C5" s="871" t="s">
        <v>147</v>
      </c>
      <c r="D5" s="871" t="s">
        <v>118</v>
      </c>
      <c r="E5" s="872" t="s">
        <v>120</v>
      </c>
      <c r="F5" s="870" t="s">
        <v>112</v>
      </c>
      <c r="G5" s="871" t="s">
        <v>147</v>
      </c>
      <c r="H5" s="871" t="s">
        <v>118</v>
      </c>
      <c r="I5" s="872" t="s">
        <v>120</v>
      </c>
      <c r="J5" s="870" t="s">
        <v>112</v>
      </c>
      <c r="K5" s="871" t="s">
        <v>147</v>
      </c>
      <c r="L5" s="871" t="s">
        <v>118</v>
      </c>
      <c r="M5" s="872" t="s">
        <v>120</v>
      </c>
      <c r="N5" s="873" t="s">
        <v>112</v>
      </c>
      <c r="O5" s="871" t="s">
        <v>147</v>
      </c>
      <c r="P5" s="871" t="s">
        <v>118</v>
      </c>
      <c r="Q5" s="872" t="s">
        <v>120</v>
      </c>
    </row>
    <row r="6" spans="1:17" ht="12.95" customHeight="1" x14ac:dyDescent="0.2">
      <c r="A6" s="83" t="s">
        <v>139</v>
      </c>
      <c r="B6" s="120">
        <v>8</v>
      </c>
      <c r="C6" s="120">
        <v>13</v>
      </c>
      <c r="D6" s="151">
        <f t="shared" ref="D6:D35" si="0">SUM(B6:C6)</f>
        <v>21</v>
      </c>
      <c r="E6" s="152">
        <f t="shared" ref="E6:E35" si="1">D6*100/$D$36</f>
        <v>3.0882352941176472</v>
      </c>
      <c r="F6" s="141">
        <v>1</v>
      </c>
      <c r="G6" s="150">
        <v>7</v>
      </c>
      <c r="H6" s="151">
        <f t="shared" ref="H6:H35" si="2">SUM(F6:G6)</f>
        <v>8</v>
      </c>
      <c r="I6" s="152">
        <f t="shared" ref="I6:I36" si="3">H6*100/$H$36</f>
        <v>1.3093289689034371</v>
      </c>
      <c r="J6" s="141">
        <v>1</v>
      </c>
      <c r="K6" s="150">
        <v>8</v>
      </c>
      <c r="L6" s="151">
        <f t="shared" ref="L6:L35" si="4">SUM(J6:K6)</f>
        <v>9</v>
      </c>
      <c r="M6" s="152">
        <f t="shared" ref="M6:M36" si="5">L6*100/$L$36</f>
        <v>1.4778325123152709</v>
      </c>
      <c r="N6" s="153">
        <f t="shared" ref="N6:N35" si="6">SUM(F6,J6,B6)</f>
        <v>10</v>
      </c>
      <c r="O6" s="153">
        <f t="shared" ref="O6:O35" si="7">SUM(G6,K6,C6)</f>
        <v>28</v>
      </c>
      <c r="P6" s="151">
        <f t="shared" ref="P6:P35" si="8">SUM(N6:O6)</f>
        <v>38</v>
      </c>
      <c r="Q6" s="152">
        <f t="shared" ref="Q6:Q36" si="9">P6*100/$P$36</f>
        <v>2</v>
      </c>
    </row>
    <row r="7" spans="1:17" ht="12.95" customHeight="1" x14ac:dyDescent="0.2">
      <c r="A7" s="14" t="s">
        <v>233</v>
      </c>
      <c r="B7" s="120">
        <v>2</v>
      </c>
      <c r="C7" s="120">
        <v>8</v>
      </c>
      <c r="D7" s="151">
        <f t="shared" si="0"/>
        <v>10</v>
      </c>
      <c r="E7" s="152">
        <f t="shared" si="1"/>
        <v>1.4705882352941178</v>
      </c>
      <c r="F7" s="141">
        <v>5</v>
      </c>
      <c r="G7" s="150">
        <v>16</v>
      </c>
      <c r="H7" s="151">
        <f t="shared" si="2"/>
        <v>21</v>
      </c>
      <c r="I7" s="152">
        <f t="shared" si="3"/>
        <v>3.4369885433715219</v>
      </c>
      <c r="J7" s="141">
        <v>2</v>
      </c>
      <c r="K7" s="150">
        <v>11</v>
      </c>
      <c r="L7" s="151">
        <f t="shared" si="4"/>
        <v>13</v>
      </c>
      <c r="M7" s="152">
        <f t="shared" si="5"/>
        <v>2.1346469622331692</v>
      </c>
      <c r="N7" s="153">
        <f t="shared" si="6"/>
        <v>9</v>
      </c>
      <c r="O7" s="153">
        <f t="shared" si="7"/>
        <v>35</v>
      </c>
      <c r="P7" s="151">
        <f t="shared" si="8"/>
        <v>44</v>
      </c>
      <c r="Q7" s="152">
        <f t="shared" si="9"/>
        <v>2.3157894736842106</v>
      </c>
    </row>
    <row r="8" spans="1:17" ht="12.95" customHeight="1" x14ac:dyDescent="0.2">
      <c r="A8" s="14" t="s">
        <v>215</v>
      </c>
      <c r="B8" s="120">
        <v>24</v>
      </c>
      <c r="C8" s="120">
        <v>42</v>
      </c>
      <c r="D8" s="151">
        <f t="shared" si="0"/>
        <v>66</v>
      </c>
      <c r="E8" s="152">
        <f t="shared" si="1"/>
        <v>9.7058823529411757</v>
      </c>
      <c r="F8" s="141">
        <v>35</v>
      </c>
      <c r="G8" s="150">
        <v>43</v>
      </c>
      <c r="H8" s="151">
        <f t="shared" si="2"/>
        <v>78</v>
      </c>
      <c r="I8" s="152">
        <f t="shared" si="3"/>
        <v>12.76595744680851</v>
      </c>
      <c r="J8" s="141">
        <v>43</v>
      </c>
      <c r="K8" s="150">
        <v>55</v>
      </c>
      <c r="L8" s="151">
        <f t="shared" si="4"/>
        <v>98</v>
      </c>
      <c r="M8" s="152">
        <f t="shared" si="5"/>
        <v>16.091954022988507</v>
      </c>
      <c r="N8" s="153">
        <f t="shared" si="6"/>
        <v>102</v>
      </c>
      <c r="O8" s="153">
        <f t="shared" si="7"/>
        <v>140</v>
      </c>
      <c r="P8" s="151">
        <f t="shared" si="8"/>
        <v>242</v>
      </c>
      <c r="Q8" s="152">
        <f t="shared" si="9"/>
        <v>12.736842105263158</v>
      </c>
    </row>
    <row r="9" spans="1:17" ht="12.95" customHeight="1" x14ac:dyDescent="0.2">
      <c r="A9" s="14" t="s">
        <v>21</v>
      </c>
      <c r="B9" s="156">
        <v>6</v>
      </c>
      <c r="C9" s="120">
        <v>11</v>
      </c>
      <c r="D9" s="151">
        <f t="shared" si="0"/>
        <v>17</v>
      </c>
      <c r="E9" s="152">
        <f t="shared" si="1"/>
        <v>2.5</v>
      </c>
      <c r="F9" s="141">
        <v>0</v>
      </c>
      <c r="G9" s="150">
        <v>5</v>
      </c>
      <c r="H9" s="151">
        <f t="shared" si="2"/>
        <v>5</v>
      </c>
      <c r="I9" s="152">
        <f t="shared" si="3"/>
        <v>0.81833060556464809</v>
      </c>
      <c r="J9" s="141">
        <v>1</v>
      </c>
      <c r="K9" s="150">
        <v>7</v>
      </c>
      <c r="L9" s="151">
        <f t="shared" si="4"/>
        <v>8</v>
      </c>
      <c r="M9" s="152">
        <f t="shared" si="5"/>
        <v>1.3136288998357963</v>
      </c>
      <c r="N9" s="153">
        <f t="shared" si="6"/>
        <v>7</v>
      </c>
      <c r="O9" s="153">
        <f t="shared" si="7"/>
        <v>23</v>
      </c>
      <c r="P9" s="151">
        <f t="shared" si="8"/>
        <v>30</v>
      </c>
      <c r="Q9" s="152">
        <f t="shared" si="9"/>
        <v>1.5789473684210527</v>
      </c>
    </row>
    <row r="10" spans="1:17" ht="12.95" customHeight="1" x14ac:dyDescent="0.2">
      <c r="A10" s="14" t="s">
        <v>234</v>
      </c>
      <c r="B10" s="156" t="s">
        <v>117</v>
      </c>
      <c r="C10" s="120">
        <v>1</v>
      </c>
      <c r="D10" s="151">
        <f t="shared" si="0"/>
        <v>1</v>
      </c>
      <c r="E10" s="152">
        <f t="shared" si="1"/>
        <v>0.14705882352941177</v>
      </c>
      <c r="F10" s="141" t="s">
        <v>117</v>
      </c>
      <c r="G10" s="150" t="s">
        <v>117</v>
      </c>
      <c r="H10" s="151">
        <f t="shared" si="2"/>
        <v>0</v>
      </c>
      <c r="I10" s="152">
        <f t="shared" si="3"/>
        <v>0</v>
      </c>
      <c r="J10" s="141" t="s">
        <v>117</v>
      </c>
      <c r="K10" s="150" t="s">
        <v>117</v>
      </c>
      <c r="L10" s="151">
        <f t="shared" si="4"/>
        <v>0</v>
      </c>
      <c r="M10" s="152">
        <f t="shared" si="5"/>
        <v>0</v>
      </c>
      <c r="N10" s="153">
        <f t="shared" si="6"/>
        <v>0</v>
      </c>
      <c r="O10" s="153">
        <f t="shared" si="7"/>
        <v>1</v>
      </c>
      <c r="P10" s="151">
        <f t="shared" si="8"/>
        <v>1</v>
      </c>
      <c r="Q10" s="152">
        <f t="shared" si="9"/>
        <v>5.2631578947368418E-2</v>
      </c>
    </row>
    <row r="11" spans="1:17" ht="12.95" customHeight="1" x14ac:dyDescent="0.2">
      <c r="A11" s="14" t="s">
        <v>128</v>
      </c>
      <c r="B11" s="120">
        <v>10</v>
      </c>
      <c r="C11" s="120">
        <v>12</v>
      </c>
      <c r="D11" s="151">
        <f t="shared" si="0"/>
        <v>22</v>
      </c>
      <c r="E11" s="152">
        <f t="shared" si="1"/>
        <v>3.2352941176470589</v>
      </c>
      <c r="F11" s="141">
        <v>12</v>
      </c>
      <c r="G11" s="150">
        <v>2</v>
      </c>
      <c r="H11" s="151">
        <f t="shared" si="2"/>
        <v>14</v>
      </c>
      <c r="I11" s="152">
        <f t="shared" si="3"/>
        <v>2.2913256955810146</v>
      </c>
      <c r="J11" s="141">
        <v>12</v>
      </c>
      <c r="K11" s="150">
        <v>13</v>
      </c>
      <c r="L11" s="151">
        <f t="shared" si="4"/>
        <v>25</v>
      </c>
      <c r="M11" s="152">
        <f t="shared" si="5"/>
        <v>4.1050903119868636</v>
      </c>
      <c r="N11" s="153">
        <f t="shared" si="6"/>
        <v>34</v>
      </c>
      <c r="O11" s="153">
        <f t="shared" si="7"/>
        <v>27</v>
      </c>
      <c r="P11" s="151">
        <f t="shared" si="8"/>
        <v>61</v>
      </c>
      <c r="Q11" s="152">
        <f t="shared" si="9"/>
        <v>3.2105263157894739</v>
      </c>
    </row>
    <row r="12" spans="1:17" ht="12.95" customHeight="1" x14ac:dyDescent="0.2">
      <c r="A12" s="14" t="s">
        <v>129</v>
      </c>
      <c r="B12" s="120" t="s">
        <v>117</v>
      </c>
      <c r="C12" s="120">
        <v>9</v>
      </c>
      <c r="D12" s="151">
        <f t="shared" si="0"/>
        <v>9</v>
      </c>
      <c r="E12" s="152">
        <f t="shared" si="1"/>
        <v>1.3235294117647058</v>
      </c>
      <c r="F12" s="141">
        <v>2</v>
      </c>
      <c r="G12" s="150">
        <v>7</v>
      </c>
      <c r="H12" s="151">
        <f t="shared" si="2"/>
        <v>9</v>
      </c>
      <c r="I12" s="152">
        <f t="shared" si="3"/>
        <v>1.4729950900163666</v>
      </c>
      <c r="J12" s="141">
        <v>1</v>
      </c>
      <c r="K12" s="150">
        <v>4</v>
      </c>
      <c r="L12" s="151">
        <f t="shared" si="4"/>
        <v>5</v>
      </c>
      <c r="M12" s="152">
        <f t="shared" si="5"/>
        <v>0.82101806239737274</v>
      </c>
      <c r="N12" s="153">
        <f t="shared" si="6"/>
        <v>3</v>
      </c>
      <c r="O12" s="153">
        <f t="shared" si="7"/>
        <v>20</v>
      </c>
      <c r="P12" s="151">
        <f t="shared" si="8"/>
        <v>23</v>
      </c>
      <c r="Q12" s="152">
        <f t="shared" si="9"/>
        <v>1.2105263157894737</v>
      </c>
    </row>
    <row r="13" spans="1:17" ht="12.95" customHeight="1" x14ac:dyDescent="0.2">
      <c r="A13" s="6" t="s">
        <v>235</v>
      </c>
      <c r="B13" s="23">
        <v>1</v>
      </c>
      <c r="C13" s="24">
        <v>1</v>
      </c>
      <c r="D13" s="151">
        <f t="shared" si="0"/>
        <v>2</v>
      </c>
      <c r="E13" s="152">
        <f t="shared" si="1"/>
        <v>0.29411764705882354</v>
      </c>
      <c r="F13" s="141">
        <v>1</v>
      </c>
      <c r="G13" s="150">
        <v>3</v>
      </c>
      <c r="H13" s="151">
        <f t="shared" si="2"/>
        <v>4</v>
      </c>
      <c r="I13" s="152">
        <f t="shared" si="3"/>
        <v>0.65466448445171854</v>
      </c>
      <c r="J13" s="141">
        <v>1</v>
      </c>
      <c r="K13" s="150" t="s">
        <v>117</v>
      </c>
      <c r="L13" s="151">
        <f t="shared" si="4"/>
        <v>1</v>
      </c>
      <c r="M13" s="152">
        <f t="shared" si="5"/>
        <v>0.16420361247947454</v>
      </c>
      <c r="N13" s="153">
        <f t="shared" si="6"/>
        <v>3</v>
      </c>
      <c r="O13" s="153">
        <f t="shared" si="7"/>
        <v>4</v>
      </c>
      <c r="P13" s="151">
        <f t="shared" si="8"/>
        <v>7</v>
      </c>
      <c r="Q13" s="152">
        <f t="shared" si="9"/>
        <v>0.36842105263157893</v>
      </c>
    </row>
    <row r="14" spans="1:17" ht="12.95" customHeight="1" x14ac:dyDescent="0.2">
      <c r="A14" s="14" t="s">
        <v>171</v>
      </c>
      <c r="B14" s="120" t="s">
        <v>117</v>
      </c>
      <c r="C14" s="120">
        <v>2</v>
      </c>
      <c r="D14" s="151">
        <f t="shared" si="0"/>
        <v>2</v>
      </c>
      <c r="E14" s="152">
        <f t="shared" si="1"/>
        <v>0.29411764705882354</v>
      </c>
      <c r="F14" s="141">
        <v>1</v>
      </c>
      <c r="G14" s="150">
        <v>2</v>
      </c>
      <c r="H14" s="151">
        <f t="shared" si="2"/>
        <v>3</v>
      </c>
      <c r="I14" s="152">
        <f t="shared" si="3"/>
        <v>0.49099836333878888</v>
      </c>
      <c r="J14" s="141" t="s">
        <v>117</v>
      </c>
      <c r="K14" s="150">
        <v>4</v>
      </c>
      <c r="L14" s="151">
        <f t="shared" si="4"/>
        <v>4</v>
      </c>
      <c r="M14" s="152">
        <f t="shared" si="5"/>
        <v>0.65681444991789817</v>
      </c>
      <c r="N14" s="153">
        <f t="shared" si="6"/>
        <v>1</v>
      </c>
      <c r="O14" s="153">
        <f t="shared" si="7"/>
        <v>8</v>
      </c>
      <c r="P14" s="151">
        <f t="shared" si="8"/>
        <v>9</v>
      </c>
      <c r="Q14" s="152">
        <f t="shared" si="9"/>
        <v>0.47368421052631576</v>
      </c>
    </row>
    <row r="15" spans="1:17" ht="12.95" customHeight="1" x14ac:dyDescent="0.2">
      <c r="A15" s="14" t="s">
        <v>130</v>
      </c>
      <c r="B15" s="120">
        <v>7</v>
      </c>
      <c r="C15" s="120">
        <v>26</v>
      </c>
      <c r="D15" s="151">
        <f t="shared" si="0"/>
        <v>33</v>
      </c>
      <c r="E15" s="152">
        <f t="shared" si="1"/>
        <v>4.8529411764705879</v>
      </c>
      <c r="F15" s="141">
        <v>4</v>
      </c>
      <c r="G15" s="150">
        <v>27</v>
      </c>
      <c r="H15" s="151">
        <f t="shared" si="2"/>
        <v>31</v>
      </c>
      <c r="I15" s="152">
        <f t="shared" si="3"/>
        <v>5.0736497545008179</v>
      </c>
      <c r="J15" s="141">
        <v>3</v>
      </c>
      <c r="K15" s="150">
        <v>25</v>
      </c>
      <c r="L15" s="151">
        <f t="shared" si="4"/>
        <v>28</v>
      </c>
      <c r="M15" s="152">
        <f t="shared" si="5"/>
        <v>4.5977011494252871</v>
      </c>
      <c r="N15" s="153">
        <f t="shared" si="6"/>
        <v>14</v>
      </c>
      <c r="O15" s="153">
        <f t="shared" si="7"/>
        <v>78</v>
      </c>
      <c r="P15" s="151">
        <f t="shared" si="8"/>
        <v>92</v>
      </c>
      <c r="Q15" s="152">
        <f t="shared" si="9"/>
        <v>4.8421052631578947</v>
      </c>
    </row>
    <row r="16" spans="1:17" ht="12.95" customHeight="1" x14ac:dyDescent="0.2">
      <c r="A16" s="14" t="s">
        <v>131</v>
      </c>
      <c r="B16" s="120">
        <v>1</v>
      </c>
      <c r="C16" s="120">
        <v>11</v>
      </c>
      <c r="D16" s="151">
        <f t="shared" si="0"/>
        <v>12</v>
      </c>
      <c r="E16" s="152">
        <f t="shared" si="1"/>
        <v>1.7647058823529411</v>
      </c>
      <c r="F16" s="141">
        <v>3</v>
      </c>
      <c r="G16" s="150">
        <v>15</v>
      </c>
      <c r="H16" s="151">
        <f t="shared" si="2"/>
        <v>18</v>
      </c>
      <c r="I16" s="152">
        <f t="shared" si="3"/>
        <v>2.9459901800327333</v>
      </c>
      <c r="J16" s="141">
        <v>1</v>
      </c>
      <c r="K16" s="150">
        <v>11</v>
      </c>
      <c r="L16" s="151">
        <f t="shared" si="4"/>
        <v>12</v>
      </c>
      <c r="M16" s="152">
        <f t="shared" si="5"/>
        <v>1.9704433497536946</v>
      </c>
      <c r="N16" s="153">
        <f t="shared" si="6"/>
        <v>5</v>
      </c>
      <c r="O16" s="153">
        <f t="shared" si="7"/>
        <v>37</v>
      </c>
      <c r="P16" s="151">
        <f t="shared" si="8"/>
        <v>42</v>
      </c>
      <c r="Q16" s="152">
        <f t="shared" si="9"/>
        <v>2.2105263157894739</v>
      </c>
    </row>
    <row r="17" spans="1:17" ht="12.95" customHeight="1" x14ac:dyDescent="0.2">
      <c r="A17" s="14" t="s">
        <v>216</v>
      </c>
      <c r="B17" s="120">
        <v>2</v>
      </c>
      <c r="C17" s="120">
        <v>17</v>
      </c>
      <c r="D17" s="151">
        <f t="shared" si="0"/>
        <v>19</v>
      </c>
      <c r="E17" s="152">
        <f t="shared" si="1"/>
        <v>2.7941176470588234</v>
      </c>
      <c r="F17" s="141">
        <v>2</v>
      </c>
      <c r="G17" s="150">
        <v>18</v>
      </c>
      <c r="H17" s="151">
        <f t="shared" si="2"/>
        <v>20</v>
      </c>
      <c r="I17" s="152">
        <f t="shared" si="3"/>
        <v>3.2733224222585924</v>
      </c>
      <c r="J17" s="141">
        <v>2</v>
      </c>
      <c r="K17" s="150">
        <v>14</v>
      </c>
      <c r="L17" s="151">
        <f t="shared" si="4"/>
        <v>16</v>
      </c>
      <c r="M17" s="152">
        <f t="shared" si="5"/>
        <v>2.6272577996715927</v>
      </c>
      <c r="N17" s="153">
        <f t="shared" si="6"/>
        <v>6</v>
      </c>
      <c r="O17" s="153">
        <f t="shared" si="7"/>
        <v>49</v>
      </c>
      <c r="P17" s="151">
        <f t="shared" si="8"/>
        <v>55</v>
      </c>
      <c r="Q17" s="152">
        <f t="shared" si="9"/>
        <v>2.8947368421052633</v>
      </c>
    </row>
    <row r="18" spans="1:17" ht="12.95" customHeight="1" x14ac:dyDescent="0.2">
      <c r="A18" s="14" t="s">
        <v>236</v>
      </c>
      <c r="B18" s="120">
        <v>1</v>
      </c>
      <c r="C18" s="120">
        <v>4</v>
      </c>
      <c r="D18" s="151">
        <f t="shared" si="0"/>
        <v>5</v>
      </c>
      <c r="E18" s="152">
        <f t="shared" si="1"/>
        <v>0.73529411764705888</v>
      </c>
      <c r="F18" s="141">
        <v>0</v>
      </c>
      <c r="G18" s="150">
        <v>2</v>
      </c>
      <c r="H18" s="151">
        <f t="shared" si="2"/>
        <v>2</v>
      </c>
      <c r="I18" s="152">
        <f t="shared" si="3"/>
        <v>0.32733224222585927</v>
      </c>
      <c r="J18" s="141" t="s">
        <v>117</v>
      </c>
      <c r="K18" s="150">
        <v>4</v>
      </c>
      <c r="L18" s="151">
        <f t="shared" si="4"/>
        <v>4</v>
      </c>
      <c r="M18" s="152">
        <f t="shared" si="5"/>
        <v>0.65681444991789817</v>
      </c>
      <c r="N18" s="153">
        <f t="shared" si="6"/>
        <v>1</v>
      </c>
      <c r="O18" s="153">
        <f t="shared" si="7"/>
        <v>10</v>
      </c>
      <c r="P18" s="151">
        <f t="shared" si="8"/>
        <v>11</v>
      </c>
      <c r="Q18" s="152">
        <f t="shared" si="9"/>
        <v>0.57894736842105265</v>
      </c>
    </row>
    <row r="19" spans="1:17" ht="12.95" customHeight="1" x14ac:dyDescent="0.2">
      <c r="A19" s="14" t="s">
        <v>237</v>
      </c>
      <c r="B19" s="120" t="s">
        <v>117</v>
      </c>
      <c r="C19" s="120" t="s">
        <v>117</v>
      </c>
      <c r="D19" s="151">
        <f t="shared" si="0"/>
        <v>0</v>
      </c>
      <c r="E19" s="152">
        <f t="shared" si="1"/>
        <v>0</v>
      </c>
      <c r="F19" s="141" t="s">
        <v>117</v>
      </c>
      <c r="G19" s="150" t="s">
        <v>117</v>
      </c>
      <c r="H19" s="151">
        <f t="shared" si="2"/>
        <v>0</v>
      </c>
      <c r="I19" s="152">
        <f t="shared" si="3"/>
        <v>0</v>
      </c>
      <c r="J19" s="141" t="s">
        <v>117</v>
      </c>
      <c r="K19" s="150">
        <v>1</v>
      </c>
      <c r="L19" s="151">
        <f t="shared" si="4"/>
        <v>1</v>
      </c>
      <c r="M19" s="152">
        <f t="shared" si="5"/>
        <v>0.16420361247947454</v>
      </c>
      <c r="N19" s="153">
        <f t="shared" si="6"/>
        <v>0</v>
      </c>
      <c r="O19" s="153">
        <f t="shared" si="7"/>
        <v>1</v>
      </c>
      <c r="P19" s="151">
        <f t="shared" si="8"/>
        <v>1</v>
      </c>
      <c r="Q19" s="152">
        <f t="shared" si="9"/>
        <v>5.2631578947368418E-2</v>
      </c>
    </row>
    <row r="20" spans="1:17" ht="12.95" customHeight="1" x14ac:dyDescent="0.2">
      <c r="A20" s="14" t="s">
        <v>61</v>
      </c>
      <c r="B20" s="120">
        <v>24</v>
      </c>
      <c r="C20" s="120">
        <v>14</v>
      </c>
      <c r="D20" s="151">
        <f t="shared" si="0"/>
        <v>38</v>
      </c>
      <c r="E20" s="152">
        <f t="shared" si="1"/>
        <v>5.5882352941176467</v>
      </c>
      <c r="F20" s="141">
        <v>20</v>
      </c>
      <c r="G20" s="150">
        <v>11</v>
      </c>
      <c r="H20" s="151">
        <f t="shared" si="2"/>
        <v>31</v>
      </c>
      <c r="I20" s="152">
        <f t="shared" si="3"/>
        <v>5.0736497545008179</v>
      </c>
      <c r="J20" s="141">
        <v>23</v>
      </c>
      <c r="K20" s="150">
        <v>11</v>
      </c>
      <c r="L20" s="151">
        <f t="shared" si="4"/>
        <v>34</v>
      </c>
      <c r="M20" s="152">
        <f t="shared" si="5"/>
        <v>5.5829228243021349</v>
      </c>
      <c r="N20" s="153">
        <f t="shared" si="6"/>
        <v>67</v>
      </c>
      <c r="O20" s="153">
        <f t="shared" si="7"/>
        <v>36</v>
      </c>
      <c r="P20" s="151">
        <f t="shared" si="8"/>
        <v>103</v>
      </c>
      <c r="Q20" s="152">
        <f t="shared" si="9"/>
        <v>5.4210526315789478</v>
      </c>
    </row>
    <row r="21" spans="1:17" ht="12.95" customHeight="1" x14ac:dyDescent="0.2">
      <c r="A21" s="14" t="s">
        <v>176</v>
      </c>
      <c r="B21" s="23" t="s">
        <v>117</v>
      </c>
      <c r="C21" s="24" t="s">
        <v>117</v>
      </c>
      <c r="D21" s="151">
        <f t="shared" si="0"/>
        <v>0</v>
      </c>
      <c r="E21" s="152">
        <f t="shared" si="1"/>
        <v>0</v>
      </c>
      <c r="F21" s="141" t="s">
        <v>117</v>
      </c>
      <c r="G21" s="150" t="s">
        <v>117</v>
      </c>
      <c r="H21" s="151">
        <f t="shared" si="2"/>
        <v>0</v>
      </c>
      <c r="I21" s="152">
        <f t="shared" si="3"/>
        <v>0</v>
      </c>
      <c r="J21" s="141" t="s">
        <v>117</v>
      </c>
      <c r="K21" s="150">
        <v>1</v>
      </c>
      <c r="L21" s="151">
        <f t="shared" si="4"/>
        <v>1</v>
      </c>
      <c r="M21" s="152">
        <f t="shared" si="5"/>
        <v>0.16420361247947454</v>
      </c>
      <c r="N21" s="153">
        <f t="shared" si="6"/>
        <v>0</v>
      </c>
      <c r="O21" s="153">
        <f t="shared" si="7"/>
        <v>1</v>
      </c>
      <c r="P21" s="151">
        <f t="shared" si="8"/>
        <v>1</v>
      </c>
      <c r="Q21" s="152">
        <f t="shared" si="9"/>
        <v>5.2631578947368418E-2</v>
      </c>
    </row>
    <row r="22" spans="1:17" ht="12.95" customHeight="1" x14ac:dyDescent="0.2">
      <c r="A22" s="14" t="s">
        <v>238</v>
      </c>
      <c r="B22" s="120">
        <v>11</v>
      </c>
      <c r="C22" s="120">
        <v>2</v>
      </c>
      <c r="D22" s="151">
        <f t="shared" si="0"/>
        <v>13</v>
      </c>
      <c r="E22" s="152">
        <f t="shared" si="1"/>
        <v>1.911764705882353</v>
      </c>
      <c r="F22" s="141">
        <v>12</v>
      </c>
      <c r="G22" s="150">
        <v>1</v>
      </c>
      <c r="H22" s="151">
        <f t="shared" si="2"/>
        <v>13</v>
      </c>
      <c r="I22" s="152">
        <f t="shared" si="3"/>
        <v>2.1276595744680851</v>
      </c>
      <c r="J22" s="141">
        <v>2</v>
      </c>
      <c r="K22" s="150">
        <v>1</v>
      </c>
      <c r="L22" s="151">
        <f t="shared" si="4"/>
        <v>3</v>
      </c>
      <c r="M22" s="152">
        <f t="shared" si="5"/>
        <v>0.49261083743842365</v>
      </c>
      <c r="N22" s="153">
        <f t="shared" si="6"/>
        <v>25</v>
      </c>
      <c r="O22" s="153">
        <f t="shared" si="7"/>
        <v>4</v>
      </c>
      <c r="P22" s="151">
        <f t="shared" si="8"/>
        <v>29</v>
      </c>
      <c r="Q22" s="152">
        <f t="shared" si="9"/>
        <v>1.5263157894736843</v>
      </c>
    </row>
    <row r="23" spans="1:17" ht="12.95" customHeight="1" x14ac:dyDescent="0.2">
      <c r="A23" s="14" t="s">
        <v>239</v>
      </c>
      <c r="B23" s="120" t="s">
        <v>117</v>
      </c>
      <c r="C23" s="120" t="s">
        <v>117</v>
      </c>
      <c r="D23" s="151">
        <f t="shared" si="0"/>
        <v>0</v>
      </c>
      <c r="E23" s="152">
        <f t="shared" si="1"/>
        <v>0</v>
      </c>
      <c r="F23" s="141" t="s">
        <v>117</v>
      </c>
      <c r="G23" s="150" t="s">
        <v>117</v>
      </c>
      <c r="H23" s="151">
        <f t="shared" si="2"/>
        <v>0</v>
      </c>
      <c r="I23" s="152">
        <f t="shared" si="3"/>
        <v>0</v>
      </c>
      <c r="J23" s="141" t="s">
        <v>117</v>
      </c>
      <c r="K23" s="150">
        <v>2</v>
      </c>
      <c r="L23" s="151">
        <f t="shared" si="4"/>
        <v>2</v>
      </c>
      <c r="M23" s="152">
        <f t="shared" si="5"/>
        <v>0.32840722495894908</v>
      </c>
      <c r="N23" s="153">
        <f t="shared" si="6"/>
        <v>0</v>
      </c>
      <c r="O23" s="153">
        <f t="shared" si="7"/>
        <v>2</v>
      </c>
      <c r="P23" s="151">
        <f t="shared" si="8"/>
        <v>2</v>
      </c>
      <c r="Q23" s="152">
        <f t="shared" si="9"/>
        <v>0.10526315789473684</v>
      </c>
    </row>
    <row r="24" spans="1:17" ht="12.95" customHeight="1" x14ac:dyDescent="0.2">
      <c r="A24" s="14" t="s">
        <v>145</v>
      </c>
      <c r="B24" s="120">
        <v>3</v>
      </c>
      <c r="C24" s="120">
        <v>28</v>
      </c>
      <c r="D24" s="151">
        <f t="shared" si="0"/>
        <v>31</v>
      </c>
      <c r="E24" s="152">
        <f t="shared" si="1"/>
        <v>4.5588235294117645</v>
      </c>
      <c r="F24" s="141">
        <v>1</v>
      </c>
      <c r="G24" s="150">
        <v>17</v>
      </c>
      <c r="H24" s="151">
        <f t="shared" si="2"/>
        <v>18</v>
      </c>
      <c r="I24" s="152">
        <f t="shared" si="3"/>
        <v>2.9459901800327333</v>
      </c>
      <c r="J24" s="141">
        <v>9</v>
      </c>
      <c r="K24" s="150">
        <v>23</v>
      </c>
      <c r="L24" s="151">
        <f t="shared" si="4"/>
        <v>32</v>
      </c>
      <c r="M24" s="152">
        <f t="shared" si="5"/>
        <v>5.2545155993431854</v>
      </c>
      <c r="N24" s="153">
        <f t="shared" si="6"/>
        <v>13</v>
      </c>
      <c r="O24" s="153">
        <f t="shared" si="7"/>
        <v>68</v>
      </c>
      <c r="P24" s="151">
        <f t="shared" si="8"/>
        <v>81</v>
      </c>
      <c r="Q24" s="152">
        <f t="shared" si="9"/>
        <v>4.2631578947368425</v>
      </c>
    </row>
    <row r="25" spans="1:17" ht="12.95" customHeight="1" x14ac:dyDescent="0.2">
      <c r="A25" s="14" t="s">
        <v>141</v>
      </c>
      <c r="B25" s="120">
        <v>24</v>
      </c>
      <c r="C25" s="120">
        <v>100</v>
      </c>
      <c r="D25" s="151">
        <f t="shared" si="0"/>
        <v>124</v>
      </c>
      <c r="E25" s="152">
        <f t="shared" si="1"/>
        <v>18.235294117647058</v>
      </c>
      <c r="F25" s="141">
        <v>26</v>
      </c>
      <c r="G25" s="150">
        <v>84</v>
      </c>
      <c r="H25" s="151">
        <f t="shared" si="2"/>
        <v>110</v>
      </c>
      <c r="I25" s="152">
        <f t="shared" si="3"/>
        <v>18.00327332242226</v>
      </c>
      <c r="J25" s="141">
        <v>18</v>
      </c>
      <c r="K25" s="150">
        <v>71</v>
      </c>
      <c r="L25" s="151">
        <f t="shared" si="4"/>
        <v>89</v>
      </c>
      <c r="M25" s="152">
        <f t="shared" si="5"/>
        <v>14.614121510673234</v>
      </c>
      <c r="N25" s="153">
        <f t="shared" si="6"/>
        <v>68</v>
      </c>
      <c r="O25" s="153">
        <f t="shared" si="7"/>
        <v>255</v>
      </c>
      <c r="P25" s="151">
        <f t="shared" si="8"/>
        <v>323</v>
      </c>
      <c r="Q25" s="152">
        <f t="shared" si="9"/>
        <v>17</v>
      </c>
    </row>
    <row r="26" spans="1:17" ht="12.95" customHeight="1" x14ac:dyDescent="0.2">
      <c r="A26" s="14" t="s">
        <v>240</v>
      </c>
      <c r="B26" s="120">
        <v>2</v>
      </c>
      <c r="C26" s="120">
        <v>3</v>
      </c>
      <c r="D26" s="151">
        <f t="shared" si="0"/>
        <v>5</v>
      </c>
      <c r="E26" s="152">
        <f t="shared" si="1"/>
        <v>0.73529411764705888</v>
      </c>
      <c r="F26" s="141">
        <v>0</v>
      </c>
      <c r="G26" s="150">
        <v>2</v>
      </c>
      <c r="H26" s="151">
        <f t="shared" si="2"/>
        <v>2</v>
      </c>
      <c r="I26" s="152">
        <f t="shared" si="3"/>
        <v>0.32733224222585927</v>
      </c>
      <c r="J26" s="141" t="s">
        <v>117</v>
      </c>
      <c r="K26" s="150">
        <v>5</v>
      </c>
      <c r="L26" s="151">
        <f t="shared" si="4"/>
        <v>5</v>
      </c>
      <c r="M26" s="152">
        <f t="shared" si="5"/>
        <v>0.82101806239737274</v>
      </c>
      <c r="N26" s="153">
        <f t="shared" si="6"/>
        <v>2</v>
      </c>
      <c r="O26" s="153">
        <f t="shared" si="7"/>
        <v>10</v>
      </c>
      <c r="P26" s="151">
        <f t="shared" si="8"/>
        <v>12</v>
      </c>
      <c r="Q26" s="152">
        <f t="shared" si="9"/>
        <v>0.63157894736842102</v>
      </c>
    </row>
    <row r="27" spans="1:17" ht="12.95" customHeight="1" x14ac:dyDescent="0.2">
      <c r="A27" s="14" t="s">
        <v>241</v>
      </c>
      <c r="B27" s="120">
        <v>2</v>
      </c>
      <c r="C27" s="120">
        <v>17</v>
      </c>
      <c r="D27" s="151">
        <f t="shared" si="0"/>
        <v>19</v>
      </c>
      <c r="E27" s="152">
        <f t="shared" si="1"/>
        <v>2.7941176470588234</v>
      </c>
      <c r="F27" s="141">
        <v>1</v>
      </c>
      <c r="G27" s="150">
        <v>5</v>
      </c>
      <c r="H27" s="151">
        <f t="shared" si="2"/>
        <v>6</v>
      </c>
      <c r="I27" s="152">
        <f t="shared" si="3"/>
        <v>0.98199672667757776</v>
      </c>
      <c r="J27" s="141">
        <v>5</v>
      </c>
      <c r="K27" s="150">
        <v>7</v>
      </c>
      <c r="L27" s="151">
        <f t="shared" si="4"/>
        <v>12</v>
      </c>
      <c r="M27" s="152">
        <f t="shared" si="5"/>
        <v>1.9704433497536946</v>
      </c>
      <c r="N27" s="153">
        <f t="shared" si="6"/>
        <v>8</v>
      </c>
      <c r="O27" s="153">
        <f t="shared" si="7"/>
        <v>29</v>
      </c>
      <c r="P27" s="151">
        <f t="shared" si="8"/>
        <v>37</v>
      </c>
      <c r="Q27" s="152">
        <f t="shared" si="9"/>
        <v>1.9473684210526316</v>
      </c>
    </row>
    <row r="28" spans="1:17" ht="12.95" customHeight="1" x14ac:dyDescent="0.2">
      <c r="A28" s="14" t="s">
        <v>173</v>
      </c>
      <c r="B28" s="120">
        <v>13</v>
      </c>
      <c r="C28" s="120">
        <v>21</v>
      </c>
      <c r="D28" s="151">
        <f t="shared" si="0"/>
        <v>34</v>
      </c>
      <c r="E28" s="152">
        <f t="shared" si="1"/>
        <v>5</v>
      </c>
      <c r="F28" s="141">
        <v>16</v>
      </c>
      <c r="G28" s="150">
        <v>24</v>
      </c>
      <c r="H28" s="151">
        <f t="shared" si="2"/>
        <v>40</v>
      </c>
      <c r="I28" s="152">
        <f t="shared" si="3"/>
        <v>6.5466448445171848</v>
      </c>
      <c r="J28" s="141">
        <v>10</v>
      </c>
      <c r="K28" s="150">
        <v>16</v>
      </c>
      <c r="L28" s="151">
        <f t="shared" si="4"/>
        <v>26</v>
      </c>
      <c r="M28" s="152">
        <f t="shared" si="5"/>
        <v>4.2692939244663384</v>
      </c>
      <c r="N28" s="153">
        <f t="shared" si="6"/>
        <v>39</v>
      </c>
      <c r="O28" s="153">
        <f t="shared" si="7"/>
        <v>61</v>
      </c>
      <c r="P28" s="151">
        <f t="shared" si="8"/>
        <v>100</v>
      </c>
      <c r="Q28" s="152">
        <f t="shared" si="9"/>
        <v>5.2631578947368425</v>
      </c>
    </row>
    <row r="29" spans="1:17" ht="12.95" customHeight="1" x14ac:dyDescent="0.2">
      <c r="A29" s="14" t="s">
        <v>142</v>
      </c>
      <c r="B29" s="120">
        <v>13</v>
      </c>
      <c r="C29" s="120">
        <v>11</v>
      </c>
      <c r="D29" s="151">
        <f t="shared" si="0"/>
        <v>24</v>
      </c>
      <c r="E29" s="152">
        <f t="shared" si="1"/>
        <v>3.5294117647058822</v>
      </c>
      <c r="F29" s="141">
        <v>15</v>
      </c>
      <c r="G29" s="150">
        <v>12</v>
      </c>
      <c r="H29" s="151">
        <f t="shared" si="2"/>
        <v>27</v>
      </c>
      <c r="I29" s="152">
        <f t="shared" si="3"/>
        <v>4.4189852700490997</v>
      </c>
      <c r="J29" s="141">
        <v>10</v>
      </c>
      <c r="K29" s="150">
        <v>12</v>
      </c>
      <c r="L29" s="151">
        <f t="shared" si="4"/>
        <v>22</v>
      </c>
      <c r="M29" s="152">
        <f t="shared" si="5"/>
        <v>3.6124794745484401</v>
      </c>
      <c r="N29" s="153">
        <f t="shared" si="6"/>
        <v>38</v>
      </c>
      <c r="O29" s="153">
        <f t="shared" si="7"/>
        <v>35</v>
      </c>
      <c r="P29" s="151">
        <f t="shared" si="8"/>
        <v>73</v>
      </c>
      <c r="Q29" s="152">
        <f t="shared" si="9"/>
        <v>3.8421052631578947</v>
      </c>
    </row>
    <row r="30" spans="1:17" ht="12.95" customHeight="1" x14ac:dyDescent="0.2">
      <c r="A30" s="14" t="s">
        <v>242</v>
      </c>
      <c r="B30" s="23" t="s">
        <v>117</v>
      </c>
      <c r="C30" s="24" t="s">
        <v>117</v>
      </c>
      <c r="D30" s="151">
        <f t="shared" si="0"/>
        <v>0</v>
      </c>
      <c r="E30" s="152">
        <f t="shared" si="1"/>
        <v>0</v>
      </c>
      <c r="F30" s="141">
        <v>0</v>
      </c>
      <c r="G30" s="150">
        <v>2</v>
      </c>
      <c r="H30" s="151">
        <f t="shared" si="2"/>
        <v>2</v>
      </c>
      <c r="I30" s="152">
        <f t="shared" si="3"/>
        <v>0.32733224222585927</v>
      </c>
      <c r="J30" s="141" t="s">
        <v>117</v>
      </c>
      <c r="K30" s="150">
        <v>1</v>
      </c>
      <c r="L30" s="151">
        <f t="shared" si="4"/>
        <v>1</v>
      </c>
      <c r="M30" s="152">
        <f t="shared" si="5"/>
        <v>0.16420361247947454</v>
      </c>
      <c r="N30" s="153">
        <f t="shared" si="6"/>
        <v>0</v>
      </c>
      <c r="O30" s="153">
        <f t="shared" si="7"/>
        <v>3</v>
      </c>
      <c r="P30" s="151">
        <f t="shared" si="8"/>
        <v>3</v>
      </c>
      <c r="Q30" s="152">
        <f t="shared" si="9"/>
        <v>0.15789473684210525</v>
      </c>
    </row>
    <row r="31" spans="1:17" ht="12.95" customHeight="1" x14ac:dyDescent="0.2">
      <c r="A31" s="14" t="s">
        <v>243</v>
      </c>
      <c r="B31" s="120" t="s">
        <v>117</v>
      </c>
      <c r="C31" s="120">
        <v>5</v>
      </c>
      <c r="D31" s="151">
        <f t="shared" si="0"/>
        <v>5</v>
      </c>
      <c r="E31" s="152">
        <f t="shared" si="1"/>
        <v>0.73529411764705888</v>
      </c>
      <c r="F31" s="141" t="s">
        <v>117</v>
      </c>
      <c r="G31" s="150" t="s">
        <v>117</v>
      </c>
      <c r="H31" s="151">
        <f t="shared" si="2"/>
        <v>0</v>
      </c>
      <c r="I31" s="152">
        <f t="shared" si="3"/>
        <v>0</v>
      </c>
      <c r="J31" s="141">
        <v>3</v>
      </c>
      <c r="K31" s="150">
        <v>1</v>
      </c>
      <c r="L31" s="151">
        <f t="shared" si="4"/>
        <v>4</v>
      </c>
      <c r="M31" s="152">
        <f t="shared" si="5"/>
        <v>0.65681444991789817</v>
      </c>
      <c r="N31" s="153">
        <f t="shared" si="6"/>
        <v>3</v>
      </c>
      <c r="O31" s="153">
        <f t="shared" si="7"/>
        <v>6</v>
      </c>
      <c r="P31" s="151">
        <f t="shared" si="8"/>
        <v>9</v>
      </c>
      <c r="Q31" s="152">
        <f t="shared" si="9"/>
        <v>0.47368421052631576</v>
      </c>
    </row>
    <row r="32" spans="1:17" ht="12.95" customHeight="1" x14ac:dyDescent="0.2">
      <c r="A32" s="14" t="s">
        <v>143</v>
      </c>
      <c r="B32" s="120">
        <v>6</v>
      </c>
      <c r="C32" s="120">
        <v>9</v>
      </c>
      <c r="D32" s="151">
        <f t="shared" si="0"/>
        <v>15</v>
      </c>
      <c r="E32" s="152">
        <f t="shared" si="1"/>
        <v>2.2058823529411766</v>
      </c>
      <c r="F32" s="141">
        <v>4</v>
      </c>
      <c r="G32" s="150">
        <v>6</v>
      </c>
      <c r="H32" s="151">
        <f t="shared" si="2"/>
        <v>10</v>
      </c>
      <c r="I32" s="152">
        <f t="shared" si="3"/>
        <v>1.6366612111292962</v>
      </c>
      <c r="J32" s="141">
        <v>3</v>
      </c>
      <c r="K32" s="150">
        <v>11</v>
      </c>
      <c r="L32" s="151">
        <f t="shared" si="4"/>
        <v>14</v>
      </c>
      <c r="M32" s="152">
        <f t="shared" si="5"/>
        <v>2.2988505747126435</v>
      </c>
      <c r="N32" s="153">
        <f t="shared" si="6"/>
        <v>13</v>
      </c>
      <c r="O32" s="153">
        <f t="shared" si="7"/>
        <v>26</v>
      </c>
      <c r="P32" s="151">
        <f t="shared" si="8"/>
        <v>39</v>
      </c>
      <c r="Q32" s="152">
        <f t="shared" si="9"/>
        <v>2.0526315789473686</v>
      </c>
    </row>
    <row r="33" spans="1:17" x14ac:dyDescent="0.2">
      <c r="A33" s="14" t="s">
        <v>137</v>
      </c>
      <c r="B33" s="120">
        <v>4</v>
      </c>
      <c r="C33" s="120">
        <v>9</v>
      </c>
      <c r="D33" s="151">
        <f t="shared" si="0"/>
        <v>13</v>
      </c>
      <c r="E33" s="152">
        <f t="shared" si="1"/>
        <v>1.911764705882353</v>
      </c>
      <c r="F33" s="141">
        <v>4</v>
      </c>
      <c r="G33" s="150">
        <v>5</v>
      </c>
      <c r="H33" s="151">
        <f t="shared" si="2"/>
        <v>9</v>
      </c>
      <c r="I33" s="152">
        <f t="shared" si="3"/>
        <v>1.4729950900163666</v>
      </c>
      <c r="J33" s="141">
        <v>3</v>
      </c>
      <c r="K33" s="150">
        <v>9</v>
      </c>
      <c r="L33" s="151">
        <f t="shared" si="4"/>
        <v>12</v>
      </c>
      <c r="M33" s="152">
        <f t="shared" si="5"/>
        <v>1.9704433497536946</v>
      </c>
      <c r="N33" s="153">
        <f t="shared" si="6"/>
        <v>11</v>
      </c>
      <c r="O33" s="153">
        <f t="shared" si="7"/>
        <v>23</v>
      </c>
      <c r="P33" s="151">
        <f t="shared" si="8"/>
        <v>34</v>
      </c>
      <c r="Q33" s="152">
        <f t="shared" si="9"/>
        <v>1.7894736842105263</v>
      </c>
    </row>
    <row r="34" spans="1:17" x14ac:dyDescent="0.2">
      <c r="A34" s="17" t="s">
        <v>174</v>
      </c>
      <c r="B34" s="120">
        <v>6</v>
      </c>
      <c r="C34" s="120">
        <v>43</v>
      </c>
      <c r="D34" s="151">
        <f t="shared" si="0"/>
        <v>49</v>
      </c>
      <c r="E34" s="152">
        <f t="shared" si="1"/>
        <v>7.2058823529411766</v>
      </c>
      <c r="F34" s="141">
        <v>6</v>
      </c>
      <c r="G34" s="150">
        <v>38</v>
      </c>
      <c r="H34" s="151">
        <f t="shared" si="2"/>
        <v>44</v>
      </c>
      <c r="I34" s="152">
        <f t="shared" si="3"/>
        <v>7.2013093289689039</v>
      </c>
      <c r="J34" s="141">
        <v>14</v>
      </c>
      <c r="K34" s="150">
        <v>48</v>
      </c>
      <c r="L34" s="151">
        <f t="shared" si="4"/>
        <v>62</v>
      </c>
      <c r="M34" s="152">
        <f t="shared" si="5"/>
        <v>10.180623973727421</v>
      </c>
      <c r="N34" s="153">
        <f t="shared" si="6"/>
        <v>26</v>
      </c>
      <c r="O34" s="153">
        <f t="shared" si="7"/>
        <v>129</v>
      </c>
      <c r="P34" s="151">
        <f t="shared" si="8"/>
        <v>155</v>
      </c>
      <c r="Q34" s="152">
        <f t="shared" si="9"/>
        <v>8.1578947368421044</v>
      </c>
    </row>
    <row r="35" spans="1:17" ht="12.75" thickBot="1" x14ac:dyDescent="0.25">
      <c r="A35" s="17" t="s">
        <v>138</v>
      </c>
      <c r="B35" s="120">
        <v>4</v>
      </c>
      <c r="C35" s="120">
        <v>87</v>
      </c>
      <c r="D35" s="151">
        <f t="shared" si="0"/>
        <v>91</v>
      </c>
      <c r="E35" s="152">
        <f t="shared" si="1"/>
        <v>13.382352941176471</v>
      </c>
      <c r="F35" s="141">
        <v>6</v>
      </c>
      <c r="G35" s="150">
        <v>80</v>
      </c>
      <c r="H35" s="151">
        <f t="shared" si="2"/>
        <v>86</v>
      </c>
      <c r="I35" s="152">
        <f t="shared" si="3"/>
        <v>14.075286415711947</v>
      </c>
      <c r="J35" s="141">
        <v>4</v>
      </c>
      <c r="K35" s="150">
        <v>62</v>
      </c>
      <c r="L35" s="151">
        <f t="shared" si="4"/>
        <v>66</v>
      </c>
      <c r="M35" s="152">
        <f t="shared" si="5"/>
        <v>10.83743842364532</v>
      </c>
      <c r="N35" s="153">
        <f t="shared" si="6"/>
        <v>14</v>
      </c>
      <c r="O35" s="153">
        <f t="shared" si="7"/>
        <v>229</v>
      </c>
      <c r="P35" s="151">
        <f t="shared" si="8"/>
        <v>243</v>
      </c>
      <c r="Q35" s="152">
        <f t="shared" si="9"/>
        <v>12.789473684210526</v>
      </c>
    </row>
    <row r="36" spans="1:17" ht="12.75" thickBot="1" x14ac:dyDescent="0.25">
      <c r="A36" s="853" t="s">
        <v>115</v>
      </c>
      <c r="B36" s="854">
        <f t="shared" ref="B36:H36" si="10">SUM(B6:B35)</f>
        <v>174</v>
      </c>
      <c r="C36" s="855">
        <f t="shared" si="10"/>
        <v>506</v>
      </c>
      <c r="D36" s="856">
        <f t="shared" si="10"/>
        <v>680</v>
      </c>
      <c r="E36" s="857">
        <f t="shared" si="10"/>
        <v>100</v>
      </c>
      <c r="F36" s="854">
        <f t="shared" si="10"/>
        <v>177</v>
      </c>
      <c r="G36" s="855">
        <f t="shared" si="10"/>
        <v>434</v>
      </c>
      <c r="H36" s="856">
        <f t="shared" si="10"/>
        <v>611</v>
      </c>
      <c r="I36" s="857">
        <f t="shared" si="3"/>
        <v>100</v>
      </c>
      <c r="J36" s="854">
        <f>SUM(J6:J35)</f>
        <v>171</v>
      </c>
      <c r="K36" s="855">
        <f>SUM(K6:K35)</f>
        <v>438</v>
      </c>
      <c r="L36" s="856">
        <f>SUM(L6:L35)</f>
        <v>609</v>
      </c>
      <c r="M36" s="857">
        <f t="shared" si="5"/>
        <v>100</v>
      </c>
      <c r="N36" s="854">
        <f>SUM(N6:N35)</f>
        <v>522</v>
      </c>
      <c r="O36" s="855">
        <f>SUM(O6:O35)</f>
        <v>1378</v>
      </c>
      <c r="P36" s="856">
        <f>SUM(P6:P35)</f>
        <v>1900</v>
      </c>
      <c r="Q36" s="857">
        <f t="shared" si="9"/>
        <v>100</v>
      </c>
    </row>
    <row r="37" spans="1:17" x14ac:dyDescent="0.2">
      <c r="F37" s="764"/>
      <c r="G37" s="764"/>
      <c r="H37" s="764"/>
      <c r="I37" s="520"/>
      <c r="J37" s="520"/>
      <c r="K37" s="520"/>
      <c r="L37" s="520"/>
      <c r="M37" s="520"/>
    </row>
    <row r="38" spans="1:17" x14ac:dyDescent="0.2">
      <c r="F38" s="499"/>
      <c r="G38" s="499"/>
      <c r="H38" s="499"/>
    </row>
    <row r="83" spans="1:1" ht="12.75" customHeight="1" x14ac:dyDescent="0.2"/>
    <row r="88" spans="1:1" x14ac:dyDescent="0.2">
      <c r="A88" s="180"/>
    </row>
    <row r="89" spans="1:1" x14ac:dyDescent="0.2">
      <c r="A89" s="180"/>
    </row>
    <row r="90" spans="1:1" x14ac:dyDescent="0.2">
      <c r="A90" s="180"/>
    </row>
    <row r="91" spans="1:1" x14ac:dyDescent="0.2">
      <c r="A91" s="180"/>
    </row>
    <row r="92" spans="1:1" x14ac:dyDescent="0.2">
      <c r="A92" s="180"/>
    </row>
    <row r="93" spans="1:1" x14ac:dyDescent="0.2">
      <c r="A93" s="180"/>
    </row>
    <row r="94" spans="1:1" ht="12.75" customHeight="1" x14ac:dyDescent="0.2">
      <c r="A94" s="180"/>
    </row>
    <row r="95" spans="1:1" ht="12.75" customHeight="1" x14ac:dyDescent="0.2">
      <c r="A95" s="180"/>
    </row>
    <row r="96" spans="1:1" ht="12.75" customHeight="1" x14ac:dyDescent="0.2">
      <c r="A96" s="180"/>
    </row>
    <row r="97" spans="1:1" x14ac:dyDescent="0.2">
      <c r="A97" s="180"/>
    </row>
    <row r="98" spans="1:1" ht="12.75" customHeight="1" x14ac:dyDescent="0.2"/>
    <row r="99" spans="1:1" ht="12.75" customHeight="1" x14ac:dyDescent="0.2"/>
    <row r="100" spans="1:1" ht="12.75" customHeight="1" x14ac:dyDescent="0.2"/>
    <row r="101" spans="1:1" ht="12.75" customHeight="1" x14ac:dyDescent="0.2"/>
    <row r="102" spans="1:1" ht="12.75" customHeight="1" x14ac:dyDescent="0.2"/>
    <row r="103" spans="1:1" ht="12.75" customHeight="1" x14ac:dyDescent="0.2"/>
    <row r="104" spans="1:1" ht="12.75" customHeight="1" x14ac:dyDescent="0.2"/>
    <row r="105" spans="1:1" ht="12.75" customHeight="1" x14ac:dyDescent="0.2"/>
    <row r="106" spans="1:1" ht="12.75" customHeight="1" x14ac:dyDescent="0.2"/>
    <row r="107" spans="1:1" ht="12.75" customHeight="1" x14ac:dyDescent="0.2"/>
    <row r="108" spans="1:1" ht="12.75" customHeight="1" x14ac:dyDescent="0.2"/>
    <row r="109" spans="1:1" ht="12.75" customHeight="1" x14ac:dyDescent="0.2"/>
    <row r="110" spans="1:1" ht="12.75" customHeight="1" x14ac:dyDescent="0.2"/>
    <row r="111" spans="1:1" ht="12.75" customHeight="1" x14ac:dyDescent="0.2"/>
    <row r="112" spans="1:1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</sheetData>
  <sortState ref="A6:Q35">
    <sortCondition ref="A6:A35"/>
  </sortState>
  <mergeCells count="5">
    <mergeCell ref="A4:A5"/>
    <mergeCell ref="B4:E4"/>
    <mergeCell ref="N4:Q4"/>
    <mergeCell ref="F4:I4"/>
    <mergeCell ref="J4:M4"/>
  </mergeCells>
  <pageMargins left="0.7" right="0.7" top="0.75" bottom="0.75" header="0.3" footer="0.3"/>
  <pageSetup paperSize="9" scale="97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>
    <tabColor rgb="FFC00000"/>
  </sheetPr>
  <dimension ref="A1:E34"/>
  <sheetViews>
    <sheetView zoomScaleNormal="100" workbookViewId="0">
      <selection activeCell="P25" sqref="P25"/>
    </sheetView>
  </sheetViews>
  <sheetFormatPr defaultRowHeight="12" x14ac:dyDescent="0.2"/>
  <cols>
    <col min="1" max="1" width="32.7109375" style="41" customWidth="1"/>
    <col min="2" max="239" width="9.140625" style="41"/>
    <col min="240" max="240" width="25" style="41" customWidth="1"/>
    <col min="241" max="495" width="9.140625" style="41"/>
    <col min="496" max="496" width="25" style="41" customWidth="1"/>
    <col min="497" max="751" width="9.140625" style="41"/>
    <col min="752" max="752" width="25" style="41" customWidth="1"/>
    <col min="753" max="1007" width="9.140625" style="41"/>
    <col min="1008" max="1008" width="25" style="41" customWidth="1"/>
    <col min="1009" max="1263" width="9.140625" style="41"/>
    <col min="1264" max="1264" width="25" style="41" customWidth="1"/>
    <col min="1265" max="1519" width="9.140625" style="41"/>
    <col min="1520" max="1520" width="25" style="41" customWidth="1"/>
    <col min="1521" max="1775" width="9.140625" style="41"/>
    <col min="1776" max="1776" width="25" style="41" customWidth="1"/>
    <col min="1777" max="2031" width="9.140625" style="41"/>
    <col min="2032" max="2032" width="25" style="41" customWidth="1"/>
    <col min="2033" max="2287" width="9.140625" style="41"/>
    <col min="2288" max="2288" width="25" style="41" customWidth="1"/>
    <col min="2289" max="2543" width="9.140625" style="41"/>
    <col min="2544" max="2544" width="25" style="41" customWidth="1"/>
    <col min="2545" max="2799" width="9.140625" style="41"/>
    <col min="2800" max="2800" width="25" style="41" customWidth="1"/>
    <col min="2801" max="3055" width="9.140625" style="41"/>
    <col min="3056" max="3056" width="25" style="41" customWidth="1"/>
    <col min="3057" max="3311" width="9.140625" style="41"/>
    <col min="3312" max="3312" width="25" style="41" customWidth="1"/>
    <col min="3313" max="3567" width="9.140625" style="41"/>
    <col min="3568" max="3568" width="25" style="41" customWidth="1"/>
    <col min="3569" max="3823" width="9.140625" style="41"/>
    <col min="3824" max="3824" width="25" style="41" customWidth="1"/>
    <col min="3825" max="4079" width="9.140625" style="41"/>
    <col min="4080" max="4080" width="25" style="41" customWidth="1"/>
    <col min="4081" max="4335" width="9.140625" style="41"/>
    <col min="4336" max="4336" width="25" style="41" customWidth="1"/>
    <col min="4337" max="4591" width="9.140625" style="41"/>
    <col min="4592" max="4592" width="25" style="41" customWidth="1"/>
    <col min="4593" max="4847" width="9.140625" style="41"/>
    <col min="4848" max="4848" width="25" style="41" customWidth="1"/>
    <col min="4849" max="5103" width="9.140625" style="41"/>
    <col min="5104" max="5104" width="25" style="41" customWidth="1"/>
    <col min="5105" max="5359" width="9.140625" style="41"/>
    <col min="5360" max="5360" width="25" style="41" customWidth="1"/>
    <col min="5361" max="5615" width="9.140625" style="41"/>
    <col min="5616" max="5616" width="25" style="41" customWidth="1"/>
    <col min="5617" max="5871" width="9.140625" style="41"/>
    <col min="5872" max="5872" width="25" style="41" customWidth="1"/>
    <col min="5873" max="6127" width="9.140625" style="41"/>
    <col min="6128" max="6128" width="25" style="41" customWidth="1"/>
    <col min="6129" max="6383" width="9.140625" style="41"/>
    <col min="6384" max="6384" width="25" style="41" customWidth="1"/>
    <col min="6385" max="6639" width="9.140625" style="41"/>
    <col min="6640" max="6640" width="25" style="41" customWidth="1"/>
    <col min="6641" max="6895" width="9.140625" style="41"/>
    <col min="6896" max="6896" width="25" style="41" customWidth="1"/>
    <col min="6897" max="7151" width="9.140625" style="41"/>
    <col min="7152" max="7152" width="25" style="41" customWidth="1"/>
    <col min="7153" max="7407" width="9.140625" style="41"/>
    <col min="7408" max="7408" width="25" style="41" customWidth="1"/>
    <col min="7409" max="7663" width="9.140625" style="41"/>
    <col min="7664" max="7664" width="25" style="41" customWidth="1"/>
    <col min="7665" max="7919" width="9.140625" style="41"/>
    <col min="7920" max="7920" width="25" style="41" customWidth="1"/>
    <col min="7921" max="8175" width="9.140625" style="41"/>
    <col min="8176" max="8176" width="25" style="41" customWidth="1"/>
    <col min="8177" max="8431" width="9.140625" style="41"/>
    <col min="8432" max="8432" width="25" style="41" customWidth="1"/>
    <col min="8433" max="8687" width="9.140625" style="41"/>
    <col min="8688" max="8688" width="25" style="41" customWidth="1"/>
    <col min="8689" max="8943" width="9.140625" style="41"/>
    <col min="8944" max="8944" width="25" style="41" customWidth="1"/>
    <col min="8945" max="9199" width="9.140625" style="41"/>
    <col min="9200" max="9200" width="25" style="41" customWidth="1"/>
    <col min="9201" max="9455" width="9.140625" style="41"/>
    <col min="9456" max="9456" width="25" style="41" customWidth="1"/>
    <col min="9457" max="9711" width="9.140625" style="41"/>
    <col min="9712" max="9712" width="25" style="41" customWidth="1"/>
    <col min="9713" max="9967" width="9.140625" style="41"/>
    <col min="9968" max="9968" width="25" style="41" customWidth="1"/>
    <col min="9969" max="10223" width="9.140625" style="41"/>
    <col min="10224" max="10224" width="25" style="41" customWidth="1"/>
    <col min="10225" max="10479" width="9.140625" style="41"/>
    <col min="10480" max="10480" width="25" style="41" customWidth="1"/>
    <col min="10481" max="10735" width="9.140625" style="41"/>
    <col min="10736" max="10736" width="25" style="41" customWidth="1"/>
    <col min="10737" max="10991" width="9.140625" style="41"/>
    <col min="10992" max="10992" width="25" style="41" customWidth="1"/>
    <col min="10993" max="11247" width="9.140625" style="41"/>
    <col min="11248" max="11248" width="25" style="41" customWidth="1"/>
    <col min="11249" max="11503" width="9.140625" style="41"/>
    <col min="11504" max="11504" width="25" style="41" customWidth="1"/>
    <col min="11505" max="11759" width="9.140625" style="41"/>
    <col min="11760" max="11760" width="25" style="41" customWidth="1"/>
    <col min="11761" max="12015" width="9.140625" style="41"/>
    <col min="12016" max="12016" width="25" style="41" customWidth="1"/>
    <col min="12017" max="12271" width="9.140625" style="41"/>
    <col min="12272" max="12272" width="25" style="41" customWidth="1"/>
    <col min="12273" max="12527" width="9.140625" style="41"/>
    <col min="12528" max="12528" width="25" style="41" customWidth="1"/>
    <col min="12529" max="12783" width="9.140625" style="41"/>
    <col min="12784" max="12784" width="25" style="41" customWidth="1"/>
    <col min="12785" max="13039" width="9.140625" style="41"/>
    <col min="13040" max="13040" width="25" style="41" customWidth="1"/>
    <col min="13041" max="13295" width="9.140625" style="41"/>
    <col min="13296" max="13296" width="25" style="41" customWidth="1"/>
    <col min="13297" max="13551" width="9.140625" style="41"/>
    <col min="13552" max="13552" width="25" style="41" customWidth="1"/>
    <col min="13553" max="13807" width="9.140625" style="41"/>
    <col min="13808" max="13808" width="25" style="41" customWidth="1"/>
    <col min="13809" max="14063" width="9.140625" style="41"/>
    <col min="14064" max="14064" width="25" style="41" customWidth="1"/>
    <col min="14065" max="14319" width="9.140625" style="41"/>
    <col min="14320" max="14320" width="25" style="41" customWidth="1"/>
    <col min="14321" max="14575" width="9.140625" style="41"/>
    <col min="14576" max="14576" width="25" style="41" customWidth="1"/>
    <col min="14577" max="14831" width="9.140625" style="41"/>
    <col min="14832" max="14832" width="25" style="41" customWidth="1"/>
    <col min="14833" max="15087" width="9.140625" style="41"/>
    <col min="15088" max="15088" width="25" style="41" customWidth="1"/>
    <col min="15089" max="15343" width="9.140625" style="41"/>
    <col min="15344" max="15344" width="25" style="41" customWidth="1"/>
    <col min="15345" max="15599" width="9.140625" style="41"/>
    <col min="15600" max="15600" width="25" style="41" customWidth="1"/>
    <col min="15601" max="15855" width="9.140625" style="41"/>
    <col min="15856" max="15856" width="25" style="41" customWidth="1"/>
    <col min="15857" max="16111" width="9.140625" style="41"/>
    <col min="16112" max="16112" width="25" style="41" customWidth="1"/>
    <col min="16113" max="16384" width="9.140625" style="41"/>
  </cols>
  <sheetData>
    <row r="1" spans="1:5" x14ac:dyDescent="0.2">
      <c r="A1" s="457" t="s">
        <v>459</v>
      </c>
    </row>
    <row r="2" spans="1:5" x14ac:dyDescent="0.2">
      <c r="A2" s="503" t="s">
        <v>256</v>
      </c>
    </row>
    <row r="3" spans="1:5" x14ac:dyDescent="0.2">
      <c r="A3" s="503"/>
    </row>
    <row r="4" spans="1:5" x14ac:dyDescent="0.2">
      <c r="A4" s="503"/>
    </row>
    <row r="5" spans="1:5" ht="12.75" thickBot="1" x14ac:dyDescent="0.25"/>
    <row r="6" spans="1:5" x14ac:dyDescent="0.2">
      <c r="A6" s="874" t="s">
        <v>0</v>
      </c>
      <c r="B6" s="875">
        <v>2014</v>
      </c>
      <c r="C6" s="876">
        <v>2015</v>
      </c>
      <c r="D6" s="876">
        <v>2016</v>
      </c>
      <c r="E6" s="877" t="s">
        <v>118</v>
      </c>
    </row>
    <row r="7" spans="1:5" ht="12.75" thickBot="1" x14ac:dyDescent="0.25">
      <c r="A7" s="858" t="s">
        <v>245</v>
      </c>
      <c r="B7" s="859">
        <v>680</v>
      </c>
      <c r="C7" s="859">
        <v>611</v>
      </c>
      <c r="D7" s="859">
        <f>'UE_prawo_stał._pob. _wn'!L36</f>
        <v>609</v>
      </c>
      <c r="E7" s="860">
        <f>SUM(B7:D7)</f>
        <v>1900</v>
      </c>
    </row>
    <row r="8" spans="1:5" x14ac:dyDescent="0.2">
      <c r="A8" s="439" t="s">
        <v>246</v>
      </c>
      <c r="B8" s="251"/>
      <c r="C8" s="251"/>
      <c r="D8" s="251"/>
      <c r="E8" s="251"/>
    </row>
    <row r="9" spans="1:5" x14ac:dyDescent="0.2">
      <c r="A9" s="37" t="s">
        <v>247</v>
      </c>
      <c r="B9" s="34"/>
      <c r="C9" s="34"/>
      <c r="D9" s="34"/>
      <c r="E9" s="34"/>
    </row>
    <row r="10" spans="1:5" ht="12.75" thickBot="1" x14ac:dyDescent="0.25">
      <c r="A10" s="157"/>
    </row>
    <row r="11" spans="1:5" x14ac:dyDescent="0.2">
      <c r="A11" s="69" t="s">
        <v>141</v>
      </c>
      <c r="B11" s="158">
        <v>124</v>
      </c>
      <c r="C11" s="159">
        <v>110</v>
      </c>
      <c r="D11" s="160">
        <v>89</v>
      </c>
      <c r="E11" s="161">
        <f>SUM(B11:D11)</f>
        <v>323</v>
      </c>
    </row>
    <row r="12" spans="1:5" x14ac:dyDescent="0.2">
      <c r="A12" s="14" t="s">
        <v>138</v>
      </c>
      <c r="B12" s="162">
        <v>91</v>
      </c>
      <c r="C12" s="163">
        <v>86</v>
      </c>
      <c r="D12" s="164">
        <v>66</v>
      </c>
      <c r="E12" s="121">
        <f>SUM(B12:D12)</f>
        <v>243</v>
      </c>
    </row>
    <row r="13" spans="1:5" x14ac:dyDescent="0.2">
      <c r="A13" s="14" t="s">
        <v>215</v>
      </c>
      <c r="B13" s="162">
        <v>66</v>
      </c>
      <c r="C13" s="163">
        <v>78</v>
      </c>
      <c r="D13" s="164">
        <v>98</v>
      </c>
      <c r="E13" s="121">
        <f>SUM(B13:D13)</f>
        <v>242</v>
      </c>
    </row>
    <row r="14" spans="1:5" x14ac:dyDescent="0.2">
      <c r="A14" s="14" t="s">
        <v>174</v>
      </c>
      <c r="B14" s="162">
        <v>49</v>
      </c>
      <c r="C14" s="163">
        <v>44</v>
      </c>
      <c r="D14" s="164">
        <v>62</v>
      </c>
      <c r="E14" s="121">
        <f>SUM(B14:D14)</f>
        <v>155</v>
      </c>
    </row>
    <row r="15" spans="1:5" x14ac:dyDescent="0.2">
      <c r="A15" s="14" t="s">
        <v>61</v>
      </c>
      <c r="B15" s="162">
        <v>34</v>
      </c>
      <c r="C15" s="163">
        <v>40</v>
      </c>
      <c r="D15" s="164">
        <v>34</v>
      </c>
      <c r="E15" s="121">
        <f>SUM(B15:D15)</f>
        <v>108</v>
      </c>
    </row>
    <row r="16" spans="1:5" ht="12.75" thickBot="1" x14ac:dyDescent="0.25">
      <c r="A16" s="858" t="s">
        <v>180</v>
      </c>
      <c r="B16" s="861">
        <v>364</v>
      </c>
      <c r="C16" s="862">
        <v>358</v>
      </c>
      <c r="D16" s="862">
        <f>SUM(D11:D15)</f>
        <v>349</v>
      </c>
      <c r="E16" s="863">
        <f>SUM(E11:E15)</f>
        <v>1071</v>
      </c>
    </row>
    <row r="17" spans="1:5" x14ac:dyDescent="0.2">
      <c r="A17" s="125"/>
      <c r="B17" s="126"/>
      <c r="C17" s="126"/>
      <c r="D17" s="126"/>
      <c r="E17" s="126"/>
    </row>
    <row r="18" spans="1:5" x14ac:dyDescent="0.2">
      <c r="A18" s="125"/>
      <c r="B18" s="126"/>
      <c r="C18" s="126"/>
      <c r="D18" s="126"/>
      <c r="E18" s="126"/>
    </row>
    <row r="19" spans="1:5" x14ac:dyDescent="0.2">
      <c r="A19" s="125"/>
      <c r="B19" s="126"/>
      <c r="C19" s="126"/>
      <c r="D19" s="126"/>
      <c r="E19" s="126"/>
    </row>
    <row r="20" spans="1:5" x14ac:dyDescent="0.2">
      <c r="A20" s="125"/>
      <c r="B20" s="126"/>
      <c r="C20" s="126"/>
      <c r="D20" s="126"/>
      <c r="E20" s="126"/>
    </row>
    <row r="21" spans="1:5" x14ac:dyDescent="0.2">
      <c r="A21" s="127"/>
      <c r="B21" s="128"/>
      <c r="C21" s="128"/>
      <c r="D21" s="128"/>
      <c r="E21" s="128"/>
    </row>
    <row r="22" spans="1:5" x14ac:dyDescent="0.2">
      <c r="A22" s="127"/>
      <c r="B22" s="128"/>
      <c r="C22" s="128"/>
      <c r="D22" s="128"/>
      <c r="E22" s="128"/>
    </row>
    <row r="23" spans="1:5" x14ac:dyDescent="0.2">
      <c r="A23" s="127"/>
      <c r="B23" s="128"/>
      <c r="C23" s="128"/>
      <c r="D23" s="128"/>
      <c r="E23" s="128"/>
    </row>
    <row r="24" spans="1:5" x14ac:dyDescent="0.2">
      <c r="A24" s="127"/>
      <c r="B24" s="128"/>
      <c r="C24" s="128"/>
      <c r="D24" s="128"/>
      <c r="E24" s="128"/>
    </row>
    <row r="25" spans="1:5" x14ac:dyDescent="0.2">
      <c r="A25" s="127"/>
      <c r="B25" s="128"/>
      <c r="C25" s="128"/>
      <c r="D25" s="128"/>
      <c r="E25" s="128"/>
    </row>
    <row r="27" spans="1:5" ht="12.75" thickBot="1" x14ac:dyDescent="0.25"/>
    <row r="28" spans="1:5" x14ac:dyDescent="0.2">
      <c r="B28" s="875">
        <v>2014</v>
      </c>
      <c r="C28" s="876">
        <v>2015</v>
      </c>
      <c r="D28" s="876">
        <v>2016</v>
      </c>
    </row>
    <row r="29" spans="1:5" x14ac:dyDescent="0.2">
      <c r="A29" s="440" t="s">
        <v>166</v>
      </c>
      <c r="B29" s="499">
        <f>B7-B16</f>
        <v>316</v>
      </c>
      <c r="C29" s="499">
        <f>C7-C16</f>
        <v>253</v>
      </c>
      <c r="D29" s="499">
        <f>D7-D16</f>
        <v>260</v>
      </c>
    </row>
    <row r="30" spans="1:5" x14ac:dyDescent="0.2">
      <c r="A30" s="440" t="str">
        <f>A11</f>
        <v>NIEMCY</v>
      </c>
      <c r="B30" s="165">
        <f>B11</f>
        <v>124</v>
      </c>
      <c r="C30" s="165">
        <f t="shared" ref="C30:D30" si="0">C11</f>
        <v>110</v>
      </c>
      <c r="D30" s="165">
        <f t="shared" si="0"/>
        <v>89</v>
      </c>
    </row>
    <row r="31" spans="1:5" x14ac:dyDescent="0.2">
      <c r="A31" s="440" t="str">
        <f t="shared" ref="A31:D34" si="1">A12</f>
        <v>WŁOCHY</v>
      </c>
      <c r="B31" s="165">
        <f t="shared" si="1"/>
        <v>91</v>
      </c>
      <c r="C31" s="165">
        <f t="shared" si="1"/>
        <v>86</v>
      </c>
      <c r="D31" s="165">
        <f t="shared" si="1"/>
        <v>66</v>
      </c>
    </row>
    <row r="32" spans="1:5" x14ac:dyDescent="0.2">
      <c r="A32" s="440" t="str">
        <f t="shared" si="1"/>
        <v>BUŁGARIA</v>
      </c>
      <c r="B32" s="165">
        <f t="shared" si="1"/>
        <v>66</v>
      </c>
      <c r="C32" s="165">
        <f t="shared" si="1"/>
        <v>78</v>
      </c>
      <c r="D32" s="165">
        <f t="shared" si="1"/>
        <v>98</v>
      </c>
    </row>
    <row r="33" spans="1:4" x14ac:dyDescent="0.2">
      <c r="A33" s="440" t="str">
        <f t="shared" si="1"/>
        <v>WIELKA BRYTANIA</v>
      </c>
      <c r="B33" s="165">
        <f t="shared" si="1"/>
        <v>49</v>
      </c>
      <c r="C33" s="165">
        <f t="shared" si="1"/>
        <v>44</v>
      </c>
      <c r="D33" s="165">
        <f t="shared" si="1"/>
        <v>62</v>
      </c>
    </row>
    <row r="34" spans="1:4" x14ac:dyDescent="0.2">
      <c r="A34" s="440" t="str">
        <f t="shared" si="1"/>
        <v>LITWA</v>
      </c>
      <c r="B34" s="165">
        <f t="shared" si="1"/>
        <v>34</v>
      </c>
      <c r="C34" s="165">
        <f t="shared" si="1"/>
        <v>40</v>
      </c>
      <c r="D34" s="165">
        <f t="shared" si="1"/>
        <v>34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>
    <tabColor rgb="FFC00000"/>
  </sheetPr>
  <dimension ref="A1:I25"/>
  <sheetViews>
    <sheetView zoomScaleNormal="100" workbookViewId="0">
      <selection activeCell="L9" sqref="L9"/>
    </sheetView>
  </sheetViews>
  <sheetFormatPr defaultRowHeight="12" customHeight="1" x14ac:dyDescent="0.2"/>
  <cols>
    <col min="1" max="1" width="32.7109375" style="41" customWidth="1"/>
    <col min="2" max="8" width="5.7109375" style="41" customWidth="1"/>
    <col min="9" max="9" width="6.7109375" style="41" bestFit="1" customWidth="1"/>
    <col min="10" max="244" width="9.140625" style="41"/>
    <col min="245" max="245" width="34.28515625" style="41" customWidth="1"/>
    <col min="246" max="253" width="5.7109375" style="41" customWidth="1"/>
    <col min="254" max="500" width="9.140625" style="41"/>
    <col min="501" max="501" width="34.28515625" style="41" customWidth="1"/>
    <col min="502" max="509" width="5.7109375" style="41" customWidth="1"/>
    <col min="510" max="756" width="9.140625" style="41"/>
    <col min="757" max="757" width="34.28515625" style="41" customWidth="1"/>
    <col min="758" max="765" width="5.7109375" style="41" customWidth="1"/>
    <col min="766" max="1012" width="9.140625" style="41"/>
    <col min="1013" max="1013" width="34.28515625" style="41" customWidth="1"/>
    <col min="1014" max="1021" width="5.7109375" style="41" customWidth="1"/>
    <col min="1022" max="1268" width="9.140625" style="41"/>
    <col min="1269" max="1269" width="34.28515625" style="41" customWidth="1"/>
    <col min="1270" max="1277" width="5.7109375" style="41" customWidth="1"/>
    <col min="1278" max="1524" width="9.140625" style="41"/>
    <col min="1525" max="1525" width="34.28515625" style="41" customWidth="1"/>
    <col min="1526" max="1533" width="5.7109375" style="41" customWidth="1"/>
    <col min="1534" max="1780" width="9.140625" style="41"/>
    <col min="1781" max="1781" width="34.28515625" style="41" customWidth="1"/>
    <col min="1782" max="1789" width="5.7109375" style="41" customWidth="1"/>
    <col min="1790" max="2036" width="9.140625" style="41"/>
    <col min="2037" max="2037" width="34.28515625" style="41" customWidth="1"/>
    <col min="2038" max="2045" width="5.7109375" style="41" customWidth="1"/>
    <col min="2046" max="2292" width="9.140625" style="41"/>
    <col min="2293" max="2293" width="34.28515625" style="41" customWidth="1"/>
    <col min="2294" max="2301" width="5.7109375" style="41" customWidth="1"/>
    <col min="2302" max="2548" width="9.140625" style="41"/>
    <col min="2549" max="2549" width="34.28515625" style="41" customWidth="1"/>
    <col min="2550" max="2557" width="5.7109375" style="41" customWidth="1"/>
    <col min="2558" max="2804" width="9.140625" style="41"/>
    <col min="2805" max="2805" width="34.28515625" style="41" customWidth="1"/>
    <col min="2806" max="2813" width="5.7109375" style="41" customWidth="1"/>
    <col min="2814" max="3060" width="9.140625" style="41"/>
    <col min="3061" max="3061" width="34.28515625" style="41" customWidth="1"/>
    <col min="3062" max="3069" width="5.7109375" style="41" customWidth="1"/>
    <col min="3070" max="3316" width="9.140625" style="41"/>
    <col min="3317" max="3317" width="34.28515625" style="41" customWidth="1"/>
    <col min="3318" max="3325" width="5.7109375" style="41" customWidth="1"/>
    <col min="3326" max="3572" width="9.140625" style="41"/>
    <col min="3573" max="3573" width="34.28515625" style="41" customWidth="1"/>
    <col min="3574" max="3581" width="5.7109375" style="41" customWidth="1"/>
    <col min="3582" max="3828" width="9.140625" style="41"/>
    <col min="3829" max="3829" width="34.28515625" style="41" customWidth="1"/>
    <col min="3830" max="3837" width="5.7109375" style="41" customWidth="1"/>
    <col min="3838" max="4084" width="9.140625" style="41"/>
    <col min="4085" max="4085" width="34.28515625" style="41" customWidth="1"/>
    <col min="4086" max="4093" width="5.7109375" style="41" customWidth="1"/>
    <col min="4094" max="4340" width="9.140625" style="41"/>
    <col min="4341" max="4341" width="34.28515625" style="41" customWidth="1"/>
    <col min="4342" max="4349" width="5.7109375" style="41" customWidth="1"/>
    <col min="4350" max="4596" width="9.140625" style="41"/>
    <col min="4597" max="4597" width="34.28515625" style="41" customWidth="1"/>
    <col min="4598" max="4605" width="5.7109375" style="41" customWidth="1"/>
    <col min="4606" max="4852" width="9.140625" style="41"/>
    <col min="4853" max="4853" width="34.28515625" style="41" customWidth="1"/>
    <col min="4854" max="4861" width="5.7109375" style="41" customWidth="1"/>
    <col min="4862" max="5108" width="9.140625" style="41"/>
    <col min="5109" max="5109" width="34.28515625" style="41" customWidth="1"/>
    <col min="5110" max="5117" width="5.7109375" style="41" customWidth="1"/>
    <col min="5118" max="5364" width="9.140625" style="41"/>
    <col min="5365" max="5365" width="34.28515625" style="41" customWidth="1"/>
    <col min="5366" max="5373" width="5.7109375" style="41" customWidth="1"/>
    <col min="5374" max="5620" width="9.140625" style="41"/>
    <col min="5621" max="5621" width="34.28515625" style="41" customWidth="1"/>
    <col min="5622" max="5629" width="5.7109375" style="41" customWidth="1"/>
    <col min="5630" max="5876" width="9.140625" style="41"/>
    <col min="5877" max="5877" width="34.28515625" style="41" customWidth="1"/>
    <col min="5878" max="5885" width="5.7109375" style="41" customWidth="1"/>
    <col min="5886" max="6132" width="9.140625" style="41"/>
    <col min="6133" max="6133" width="34.28515625" style="41" customWidth="1"/>
    <col min="6134" max="6141" width="5.7109375" style="41" customWidth="1"/>
    <col min="6142" max="6388" width="9.140625" style="41"/>
    <col min="6389" max="6389" width="34.28515625" style="41" customWidth="1"/>
    <col min="6390" max="6397" width="5.7109375" style="41" customWidth="1"/>
    <col min="6398" max="6644" width="9.140625" style="41"/>
    <col min="6645" max="6645" width="34.28515625" style="41" customWidth="1"/>
    <col min="6646" max="6653" width="5.7109375" style="41" customWidth="1"/>
    <col min="6654" max="6900" width="9.140625" style="41"/>
    <col min="6901" max="6901" width="34.28515625" style="41" customWidth="1"/>
    <col min="6902" max="6909" width="5.7109375" style="41" customWidth="1"/>
    <col min="6910" max="7156" width="9.140625" style="41"/>
    <col min="7157" max="7157" width="34.28515625" style="41" customWidth="1"/>
    <col min="7158" max="7165" width="5.7109375" style="41" customWidth="1"/>
    <col min="7166" max="7412" width="9.140625" style="41"/>
    <col min="7413" max="7413" width="34.28515625" style="41" customWidth="1"/>
    <col min="7414" max="7421" width="5.7109375" style="41" customWidth="1"/>
    <col min="7422" max="7668" width="9.140625" style="41"/>
    <col min="7669" max="7669" width="34.28515625" style="41" customWidth="1"/>
    <col min="7670" max="7677" width="5.7109375" style="41" customWidth="1"/>
    <col min="7678" max="7924" width="9.140625" style="41"/>
    <col min="7925" max="7925" width="34.28515625" style="41" customWidth="1"/>
    <col min="7926" max="7933" width="5.7109375" style="41" customWidth="1"/>
    <col min="7934" max="8180" width="9.140625" style="41"/>
    <col min="8181" max="8181" width="34.28515625" style="41" customWidth="1"/>
    <col min="8182" max="8189" width="5.7109375" style="41" customWidth="1"/>
    <col min="8190" max="8436" width="9.140625" style="41"/>
    <col min="8437" max="8437" width="34.28515625" style="41" customWidth="1"/>
    <col min="8438" max="8445" width="5.7109375" style="41" customWidth="1"/>
    <col min="8446" max="8692" width="9.140625" style="41"/>
    <col min="8693" max="8693" width="34.28515625" style="41" customWidth="1"/>
    <col min="8694" max="8701" width="5.7109375" style="41" customWidth="1"/>
    <col min="8702" max="8948" width="9.140625" style="41"/>
    <col min="8949" max="8949" width="34.28515625" style="41" customWidth="1"/>
    <col min="8950" max="8957" width="5.7109375" style="41" customWidth="1"/>
    <col min="8958" max="9204" width="9.140625" style="41"/>
    <col min="9205" max="9205" width="34.28515625" style="41" customWidth="1"/>
    <col min="9206" max="9213" width="5.7109375" style="41" customWidth="1"/>
    <col min="9214" max="9460" width="9.140625" style="41"/>
    <col min="9461" max="9461" width="34.28515625" style="41" customWidth="1"/>
    <col min="9462" max="9469" width="5.7109375" style="41" customWidth="1"/>
    <col min="9470" max="9716" width="9.140625" style="41"/>
    <col min="9717" max="9717" width="34.28515625" style="41" customWidth="1"/>
    <col min="9718" max="9725" width="5.7109375" style="41" customWidth="1"/>
    <col min="9726" max="9972" width="9.140625" style="41"/>
    <col min="9973" max="9973" width="34.28515625" style="41" customWidth="1"/>
    <col min="9974" max="9981" width="5.7109375" style="41" customWidth="1"/>
    <col min="9982" max="10228" width="9.140625" style="41"/>
    <col min="10229" max="10229" width="34.28515625" style="41" customWidth="1"/>
    <col min="10230" max="10237" width="5.7109375" style="41" customWidth="1"/>
    <col min="10238" max="10484" width="9.140625" style="41"/>
    <col min="10485" max="10485" width="34.28515625" style="41" customWidth="1"/>
    <col min="10486" max="10493" width="5.7109375" style="41" customWidth="1"/>
    <col min="10494" max="10740" width="9.140625" style="41"/>
    <col min="10741" max="10741" width="34.28515625" style="41" customWidth="1"/>
    <col min="10742" max="10749" width="5.7109375" style="41" customWidth="1"/>
    <col min="10750" max="10996" width="9.140625" style="41"/>
    <col min="10997" max="10997" width="34.28515625" style="41" customWidth="1"/>
    <col min="10998" max="11005" width="5.7109375" style="41" customWidth="1"/>
    <col min="11006" max="11252" width="9.140625" style="41"/>
    <col min="11253" max="11253" width="34.28515625" style="41" customWidth="1"/>
    <col min="11254" max="11261" width="5.7109375" style="41" customWidth="1"/>
    <col min="11262" max="11508" width="9.140625" style="41"/>
    <col min="11509" max="11509" width="34.28515625" style="41" customWidth="1"/>
    <col min="11510" max="11517" width="5.7109375" style="41" customWidth="1"/>
    <col min="11518" max="11764" width="9.140625" style="41"/>
    <col min="11765" max="11765" width="34.28515625" style="41" customWidth="1"/>
    <col min="11766" max="11773" width="5.7109375" style="41" customWidth="1"/>
    <col min="11774" max="12020" width="9.140625" style="41"/>
    <col min="12021" max="12021" width="34.28515625" style="41" customWidth="1"/>
    <col min="12022" max="12029" width="5.7109375" style="41" customWidth="1"/>
    <col min="12030" max="12276" width="9.140625" style="41"/>
    <col min="12277" max="12277" width="34.28515625" style="41" customWidth="1"/>
    <col min="12278" max="12285" width="5.7109375" style="41" customWidth="1"/>
    <col min="12286" max="12532" width="9.140625" style="41"/>
    <col min="12533" max="12533" width="34.28515625" style="41" customWidth="1"/>
    <col min="12534" max="12541" width="5.7109375" style="41" customWidth="1"/>
    <col min="12542" max="12788" width="9.140625" style="41"/>
    <col min="12789" max="12789" width="34.28515625" style="41" customWidth="1"/>
    <col min="12790" max="12797" width="5.7109375" style="41" customWidth="1"/>
    <col min="12798" max="13044" width="9.140625" style="41"/>
    <col min="13045" max="13045" width="34.28515625" style="41" customWidth="1"/>
    <col min="13046" max="13053" width="5.7109375" style="41" customWidth="1"/>
    <col min="13054" max="13300" width="9.140625" style="41"/>
    <col min="13301" max="13301" width="34.28515625" style="41" customWidth="1"/>
    <col min="13302" max="13309" width="5.7109375" style="41" customWidth="1"/>
    <col min="13310" max="13556" width="9.140625" style="41"/>
    <col min="13557" max="13557" width="34.28515625" style="41" customWidth="1"/>
    <col min="13558" max="13565" width="5.7109375" style="41" customWidth="1"/>
    <col min="13566" max="13812" width="9.140625" style="41"/>
    <col min="13813" max="13813" width="34.28515625" style="41" customWidth="1"/>
    <col min="13814" max="13821" width="5.7109375" style="41" customWidth="1"/>
    <col min="13822" max="14068" width="9.140625" style="41"/>
    <col min="14069" max="14069" width="34.28515625" style="41" customWidth="1"/>
    <col min="14070" max="14077" width="5.7109375" style="41" customWidth="1"/>
    <col min="14078" max="14324" width="9.140625" style="41"/>
    <col min="14325" max="14325" width="34.28515625" style="41" customWidth="1"/>
    <col min="14326" max="14333" width="5.7109375" style="41" customWidth="1"/>
    <col min="14334" max="14580" width="9.140625" style="41"/>
    <col min="14581" max="14581" width="34.28515625" style="41" customWidth="1"/>
    <col min="14582" max="14589" width="5.7109375" style="41" customWidth="1"/>
    <col min="14590" max="14836" width="9.140625" style="41"/>
    <col min="14837" max="14837" width="34.28515625" style="41" customWidth="1"/>
    <col min="14838" max="14845" width="5.7109375" style="41" customWidth="1"/>
    <col min="14846" max="15092" width="9.140625" style="41"/>
    <col min="15093" max="15093" width="34.28515625" style="41" customWidth="1"/>
    <col min="15094" max="15101" width="5.7109375" style="41" customWidth="1"/>
    <col min="15102" max="15348" width="9.140625" style="41"/>
    <col min="15349" max="15349" width="34.28515625" style="41" customWidth="1"/>
    <col min="15350" max="15357" width="5.7109375" style="41" customWidth="1"/>
    <col min="15358" max="15604" width="9.140625" style="41"/>
    <col min="15605" max="15605" width="34.28515625" style="41" customWidth="1"/>
    <col min="15606" max="15613" width="5.7109375" style="41" customWidth="1"/>
    <col min="15614" max="15860" width="9.140625" style="41"/>
    <col min="15861" max="15861" width="34.28515625" style="41" customWidth="1"/>
    <col min="15862" max="15869" width="5.7109375" style="41" customWidth="1"/>
    <col min="15870" max="16116" width="9.140625" style="41"/>
    <col min="16117" max="16117" width="34.28515625" style="41" customWidth="1"/>
    <col min="16118" max="16125" width="5.7109375" style="41" customWidth="1"/>
    <col min="16126" max="16384" width="9.140625" style="41"/>
  </cols>
  <sheetData>
    <row r="1" spans="1:9" x14ac:dyDescent="0.2">
      <c r="A1" s="457" t="s">
        <v>460</v>
      </c>
    </row>
    <row r="2" spans="1:9" x14ac:dyDescent="0.2">
      <c r="A2" s="503" t="s">
        <v>257</v>
      </c>
    </row>
    <row r="3" spans="1:9" x14ac:dyDescent="0.2">
      <c r="A3" s="843"/>
    </row>
    <row r="4" spans="1:9" x14ac:dyDescent="0.2">
      <c r="A4" s="503"/>
    </row>
    <row r="5" spans="1:9" x14ac:dyDescent="0.2">
      <c r="A5" s="503"/>
    </row>
    <row r="6" spans="1:9" ht="12.75" thickBot="1" x14ac:dyDescent="0.25"/>
    <row r="7" spans="1:9" x14ac:dyDescent="0.2">
      <c r="A7" s="1398" t="s">
        <v>249</v>
      </c>
      <c r="B7" s="1400">
        <v>2014</v>
      </c>
      <c r="C7" s="1401"/>
      <c r="D7" s="1400">
        <f>B7+1</f>
        <v>2015</v>
      </c>
      <c r="E7" s="1401"/>
      <c r="F7" s="1400">
        <f>D7+1</f>
        <v>2016</v>
      </c>
      <c r="G7" s="1401"/>
      <c r="H7" s="1400" t="s">
        <v>116</v>
      </c>
      <c r="I7" s="1401"/>
    </row>
    <row r="8" spans="1:9" ht="55.5" thickBot="1" x14ac:dyDescent="0.25">
      <c r="A8" s="1399"/>
      <c r="B8" s="870" t="s">
        <v>119</v>
      </c>
      <c r="C8" s="872" t="s">
        <v>120</v>
      </c>
      <c r="D8" s="870" t="s">
        <v>119</v>
      </c>
      <c r="E8" s="872" t="s">
        <v>120</v>
      </c>
      <c r="F8" s="870" t="s">
        <v>119</v>
      </c>
      <c r="G8" s="872" t="s">
        <v>120</v>
      </c>
      <c r="H8" s="870" t="s">
        <v>119</v>
      </c>
      <c r="I8" s="872" t="s">
        <v>120</v>
      </c>
    </row>
    <row r="9" spans="1:9" x14ac:dyDescent="0.2">
      <c r="A9" s="83" t="s">
        <v>321</v>
      </c>
      <c r="B9" s="168">
        <v>106</v>
      </c>
      <c r="C9" s="167">
        <f t="shared" ref="C9:C24" si="0">B9*100/$B$25</f>
        <v>15.588235294117647</v>
      </c>
      <c r="D9" s="166">
        <v>80</v>
      </c>
      <c r="E9" s="167">
        <f>D9*100/$D$25</f>
        <v>13.09328968903437</v>
      </c>
      <c r="F9" s="166">
        <v>72</v>
      </c>
      <c r="G9" s="167">
        <f>F9*100/$F$25</f>
        <v>11.822660098522167</v>
      </c>
      <c r="H9" s="169">
        <f>SUM(D9,F9,B9)</f>
        <v>258</v>
      </c>
      <c r="I9" s="59">
        <f>H9*100/$H$25</f>
        <v>13.578947368421053</v>
      </c>
    </row>
    <row r="10" spans="1:9" x14ac:dyDescent="0.2">
      <c r="A10" s="14" t="s">
        <v>322</v>
      </c>
      <c r="B10" s="172">
        <v>16</v>
      </c>
      <c r="C10" s="171">
        <f t="shared" si="0"/>
        <v>2.3529411764705883</v>
      </c>
      <c r="D10" s="170">
        <v>23</v>
      </c>
      <c r="E10" s="171">
        <f t="shared" ref="E10:E25" si="1">D10*100/$D$25</f>
        <v>3.7643207855973815</v>
      </c>
      <c r="F10" s="170">
        <v>21</v>
      </c>
      <c r="G10" s="171">
        <f t="shared" ref="G10:G25" si="2">F10*100/$F$25</f>
        <v>3.4482758620689653</v>
      </c>
      <c r="H10" s="169">
        <f t="shared" ref="H10:H25" si="3">SUM(D10,F10,B10)</f>
        <v>60</v>
      </c>
      <c r="I10" s="59">
        <f t="shared" ref="I10:I25" si="4">H10*100/$H$25</f>
        <v>3.1578947368421053</v>
      </c>
    </row>
    <row r="11" spans="1:9" x14ac:dyDescent="0.2">
      <c r="A11" s="14" t="s">
        <v>263</v>
      </c>
      <c r="B11" s="172">
        <v>22</v>
      </c>
      <c r="C11" s="171">
        <f t="shared" si="0"/>
        <v>3.2352941176470589</v>
      </c>
      <c r="D11" s="170">
        <v>33</v>
      </c>
      <c r="E11" s="171">
        <f t="shared" si="1"/>
        <v>5.4009819967266779</v>
      </c>
      <c r="F11" s="170">
        <v>28</v>
      </c>
      <c r="G11" s="171">
        <f t="shared" si="2"/>
        <v>4.5977011494252871</v>
      </c>
      <c r="H11" s="169">
        <f t="shared" si="3"/>
        <v>83</v>
      </c>
      <c r="I11" s="59">
        <f t="shared" si="4"/>
        <v>4.3684210526315788</v>
      </c>
    </row>
    <row r="12" spans="1:9" x14ac:dyDescent="0.2">
      <c r="A12" s="14" t="s">
        <v>323</v>
      </c>
      <c r="B12" s="172">
        <v>16</v>
      </c>
      <c r="C12" s="171">
        <f t="shared" si="0"/>
        <v>2.3529411764705883</v>
      </c>
      <c r="D12" s="170">
        <v>33</v>
      </c>
      <c r="E12" s="171">
        <f t="shared" si="1"/>
        <v>5.4009819967266779</v>
      </c>
      <c r="F12" s="170">
        <v>37</v>
      </c>
      <c r="G12" s="171">
        <f t="shared" si="2"/>
        <v>6.0755336617405584</v>
      </c>
      <c r="H12" s="169">
        <f t="shared" si="3"/>
        <v>86</v>
      </c>
      <c r="I12" s="59">
        <f t="shared" si="4"/>
        <v>4.5263157894736841</v>
      </c>
    </row>
    <row r="13" spans="1:9" x14ac:dyDescent="0.2">
      <c r="A13" s="14" t="s">
        <v>264</v>
      </c>
      <c r="B13" s="172">
        <v>40</v>
      </c>
      <c r="C13" s="171">
        <f t="shared" si="0"/>
        <v>5.882352941176471</v>
      </c>
      <c r="D13" s="170">
        <v>44</v>
      </c>
      <c r="E13" s="171">
        <f t="shared" si="1"/>
        <v>7.2013093289689039</v>
      </c>
      <c r="F13" s="170">
        <v>29</v>
      </c>
      <c r="G13" s="171">
        <f t="shared" si="2"/>
        <v>4.7619047619047619</v>
      </c>
      <c r="H13" s="169">
        <f t="shared" si="3"/>
        <v>113</v>
      </c>
      <c r="I13" s="59">
        <f t="shared" si="4"/>
        <v>5.9473684210526319</v>
      </c>
    </row>
    <row r="14" spans="1:9" x14ac:dyDescent="0.2">
      <c r="A14" s="14" t="s">
        <v>324</v>
      </c>
      <c r="B14" s="172">
        <v>64</v>
      </c>
      <c r="C14" s="171">
        <f t="shared" si="0"/>
        <v>9.4117647058823533</v>
      </c>
      <c r="D14" s="170">
        <v>56</v>
      </c>
      <c r="E14" s="171">
        <f t="shared" si="1"/>
        <v>9.1653027823240585</v>
      </c>
      <c r="F14" s="170">
        <v>49</v>
      </c>
      <c r="G14" s="171">
        <f t="shared" si="2"/>
        <v>8.0459770114942533</v>
      </c>
      <c r="H14" s="169">
        <f t="shared" si="3"/>
        <v>169</v>
      </c>
      <c r="I14" s="59">
        <f t="shared" si="4"/>
        <v>8.8947368421052637</v>
      </c>
    </row>
    <row r="15" spans="1:9" x14ac:dyDescent="0.2">
      <c r="A15" s="14" t="s">
        <v>325</v>
      </c>
      <c r="B15" s="172">
        <v>126</v>
      </c>
      <c r="C15" s="171">
        <f t="shared" si="0"/>
        <v>18.529411764705884</v>
      </c>
      <c r="D15" s="170">
        <v>111</v>
      </c>
      <c r="E15" s="171">
        <f t="shared" si="1"/>
        <v>18.166939443535188</v>
      </c>
      <c r="F15" s="170">
        <v>123</v>
      </c>
      <c r="G15" s="171">
        <f t="shared" si="2"/>
        <v>20.19704433497537</v>
      </c>
      <c r="H15" s="169">
        <f t="shared" si="3"/>
        <v>360</v>
      </c>
      <c r="I15" s="59">
        <f t="shared" si="4"/>
        <v>18.94736842105263</v>
      </c>
    </row>
    <row r="16" spans="1:9" x14ac:dyDescent="0.2">
      <c r="A16" s="14" t="s">
        <v>326</v>
      </c>
      <c r="B16" s="172">
        <v>11</v>
      </c>
      <c r="C16" s="171">
        <f t="shared" si="0"/>
        <v>1.6176470588235294</v>
      </c>
      <c r="D16" s="170">
        <v>17</v>
      </c>
      <c r="E16" s="171">
        <f t="shared" si="1"/>
        <v>2.7823240589198037</v>
      </c>
      <c r="F16" s="170">
        <v>17</v>
      </c>
      <c r="G16" s="171">
        <f t="shared" si="2"/>
        <v>2.7914614121510675</v>
      </c>
      <c r="H16" s="169">
        <f t="shared" si="3"/>
        <v>45</v>
      </c>
      <c r="I16" s="59">
        <f t="shared" si="4"/>
        <v>2.3684210526315788</v>
      </c>
    </row>
    <row r="17" spans="1:9" x14ac:dyDescent="0.2">
      <c r="A17" s="14" t="s">
        <v>327</v>
      </c>
      <c r="B17" s="172">
        <v>12</v>
      </c>
      <c r="C17" s="171">
        <f t="shared" si="0"/>
        <v>1.7647058823529411</v>
      </c>
      <c r="D17" s="170">
        <v>14</v>
      </c>
      <c r="E17" s="171">
        <f t="shared" si="1"/>
        <v>2.2913256955810146</v>
      </c>
      <c r="F17" s="170">
        <v>21</v>
      </c>
      <c r="G17" s="171">
        <f t="shared" si="2"/>
        <v>3.4482758620689653</v>
      </c>
      <c r="H17" s="169">
        <f t="shared" si="3"/>
        <v>47</v>
      </c>
      <c r="I17" s="59">
        <f t="shared" si="4"/>
        <v>2.4736842105263159</v>
      </c>
    </row>
    <row r="18" spans="1:9" x14ac:dyDescent="0.2">
      <c r="A18" s="14" t="s">
        <v>328</v>
      </c>
      <c r="B18" s="172">
        <v>20</v>
      </c>
      <c r="C18" s="171">
        <f t="shared" si="0"/>
        <v>2.9411764705882355</v>
      </c>
      <c r="D18" s="170">
        <v>16</v>
      </c>
      <c r="E18" s="171">
        <f t="shared" si="1"/>
        <v>2.6186579378068742</v>
      </c>
      <c r="F18" s="170">
        <v>11</v>
      </c>
      <c r="G18" s="171">
        <f t="shared" si="2"/>
        <v>1.80623973727422</v>
      </c>
      <c r="H18" s="169">
        <f t="shared" si="3"/>
        <v>47</v>
      </c>
      <c r="I18" s="59">
        <f t="shared" si="4"/>
        <v>2.4736842105263159</v>
      </c>
    </row>
    <row r="19" spans="1:9" x14ac:dyDescent="0.2">
      <c r="A19" s="14" t="s">
        <v>329</v>
      </c>
      <c r="B19" s="172">
        <v>53</v>
      </c>
      <c r="C19" s="171">
        <f t="shared" si="0"/>
        <v>7.7941176470588234</v>
      </c>
      <c r="D19" s="170">
        <v>53</v>
      </c>
      <c r="E19" s="171">
        <f t="shared" si="1"/>
        <v>8.6743044189852707</v>
      </c>
      <c r="F19" s="170">
        <v>42</v>
      </c>
      <c r="G19" s="171">
        <f t="shared" si="2"/>
        <v>6.8965517241379306</v>
      </c>
      <c r="H19" s="169">
        <f t="shared" si="3"/>
        <v>148</v>
      </c>
      <c r="I19" s="59">
        <f t="shared" si="4"/>
        <v>7.7894736842105265</v>
      </c>
    </row>
    <row r="20" spans="1:9" x14ac:dyDescent="0.2">
      <c r="A20" s="14" t="s">
        <v>330</v>
      </c>
      <c r="B20" s="172">
        <v>78</v>
      </c>
      <c r="C20" s="171">
        <f t="shared" si="0"/>
        <v>11.470588235294118</v>
      </c>
      <c r="D20" s="170">
        <v>60</v>
      </c>
      <c r="E20" s="171">
        <f t="shared" si="1"/>
        <v>9.8199672667757767</v>
      </c>
      <c r="F20" s="170">
        <v>60</v>
      </c>
      <c r="G20" s="171">
        <f t="shared" si="2"/>
        <v>9.8522167487684733</v>
      </c>
      <c r="H20" s="169">
        <f t="shared" si="3"/>
        <v>198</v>
      </c>
      <c r="I20" s="59">
        <f t="shared" si="4"/>
        <v>10.421052631578947</v>
      </c>
    </row>
    <row r="21" spans="1:9" x14ac:dyDescent="0.2">
      <c r="A21" s="14" t="s">
        <v>265</v>
      </c>
      <c r="B21" s="172">
        <v>25</v>
      </c>
      <c r="C21" s="171">
        <f t="shared" si="0"/>
        <v>3.6764705882352939</v>
      </c>
      <c r="D21" s="170">
        <v>14</v>
      </c>
      <c r="E21" s="171">
        <f t="shared" si="1"/>
        <v>2.2913256955810146</v>
      </c>
      <c r="F21" s="170">
        <v>20</v>
      </c>
      <c r="G21" s="171">
        <f t="shared" si="2"/>
        <v>3.284072249589491</v>
      </c>
      <c r="H21" s="169">
        <f t="shared" si="3"/>
        <v>59</v>
      </c>
      <c r="I21" s="59">
        <f t="shared" si="4"/>
        <v>3.1052631578947367</v>
      </c>
    </row>
    <row r="22" spans="1:9" x14ac:dyDescent="0.2">
      <c r="A22" s="14" t="s">
        <v>266</v>
      </c>
      <c r="B22" s="172">
        <v>20</v>
      </c>
      <c r="C22" s="171">
        <f t="shared" si="0"/>
        <v>2.9411764705882355</v>
      </c>
      <c r="D22" s="170">
        <v>15</v>
      </c>
      <c r="E22" s="171">
        <f t="shared" si="1"/>
        <v>2.4549918166939442</v>
      </c>
      <c r="F22" s="170">
        <v>15</v>
      </c>
      <c r="G22" s="171">
        <f t="shared" si="2"/>
        <v>2.4630541871921183</v>
      </c>
      <c r="H22" s="169">
        <f t="shared" si="3"/>
        <v>50</v>
      </c>
      <c r="I22" s="59">
        <f t="shared" si="4"/>
        <v>2.6315789473684212</v>
      </c>
    </row>
    <row r="23" spans="1:9" x14ac:dyDescent="0.2">
      <c r="A23" s="14" t="s">
        <v>331</v>
      </c>
      <c r="B23" s="172">
        <v>20</v>
      </c>
      <c r="C23" s="171">
        <f t="shared" si="0"/>
        <v>2.9411764705882355</v>
      </c>
      <c r="D23" s="170">
        <v>19</v>
      </c>
      <c r="E23" s="171">
        <f t="shared" si="1"/>
        <v>3.1096563011456628</v>
      </c>
      <c r="F23" s="170">
        <v>20</v>
      </c>
      <c r="G23" s="171">
        <f t="shared" si="2"/>
        <v>3.284072249589491</v>
      </c>
      <c r="H23" s="169">
        <f t="shared" si="3"/>
        <v>59</v>
      </c>
      <c r="I23" s="59">
        <f t="shared" si="4"/>
        <v>3.1052631578947367</v>
      </c>
    </row>
    <row r="24" spans="1:9" ht="12.75" thickBot="1" x14ac:dyDescent="0.25">
      <c r="A24" s="17" t="s">
        <v>332</v>
      </c>
      <c r="B24" s="175">
        <v>51</v>
      </c>
      <c r="C24" s="174">
        <f t="shared" si="0"/>
        <v>7.5</v>
      </c>
      <c r="D24" s="173">
        <v>23</v>
      </c>
      <c r="E24" s="174">
        <f t="shared" si="1"/>
        <v>3.7643207855973815</v>
      </c>
      <c r="F24" s="173">
        <v>44</v>
      </c>
      <c r="G24" s="174">
        <f t="shared" si="2"/>
        <v>7.2249589490968802</v>
      </c>
      <c r="H24" s="169">
        <f t="shared" si="3"/>
        <v>118</v>
      </c>
      <c r="I24" s="59">
        <f t="shared" si="4"/>
        <v>6.2105263157894735</v>
      </c>
    </row>
    <row r="25" spans="1:9" ht="12.75" thickBot="1" x14ac:dyDescent="0.25">
      <c r="A25" s="849" t="s">
        <v>121</v>
      </c>
      <c r="B25" s="850">
        <f t="shared" ref="B25:F25" si="5">SUM(B9:B24)</f>
        <v>680</v>
      </c>
      <c r="C25" s="851">
        <f t="shared" si="5"/>
        <v>99.999999999999986</v>
      </c>
      <c r="D25" s="850">
        <f t="shared" si="5"/>
        <v>611</v>
      </c>
      <c r="E25" s="851">
        <f t="shared" si="1"/>
        <v>100</v>
      </c>
      <c r="F25" s="850">
        <f t="shared" si="5"/>
        <v>609</v>
      </c>
      <c r="G25" s="851">
        <f t="shared" si="2"/>
        <v>100</v>
      </c>
      <c r="H25" s="852">
        <f t="shared" si="3"/>
        <v>1900</v>
      </c>
      <c r="I25" s="851">
        <f t="shared" si="4"/>
        <v>100</v>
      </c>
    </row>
  </sheetData>
  <mergeCells count="5">
    <mergeCell ref="A7:A8"/>
    <mergeCell ref="B7:C7"/>
    <mergeCell ref="H7:I7"/>
    <mergeCell ref="D7:E7"/>
    <mergeCell ref="F7:G7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>
    <tabColor rgb="FFC00000"/>
  </sheetPr>
  <dimension ref="A1:I36"/>
  <sheetViews>
    <sheetView zoomScaleNormal="100" workbookViewId="0">
      <selection activeCell="N11" sqref="N11"/>
    </sheetView>
  </sheetViews>
  <sheetFormatPr defaultRowHeight="12" x14ac:dyDescent="0.2"/>
  <cols>
    <col min="1" max="1" width="32.7109375" style="41" customWidth="1"/>
    <col min="2" max="2" width="5.42578125" style="41" customWidth="1"/>
    <col min="3" max="3" width="6.85546875" style="41" customWidth="1"/>
    <col min="4" max="4" width="5.7109375" style="41" customWidth="1"/>
    <col min="5" max="5" width="7" style="41" bestFit="1" customWidth="1"/>
    <col min="6" max="7" width="7" style="41" customWidth="1"/>
    <col min="8" max="9" width="5.7109375" style="41" customWidth="1"/>
    <col min="10" max="10" width="8.28515625" style="41" customWidth="1"/>
    <col min="11" max="28" width="4.7109375" style="41" customWidth="1"/>
    <col min="29" max="232" width="9.140625" style="41"/>
    <col min="233" max="233" width="20" style="41" customWidth="1"/>
    <col min="234" max="237" width="5.7109375" style="41" customWidth="1"/>
    <col min="238" max="238" width="5.42578125" style="41" bestFit="1" customWidth="1"/>
    <col min="239" max="241" width="5.7109375" style="41" customWidth="1"/>
    <col min="242" max="242" width="19.85546875" style="41" customWidth="1"/>
    <col min="243" max="243" width="4.7109375" style="41" customWidth="1"/>
    <col min="244" max="244" width="18.140625" style="41" bestFit="1" customWidth="1"/>
    <col min="245" max="246" width="4.7109375" style="41" customWidth="1"/>
    <col min="247" max="247" width="18.140625" style="41" bestFit="1" customWidth="1"/>
    <col min="248" max="284" width="4.7109375" style="41" customWidth="1"/>
    <col min="285" max="488" width="9.140625" style="41"/>
    <col min="489" max="489" width="20" style="41" customWidth="1"/>
    <col min="490" max="493" width="5.7109375" style="41" customWidth="1"/>
    <col min="494" max="494" width="5.42578125" style="41" bestFit="1" customWidth="1"/>
    <col min="495" max="497" width="5.7109375" style="41" customWidth="1"/>
    <col min="498" max="498" width="19.85546875" style="41" customWidth="1"/>
    <col min="499" max="499" width="4.7109375" style="41" customWidth="1"/>
    <col min="500" max="500" width="18.140625" style="41" bestFit="1" customWidth="1"/>
    <col min="501" max="502" width="4.7109375" style="41" customWidth="1"/>
    <col min="503" max="503" width="18.140625" style="41" bestFit="1" customWidth="1"/>
    <col min="504" max="540" width="4.7109375" style="41" customWidth="1"/>
    <col min="541" max="744" width="9.140625" style="41"/>
    <col min="745" max="745" width="20" style="41" customWidth="1"/>
    <col min="746" max="749" width="5.7109375" style="41" customWidth="1"/>
    <col min="750" max="750" width="5.42578125" style="41" bestFit="1" customWidth="1"/>
    <col min="751" max="753" width="5.7109375" style="41" customWidth="1"/>
    <col min="754" max="754" width="19.85546875" style="41" customWidth="1"/>
    <col min="755" max="755" width="4.7109375" style="41" customWidth="1"/>
    <col min="756" max="756" width="18.140625" style="41" bestFit="1" customWidth="1"/>
    <col min="757" max="758" width="4.7109375" style="41" customWidth="1"/>
    <col min="759" max="759" width="18.140625" style="41" bestFit="1" customWidth="1"/>
    <col min="760" max="796" width="4.7109375" style="41" customWidth="1"/>
    <col min="797" max="1000" width="9.140625" style="41"/>
    <col min="1001" max="1001" width="20" style="41" customWidth="1"/>
    <col min="1002" max="1005" width="5.7109375" style="41" customWidth="1"/>
    <col min="1006" max="1006" width="5.42578125" style="41" bestFit="1" customWidth="1"/>
    <col min="1007" max="1009" width="5.7109375" style="41" customWidth="1"/>
    <col min="1010" max="1010" width="19.85546875" style="41" customWidth="1"/>
    <col min="1011" max="1011" width="4.7109375" style="41" customWidth="1"/>
    <col min="1012" max="1012" width="18.140625" style="41" bestFit="1" customWidth="1"/>
    <col min="1013" max="1014" width="4.7109375" style="41" customWidth="1"/>
    <col min="1015" max="1015" width="18.140625" style="41" bestFit="1" customWidth="1"/>
    <col min="1016" max="1052" width="4.7109375" style="41" customWidth="1"/>
    <col min="1053" max="1256" width="9.140625" style="41"/>
    <col min="1257" max="1257" width="20" style="41" customWidth="1"/>
    <col min="1258" max="1261" width="5.7109375" style="41" customWidth="1"/>
    <col min="1262" max="1262" width="5.42578125" style="41" bestFit="1" customWidth="1"/>
    <col min="1263" max="1265" width="5.7109375" style="41" customWidth="1"/>
    <col min="1266" max="1266" width="19.85546875" style="41" customWidth="1"/>
    <col min="1267" max="1267" width="4.7109375" style="41" customWidth="1"/>
    <col min="1268" max="1268" width="18.140625" style="41" bestFit="1" customWidth="1"/>
    <col min="1269" max="1270" width="4.7109375" style="41" customWidth="1"/>
    <col min="1271" max="1271" width="18.140625" style="41" bestFit="1" customWidth="1"/>
    <col min="1272" max="1308" width="4.7109375" style="41" customWidth="1"/>
    <col min="1309" max="1512" width="9.140625" style="41"/>
    <col min="1513" max="1513" width="20" style="41" customWidth="1"/>
    <col min="1514" max="1517" width="5.7109375" style="41" customWidth="1"/>
    <col min="1518" max="1518" width="5.42578125" style="41" bestFit="1" customWidth="1"/>
    <col min="1519" max="1521" width="5.7109375" style="41" customWidth="1"/>
    <col min="1522" max="1522" width="19.85546875" style="41" customWidth="1"/>
    <col min="1523" max="1523" width="4.7109375" style="41" customWidth="1"/>
    <col min="1524" max="1524" width="18.140625" style="41" bestFit="1" customWidth="1"/>
    <col min="1525" max="1526" width="4.7109375" style="41" customWidth="1"/>
    <col min="1527" max="1527" width="18.140625" style="41" bestFit="1" customWidth="1"/>
    <col min="1528" max="1564" width="4.7109375" style="41" customWidth="1"/>
    <col min="1565" max="1768" width="9.140625" style="41"/>
    <col min="1769" max="1769" width="20" style="41" customWidth="1"/>
    <col min="1770" max="1773" width="5.7109375" style="41" customWidth="1"/>
    <col min="1774" max="1774" width="5.42578125" style="41" bestFit="1" customWidth="1"/>
    <col min="1775" max="1777" width="5.7109375" style="41" customWidth="1"/>
    <col min="1778" max="1778" width="19.85546875" style="41" customWidth="1"/>
    <col min="1779" max="1779" width="4.7109375" style="41" customWidth="1"/>
    <col min="1780" max="1780" width="18.140625" style="41" bestFit="1" customWidth="1"/>
    <col min="1781" max="1782" width="4.7109375" style="41" customWidth="1"/>
    <col min="1783" max="1783" width="18.140625" style="41" bestFit="1" customWidth="1"/>
    <col min="1784" max="1820" width="4.7109375" style="41" customWidth="1"/>
    <col min="1821" max="2024" width="9.140625" style="41"/>
    <col min="2025" max="2025" width="20" style="41" customWidth="1"/>
    <col min="2026" max="2029" width="5.7109375" style="41" customWidth="1"/>
    <col min="2030" max="2030" width="5.42578125" style="41" bestFit="1" customWidth="1"/>
    <col min="2031" max="2033" width="5.7109375" style="41" customWidth="1"/>
    <col min="2034" max="2034" width="19.85546875" style="41" customWidth="1"/>
    <col min="2035" max="2035" width="4.7109375" style="41" customWidth="1"/>
    <col min="2036" max="2036" width="18.140625" style="41" bestFit="1" customWidth="1"/>
    <col min="2037" max="2038" width="4.7109375" style="41" customWidth="1"/>
    <col min="2039" max="2039" width="18.140625" style="41" bestFit="1" customWidth="1"/>
    <col min="2040" max="2076" width="4.7109375" style="41" customWidth="1"/>
    <col min="2077" max="2280" width="9.140625" style="41"/>
    <col min="2281" max="2281" width="20" style="41" customWidth="1"/>
    <col min="2282" max="2285" width="5.7109375" style="41" customWidth="1"/>
    <col min="2286" max="2286" width="5.42578125" style="41" bestFit="1" customWidth="1"/>
    <col min="2287" max="2289" width="5.7109375" style="41" customWidth="1"/>
    <col min="2290" max="2290" width="19.85546875" style="41" customWidth="1"/>
    <col min="2291" max="2291" width="4.7109375" style="41" customWidth="1"/>
    <col min="2292" max="2292" width="18.140625" style="41" bestFit="1" customWidth="1"/>
    <col min="2293" max="2294" width="4.7109375" style="41" customWidth="1"/>
    <col min="2295" max="2295" width="18.140625" style="41" bestFit="1" customWidth="1"/>
    <col min="2296" max="2332" width="4.7109375" style="41" customWidth="1"/>
    <col min="2333" max="2536" width="9.140625" style="41"/>
    <col min="2537" max="2537" width="20" style="41" customWidth="1"/>
    <col min="2538" max="2541" width="5.7109375" style="41" customWidth="1"/>
    <col min="2542" max="2542" width="5.42578125" style="41" bestFit="1" customWidth="1"/>
    <col min="2543" max="2545" width="5.7109375" style="41" customWidth="1"/>
    <col min="2546" max="2546" width="19.85546875" style="41" customWidth="1"/>
    <col min="2547" max="2547" width="4.7109375" style="41" customWidth="1"/>
    <col min="2548" max="2548" width="18.140625" style="41" bestFit="1" customWidth="1"/>
    <col min="2549" max="2550" width="4.7109375" style="41" customWidth="1"/>
    <col min="2551" max="2551" width="18.140625" style="41" bestFit="1" customWidth="1"/>
    <col min="2552" max="2588" width="4.7109375" style="41" customWidth="1"/>
    <col min="2589" max="2792" width="9.140625" style="41"/>
    <col min="2793" max="2793" width="20" style="41" customWidth="1"/>
    <col min="2794" max="2797" width="5.7109375" style="41" customWidth="1"/>
    <col min="2798" max="2798" width="5.42578125" style="41" bestFit="1" customWidth="1"/>
    <col min="2799" max="2801" width="5.7109375" style="41" customWidth="1"/>
    <col min="2802" max="2802" width="19.85546875" style="41" customWidth="1"/>
    <col min="2803" max="2803" width="4.7109375" style="41" customWidth="1"/>
    <col min="2804" max="2804" width="18.140625" style="41" bestFit="1" customWidth="1"/>
    <col min="2805" max="2806" width="4.7109375" style="41" customWidth="1"/>
    <col min="2807" max="2807" width="18.140625" style="41" bestFit="1" customWidth="1"/>
    <col min="2808" max="2844" width="4.7109375" style="41" customWidth="1"/>
    <col min="2845" max="3048" width="9.140625" style="41"/>
    <col min="3049" max="3049" width="20" style="41" customWidth="1"/>
    <col min="3050" max="3053" width="5.7109375" style="41" customWidth="1"/>
    <col min="3054" max="3054" width="5.42578125" style="41" bestFit="1" customWidth="1"/>
    <col min="3055" max="3057" width="5.7109375" style="41" customWidth="1"/>
    <col min="3058" max="3058" width="19.85546875" style="41" customWidth="1"/>
    <col min="3059" max="3059" width="4.7109375" style="41" customWidth="1"/>
    <col min="3060" max="3060" width="18.140625" style="41" bestFit="1" customWidth="1"/>
    <col min="3061" max="3062" width="4.7109375" style="41" customWidth="1"/>
    <col min="3063" max="3063" width="18.140625" style="41" bestFit="1" customWidth="1"/>
    <col min="3064" max="3100" width="4.7109375" style="41" customWidth="1"/>
    <col min="3101" max="3304" width="9.140625" style="41"/>
    <col min="3305" max="3305" width="20" style="41" customWidth="1"/>
    <col min="3306" max="3309" width="5.7109375" style="41" customWidth="1"/>
    <col min="3310" max="3310" width="5.42578125" style="41" bestFit="1" customWidth="1"/>
    <col min="3311" max="3313" width="5.7109375" style="41" customWidth="1"/>
    <col min="3314" max="3314" width="19.85546875" style="41" customWidth="1"/>
    <col min="3315" max="3315" width="4.7109375" style="41" customWidth="1"/>
    <col min="3316" max="3316" width="18.140625" style="41" bestFit="1" customWidth="1"/>
    <col min="3317" max="3318" width="4.7109375" style="41" customWidth="1"/>
    <col min="3319" max="3319" width="18.140625" style="41" bestFit="1" customWidth="1"/>
    <col min="3320" max="3356" width="4.7109375" style="41" customWidth="1"/>
    <col min="3357" max="3560" width="9.140625" style="41"/>
    <col min="3561" max="3561" width="20" style="41" customWidth="1"/>
    <col min="3562" max="3565" width="5.7109375" style="41" customWidth="1"/>
    <col min="3566" max="3566" width="5.42578125" style="41" bestFit="1" customWidth="1"/>
    <col min="3567" max="3569" width="5.7109375" style="41" customWidth="1"/>
    <col min="3570" max="3570" width="19.85546875" style="41" customWidth="1"/>
    <col min="3571" max="3571" width="4.7109375" style="41" customWidth="1"/>
    <col min="3572" max="3572" width="18.140625" style="41" bestFit="1" customWidth="1"/>
    <col min="3573" max="3574" width="4.7109375" style="41" customWidth="1"/>
    <col min="3575" max="3575" width="18.140625" style="41" bestFit="1" customWidth="1"/>
    <col min="3576" max="3612" width="4.7109375" style="41" customWidth="1"/>
    <col min="3613" max="3816" width="9.140625" style="41"/>
    <col min="3817" max="3817" width="20" style="41" customWidth="1"/>
    <col min="3818" max="3821" width="5.7109375" style="41" customWidth="1"/>
    <col min="3822" max="3822" width="5.42578125" style="41" bestFit="1" customWidth="1"/>
    <col min="3823" max="3825" width="5.7109375" style="41" customWidth="1"/>
    <col min="3826" max="3826" width="19.85546875" style="41" customWidth="1"/>
    <col min="3827" max="3827" width="4.7109375" style="41" customWidth="1"/>
    <col min="3828" max="3828" width="18.140625" style="41" bestFit="1" customWidth="1"/>
    <col min="3829" max="3830" width="4.7109375" style="41" customWidth="1"/>
    <col min="3831" max="3831" width="18.140625" style="41" bestFit="1" customWidth="1"/>
    <col min="3832" max="3868" width="4.7109375" style="41" customWidth="1"/>
    <col min="3869" max="4072" width="9.140625" style="41"/>
    <col min="4073" max="4073" width="20" style="41" customWidth="1"/>
    <col min="4074" max="4077" width="5.7109375" style="41" customWidth="1"/>
    <col min="4078" max="4078" width="5.42578125" style="41" bestFit="1" customWidth="1"/>
    <col min="4079" max="4081" width="5.7109375" style="41" customWidth="1"/>
    <col min="4082" max="4082" width="19.85546875" style="41" customWidth="1"/>
    <col min="4083" max="4083" width="4.7109375" style="41" customWidth="1"/>
    <col min="4084" max="4084" width="18.140625" style="41" bestFit="1" customWidth="1"/>
    <col min="4085" max="4086" width="4.7109375" style="41" customWidth="1"/>
    <col min="4087" max="4087" width="18.140625" style="41" bestFit="1" customWidth="1"/>
    <col min="4088" max="4124" width="4.7109375" style="41" customWidth="1"/>
    <col min="4125" max="4328" width="9.140625" style="41"/>
    <col min="4329" max="4329" width="20" style="41" customWidth="1"/>
    <col min="4330" max="4333" width="5.7109375" style="41" customWidth="1"/>
    <col min="4334" max="4334" width="5.42578125" style="41" bestFit="1" customWidth="1"/>
    <col min="4335" max="4337" width="5.7109375" style="41" customWidth="1"/>
    <col min="4338" max="4338" width="19.85546875" style="41" customWidth="1"/>
    <col min="4339" max="4339" width="4.7109375" style="41" customWidth="1"/>
    <col min="4340" max="4340" width="18.140625" style="41" bestFit="1" customWidth="1"/>
    <col min="4341" max="4342" width="4.7109375" style="41" customWidth="1"/>
    <col min="4343" max="4343" width="18.140625" style="41" bestFit="1" customWidth="1"/>
    <col min="4344" max="4380" width="4.7109375" style="41" customWidth="1"/>
    <col min="4381" max="4584" width="9.140625" style="41"/>
    <col min="4585" max="4585" width="20" style="41" customWidth="1"/>
    <col min="4586" max="4589" width="5.7109375" style="41" customWidth="1"/>
    <col min="4590" max="4590" width="5.42578125" style="41" bestFit="1" customWidth="1"/>
    <col min="4591" max="4593" width="5.7109375" style="41" customWidth="1"/>
    <col min="4594" max="4594" width="19.85546875" style="41" customWidth="1"/>
    <col min="4595" max="4595" width="4.7109375" style="41" customWidth="1"/>
    <col min="4596" max="4596" width="18.140625" style="41" bestFit="1" customWidth="1"/>
    <col min="4597" max="4598" width="4.7109375" style="41" customWidth="1"/>
    <col min="4599" max="4599" width="18.140625" style="41" bestFit="1" customWidth="1"/>
    <col min="4600" max="4636" width="4.7109375" style="41" customWidth="1"/>
    <col min="4637" max="4840" width="9.140625" style="41"/>
    <col min="4841" max="4841" width="20" style="41" customWidth="1"/>
    <col min="4842" max="4845" width="5.7109375" style="41" customWidth="1"/>
    <col min="4846" max="4846" width="5.42578125" style="41" bestFit="1" customWidth="1"/>
    <col min="4847" max="4849" width="5.7109375" style="41" customWidth="1"/>
    <col min="4850" max="4850" width="19.85546875" style="41" customWidth="1"/>
    <col min="4851" max="4851" width="4.7109375" style="41" customWidth="1"/>
    <col min="4852" max="4852" width="18.140625" style="41" bestFit="1" customWidth="1"/>
    <col min="4853" max="4854" width="4.7109375" style="41" customWidth="1"/>
    <col min="4855" max="4855" width="18.140625" style="41" bestFit="1" customWidth="1"/>
    <col min="4856" max="4892" width="4.7109375" style="41" customWidth="1"/>
    <col min="4893" max="5096" width="9.140625" style="41"/>
    <col min="5097" max="5097" width="20" style="41" customWidth="1"/>
    <col min="5098" max="5101" width="5.7109375" style="41" customWidth="1"/>
    <col min="5102" max="5102" width="5.42578125" style="41" bestFit="1" customWidth="1"/>
    <col min="5103" max="5105" width="5.7109375" style="41" customWidth="1"/>
    <col min="5106" max="5106" width="19.85546875" style="41" customWidth="1"/>
    <col min="5107" max="5107" width="4.7109375" style="41" customWidth="1"/>
    <col min="5108" max="5108" width="18.140625" style="41" bestFit="1" customWidth="1"/>
    <col min="5109" max="5110" width="4.7109375" style="41" customWidth="1"/>
    <col min="5111" max="5111" width="18.140625" style="41" bestFit="1" customWidth="1"/>
    <col min="5112" max="5148" width="4.7109375" style="41" customWidth="1"/>
    <col min="5149" max="5352" width="9.140625" style="41"/>
    <col min="5353" max="5353" width="20" style="41" customWidth="1"/>
    <col min="5354" max="5357" width="5.7109375" style="41" customWidth="1"/>
    <col min="5358" max="5358" width="5.42578125" style="41" bestFit="1" customWidth="1"/>
    <col min="5359" max="5361" width="5.7109375" style="41" customWidth="1"/>
    <col min="5362" max="5362" width="19.85546875" style="41" customWidth="1"/>
    <col min="5363" max="5363" width="4.7109375" style="41" customWidth="1"/>
    <col min="5364" max="5364" width="18.140625" style="41" bestFit="1" customWidth="1"/>
    <col min="5365" max="5366" width="4.7109375" style="41" customWidth="1"/>
    <col min="5367" max="5367" width="18.140625" style="41" bestFit="1" customWidth="1"/>
    <col min="5368" max="5404" width="4.7109375" style="41" customWidth="1"/>
    <col min="5405" max="5608" width="9.140625" style="41"/>
    <col min="5609" max="5609" width="20" style="41" customWidth="1"/>
    <col min="5610" max="5613" width="5.7109375" style="41" customWidth="1"/>
    <col min="5614" max="5614" width="5.42578125" style="41" bestFit="1" customWidth="1"/>
    <col min="5615" max="5617" width="5.7109375" style="41" customWidth="1"/>
    <col min="5618" max="5618" width="19.85546875" style="41" customWidth="1"/>
    <col min="5619" max="5619" width="4.7109375" style="41" customWidth="1"/>
    <col min="5620" max="5620" width="18.140625" style="41" bestFit="1" customWidth="1"/>
    <col min="5621" max="5622" width="4.7109375" style="41" customWidth="1"/>
    <col min="5623" max="5623" width="18.140625" style="41" bestFit="1" customWidth="1"/>
    <col min="5624" max="5660" width="4.7109375" style="41" customWidth="1"/>
    <col min="5661" max="5864" width="9.140625" style="41"/>
    <col min="5865" max="5865" width="20" style="41" customWidth="1"/>
    <col min="5866" max="5869" width="5.7109375" style="41" customWidth="1"/>
    <col min="5870" max="5870" width="5.42578125" style="41" bestFit="1" customWidth="1"/>
    <col min="5871" max="5873" width="5.7109375" style="41" customWidth="1"/>
    <col min="5874" max="5874" width="19.85546875" style="41" customWidth="1"/>
    <col min="5875" max="5875" width="4.7109375" style="41" customWidth="1"/>
    <col min="5876" max="5876" width="18.140625" style="41" bestFit="1" customWidth="1"/>
    <col min="5877" max="5878" width="4.7109375" style="41" customWidth="1"/>
    <col min="5879" max="5879" width="18.140625" style="41" bestFit="1" customWidth="1"/>
    <col min="5880" max="5916" width="4.7109375" style="41" customWidth="1"/>
    <col min="5917" max="6120" width="9.140625" style="41"/>
    <col min="6121" max="6121" width="20" style="41" customWidth="1"/>
    <col min="6122" max="6125" width="5.7109375" style="41" customWidth="1"/>
    <col min="6126" max="6126" width="5.42578125" style="41" bestFit="1" customWidth="1"/>
    <col min="6127" max="6129" width="5.7109375" style="41" customWidth="1"/>
    <col min="6130" max="6130" width="19.85546875" style="41" customWidth="1"/>
    <col min="6131" max="6131" width="4.7109375" style="41" customWidth="1"/>
    <col min="6132" max="6132" width="18.140625" style="41" bestFit="1" customWidth="1"/>
    <col min="6133" max="6134" width="4.7109375" style="41" customWidth="1"/>
    <col min="6135" max="6135" width="18.140625" style="41" bestFit="1" customWidth="1"/>
    <col min="6136" max="6172" width="4.7109375" style="41" customWidth="1"/>
    <col min="6173" max="6376" width="9.140625" style="41"/>
    <col min="6377" max="6377" width="20" style="41" customWidth="1"/>
    <col min="6378" max="6381" width="5.7109375" style="41" customWidth="1"/>
    <col min="6382" max="6382" width="5.42578125" style="41" bestFit="1" customWidth="1"/>
    <col min="6383" max="6385" width="5.7109375" style="41" customWidth="1"/>
    <col min="6386" max="6386" width="19.85546875" style="41" customWidth="1"/>
    <col min="6387" max="6387" width="4.7109375" style="41" customWidth="1"/>
    <col min="6388" max="6388" width="18.140625" style="41" bestFit="1" customWidth="1"/>
    <col min="6389" max="6390" width="4.7109375" style="41" customWidth="1"/>
    <col min="6391" max="6391" width="18.140625" style="41" bestFit="1" customWidth="1"/>
    <col min="6392" max="6428" width="4.7109375" style="41" customWidth="1"/>
    <col min="6429" max="6632" width="9.140625" style="41"/>
    <col min="6633" max="6633" width="20" style="41" customWidth="1"/>
    <col min="6634" max="6637" width="5.7109375" style="41" customWidth="1"/>
    <col min="6638" max="6638" width="5.42578125" style="41" bestFit="1" customWidth="1"/>
    <col min="6639" max="6641" width="5.7109375" style="41" customWidth="1"/>
    <col min="6642" max="6642" width="19.85546875" style="41" customWidth="1"/>
    <col min="6643" max="6643" width="4.7109375" style="41" customWidth="1"/>
    <col min="6644" max="6644" width="18.140625" style="41" bestFit="1" customWidth="1"/>
    <col min="6645" max="6646" width="4.7109375" style="41" customWidth="1"/>
    <col min="6647" max="6647" width="18.140625" style="41" bestFit="1" customWidth="1"/>
    <col min="6648" max="6684" width="4.7109375" style="41" customWidth="1"/>
    <col min="6685" max="6888" width="9.140625" style="41"/>
    <col min="6889" max="6889" width="20" style="41" customWidth="1"/>
    <col min="6890" max="6893" width="5.7109375" style="41" customWidth="1"/>
    <col min="6894" max="6894" width="5.42578125" style="41" bestFit="1" customWidth="1"/>
    <col min="6895" max="6897" width="5.7109375" style="41" customWidth="1"/>
    <col min="6898" max="6898" width="19.85546875" style="41" customWidth="1"/>
    <col min="6899" max="6899" width="4.7109375" style="41" customWidth="1"/>
    <col min="6900" max="6900" width="18.140625" style="41" bestFit="1" customWidth="1"/>
    <col min="6901" max="6902" width="4.7109375" style="41" customWidth="1"/>
    <col min="6903" max="6903" width="18.140625" style="41" bestFit="1" customWidth="1"/>
    <col min="6904" max="6940" width="4.7109375" style="41" customWidth="1"/>
    <col min="6941" max="7144" width="9.140625" style="41"/>
    <col min="7145" max="7145" width="20" style="41" customWidth="1"/>
    <col min="7146" max="7149" width="5.7109375" style="41" customWidth="1"/>
    <col min="7150" max="7150" width="5.42578125" style="41" bestFit="1" customWidth="1"/>
    <col min="7151" max="7153" width="5.7109375" style="41" customWidth="1"/>
    <col min="7154" max="7154" width="19.85546875" style="41" customWidth="1"/>
    <col min="7155" max="7155" width="4.7109375" style="41" customWidth="1"/>
    <col min="7156" max="7156" width="18.140625" style="41" bestFit="1" customWidth="1"/>
    <col min="7157" max="7158" width="4.7109375" style="41" customWidth="1"/>
    <col min="7159" max="7159" width="18.140625" style="41" bestFit="1" customWidth="1"/>
    <col min="7160" max="7196" width="4.7109375" style="41" customWidth="1"/>
    <col min="7197" max="7400" width="9.140625" style="41"/>
    <col min="7401" max="7401" width="20" style="41" customWidth="1"/>
    <col min="7402" max="7405" width="5.7109375" style="41" customWidth="1"/>
    <col min="7406" max="7406" width="5.42578125" style="41" bestFit="1" customWidth="1"/>
    <col min="7407" max="7409" width="5.7109375" style="41" customWidth="1"/>
    <col min="7410" max="7410" width="19.85546875" style="41" customWidth="1"/>
    <col min="7411" max="7411" width="4.7109375" style="41" customWidth="1"/>
    <col min="7412" max="7412" width="18.140625" style="41" bestFit="1" customWidth="1"/>
    <col min="7413" max="7414" width="4.7109375" style="41" customWidth="1"/>
    <col min="7415" max="7415" width="18.140625" style="41" bestFit="1" customWidth="1"/>
    <col min="7416" max="7452" width="4.7109375" style="41" customWidth="1"/>
    <col min="7453" max="7656" width="9.140625" style="41"/>
    <col min="7657" max="7657" width="20" style="41" customWidth="1"/>
    <col min="7658" max="7661" width="5.7109375" style="41" customWidth="1"/>
    <col min="7662" max="7662" width="5.42578125" style="41" bestFit="1" customWidth="1"/>
    <col min="7663" max="7665" width="5.7109375" style="41" customWidth="1"/>
    <col min="7666" max="7666" width="19.85546875" style="41" customWidth="1"/>
    <col min="7667" max="7667" width="4.7109375" style="41" customWidth="1"/>
    <col min="7668" max="7668" width="18.140625" style="41" bestFit="1" customWidth="1"/>
    <col min="7669" max="7670" width="4.7109375" style="41" customWidth="1"/>
    <col min="7671" max="7671" width="18.140625" style="41" bestFit="1" customWidth="1"/>
    <col min="7672" max="7708" width="4.7109375" style="41" customWidth="1"/>
    <col min="7709" max="7912" width="9.140625" style="41"/>
    <col min="7913" max="7913" width="20" style="41" customWidth="1"/>
    <col min="7914" max="7917" width="5.7109375" style="41" customWidth="1"/>
    <col min="7918" max="7918" width="5.42578125" style="41" bestFit="1" customWidth="1"/>
    <col min="7919" max="7921" width="5.7109375" style="41" customWidth="1"/>
    <col min="7922" max="7922" width="19.85546875" style="41" customWidth="1"/>
    <col min="7923" max="7923" width="4.7109375" style="41" customWidth="1"/>
    <col min="7924" max="7924" width="18.140625" style="41" bestFit="1" customWidth="1"/>
    <col min="7925" max="7926" width="4.7109375" style="41" customWidth="1"/>
    <col min="7927" max="7927" width="18.140625" style="41" bestFit="1" customWidth="1"/>
    <col min="7928" max="7964" width="4.7109375" style="41" customWidth="1"/>
    <col min="7965" max="8168" width="9.140625" style="41"/>
    <col min="8169" max="8169" width="20" style="41" customWidth="1"/>
    <col min="8170" max="8173" width="5.7109375" style="41" customWidth="1"/>
    <col min="8174" max="8174" width="5.42578125" style="41" bestFit="1" customWidth="1"/>
    <col min="8175" max="8177" width="5.7109375" style="41" customWidth="1"/>
    <col min="8178" max="8178" width="19.85546875" style="41" customWidth="1"/>
    <col min="8179" max="8179" width="4.7109375" style="41" customWidth="1"/>
    <col min="8180" max="8180" width="18.140625" style="41" bestFit="1" customWidth="1"/>
    <col min="8181" max="8182" width="4.7109375" style="41" customWidth="1"/>
    <col min="8183" max="8183" width="18.140625" style="41" bestFit="1" customWidth="1"/>
    <col min="8184" max="8220" width="4.7109375" style="41" customWidth="1"/>
    <col min="8221" max="8424" width="9.140625" style="41"/>
    <col min="8425" max="8425" width="20" style="41" customWidth="1"/>
    <col min="8426" max="8429" width="5.7109375" style="41" customWidth="1"/>
    <col min="8430" max="8430" width="5.42578125" style="41" bestFit="1" customWidth="1"/>
    <col min="8431" max="8433" width="5.7109375" style="41" customWidth="1"/>
    <col min="8434" max="8434" width="19.85546875" style="41" customWidth="1"/>
    <col min="8435" max="8435" width="4.7109375" style="41" customWidth="1"/>
    <col min="8436" max="8436" width="18.140625" style="41" bestFit="1" customWidth="1"/>
    <col min="8437" max="8438" width="4.7109375" style="41" customWidth="1"/>
    <col min="8439" max="8439" width="18.140625" style="41" bestFit="1" customWidth="1"/>
    <col min="8440" max="8476" width="4.7109375" style="41" customWidth="1"/>
    <col min="8477" max="8680" width="9.140625" style="41"/>
    <col min="8681" max="8681" width="20" style="41" customWidth="1"/>
    <col min="8682" max="8685" width="5.7109375" style="41" customWidth="1"/>
    <col min="8686" max="8686" width="5.42578125" style="41" bestFit="1" customWidth="1"/>
    <col min="8687" max="8689" width="5.7109375" style="41" customWidth="1"/>
    <col min="8690" max="8690" width="19.85546875" style="41" customWidth="1"/>
    <col min="8691" max="8691" width="4.7109375" style="41" customWidth="1"/>
    <col min="8692" max="8692" width="18.140625" style="41" bestFit="1" customWidth="1"/>
    <col min="8693" max="8694" width="4.7109375" style="41" customWidth="1"/>
    <col min="8695" max="8695" width="18.140625" style="41" bestFit="1" customWidth="1"/>
    <col min="8696" max="8732" width="4.7109375" style="41" customWidth="1"/>
    <col min="8733" max="8936" width="9.140625" style="41"/>
    <col min="8937" max="8937" width="20" style="41" customWidth="1"/>
    <col min="8938" max="8941" width="5.7109375" style="41" customWidth="1"/>
    <col min="8942" max="8942" width="5.42578125" style="41" bestFit="1" customWidth="1"/>
    <col min="8943" max="8945" width="5.7109375" style="41" customWidth="1"/>
    <col min="8946" max="8946" width="19.85546875" style="41" customWidth="1"/>
    <col min="8947" max="8947" width="4.7109375" style="41" customWidth="1"/>
    <col min="8948" max="8948" width="18.140625" style="41" bestFit="1" customWidth="1"/>
    <col min="8949" max="8950" width="4.7109375" style="41" customWidth="1"/>
    <col min="8951" max="8951" width="18.140625" style="41" bestFit="1" customWidth="1"/>
    <col min="8952" max="8988" width="4.7109375" style="41" customWidth="1"/>
    <col min="8989" max="9192" width="9.140625" style="41"/>
    <col min="9193" max="9193" width="20" style="41" customWidth="1"/>
    <col min="9194" max="9197" width="5.7109375" style="41" customWidth="1"/>
    <col min="9198" max="9198" width="5.42578125" style="41" bestFit="1" customWidth="1"/>
    <col min="9199" max="9201" width="5.7109375" style="41" customWidth="1"/>
    <col min="9202" max="9202" width="19.85546875" style="41" customWidth="1"/>
    <col min="9203" max="9203" width="4.7109375" style="41" customWidth="1"/>
    <col min="9204" max="9204" width="18.140625" style="41" bestFit="1" customWidth="1"/>
    <col min="9205" max="9206" width="4.7109375" style="41" customWidth="1"/>
    <col min="9207" max="9207" width="18.140625" style="41" bestFit="1" customWidth="1"/>
    <col min="9208" max="9244" width="4.7109375" style="41" customWidth="1"/>
    <col min="9245" max="9448" width="9.140625" style="41"/>
    <col min="9449" max="9449" width="20" style="41" customWidth="1"/>
    <col min="9450" max="9453" width="5.7109375" style="41" customWidth="1"/>
    <col min="9454" max="9454" width="5.42578125" style="41" bestFit="1" customWidth="1"/>
    <col min="9455" max="9457" width="5.7109375" style="41" customWidth="1"/>
    <col min="9458" max="9458" width="19.85546875" style="41" customWidth="1"/>
    <col min="9459" max="9459" width="4.7109375" style="41" customWidth="1"/>
    <col min="9460" max="9460" width="18.140625" style="41" bestFit="1" customWidth="1"/>
    <col min="9461" max="9462" width="4.7109375" style="41" customWidth="1"/>
    <col min="9463" max="9463" width="18.140625" style="41" bestFit="1" customWidth="1"/>
    <col min="9464" max="9500" width="4.7109375" style="41" customWidth="1"/>
    <col min="9501" max="9704" width="9.140625" style="41"/>
    <col min="9705" max="9705" width="20" style="41" customWidth="1"/>
    <col min="9706" max="9709" width="5.7109375" style="41" customWidth="1"/>
    <col min="9710" max="9710" width="5.42578125" style="41" bestFit="1" customWidth="1"/>
    <col min="9711" max="9713" width="5.7109375" style="41" customWidth="1"/>
    <col min="9714" max="9714" width="19.85546875" style="41" customWidth="1"/>
    <col min="9715" max="9715" width="4.7109375" style="41" customWidth="1"/>
    <col min="9716" max="9716" width="18.140625" style="41" bestFit="1" customWidth="1"/>
    <col min="9717" max="9718" width="4.7109375" style="41" customWidth="1"/>
    <col min="9719" max="9719" width="18.140625" style="41" bestFit="1" customWidth="1"/>
    <col min="9720" max="9756" width="4.7109375" style="41" customWidth="1"/>
    <col min="9757" max="9960" width="9.140625" style="41"/>
    <col min="9961" max="9961" width="20" style="41" customWidth="1"/>
    <col min="9962" max="9965" width="5.7109375" style="41" customWidth="1"/>
    <col min="9966" max="9966" width="5.42578125" style="41" bestFit="1" customWidth="1"/>
    <col min="9967" max="9969" width="5.7109375" style="41" customWidth="1"/>
    <col min="9970" max="9970" width="19.85546875" style="41" customWidth="1"/>
    <col min="9971" max="9971" width="4.7109375" style="41" customWidth="1"/>
    <col min="9972" max="9972" width="18.140625" style="41" bestFit="1" customWidth="1"/>
    <col min="9973" max="9974" width="4.7109375" style="41" customWidth="1"/>
    <col min="9975" max="9975" width="18.140625" style="41" bestFit="1" customWidth="1"/>
    <col min="9976" max="10012" width="4.7109375" style="41" customWidth="1"/>
    <col min="10013" max="10216" width="9.140625" style="41"/>
    <col min="10217" max="10217" width="20" style="41" customWidth="1"/>
    <col min="10218" max="10221" width="5.7109375" style="41" customWidth="1"/>
    <col min="10222" max="10222" width="5.42578125" style="41" bestFit="1" customWidth="1"/>
    <col min="10223" max="10225" width="5.7109375" style="41" customWidth="1"/>
    <col min="10226" max="10226" width="19.85546875" style="41" customWidth="1"/>
    <col min="10227" max="10227" width="4.7109375" style="41" customWidth="1"/>
    <col min="10228" max="10228" width="18.140625" style="41" bestFit="1" customWidth="1"/>
    <col min="10229" max="10230" width="4.7109375" style="41" customWidth="1"/>
    <col min="10231" max="10231" width="18.140625" style="41" bestFit="1" customWidth="1"/>
    <col min="10232" max="10268" width="4.7109375" style="41" customWidth="1"/>
    <col min="10269" max="10472" width="9.140625" style="41"/>
    <col min="10473" max="10473" width="20" style="41" customWidth="1"/>
    <col min="10474" max="10477" width="5.7109375" style="41" customWidth="1"/>
    <col min="10478" max="10478" width="5.42578125" style="41" bestFit="1" customWidth="1"/>
    <col min="10479" max="10481" width="5.7109375" style="41" customWidth="1"/>
    <col min="10482" max="10482" width="19.85546875" style="41" customWidth="1"/>
    <col min="10483" max="10483" width="4.7109375" style="41" customWidth="1"/>
    <col min="10484" max="10484" width="18.140625" style="41" bestFit="1" customWidth="1"/>
    <col min="10485" max="10486" width="4.7109375" style="41" customWidth="1"/>
    <col min="10487" max="10487" width="18.140625" style="41" bestFit="1" customWidth="1"/>
    <col min="10488" max="10524" width="4.7109375" style="41" customWidth="1"/>
    <col min="10525" max="10728" width="9.140625" style="41"/>
    <col min="10729" max="10729" width="20" style="41" customWidth="1"/>
    <col min="10730" max="10733" width="5.7109375" style="41" customWidth="1"/>
    <col min="10734" max="10734" width="5.42578125" style="41" bestFit="1" customWidth="1"/>
    <col min="10735" max="10737" width="5.7109375" style="41" customWidth="1"/>
    <col min="10738" max="10738" width="19.85546875" style="41" customWidth="1"/>
    <col min="10739" max="10739" width="4.7109375" style="41" customWidth="1"/>
    <col min="10740" max="10740" width="18.140625" style="41" bestFit="1" customWidth="1"/>
    <col min="10741" max="10742" width="4.7109375" style="41" customWidth="1"/>
    <col min="10743" max="10743" width="18.140625" style="41" bestFit="1" customWidth="1"/>
    <col min="10744" max="10780" width="4.7109375" style="41" customWidth="1"/>
    <col min="10781" max="10984" width="9.140625" style="41"/>
    <col min="10985" max="10985" width="20" style="41" customWidth="1"/>
    <col min="10986" max="10989" width="5.7109375" style="41" customWidth="1"/>
    <col min="10990" max="10990" width="5.42578125" style="41" bestFit="1" customWidth="1"/>
    <col min="10991" max="10993" width="5.7109375" style="41" customWidth="1"/>
    <col min="10994" max="10994" width="19.85546875" style="41" customWidth="1"/>
    <col min="10995" max="10995" width="4.7109375" style="41" customWidth="1"/>
    <col min="10996" max="10996" width="18.140625" style="41" bestFit="1" customWidth="1"/>
    <col min="10997" max="10998" width="4.7109375" style="41" customWidth="1"/>
    <col min="10999" max="10999" width="18.140625" style="41" bestFit="1" customWidth="1"/>
    <col min="11000" max="11036" width="4.7109375" style="41" customWidth="1"/>
    <col min="11037" max="11240" width="9.140625" style="41"/>
    <col min="11241" max="11241" width="20" style="41" customWidth="1"/>
    <col min="11242" max="11245" width="5.7109375" style="41" customWidth="1"/>
    <col min="11246" max="11246" width="5.42578125" style="41" bestFit="1" customWidth="1"/>
    <col min="11247" max="11249" width="5.7109375" style="41" customWidth="1"/>
    <col min="11250" max="11250" width="19.85546875" style="41" customWidth="1"/>
    <col min="11251" max="11251" width="4.7109375" style="41" customWidth="1"/>
    <col min="11252" max="11252" width="18.140625" style="41" bestFit="1" customWidth="1"/>
    <col min="11253" max="11254" width="4.7109375" style="41" customWidth="1"/>
    <col min="11255" max="11255" width="18.140625" style="41" bestFit="1" customWidth="1"/>
    <col min="11256" max="11292" width="4.7109375" style="41" customWidth="1"/>
    <col min="11293" max="11496" width="9.140625" style="41"/>
    <col min="11497" max="11497" width="20" style="41" customWidth="1"/>
    <col min="11498" max="11501" width="5.7109375" style="41" customWidth="1"/>
    <col min="11502" max="11502" width="5.42578125" style="41" bestFit="1" customWidth="1"/>
    <col min="11503" max="11505" width="5.7109375" style="41" customWidth="1"/>
    <col min="11506" max="11506" width="19.85546875" style="41" customWidth="1"/>
    <col min="11507" max="11507" width="4.7109375" style="41" customWidth="1"/>
    <col min="11508" max="11508" width="18.140625" style="41" bestFit="1" customWidth="1"/>
    <col min="11509" max="11510" width="4.7109375" style="41" customWidth="1"/>
    <col min="11511" max="11511" width="18.140625" style="41" bestFit="1" customWidth="1"/>
    <col min="11512" max="11548" width="4.7109375" style="41" customWidth="1"/>
    <col min="11549" max="11752" width="9.140625" style="41"/>
    <col min="11753" max="11753" width="20" style="41" customWidth="1"/>
    <col min="11754" max="11757" width="5.7109375" style="41" customWidth="1"/>
    <col min="11758" max="11758" width="5.42578125" style="41" bestFit="1" customWidth="1"/>
    <col min="11759" max="11761" width="5.7109375" style="41" customWidth="1"/>
    <col min="11762" max="11762" width="19.85546875" style="41" customWidth="1"/>
    <col min="11763" max="11763" width="4.7109375" style="41" customWidth="1"/>
    <col min="11764" max="11764" width="18.140625" style="41" bestFit="1" customWidth="1"/>
    <col min="11765" max="11766" width="4.7109375" style="41" customWidth="1"/>
    <col min="11767" max="11767" width="18.140625" style="41" bestFit="1" customWidth="1"/>
    <col min="11768" max="11804" width="4.7109375" style="41" customWidth="1"/>
    <col min="11805" max="12008" width="9.140625" style="41"/>
    <col min="12009" max="12009" width="20" style="41" customWidth="1"/>
    <col min="12010" max="12013" width="5.7109375" style="41" customWidth="1"/>
    <col min="12014" max="12014" width="5.42578125" style="41" bestFit="1" customWidth="1"/>
    <col min="12015" max="12017" width="5.7109375" style="41" customWidth="1"/>
    <col min="12018" max="12018" width="19.85546875" style="41" customWidth="1"/>
    <col min="12019" max="12019" width="4.7109375" style="41" customWidth="1"/>
    <col min="12020" max="12020" width="18.140625" style="41" bestFit="1" customWidth="1"/>
    <col min="12021" max="12022" width="4.7109375" style="41" customWidth="1"/>
    <col min="12023" max="12023" width="18.140625" style="41" bestFit="1" customWidth="1"/>
    <col min="12024" max="12060" width="4.7109375" style="41" customWidth="1"/>
    <col min="12061" max="12264" width="9.140625" style="41"/>
    <col min="12265" max="12265" width="20" style="41" customWidth="1"/>
    <col min="12266" max="12269" width="5.7109375" style="41" customWidth="1"/>
    <col min="12270" max="12270" width="5.42578125" style="41" bestFit="1" customWidth="1"/>
    <col min="12271" max="12273" width="5.7109375" style="41" customWidth="1"/>
    <col min="12274" max="12274" width="19.85546875" style="41" customWidth="1"/>
    <col min="12275" max="12275" width="4.7109375" style="41" customWidth="1"/>
    <col min="12276" max="12276" width="18.140625" style="41" bestFit="1" customWidth="1"/>
    <col min="12277" max="12278" width="4.7109375" style="41" customWidth="1"/>
    <col min="12279" max="12279" width="18.140625" style="41" bestFit="1" customWidth="1"/>
    <col min="12280" max="12316" width="4.7109375" style="41" customWidth="1"/>
    <col min="12317" max="12520" width="9.140625" style="41"/>
    <col min="12521" max="12521" width="20" style="41" customWidth="1"/>
    <col min="12522" max="12525" width="5.7109375" style="41" customWidth="1"/>
    <col min="12526" max="12526" width="5.42578125" style="41" bestFit="1" customWidth="1"/>
    <col min="12527" max="12529" width="5.7109375" style="41" customWidth="1"/>
    <col min="12530" max="12530" width="19.85546875" style="41" customWidth="1"/>
    <col min="12531" max="12531" width="4.7109375" style="41" customWidth="1"/>
    <col min="12532" max="12532" width="18.140625" style="41" bestFit="1" customWidth="1"/>
    <col min="12533" max="12534" width="4.7109375" style="41" customWidth="1"/>
    <col min="12535" max="12535" width="18.140625" style="41" bestFit="1" customWidth="1"/>
    <col min="12536" max="12572" width="4.7109375" style="41" customWidth="1"/>
    <col min="12573" max="12776" width="9.140625" style="41"/>
    <col min="12777" max="12777" width="20" style="41" customWidth="1"/>
    <col min="12778" max="12781" width="5.7109375" style="41" customWidth="1"/>
    <col min="12782" max="12782" width="5.42578125" style="41" bestFit="1" customWidth="1"/>
    <col min="12783" max="12785" width="5.7109375" style="41" customWidth="1"/>
    <col min="12786" max="12786" width="19.85546875" style="41" customWidth="1"/>
    <col min="12787" max="12787" width="4.7109375" style="41" customWidth="1"/>
    <col min="12788" max="12788" width="18.140625" style="41" bestFit="1" customWidth="1"/>
    <col min="12789" max="12790" width="4.7109375" style="41" customWidth="1"/>
    <col min="12791" max="12791" width="18.140625" style="41" bestFit="1" customWidth="1"/>
    <col min="12792" max="12828" width="4.7109375" style="41" customWidth="1"/>
    <col min="12829" max="13032" width="9.140625" style="41"/>
    <col min="13033" max="13033" width="20" style="41" customWidth="1"/>
    <col min="13034" max="13037" width="5.7109375" style="41" customWidth="1"/>
    <col min="13038" max="13038" width="5.42578125" style="41" bestFit="1" customWidth="1"/>
    <col min="13039" max="13041" width="5.7109375" style="41" customWidth="1"/>
    <col min="13042" max="13042" width="19.85546875" style="41" customWidth="1"/>
    <col min="13043" max="13043" width="4.7109375" style="41" customWidth="1"/>
    <col min="13044" max="13044" width="18.140625" style="41" bestFit="1" customWidth="1"/>
    <col min="13045" max="13046" width="4.7109375" style="41" customWidth="1"/>
    <col min="13047" max="13047" width="18.140625" style="41" bestFit="1" customWidth="1"/>
    <col min="13048" max="13084" width="4.7109375" style="41" customWidth="1"/>
    <col min="13085" max="13288" width="9.140625" style="41"/>
    <col min="13289" max="13289" width="20" style="41" customWidth="1"/>
    <col min="13290" max="13293" width="5.7109375" style="41" customWidth="1"/>
    <col min="13294" max="13294" width="5.42578125" style="41" bestFit="1" customWidth="1"/>
    <col min="13295" max="13297" width="5.7109375" style="41" customWidth="1"/>
    <col min="13298" max="13298" width="19.85546875" style="41" customWidth="1"/>
    <col min="13299" max="13299" width="4.7109375" style="41" customWidth="1"/>
    <col min="13300" max="13300" width="18.140625" style="41" bestFit="1" customWidth="1"/>
    <col min="13301" max="13302" width="4.7109375" style="41" customWidth="1"/>
    <col min="13303" max="13303" width="18.140625" style="41" bestFit="1" customWidth="1"/>
    <col min="13304" max="13340" width="4.7109375" style="41" customWidth="1"/>
    <col min="13341" max="13544" width="9.140625" style="41"/>
    <col min="13545" max="13545" width="20" style="41" customWidth="1"/>
    <col min="13546" max="13549" width="5.7109375" style="41" customWidth="1"/>
    <col min="13550" max="13550" width="5.42578125" style="41" bestFit="1" customWidth="1"/>
    <col min="13551" max="13553" width="5.7109375" style="41" customWidth="1"/>
    <col min="13554" max="13554" width="19.85546875" style="41" customWidth="1"/>
    <col min="13555" max="13555" width="4.7109375" style="41" customWidth="1"/>
    <col min="13556" max="13556" width="18.140625" style="41" bestFit="1" customWidth="1"/>
    <col min="13557" max="13558" width="4.7109375" style="41" customWidth="1"/>
    <col min="13559" max="13559" width="18.140625" style="41" bestFit="1" customWidth="1"/>
    <col min="13560" max="13596" width="4.7109375" style="41" customWidth="1"/>
    <col min="13597" max="13800" width="9.140625" style="41"/>
    <col min="13801" max="13801" width="20" style="41" customWidth="1"/>
    <col min="13802" max="13805" width="5.7109375" style="41" customWidth="1"/>
    <col min="13806" max="13806" width="5.42578125" style="41" bestFit="1" customWidth="1"/>
    <col min="13807" max="13809" width="5.7109375" style="41" customWidth="1"/>
    <col min="13810" max="13810" width="19.85546875" style="41" customWidth="1"/>
    <col min="13811" max="13811" width="4.7109375" style="41" customWidth="1"/>
    <col min="13812" max="13812" width="18.140625" style="41" bestFit="1" customWidth="1"/>
    <col min="13813" max="13814" width="4.7109375" style="41" customWidth="1"/>
    <col min="13815" max="13815" width="18.140625" style="41" bestFit="1" customWidth="1"/>
    <col min="13816" max="13852" width="4.7109375" style="41" customWidth="1"/>
    <col min="13853" max="14056" width="9.140625" style="41"/>
    <col min="14057" max="14057" width="20" style="41" customWidth="1"/>
    <col min="14058" max="14061" width="5.7109375" style="41" customWidth="1"/>
    <col min="14062" max="14062" width="5.42578125" style="41" bestFit="1" customWidth="1"/>
    <col min="14063" max="14065" width="5.7109375" style="41" customWidth="1"/>
    <col min="14066" max="14066" width="19.85546875" style="41" customWidth="1"/>
    <col min="14067" max="14067" width="4.7109375" style="41" customWidth="1"/>
    <col min="14068" max="14068" width="18.140625" style="41" bestFit="1" customWidth="1"/>
    <col min="14069" max="14070" width="4.7109375" style="41" customWidth="1"/>
    <col min="14071" max="14071" width="18.140625" style="41" bestFit="1" customWidth="1"/>
    <col min="14072" max="14108" width="4.7109375" style="41" customWidth="1"/>
    <col min="14109" max="14312" width="9.140625" style="41"/>
    <col min="14313" max="14313" width="20" style="41" customWidth="1"/>
    <col min="14314" max="14317" width="5.7109375" style="41" customWidth="1"/>
    <col min="14318" max="14318" width="5.42578125" style="41" bestFit="1" customWidth="1"/>
    <col min="14319" max="14321" width="5.7109375" style="41" customWidth="1"/>
    <col min="14322" max="14322" width="19.85546875" style="41" customWidth="1"/>
    <col min="14323" max="14323" width="4.7109375" style="41" customWidth="1"/>
    <col min="14324" max="14324" width="18.140625" style="41" bestFit="1" customWidth="1"/>
    <col min="14325" max="14326" width="4.7109375" style="41" customWidth="1"/>
    <col min="14327" max="14327" width="18.140625" style="41" bestFit="1" customWidth="1"/>
    <col min="14328" max="14364" width="4.7109375" style="41" customWidth="1"/>
    <col min="14365" max="14568" width="9.140625" style="41"/>
    <col min="14569" max="14569" width="20" style="41" customWidth="1"/>
    <col min="14570" max="14573" width="5.7109375" style="41" customWidth="1"/>
    <col min="14574" max="14574" width="5.42578125" style="41" bestFit="1" customWidth="1"/>
    <col min="14575" max="14577" width="5.7109375" style="41" customWidth="1"/>
    <col min="14578" max="14578" width="19.85546875" style="41" customWidth="1"/>
    <col min="14579" max="14579" width="4.7109375" style="41" customWidth="1"/>
    <col min="14580" max="14580" width="18.140625" style="41" bestFit="1" customWidth="1"/>
    <col min="14581" max="14582" width="4.7109375" style="41" customWidth="1"/>
    <col min="14583" max="14583" width="18.140625" style="41" bestFit="1" customWidth="1"/>
    <col min="14584" max="14620" width="4.7109375" style="41" customWidth="1"/>
    <col min="14621" max="14824" width="9.140625" style="41"/>
    <col min="14825" max="14825" width="20" style="41" customWidth="1"/>
    <col min="14826" max="14829" width="5.7109375" style="41" customWidth="1"/>
    <col min="14830" max="14830" width="5.42578125" style="41" bestFit="1" customWidth="1"/>
    <col min="14831" max="14833" width="5.7109375" style="41" customWidth="1"/>
    <col min="14834" max="14834" width="19.85546875" style="41" customWidth="1"/>
    <col min="14835" max="14835" width="4.7109375" style="41" customWidth="1"/>
    <col min="14836" max="14836" width="18.140625" style="41" bestFit="1" customWidth="1"/>
    <col min="14837" max="14838" width="4.7109375" style="41" customWidth="1"/>
    <col min="14839" max="14839" width="18.140625" style="41" bestFit="1" customWidth="1"/>
    <col min="14840" max="14876" width="4.7109375" style="41" customWidth="1"/>
    <col min="14877" max="15080" width="9.140625" style="41"/>
    <col min="15081" max="15081" width="20" style="41" customWidth="1"/>
    <col min="15082" max="15085" width="5.7109375" style="41" customWidth="1"/>
    <col min="15086" max="15086" width="5.42578125" style="41" bestFit="1" customWidth="1"/>
    <col min="15087" max="15089" width="5.7109375" style="41" customWidth="1"/>
    <col min="15090" max="15090" width="19.85546875" style="41" customWidth="1"/>
    <col min="15091" max="15091" width="4.7109375" style="41" customWidth="1"/>
    <col min="15092" max="15092" width="18.140625" style="41" bestFit="1" customWidth="1"/>
    <col min="15093" max="15094" width="4.7109375" style="41" customWidth="1"/>
    <col min="15095" max="15095" width="18.140625" style="41" bestFit="1" customWidth="1"/>
    <col min="15096" max="15132" width="4.7109375" style="41" customWidth="1"/>
    <col min="15133" max="15336" width="9.140625" style="41"/>
    <col min="15337" max="15337" width="20" style="41" customWidth="1"/>
    <col min="15338" max="15341" width="5.7109375" style="41" customWidth="1"/>
    <col min="15342" max="15342" width="5.42578125" style="41" bestFit="1" customWidth="1"/>
    <col min="15343" max="15345" width="5.7109375" style="41" customWidth="1"/>
    <col min="15346" max="15346" width="19.85546875" style="41" customWidth="1"/>
    <col min="15347" max="15347" width="4.7109375" style="41" customWidth="1"/>
    <col min="15348" max="15348" width="18.140625" style="41" bestFit="1" customWidth="1"/>
    <col min="15349" max="15350" width="4.7109375" style="41" customWidth="1"/>
    <col min="15351" max="15351" width="18.140625" style="41" bestFit="1" customWidth="1"/>
    <col min="15352" max="15388" width="4.7109375" style="41" customWidth="1"/>
    <col min="15389" max="15592" width="9.140625" style="41"/>
    <col min="15593" max="15593" width="20" style="41" customWidth="1"/>
    <col min="15594" max="15597" width="5.7109375" style="41" customWidth="1"/>
    <col min="15598" max="15598" width="5.42578125" style="41" bestFit="1" customWidth="1"/>
    <col min="15599" max="15601" width="5.7109375" style="41" customWidth="1"/>
    <col min="15602" max="15602" width="19.85546875" style="41" customWidth="1"/>
    <col min="15603" max="15603" width="4.7109375" style="41" customWidth="1"/>
    <col min="15604" max="15604" width="18.140625" style="41" bestFit="1" customWidth="1"/>
    <col min="15605" max="15606" width="4.7109375" style="41" customWidth="1"/>
    <col min="15607" max="15607" width="18.140625" style="41" bestFit="1" customWidth="1"/>
    <col min="15608" max="15644" width="4.7109375" style="41" customWidth="1"/>
    <col min="15645" max="15848" width="9.140625" style="41"/>
    <col min="15849" max="15849" width="20" style="41" customWidth="1"/>
    <col min="15850" max="15853" width="5.7109375" style="41" customWidth="1"/>
    <col min="15854" max="15854" width="5.42578125" style="41" bestFit="1" customWidth="1"/>
    <col min="15855" max="15857" width="5.7109375" style="41" customWidth="1"/>
    <col min="15858" max="15858" width="19.85546875" style="41" customWidth="1"/>
    <col min="15859" max="15859" width="4.7109375" style="41" customWidth="1"/>
    <col min="15860" max="15860" width="18.140625" style="41" bestFit="1" customWidth="1"/>
    <col min="15861" max="15862" width="4.7109375" style="41" customWidth="1"/>
    <col min="15863" max="15863" width="18.140625" style="41" bestFit="1" customWidth="1"/>
    <col min="15864" max="15900" width="4.7109375" style="41" customWidth="1"/>
    <col min="15901" max="16104" width="9.140625" style="41"/>
    <col min="16105" max="16105" width="20" style="41" customWidth="1"/>
    <col min="16106" max="16109" width="5.7109375" style="41" customWidth="1"/>
    <col min="16110" max="16110" width="5.42578125" style="41" bestFit="1" customWidth="1"/>
    <col min="16111" max="16113" width="5.7109375" style="41" customWidth="1"/>
    <col min="16114" max="16114" width="19.85546875" style="41" customWidth="1"/>
    <col min="16115" max="16115" width="4.7109375" style="41" customWidth="1"/>
    <col min="16116" max="16116" width="18.140625" style="41" bestFit="1" customWidth="1"/>
    <col min="16117" max="16118" width="4.7109375" style="41" customWidth="1"/>
    <col min="16119" max="16119" width="18.140625" style="41" bestFit="1" customWidth="1"/>
    <col min="16120" max="16156" width="4.7109375" style="41" customWidth="1"/>
    <col min="16157" max="16384" width="9.140625" style="41"/>
  </cols>
  <sheetData>
    <row r="1" spans="1:9" ht="12.95" customHeight="1" x14ac:dyDescent="0.2">
      <c r="A1" s="465" t="s">
        <v>461</v>
      </c>
    </row>
    <row r="2" spans="1:9" ht="12.95" customHeight="1" x14ac:dyDescent="0.2">
      <c r="A2" s="372" t="s">
        <v>258</v>
      </c>
    </row>
    <row r="3" spans="1:9" ht="12.95" customHeight="1" thickBot="1" x14ac:dyDescent="0.25">
      <c r="A3" s="754"/>
    </row>
    <row r="4" spans="1:9" ht="12.95" customHeight="1" x14ac:dyDescent="0.2">
      <c r="A4" s="1398" t="s">
        <v>0</v>
      </c>
      <c r="B4" s="1400">
        <v>2014</v>
      </c>
      <c r="C4" s="1401"/>
      <c r="D4" s="1400">
        <f>B4+1</f>
        <v>2015</v>
      </c>
      <c r="E4" s="1401"/>
      <c r="F4" s="1400">
        <f>D4+1</f>
        <v>2016</v>
      </c>
      <c r="G4" s="1401"/>
      <c r="H4" s="1402" t="s">
        <v>116</v>
      </c>
      <c r="I4" s="1401"/>
    </row>
    <row r="5" spans="1:9" ht="62.25" customHeight="1" thickBot="1" x14ac:dyDescent="0.25">
      <c r="A5" s="1399"/>
      <c r="B5" s="870" t="s">
        <v>119</v>
      </c>
      <c r="C5" s="872" t="s">
        <v>120</v>
      </c>
      <c r="D5" s="870" t="s">
        <v>119</v>
      </c>
      <c r="E5" s="872" t="s">
        <v>120</v>
      </c>
      <c r="F5" s="870" t="s">
        <v>119</v>
      </c>
      <c r="G5" s="872" t="s">
        <v>120</v>
      </c>
      <c r="H5" s="873" t="s">
        <v>119</v>
      </c>
      <c r="I5" s="872" t="s">
        <v>120</v>
      </c>
    </row>
    <row r="6" spans="1:9" ht="12" customHeight="1" x14ac:dyDescent="0.2">
      <c r="A6" s="2" t="s">
        <v>139</v>
      </c>
      <c r="B6" s="176">
        <v>19</v>
      </c>
      <c r="C6" s="130">
        <f t="shared" ref="C6:C20" si="0">B6*100/$B$36</f>
        <v>2.0277481323372464</v>
      </c>
      <c r="D6" s="756">
        <v>11</v>
      </c>
      <c r="E6" s="130">
        <f>D6*100/$D$36</f>
        <v>1.3924050632911393</v>
      </c>
      <c r="F6" s="756">
        <f>IFERROR(VLOOKUP(A6,'[1]Tab. 41'!$C$10:$D$50,2,FALSE),"-")</f>
        <v>12</v>
      </c>
      <c r="G6" s="130">
        <f>F6*100/$F$36</f>
        <v>1.5768725361366622</v>
      </c>
      <c r="H6" s="177">
        <f>SUM(F6,B6,D6)</f>
        <v>42</v>
      </c>
      <c r="I6" s="59">
        <f>H6*100/$H$36</f>
        <v>1.6881028938906752</v>
      </c>
    </row>
    <row r="7" spans="1:9" ht="12" customHeight="1" x14ac:dyDescent="0.2">
      <c r="A7" s="6" t="s">
        <v>233</v>
      </c>
      <c r="B7" s="162">
        <v>20</v>
      </c>
      <c r="C7" s="130">
        <f t="shared" si="0"/>
        <v>2.134471718249733</v>
      </c>
      <c r="D7" s="756">
        <v>18</v>
      </c>
      <c r="E7" s="130">
        <f t="shared" ref="E7:E36" si="1">D7*100/$D$36</f>
        <v>2.278481012658228</v>
      </c>
      <c r="F7" s="756">
        <f>IFERROR(VLOOKUP(A7,'[1]Tab. 41'!$C$10:$D$50,2,FALSE),"-")</f>
        <v>23</v>
      </c>
      <c r="G7" s="130">
        <f t="shared" ref="G7:G36" si="2">F7*100/$F$36</f>
        <v>3.0223390275952693</v>
      </c>
      <c r="H7" s="177">
        <f t="shared" ref="H7:H35" si="3">SUM(F7,B7,D7)</f>
        <v>61</v>
      </c>
      <c r="I7" s="59">
        <f t="shared" ref="I7:I36" si="4">H7*100/$H$36</f>
        <v>2.4517684887459805</v>
      </c>
    </row>
    <row r="8" spans="1:9" ht="12" customHeight="1" x14ac:dyDescent="0.2">
      <c r="A8" s="6" t="s">
        <v>215</v>
      </c>
      <c r="B8" s="162">
        <v>70</v>
      </c>
      <c r="C8" s="130">
        <f t="shared" si="0"/>
        <v>7.4706510138740665</v>
      </c>
      <c r="D8" s="756">
        <v>98</v>
      </c>
      <c r="E8" s="130">
        <f t="shared" si="1"/>
        <v>12.405063291139241</v>
      </c>
      <c r="F8" s="756">
        <f>IFERROR(VLOOKUP(A8,'[1]Tab. 41'!$C$10:$D$50,2,FALSE),"-")</f>
        <v>115</v>
      </c>
      <c r="G8" s="130">
        <f t="shared" si="2"/>
        <v>15.111695137976348</v>
      </c>
      <c r="H8" s="177">
        <f t="shared" si="3"/>
        <v>283</v>
      </c>
      <c r="I8" s="59">
        <f t="shared" si="4"/>
        <v>11.37459807073955</v>
      </c>
    </row>
    <row r="9" spans="1:9" ht="12" customHeight="1" x14ac:dyDescent="0.2">
      <c r="A9" s="6" t="s">
        <v>21</v>
      </c>
      <c r="B9" s="162">
        <v>18</v>
      </c>
      <c r="C9" s="130">
        <f t="shared" si="0"/>
        <v>1.9210245464247599</v>
      </c>
      <c r="D9" s="756">
        <v>9</v>
      </c>
      <c r="E9" s="130">
        <f t="shared" si="1"/>
        <v>1.139240506329114</v>
      </c>
      <c r="F9" s="756">
        <f>IFERROR(VLOOKUP(A9,'[1]Tab. 41'!$C$10:$D$50,2,FALSE),"-")</f>
        <v>7</v>
      </c>
      <c r="G9" s="130">
        <f t="shared" si="2"/>
        <v>0.91984231274638628</v>
      </c>
      <c r="H9" s="177">
        <f t="shared" si="3"/>
        <v>34</v>
      </c>
      <c r="I9" s="59">
        <f t="shared" si="4"/>
        <v>1.3665594855305465</v>
      </c>
    </row>
    <row r="10" spans="1:9" ht="12" customHeight="1" x14ac:dyDescent="0.2">
      <c r="A10" s="6" t="s">
        <v>234</v>
      </c>
      <c r="B10" s="162">
        <v>2</v>
      </c>
      <c r="C10" s="130">
        <f t="shared" si="0"/>
        <v>0.21344717182497333</v>
      </c>
      <c r="D10" s="756">
        <v>0</v>
      </c>
      <c r="E10" s="130">
        <f t="shared" si="1"/>
        <v>0</v>
      </c>
      <c r="F10" s="756">
        <v>0</v>
      </c>
      <c r="G10" s="130">
        <f t="shared" si="2"/>
        <v>0</v>
      </c>
      <c r="H10" s="177">
        <f t="shared" si="3"/>
        <v>2</v>
      </c>
      <c r="I10" s="59">
        <f t="shared" si="4"/>
        <v>8.0385852090032156E-2</v>
      </c>
    </row>
    <row r="11" spans="1:9" ht="12" customHeight="1" x14ac:dyDescent="0.2">
      <c r="A11" s="6" t="s">
        <v>128</v>
      </c>
      <c r="B11" s="162">
        <v>28</v>
      </c>
      <c r="C11" s="130">
        <f t="shared" si="0"/>
        <v>2.9882604055496267</v>
      </c>
      <c r="D11" s="756">
        <v>16</v>
      </c>
      <c r="E11" s="130">
        <f t="shared" si="1"/>
        <v>2.0253164556962027</v>
      </c>
      <c r="F11" s="756">
        <f>IFERROR(VLOOKUP(A11,'[1]Tab. 41'!$C$10:$D$50,2,FALSE),"-")</f>
        <v>33</v>
      </c>
      <c r="G11" s="130">
        <f t="shared" si="2"/>
        <v>4.3363994743758214</v>
      </c>
      <c r="H11" s="177">
        <f t="shared" si="3"/>
        <v>77</v>
      </c>
      <c r="I11" s="59">
        <f t="shared" si="4"/>
        <v>3.094855305466238</v>
      </c>
    </row>
    <row r="12" spans="1:9" ht="12" customHeight="1" x14ac:dyDescent="0.2">
      <c r="A12" s="6" t="s">
        <v>129</v>
      </c>
      <c r="B12" s="162">
        <v>20</v>
      </c>
      <c r="C12" s="130">
        <f t="shared" si="0"/>
        <v>2.134471718249733</v>
      </c>
      <c r="D12" s="756">
        <v>15</v>
      </c>
      <c r="E12" s="130">
        <f t="shared" si="1"/>
        <v>1.8987341772151898</v>
      </c>
      <c r="F12" s="756">
        <f>IFERROR(VLOOKUP(A12,'[1]Tab. 41'!$C$10:$D$50,2,FALSE),"-")</f>
        <v>8</v>
      </c>
      <c r="G12" s="130">
        <f t="shared" si="2"/>
        <v>1.0512483574244416</v>
      </c>
      <c r="H12" s="177">
        <f t="shared" si="3"/>
        <v>43</v>
      </c>
      <c r="I12" s="59">
        <f t="shared" si="4"/>
        <v>1.7282958199356913</v>
      </c>
    </row>
    <row r="13" spans="1:9" ht="12" customHeight="1" x14ac:dyDescent="0.2">
      <c r="A13" s="6" t="s">
        <v>235</v>
      </c>
      <c r="B13" s="162">
        <v>3</v>
      </c>
      <c r="C13" s="130">
        <f t="shared" si="0"/>
        <v>0.32017075773745995</v>
      </c>
      <c r="D13" s="756">
        <v>5</v>
      </c>
      <c r="E13" s="130">
        <f t="shared" si="1"/>
        <v>0.63291139240506333</v>
      </c>
      <c r="F13" s="756">
        <f>IFERROR(VLOOKUP(A13,'[1]Tab. 41'!$C$10:$D$50,2,FALSE),"-")</f>
        <v>1</v>
      </c>
      <c r="G13" s="130">
        <f t="shared" si="2"/>
        <v>0.13140604467805519</v>
      </c>
      <c r="H13" s="177">
        <f t="shared" si="3"/>
        <v>9</v>
      </c>
      <c r="I13" s="59">
        <f t="shared" si="4"/>
        <v>0.36173633440514469</v>
      </c>
    </row>
    <row r="14" spans="1:9" ht="12" customHeight="1" x14ac:dyDescent="0.2">
      <c r="A14" s="6" t="s">
        <v>171</v>
      </c>
      <c r="B14" s="162">
        <v>3</v>
      </c>
      <c r="C14" s="130">
        <f t="shared" si="0"/>
        <v>0.32017075773745995</v>
      </c>
      <c r="D14" s="756">
        <v>2</v>
      </c>
      <c r="E14" s="130">
        <f t="shared" si="1"/>
        <v>0.25316455696202533</v>
      </c>
      <c r="F14" s="756">
        <f>IFERROR(VLOOKUP(A14,'[1]Tab. 41'!$C$10:$D$50,2,FALSE),"-")</f>
        <v>6</v>
      </c>
      <c r="G14" s="130">
        <f t="shared" si="2"/>
        <v>0.78843626806833111</v>
      </c>
      <c r="H14" s="177">
        <f t="shared" si="3"/>
        <v>11</v>
      </c>
      <c r="I14" s="59">
        <f t="shared" si="4"/>
        <v>0.44212218649517687</v>
      </c>
    </row>
    <row r="15" spans="1:9" ht="12" customHeight="1" x14ac:dyDescent="0.2">
      <c r="A15" s="6" t="s">
        <v>130</v>
      </c>
      <c r="B15" s="162">
        <v>55</v>
      </c>
      <c r="C15" s="130">
        <f t="shared" si="0"/>
        <v>5.8697972251867663</v>
      </c>
      <c r="D15" s="756">
        <v>34</v>
      </c>
      <c r="E15" s="130">
        <f t="shared" si="1"/>
        <v>4.3037974683544302</v>
      </c>
      <c r="F15" s="756">
        <f>IFERROR(VLOOKUP(A15,'[1]Tab. 41'!$C$10:$D$50,2,FALSE),"-")</f>
        <v>35</v>
      </c>
      <c r="G15" s="130">
        <f t="shared" si="2"/>
        <v>4.5992115637319317</v>
      </c>
      <c r="H15" s="177">
        <f t="shared" si="3"/>
        <v>124</v>
      </c>
      <c r="I15" s="59">
        <f t="shared" si="4"/>
        <v>4.983922829581994</v>
      </c>
    </row>
    <row r="16" spans="1:9" ht="12" customHeight="1" x14ac:dyDescent="0.2">
      <c r="A16" s="6" t="s">
        <v>131</v>
      </c>
      <c r="B16" s="162">
        <v>23</v>
      </c>
      <c r="C16" s="130">
        <f t="shared" si="0"/>
        <v>2.454642475987193</v>
      </c>
      <c r="D16" s="756">
        <v>26</v>
      </c>
      <c r="E16" s="130">
        <f t="shared" si="1"/>
        <v>3.2911392405063293</v>
      </c>
      <c r="F16" s="756">
        <f>IFERROR(VLOOKUP(A16,'[1]Tab. 41'!$C$10:$D$50,2,FALSE),"-")</f>
        <v>19</v>
      </c>
      <c r="G16" s="130">
        <f t="shared" si="2"/>
        <v>2.4967148488830486</v>
      </c>
      <c r="H16" s="177">
        <f t="shared" si="3"/>
        <v>68</v>
      </c>
      <c r="I16" s="59">
        <f t="shared" si="4"/>
        <v>2.733118971061093</v>
      </c>
    </row>
    <row r="17" spans="1:9" ht="12" customHeight="1" x14ac:dyDescent="0.2">
      <c r="A17" s="6" t="s">
        <v>216</v>
      </c>
      <c r="B17" s="162">
        <v>30</v>
      </c>
      <c r="C17" s="130">
        <f t="shared" si="0"/>
        <v>3.2017075773746</v>
      </c>
      <c r="D17" s="756">
        <v>28</v>
      </c>
      <c r="E17" s="130">
        <f t="shared" si="1"/>
        <v>3.5443037974683542</v>
      </c>
      <c r="F17" s="756">
        <f>IFERROR(VLOOKUP(A17,'[1]Tab. 41'!$C$10:$D$50,2,FALSE),"-")</f>
        <v>18</v>
      </c>
      <c r="G17" s="130">
        <f t="shared" si="2"/>
        <v>2.3653088042049935</v>
      </c>
      <c r="H17" s="177">
        <f t="shared" si="3"/>
        <v>76</v>
      </c>
      <c r="I17" s="59">
        <f t="shared" si="4"/>
        <v>3.054662379421222</v>
      </c>
    </row>
    <row r="18" spans="1:9" ht="12" customHeight="1" x14ac:dyDescent="0.2">
      <c r="A18" s="6" t="s">
        <v>236</v>
      </c>
      <c r="B18" s="162">
        <v>7</v>
      </c>
      <c r="C18" s="130">
        <f t="shared" si="0"/>
        <v>0.74706510138740667</v>
      </c>
      <c r="D18" s="756">
        <v>5</v>
      </c>
      <c r="E18" s="130">
        <f t="shared" si="1"/>
        <v>0.63291139240506333</v>
      </c>
      <c r="F18" s="756">
        <f>IFERROR(VLOOKUP(A18,'[1]Tab. 41'!$C$10:$D$50,2,FALSE),"-")</f>
        <v>7</v>
      </c>
      <c r="G18" s="130">
        <f t="shared" si="2"/>
        <v>0.91984231274638628</v>
      </c>
      <c r="H18" s="177">
        <f t="shared" si="3"/>
        <v>19</v>
      </c>
      <c r="I18" s="59">
        <f t="shared" si="4"/>
        <v>0.7636655948553055</v>
      </c>
    </row>
    <row r="19" spans="1:9" ht="12" customHeight="1" x14ac:dyDescent="0.2">
      <c r="A19" s="6" t="s">
        <v>237</v>
      </c>
      <c r="B19" s="162">
        <v>4</v>
      </c>
      <c r="C19" s="130">
        <f t="shared" si="0"/>
        <v>0.42689434364994666</v>
      </c>
      <c r="D19" s="756">
        <v>0</v>
      </c>
      <c r="E19" s="130">
        <f t="shared" si="1"/>
        <v>0</v>
      </c>
      <c r="F19" s="756">
        <v>0</v>
      </c>
      <c r="G19" s="130">
        <f t="shared" si="2"/>
        <v>0</v>
      </c>
      <c r="H19" s="177">
        <f t="shared" si="3"/>
        <v>4</v>
      </c>
      <c r="I19" s="59">
        <f t="shared" si="4"/>
        <v>0.16077170418006431</v>
      </c>
    </row>
    <row r="20" spans="1:9" ht="12" customHeight="1" x14ac:dyDescent="0.2">
      <c r="A20" s="6" t="s">
        <v>61</v>
      </c>
      <c r="B20" s="162">
        <v>62</v>
      </c>
      <c r="C20" s="130">
        <f t="shared" si="0"/>
        <v>6.6168623265741733</v>
      </c>
      <c r="D20" s="756">
        <v>47</v>
      </c>
      <c r="E20" s="130">
        <f t="shared" si="1"/>
        <v>5.9493670886075947</v>
      </c>
      <c r="F20" s="756">
        <f>IFERROR(VLOOKUP(A20,'[1]Tab. 41'!$C$10:$D$50,2,FALSE),"-")</f>
        <v>47</v>
      </c>
      <c r="G20" s="130">
        <f t="shared" si="2"/>
        <v>6.1760840998685937</v>
      </c>
      <c r="H20" s="177">
        <f t="shared" si="3"/>
        <v>156</v>
      </c>
      <c r="I20" s="59">
        <f t="shared" si="4"/>
        <v>6.270096463022508</v>
      </c>
    </row>
    <row r="21" spans="1:9" ht="12" customHeight="1" x14ac:dyDescent="0.2">
      <c r="A21" s="6" t="s">
        <v>176</v>
      </c>
      <c r="B21" s="565" t="s">
        <v>117</v>
      </c>
      <c r="C21" s="130">
        <v>0</v>
      </c>
      <c r="D21" s="756">
        <v>1</v>
      </c>
      <c r="E21" s="130">
        <f t="shared" si="1"/>
        <v>0.12658227848101267</v>
      </c>
      <c r="F21" s="756">
        <f>IFERROR(VLOOKUP(A21,'[1]Tab. 41'!$C$10:$D$50,2,FALSE),"-")</f>
        <v>1</v>
      </c>
      <c r="G21" s="130">
        <f t="shared" si="2"/>
        <v>0.13140604467805519</v>
      </c>
      <c r="H21" s="177">
        <f t="shared" si="3"/>
        <v>2</v>
      </c>
      <c r="I21" s="59">
        <f t="shared" si="4"/>
        <v>8.0385852090032156E-2</v>
      </c>
    </row>
    <row r="22" spans="1:9" ht="12" customHeight="1" x14ac:dyDescent="0.2">
      <c r="A22" s="6" t="s">
        <v>238</v>
      </c>
      <c r="B22" s="162">
        <v>14</v>
      </c>
      <c r="C22" s="130">
        <f t="shared" ref="C22:C36" si="5">B22*100/$B$36</f>
        <v>1.4941302027748133</v>
      </c>
      <c r="D22" s="756">
        <v>16</v>
      </c>
      <c r="E22" s="130">
        <f t="shared" si="1"/>
        <v>2.0253164556962027</v>
      </c>
      <c r="F22" s="756">
        <f>IFERROR(VLOOKUP(A22,'[1]Tab. 41'!$C$10:$D$50,2,FALSE),"-")</f>
        <v>5</v>
      </c>
      <c r="G22" s="130">
        <f t="shared" si="2"/>
        <v>0.65703022339027595</v>
      </c>
      <c r="H22" s="177">
        <f t="shared" si="3"/>
        <v>35</v>
      </c>
      <c r="I22" s="59">
        <f t="shared" si="4"/>
        <v>1.4067524115755627</v>
      </c>
    </row>
    <row r="23" spans="1:9" ht="12" customHeight="1" x14ac:dyDescent="0.2">
      <c r="A23" s="6" t="s">
        <v>239</v>
      </c>
      <c r="B23" s="565" t="s">
        <v>117</v>
      </c>
      <c r="C23" s="130">
        <v>0</v>
      </c>
      <c r="D23" s="756">
        <v>0</v>
      </c>
      <c r="E23" s="130">
        <f t="shared" si="1"/>
        <v>0</v>
      </c>
      <c r="F23" s="756">
        <f>VLOOKUP(A23,'[1]Tab. 41'!$C$10:$D$50,2,FALSE)</f>
        <v>2</v>
      </c>
      <c r="G23" s="130">
        <f t="shared" si="2"/>
        <v>0.26281208935611039</v>
      </c>
      <c r="H23" s="177">
        <f t="shared" si="3"/>
        <v>2</v>
      </c>
      <c r="I23" s="59">
        <f t="shared" si="4"/>
        <v>8.0385852090032156E-2</v>
      </c>
    </row>
    <row r="24" spans="1:9" ht="12" customHeight="1" x14ac:dyDescent="0.2">
      <c r="A24" s="6" t="s">
        <v>145</v>
      </c>
      <c r="B24" s="162">
        <v>47</v>
      </c>
      <c r="C24" s="130">
        <f t="shared" si="5"/>
        <v>5.0160085378868731</v>
      </c>
      <c r="D24" s="756">
        <v>27</v>
      </c>
      <c r="E24" s="130">
        <f t="shared" si="1"/>
        <v>3.4177215189873418</v>
      </c>
      <c r="F24" s="756">
        <f>IFERROR(VLOOKUP(A24,'[1]Tab. 41'!$C$10:$D$50,2,FALSE),"-")</f>
        <v>35</v>
      </c>
      <c r="G24" s="130">
        <f t="shared" si="2"/>
        <v>4.5992115637319317</v>
      </c>
      <c r="H24" s="177">
        <f t="shared" si="3"/>
        <v>109</v>
      </c>
      <c r="I24" s="59">
        <f t="shared" si="4"/>
        <v>4.381028938906752</v>
      </c>
    </row>
    <row r="25" spans="1:9" ht="12" customHeight="1" x14ac:dyDescent="0.2">
      <c r="A25" s="6" t="s">
        <v>141</v>
      </c>
      <c r="B25" s="162">
        <v>175</v>
      </c>
      <c r="C25" s="130">
        <f t="shared" si="5"/>
        <v>18.676627534685167</v>
      </c>
      <c r="D25" s="756">
        <v>139</v>
      </c>
      <c r="E25" s="130">
        <f t="shared" si="1"/>
        <v>17.594936708860761</v>
      </c>
      <c r="F25" s="756">
        <f>IFERROR(VLOOKUP(A25,'[1]Tab. 41'!$C$10:$D$50,2,FALSE),"-")</f>
        <v>116</v>
      </c>
      <c r="G25" s="130">
        <f t="shared" si="2"/>
        <v>15.243101182654403</v>
      </c>
      <c r="H25" s="177">
        <f t="shared" si="3"/>
        <v>430</v>
      </c>
      <c r="I25" s="59">
        <f t="shared" si="4"/>
        <v>17.282958199356912</v>
      </c>
    </row>
    <row r="26" spans="1:9" ht="12" customHeight="1" x14ac:dyDescent="0.2">
      <c r="A26" s="6" t="s">
        <v>240</v>
      </c>
      <c r="B26" s="162">
        <v>11</v>
      </c>
      <c r="C26" s="130">
        <f t="shared" si="5"/>
        <v>1.1739594450373532</v>
      </c>
      <c r="D26" s="756">
        <v>1</v>
      </c>
      <c r="E26" s="130">
        <f t="shared" si="1"/>
        <v>0.12658227848101267</v>
      </c>
      <c r="F26" s="756">
        <f>IFERROR(VLOOKUP(A26,'[1]Tab. 41'!$C$10:$D$50,2,FALSE),"-")</f>
        <v>8</v>
      </c>
      <c r="G26" s="130">
        <f t="shared" si="2"/>
        <v>1.0512483574244416</v>
      </c>
      <c r="H26" s="177">
        <f t="shared" si="3"/>
        <v>20</v>
      </c>
      <c r="I26" s="59">
        <f t="shared" si="4"/>
        <v>0.8038585209003215</v>
      </c>
    </row>
    <row r="27" spans="1:9" ht="12" customHeight="1" x14ac:dyDescent="0.2">
      <c r="A27" s="6" t="s">
        <v>241</v>
      </c>
      <c r="B27" s="162">
        <v>26</v>
      </c>
      <c r="C27" s="130">
        <f t="shared" si="5"/>
        <v>2.7748132337246529</v>
      </c>
      <c r="D27" s="756">
        <v>7</v>
      </c>
      <c r="E27" s="130">
        <f t="shared" si="1"/>
        <v>0.88607594936708856</v>
      </c>
      <c r="F27" s="756">
        <f>IFERROR(VLOOKUP(A27,'[1]Tab. 41'!$C$10:$D$50,2,FALSE),"-")</f>
        <v>17</v>
      </c>
      <c r="G27" s="130">
        <f t="shared" si="2"/>
        <v>2.2339027595269383</v>
      </c>
      <c r="H27" s="177">
        <f t="shared" si="3"/>
        <v>50</v>
      </c>
      <c r="I27" s="59">
        <f t="shared" si="4"/>
        <v>2.009646302250804</v>
      </c>
    </row>
    <row r="28" spans="1:9" ht="12" customHeight="1" x14ac:dyDescent="0.2">
      <c r="A28" s="6" t="s">
        <v>173</v>
      </c>
      <c r="B28" s="162">
        <v>39</v>
      </c>
      <c r="C28" s="130">
        <f t="shared" si="5"/>
        <v>4.1622198505869799</v>
      </c>
      <c r="D28" s="756">
        <v>49</v>
      </c>
      <c r="E28" s="130">
        <f t="shared" si="1"/>
        <v>6.2025316455696204</v>
      </c>
      <c r="F28" s="756">
        <f>IFERROR(VLOOKUP(A28,'[1]Tab. 41'!$C$10:$D$50,2,FALSE),"-")</f>
        <v>29</v>
      </c>
      <c r="G28" s="130">
        <f t="shared" si="2"/>
        <v>3.8107752956636007</v>
      </c>
      <c r="H28" s="177">
        <f t="shared" si="3"/>
        <v>117</v>
      </c>
      <c r="I28" s="59">
        <f t="shared" si="4"/>
        <v>4.702572347266881</v>
      </c>
    </row>
    <row r="29" spans="1:9" ht="12" customHeight="1" x14ac:dyDescent="0.2">
      <c r="A29" s="6" t="s">
        <v>142</v>
      </c>
      <c r="B29" s="162">
        <v>27</v>
      </c>
      <c r="C29" s="130">
        <f t="shared" si="5"/>
        <v>2.8815368196371396</v>
      </c>
      <c r="D29" s="756">
        <v>39</v>
      </c>
      <c r="E29" s="130">
        <f t="shared" si="1"/>
        <v>4.9367088607594933</v>
      </c>
      <c r="F29" s="756">
        <f>IFERROR(VLOOKUP(A29,'[1]Tab. 41'!$C$10:$D$50,2,FALSE),"-")</f>
        <v>24</v>
      </c>
      <c r="G29" s="130">
        <f t="shared" si="2"/>
        <v>3.1537450722733245</v>
      </c>
      <c r="H29" s="177">
        <f t="shared" si="3"/>
        <v>90</v>
      </c>
      <c r="I29" s="59">
        <f t="shared" si="4"/>
        <v>3.617363344051447</v>
      </c>
    </row>
    <row r="30" spans="1:9" ht="12" customHeight="1" x14ac:dyDescent="0.2">
      <c r="A30" s="6" t="s">
        <v>242</v>
      </c>
      <c r="B30" s="162">
        <v>4</v>
      </c>
      <c r="C30" s="130">
        <f t="shared" si="5"/>
        <v>0.42689434364994666</v>
      </c>
      <c r="D30" s="756">
        <v>2</v>
      </c>
      <c r="E30" s="130">
        <f t="shared" si="1"/>
        <v>0.25316455696202533</v>
      </c>
      <c r="F30" s="756">
        <f>IFERROR(VLOOKUP(A30,'[1]Tab. 41'!$C$10:$D$50,2,FALSE),"-")</f>
        <v>1</v>
      </c>
      <c r="G30" s="130">
        <f t="shared" si="2"/>
        <v>0.13140604467805519</v>
      </c>
      <c r="H30" s="177">
        <f t="shared" si="3"/>
        <v>7</v>
      </c>
      <c r="I30" s="59">
        <f t="shared" si="4"/>
        <v>0.28135048231511256</v>
      </c>
    </row>
    <row r="31" spans="1:9" ht="12" customHeight="1" x14ac:dyDescent="0.2">
      <c r="A31" s="6" t="s">
        <v>243</v>
      </c>
      <c r="B31" s="162">
        <v>9</v>
      </c>
      <c r="C31" s="130">
        <f t="shared" si="5"/>
        <v>0.96051227321237997</v>
      </c>
      <c r="D31" s="756">
        <v>0</v>
      </c>
      <c r="E31" s="130">
        <f t="shared" si="1"/>
        <v>0</v>
      </c>
      <c r="F31" s="756">
        <f>IFERROR(VLOOKUP(A31,'[1]Tab. 41'!$C$10:$D$50,2,FALSE),"-")</f>
        <v>3</v>
      </c>
      <c r="G31" s="130">
        <f t="shared" si="2"/>
        <v>0.39421813403416556</v>
      </c>
      <c r="H31" s="177">
        <f t="shared" si="3"/>
        <v>12</v>
      </c>
      <c r="I31" s="59">
        <f t="shared" si="4"/>
        <v>0.48231511254019294</v>
      </c>
    </row>
    <row r="32" spans="1:9" ht="12.95" customHeight="1" x14ac:dyDescent="0.2">
      <c r="A32" s="6" t="s">
        <v>143</v>
      </c>
      <c r="B32" s="162">
        <v>23</v>
      </c>
      <c r="C32" s="130">
        <f t="shared" si="5"/>
        <v>2.454642475987193</v>
      </c>
      <c r="D32" s="756">
        <v>14</v>
      </c>
      <c r="E32" s="130">
        <f t="shared" si="1"/>
        <v>1.7721518987341771</v>
      </c>
      <c r="F32" s="756">
        <f>IFERROR(VLOOKUP(A32,'[1]Tab. 41'!$C$10:$D$50,2,FALSE),"-")</f>
        <v>16</v>
      </c>
      <c r="G32" s="130">
        <f t="shared" si="2"/>
        <v>2.1024967148488831</v>
      </c>
      <c r="H32" s="177">
        <f t="shared" si="3"/>
        <v>53</v>
      </c>
      <c r="I32" s="59">
        <f t="shared" si="4"/>
        <v>2.130225080385852</v>
      </c>
    </row>
    <row r="33" spans="1:9" s="466" customFormat="1" ht="12.95" customHeight="1" x14ac:dyDescent="0.2">
      <c r="A33" s="6" t="s">
        <v>137</v>
      </c>
      <c r="B33" s="162">
        <v>20</v>
      </c>
      <c r="C33" s="130">
        <f t="shared" si="5"/>
        <v>2.134471718249733</v>
      </c>
      <c r="D33" s="756">
        <v>10</v>
      </c>
      <c r="E33" s="130">
        <f t="shared" si="1"/>
        <v>1.2658227848101267</v>
      </c>
      <c r="F33" s="756">
        <f>IFERROR(VLOOKUP(A33,'[1]Tab. 41'!$C$10:$D$50,2,FALSE),"-")</f>
        <v>19</v>
      </c>
      <c r="G33" s="130">
        <f t="shared" si="2"/>
        <v>2.4967148488830486</v>
      </c>
      <c r="H33" s="177">
        <f t="shared" si="3"/>
        <v>49</v>
      </c>
      <c r="I33" s="59">
        <f t="shared" si="4"/>
        <v>1.9694533762057878</v>
      </c>
    </row>
    <row r="34" spans="1:9" x14ac:dyDescent="0.2">
      <c r="A34" s="6" t="s">
        <v>174</v>
      </c>
      <c r="B34" s="162">
        <v>64</v>
      </c>
      <c r="C34" s="130">
        <f t="shared" si="5"/>
        <v>6.8303094983991466</v>
      </c>
      <c r="D34" s="756">
        <v>57</v>
      </c>
      <c r="E34" s="130">
        <f t="shared" si="1"/>
        <v>7.2151898734177218</v>
      </c>
      <c r="F34" s="756">
        <f>IFERROR(VLOOKUP(A34,'[1]Tab. 41'!$C$10:$D$50,2,FALSE),"-")</f>
        <v>71</v>
      </c>
      <c r="G34" s="130">
        <f t="shared" si="2"/>
        <v>9.3298291721419186</v>
      </c>
      <c r="H34" s="177">
        <f t="shared" si="3"/>
        <v>192</v>
      </c>
      <c r="I34" s="59">
        <f t="shared" si="4"/>
        <v>7.717041800643087</v>
      </c>
    </row>
    <row r="35" spans="1:9" ht="12.75" thickBot="1" x14ac:dyDescent="0.25">
      <c r="A35" s="9" t="s">
        <v>138</v>
      </c>
      <c r="B35" s="178">
        <v>114</v>
      </c>
      <c r="C35" s="130">
        <f t="shared" si="5"/>
        <v>12.166488794023479</v>
      </c>
      <c r="D35" s="756">
        <v>114</v>
      </c>
      <c r="E35" s="130">
        <f t="shared" si="1"/>
        <v>14.430379746835444</v>
      </c>
      <c r="F35" s="756">
        <f>IFERROR(VLOOKUP(A35,'[1]Tab. 41'!$C$10:$D$50,2,FALSE),"-")</f>
        <v>83</v>
      </c>
      <c r="G35" s="130">
        <f t="shared" si="2"/>
        <v>10.906701708278581</v>
      </c>
      <c r="H35" s="177">
        <f t="shared" si="3"/>
        <v>311</v>
      </c>
      <c r="I35" s="59">
        <f t="shared" si="4"/>
        <v>12.5</v>
      </c>
    </row>
    <row r="36" spans="1:9" ht="12.75" thickBot="1" x14ac:dyDescent="0.25">
      <c r="A36" s="853" t="s">
        <v>185</v>
      </c>
      <c r="B36" s="852">
        <f>SUM(B6:B35)</f>
        <v>937</v>
      </c>
      <c r="C36" s="864">
        <f t="shared" si="5"/>
        <v>100</v>
      </c>
      <c r="D36" s="852">
        <f>SUM(D6:D35)</f>
        <v>790</v>
      </c>
      <c r="E36" s="864">
        <f t="shared" si="1"/>
        <v>100</v>
      </c>
      <c r="F36" s="852">
        <f>SUM(F6:F35)</f>
        <v>761</v>
      </c>
      <c r="G36" s="864">
        <f t="shared" si="2"/>
        <v>100</v>
      </c>
      <c r="H36" s="852">
        <f>SUM(H6:H35)</f>
        <v>2488</v>
      </c>
      <c r="I36" s="864">
        <f t="shared" si="4"/>
        <v>100</v>
      </c>
    </row>
  </sheetData>
  <mergeCells count="5">
    <mergeCell ref="H4:I4"/>
    <mergeCell ref="A4:A5"/>
    <mergeCell ref="B4:C4"/>
    <mergeCell ref="D4:E4"/>
    <mergeCell ref="F4:G4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opLeftCell="A109" zoomScaleNormal="100" workbookViewId="0">
      <selection activeCell="B141" sqref="B141"/>
    </sheetView>
  </sheetViews>
  <sheetFormatPr defaultRowHeight="15" x14ac:dyDescent="0.25"/>
  <cols>
    <col min="1" max="1" width="27.85546875" customWidth="1"/>
    <col min="2" max="2" width="4.42578125" bestFit="1" customWidth="1"/>
    <col min="3" max="3" width="5.42578125" bestFit="1" customWidth="1"/>
    <col min="4" max="4" width="5.28515625" bestFit="1" customWidth="1"/>
    <col min="5" max="5" width="4.42578125" bestFit="1" customWidth="1"/>
    <col min="6" max="6" width="5.28515625" bestFit="1" customWidth="1"/>
    <col min="7" max="7" width="4.42578125" bestFit="1" customWidth="1"/>
    <col min="8" max="8" width="5.42578125" bestFit="1" customWidth="1"/>
    <col min="9" max="9" width="5.28515625" bestFit="1" customWidth="1"/>
    <col min="10" max="10" width="4.42578125" bestFit="1" customWidth="1"/>
    <col min="11" max="11" width="5.28515625" bestFit="1" customWidth="1"/>
    <col min="12" max="12" width="4.42578125" bestFit="1" customWidth="1"/>
    <col min="13" max="13" width="5.42578125" bestFit="1" customWidth="1"/>
    <col min="14" max="14" width="5.28515625" bestFit="1" customWidth="1"/>
    <col min="15" max="15" width="4.42578125" bestFit="1" customWidth="1"/>
    <col min="16" max="17" width="5.28515625" bestFit="1" customWidth="1"/>
    <col min="18" max="18" width="5.42578125" bestFit="1" customWidth="1"/>
    <col min="19" max="19" width="6.140625" bestFit="1" customWidth="1"/>
    <col min="20" max="20" width="4.42578125" bestFit="1" customWidth="1"/>
    <col min="21" max="21" width="6.140625" bestFit="1" customWidth="1"/>
  </cols>
  <sheetData>
    <row r="1" spans="1:21" s="584" customFormat="1" ht="12.75" x14ac:dyDescent="0.2">
      <c r="A1" s="582" t="s">
        <v>422</v>
      </c>
    </row>
    <row r="2" spans="1:21" ht="15.75" thickBot="1" x14ac:dyDescent="0.3"/>
    <row r="3" spans="1:21" x14ac:dyDescent="0.25">
      <c r="A3" s="1199" t="s">
        <v>0</v>
      </c>
      <c r="B3" s="1201">
        <v>2014</v>
      </c>
      <c r="C3" s="1202"/>
      <c r="D3" s="1202"/>
      <c r="E3" s="1202"/>
      <c r="F3" s="1203"/>
      <c r="G3" s="1204">
        <v>2015</v>
      </c>
      <c r="H3" s="1202"/>
      <c r="I3" s="1202"/>
      <c r="J3" s="1202"/>
      <c r="K3" s="1205" t="s">
        <v>415</v>
      </c>
      <c r="L3" s="1201">
        <v>2016</v>
      </c>
      <c r="M3" s="1202"/>
      <c r="N3" s="1202"/>
      <c r="O3" s="1202"/>
      <c r="P3" s="1203" t="s">
        <v>415</v>
      </c>
      <c r="Q3" s="1204" t="s">
        <v>180</v>
      </c>
      <c r="R3" s="1202"/>
      <c r="S3" s="1202"/>
      <c r="T3" s="1202"/>
      <c r="U3" s="1203"/>
    </row>
    <row r="4" spans="1:21" ht="101.25" customHeight="1" thickBot="1" x14ac:dyDescent="0.3">
      <c r="A4" s="1200"/>
      <c r="B4" s="1102" t="s">
        <v>416</v>
      </c>
      <c r="C4" s="1103" t="s">
        <v>417</v>
      </c>
      <c r="D4" s="1104" t="s">
        <v>418</v>
      </c>
      <c r="E4" s="1104" t="s">
        <v>419</v>
      </c>
      <c r="F4" s="1105" t="s">
        <v>180</v>
      </c>
      <c r="G4" s="1106" t="s">
        <v>416</v>
      </c>
      <c r="H4" s="1103" t="s">
        <v>417</v>
      </c>
      <c r="I4" s="1104" t="s">
        <v>418</v>
      </c>
      <c r="J4" s="1104" t="s">
        <v>419</v>
      </c>
      <c r="K4" s="1107" t="s">
        <v>180</v>
      </c>
      <c r="L4" s="1102" t="s">
        <v>416</v>
      </c>
      <c r="M4" s="1103" t="s">
        <v>417</v>
      </c>
      <c r="N4" s="1104" t="s">
        <v>418</v>
      </c>
      <c r="O4" s="1104" t="s">
        <v>419</v>
      </c>
      <c r="P4" s="1105" t="s">
        <v>180</v>
      </c>
      <c r="Q4" s="1106" t="s">
        <v>416</v>
      </c>
      <c r="R4" s="1103" t="s">
        <v>417</v>
      </c>
      <c r="S4" s="1104" t="s">
        <v>418</v>
      </c>
      <c r="T4" s="1104" t="s">
        <v>419</v>
      </c>
      <c r="U4" s="1105" t="s">
        <v>180</v>
      </c>
    </row>
    <row r="5" spans="1:21" x14ac:dyDescent="0.25">
      <c r="A5" s="1138" t="s">
        <v>1</v>
      </c>
      <c r="B5" s="1092">
        <v>1</v>
      </c>
      <c r="C5" s="1093" t="s">
        <v>117</v>
      </c>
      <c r="D5" s="1093">
        <v>80</v>
      </c>
      <c r="E5" s="1093">
        <v>43</v>
      </c>
      <c r="F5" s="1094">
        <v>124</v>
      </c>
      <c r="G5" s="1095">
        <v>10</v>
      </c>
      <c r="H5" s="1093" t="s">
        <v>117</v>
      </c>
      <c r="I5" s="1093">
        <v>57</v>
      </c>
      <c r="J5" s="1093">
        <v>14</v>
      </c>
      <c r="K5" s="1096">
        <v>81</v>
      </c>
      <c r="L5" s="1092">
        <v>22</v>
      </c>
      <c r="M5" s="1093" t="s">
        <v>117</v>
      </c>
      <c r="N5" s="1093">
        <v>48</v>
      </c>
      <c r="O5" s="1093">
        <v>12</v>
      </c>
      <c r="P5" s="1094">
        <v>82</v>
      </c>
      <c r="Q5" s="1141">
        <f>SUM(B5,G5,L5)</f>
        <v>33</v>
      </c>
      <c r="R5" s="1142">
        <f t="shared" ref="R5:U5" si="0">SUM(C5,H5,M5)</f>
        <v>0</v>
      </c>
      <c r="S5" s="1142">
        <f t="shared" si="0"/>
        <v>185</v>
      </c>
      <c r="T5" s="1142">
        <f t="shared" si="0"/>
        <v>69</v>
      </c>
      <c r="U5" s="1143">
        <f t="shared" si="0"/>
        <v>287</v>
      </c>
    </row>
    <row r="6" spans="1:21" x14ac:dyDescent="0.25">
      <c r="A6" s="1139" t="s">
        <v>2</v>
      </c>
      <c r="B6" s="1089" t="s">
        <v>117</v>
      </c>
      <c r="C6" s="1087" t="s">
        <v>117</v>
      </c>
      <c r="D6" s="1087">
        <v>9</v>
      </c>
      <c r="E6" s="1087" t="s">
        <v>117</v>
      </c>
      <c r="F6" s="1090">
        <v>9</v>
      </c>
      <c r="G6" s="1088" t="s">
        <v>117</v>
      </c>
      <c r="H6" s="1087" t="s">
        <v>117</v>
      </c>
      <c r="I6" s="1087">
        <v>6</v>
      </c>
      <c r="J6" s="1087" t="s">
        <v>117</v>
      </c>
      <c r="K6" s="1091">
        <v>6</v>
      </c>
      <c r="L6" s="1089" t="s">
        <v>117</v>
      </c>
      <c r="M6" s="1087" t="s">
        <v>117</v>
      </c>
      <c r="N6" s="1087">
        <v>9</v>
      </c>
      <c r="O6" s="1087">
        <v>1</v>
      </c>
      <c r="P6" s="1090">
        <v>10</v>
      </c>
      <c r="Q6" s="1144">
        <f t="shared" ref="Q6:Q69" si="1">SUM(B6,G6,L6)</f>
        <v>0</v>
      </c>
      <c r="R6" s="1145">
        <f t="shared" ref="R6:R69" si="2">SUM(C6,H6,M6)</f>
        <v>0</v>
      </c>
      <c r="S6" s="1145">
        <f t="shared" ref="S6:S69" si="3">SUM(D6,I6,N6)</f>
        <v>24</v>
      </c>
      <c r="T6" s="1145">
        <f t="shared" ref="T6:T69" si="4">SUM(E6,J6,O6)</f>
        <v>1</v>
      </c>
      <c r="U6" s="1146">
        <f t="shared" ref="U6:U69" si="5">SUM(F6,K6,P6)</f>
        <v>25</v>
      </c>
    </row>
    <row r="7" spans="1:21" x14ac:dyDescent="0.25">
      <c r="A7" s="1139" t="s">
        <v>3</v>
      </c>
      <c r="B7" s="1089">
        <v>7</v>
      </c>
      <c r="C7" s="1087" t="s">
        <v>117</v>
      </c>
      <c r="D7" s="1087">
        <v>289</v>
      </c>
      <c r="E7" s="1087">
        <v>10</v>
      </c>
      <c r="F7" s="1090">
        <v>306</v>
      </c>
      <c r="G7" s="1088">
        <v>3</v>
      </c>
      <c r="H7" s="1087" t="s">
        <v>117</v>
      </c>
      <c r="I7" s="1087">
        <v>206</v>
      </c>
      <c r="J7" s="1087">
        <v>11</v>
      </c>
      <c r="K7" s="1091">
        <v>220</v>
      </c>
      <c r="L7" s="1089">
        <v>11</v>
      </c>
      <c r="M7" s="1087" t="s">
        <v>117</v>
      </c>
      <c r="N7" s="1087">
        <v>271</v>
      </c>
      <c r="O7" s="1087">
        <v>7</v>
      </c>
      <c r="P7" s="1090">
        <v>289</v>
      </c>
      <c r="Q7" s="1144">
        <f t="shared" si="1"/>
        <v>21</v>
      </c>
      <c r="R7" s="1145">
        <f t="shared" si="2"/>
        <v>0</v>
      </c>
      <c r="S7" s="1145">
        <f t="shared" si="3"/>
        <v>766</v>
      </c>
      <c r="T7" s="1145">
        <f t="shared" si="4"/>
        <v>28</v>
      </c>
      <c r="U7" s="1146">
        <f t="shared" si="5"/>
        <v>815</v>
      </c>
    </row>
    <row r="8" spans="1:21" x14ac:dyDescent="0.25">
      <c r="A8" s="1139" t="s">
        <v>4</v>
      </c>
      <c r="B8" s="1089" t="s">
        <v>117</v>
      </c>
      <c r="C8" s="1087" t="s">
        <v>117</v>
      </c>
      <c r="D8" s="1087">
        <v>10</v>
      </c>
      <c r="E8" s="1087" t="s">
        <v>117</v>
      </c>
      <c r="F8" s="1090">
        <v>10</v>
      </c>
      <c r="G8" s="1088" t="s">
        <v>117</v>
      </c>
      <c r="H8" s="1087" t="s">
        <v>117</v>
      </c>
      <c r="I8" s="1087">
        <v>16</v>
      </c>
      <c r="J8" s="1087">
        <v>2</v>
      </c>
      <c r="K8" s="1091">
        <v>18</v>
      </c>
      <c r="L8" s="1089">
        <v>1</v>
      </c>
      <c r="M8" s="1087" t="s">
        <v>117</v>
      </c>
      <c r="N8" s="1087">
        <v>9</v>
      </c>
      <c r="O8" s="1087">
        <v>1</v>
      </c>
      <c r="P8" s="1090">
        <v>11</v>
      </c>
      <c r="Q8" s="1144">
        <f t="shared" si="1"/>
        <v>1</v>
      </c>
      <c r="R8" s="1145">
        <f t="shared" si="2"/>
        <v>0</v>
      </c>
      <c r="S8" s="1145">
        <f t="shared" si="3"/>
        <v>35</v>
      </c>
      <c r="T8" s="1145">
        <f t="shared" si="4"/>
        <v>3</v>
      </c>
      <c r="U8" s="1146">
        <f t="shared" si="5"/>
        <v>39</v>
      </c>
    </row>
    <row r="9" spans="1:21" x14ac:dyDescent="0.25">
      <c r="A9" s="1139" t="s">
        <v>5</v>
      </c>
      <c r="B9" s="1089" t="s">
        <v>117</v>
      </c>
      <c r="C9" s="1087" t="s">
        <v>117</v>
      </c>
      <c r="D9" s="1087">
        <v>4</v>
      </c>
      <c r="E9" s="1087">
        <v>1</v>
      </c>
      <c r="F9" s="1090">
        <v>5</v>
      </c>
      <c r="G9" s="1088" t="s">
        <v>117</v>
      </c>
      <c r="H9" s="1087" t="s">
        <v>117</v>
      </c>
      <c r="I9" s="1087">
        <v>7</v>
      </c>
      <c r="J9" s="1087" t="s">
        <v>117</v>
      </c>
      <c r="K9" s="1091">
        <v>7</v>
      </c>
      <c r="L9" s="1089" t="s">
        <v>117</v>
      </c>
      <c r="M9" s="1087" t="s">
        <v>117</v>
      </c>
      <c r="N9" s="1087">
        <v>3</v>
      </c>
      <c r="O9" s="1087">
        <v>2</v>
      </c>
      <c r="P9" s="1090">
        <v>5</v>
      </c>
      <c r="Q9" s="1144">
        <f t="shared" si="1"/>
        <v>0</v>
      </c>
      <c r="R9" s="1145">
        <f t="shared" si="2"/>
        <v>0</v>
      </c>
      <c r="S9" s="1145">
        <f t="shared" si="3"/>
        <v>14</v>
      </c>
      <c r="T9" s="1145">
        <f t="shared" si="4"/>
        <v>3</v>
      </c>
      <c r="U9" s="1146">
        <f t="shared" si="5"/>
        <v>17</v>
      </c>
    </row>
    <row r="10" spans="1:21" x14ac:dyDescent="0.25">
      <c r="A10" s="1139" t="s">
        <v>6</v>
      </c>
      <c r="B10" s="1089" t="s">
        <v>117</v>
      </c>
      <c r="C10" s="1087" t="s">
        <v>117</v>
      </c>
      <c r="D10" s="1087">
        <v>5</v>
      </c>
      <c r="E10" s="1087">
        <v>1</v>
      </c>
      <c r="F10" s="1090">
        <v>6</v>
      </c>
      <c r="G10" s="1088" t="s">
        <v>117</v>
      </c>
      <c r="H10" s="1087" t="s">
        <v>117</v>
      </c>
      <c r="I10" s="1087">
        <v>10</v>
      </c>
      <c r="J10" s="1087" t="s">
        <v>117</v>
      </c>
      <c r="K10" s="1091">
        <v>10</v>
      </c>
      <c r="L10" s="1089" t="s">
        <v>117</v>
      </c>
      <c r="M10" s="1087" t="s">
        <v>117</v>
      </c>
      <c r="N10" s="1087">
        <v>5</v>
      </c>
      <c r="O10" s="1087">
        <v>8</v>
      </c>
      <c r="P10" s="1090">
        <v>13</v>
      </c>
      <c r="Q10" s="1144">
        <f t="shared" si="1"/>
        <v>0</v>
      </c>
      <c r="R10" s="1145">
        <f t="shared" si="2"/>
        <v>0</v>
      </c>
      <c r="S10" s="1145">
        <f t="shared" si="3"/>
        <v>20</v>
      </c>
      <c r="T10" s="1145">
        <f t="shared" si="4"/>
        <v>9</v>
      </c>
      <c r="U10" s="1146">
        <f t="shared" si="5"/>
        <v>29</v>
      </c>
    </row>
    <row r="11" spans="1:21" x14ac:dyDescent="0.25">
      <c r="A11" s="1139" t="s">
        <v>7</v>
      </c>
      <c r="B11" s="1089">
        <v>190</v>
      </c>
      <c r="C11" s="1087" t="s">
        <v>117</v>
      </c>
      <c r="D11" s="1087">
        <v>609</v>
      </c>
      <c r="E11" s="1087">
        <v>14</v>
      </c>
      <c r="F11" s="1090">
        <v>813</v>
      </c>
      <c r="G11" s="1088">
        <v>256</v>
      </c>
      <c r="H11" s="1087" t="s">
        <v>117</v>
      </c>
      <c r="I11" s="1087">
        <v>689</v>
      </c>
      <c r="J11" s="1087">
        <v>20</v>
      </c>
      <c r="K11" s="1091">
        <v>965</v>
      </c>
      <c r="L11" s="1089">
        <v>216</v>
      </c>
      <c r="M11" s="1087" t="s">
        <v>117</v>
      </c>
      <c r="N11" s="1087">
        <v>666</v>
      </c>
      <c r="O11" s="1087">
        <v>13</v>
      </c>
      <c r="P11" s="1090">
        <v>895</v>
      </c>
      <c r="Q11" s="1144">
        <f t="shared" si="1"/>
        <v>662</v>
      </c>
      <c r="R11" s="1145">
        <f t="shared" si="2"/>
        <v>0</v>
      </c>
      <c r="S11" s="1145">
        <f t="shared" si="3"/>
        <v>1964</v>
      </c>
      <c r="T11" s="1145">
        <f t="shared" si="4"/>
        <v>47</v>
      </c>
      <c r="U11" s="1146">
        <f t="shared" si="5"/>
        <v>2673</v>
      </c>
    </row>
    <row r="12" spans="1:21" x14ac:dyDescent="0.25">
      <c r="A12" s="1139" t="s">
        <v>8</v>
      </c>
      <c r="B12" s="1089">
        <v>1</v>
      </c>
      <c r="C12" s="1087" t="s">
        <v>117</v>
      </c>
      <c r="D12" s="1087">
        <v>6</v>
      </c>
      <c r="E12" s="1087">
        <v>1</v>
      </c>
      <c r="F12" s="1090">
        <v>8</v>
      </c>
      <c r="G12" s="1088">
        <v>2</v>
      </c>
      <c r="H12" s="1087" t="s">
        <v>117</v>
      </c>
      <c r="I12" s="1087">
        <v>5</v>
      </c>
      <c r="J12" s="1087" t="s">
        <v>117</v>
      </c>
      <c r="K12" s="1091">
        <v>7</v>
      </c>
      <c r="L12" s="1089" t="s">
        <v>117</v>
      </c>
      <c r="M12" s="1087" t="s">
        <v>117</v>
      </c>
      <c r="N12" s="1087">
        <v>5</v>
      </c>
      <c r="O12" s="1087">
        <v>1</v>
      </c>
      <c r="P12" s="1090">
        <v>6</v>
      </c>
      <c r="Q12" s="1144">
        <f t="shared" si="1"/>
        <v>3</v>
      </c>
      <c r="R12" s="1145">
        <f t="shared" si="2"/>
        <v>0</v>
      </c>
      <c r="S12" s="1145">
        <f t="shared" si="3"/>
        <v>16</v>
      </c>
      <c r="T12" s="1145">
        <f t="shared" si="4"/>
        <v>2</v>
      </c>
      <c r="U12" s="1146">
        <f t="shared" si="5"/>
        <v>21</v>
      </c>
    </row>
    <row r="13" spans="1:21" x14ac:dyDescent="0.25">
      <c r="A13" s="1139" t="s">
        <v>9</v>
      </c>
      <c r="B13" s="1089">
        <v>5</v>
      </c>
      <c r="C13" s="1087" t="s">
        <v>117</v>
      </c>
      <c r="D13" s="1087">
        <v>107</v>
      </c>
      <c r="E13" s="1087">
        <v>6</v>
      </c>
      <c r="F13" s="1090">
        <v>118</v>
      </c>
      <c r="G13" s="1088">
        <v>14</v>
      </c>
      <c r="H13" s="1087" t="s">
        <v>117</v>
      </c>
      <c r="I13" s="1087">
        <v>113</v>
      </c>
      <c r="J13" s="1087">
        <v>25</v>
      </c>
      <c r="K13" s="1091">
        <v>152</v>
      </c>
      <c r="L13" s="1089">
        <v>9</v>
      </c>
      <c r="M13" s="1087" t="s">
        <v>117</v>
      </c>
      <c r="N13" s="1087">
        <v>77</v>
      </c>
      <c r="O13" s="1087">
        <v>6</v>
      </c>
      <c r="P13" s="1090">
        <v>92</v>
      </c>
      <c r="Q13" s="1144">
        <f t="shared" si="1"/>
        <v>28</v>
      </c>
      <c r="R13" s="1145">
        <f t="shared" si="2"/>
        <v>0</v>
      </c>
      <c r="S13" s="1145">
        <f t="shared" si="3"/>
        <v>297</v>
      </c>
      <c r="T13" s="1145">
        <f t="shared" si="4"/>
        <v>37</v>
      </c>
      <c r="U13" s="1146">
        <f t="shared" si="5"/>
        <v>362</v>
      </c>
    </row>
    <row r="14" spans="1:21" x14ac:dyDescent="0.25">
      <c r="A14" s="1139" t="s">
        <v>319</v>
      </c>
      <c r="B14" s="1089" t="s">
        <v>117</v>
      </c>
      <c r="C14" s="1087" t="s">
        <v>117</v>
      </c>
      <c r="D14" s="1087">
        <v>3</v>
      </c>
      <c r="E14" s="1087" t="s">
        <v>117</v>
      </c>
      <c r="F14" s="1090">
        <v>3</v>
      </c>
      <c r="G14" s="1088" t="s">
        <v>117</v>
      </c>
      <c r="H14" s="1087" t="s">
        <v>117</v>
      </c>
      <c r="I14" s="1087">
        <v>1</v>
      </c>
      <c r="J14" s="1087" t="s">
        <v>117</v>
      </c>
      <c r="K14" s="1091">
        <v>1</v>
      </c>
      <c r="L14" s="1089" t="s">
        <v>117</v>
      </c>
      <c r="M14" s="1087" t="s">
        <v>117</v>
      </c>
      <c r="N14" s="1087">
        <v>1</v>
      </c>
      <c r="O14" s="1087" t="s">
        <v>117</v>
      </c>
      <c r="P14" s="1090">
        <v>1</v>
      </c>
      <c r="Q14" s="1144">
        <f t="shared" si="1"/>
        <v>0</v>
      </c>
      <c r="R14" s="1145">
        <f t="shared" si="2"/>
        <v>0</v>
      </c>
      <c r="S14" s="1145">
        <f t="shared" si="3"/>
        <v>5</v>
      </c>
      <c r="T14" s="1145">
        <f t="shared" si="4"/>
        <v>0</v>
      </c>
      <c r="U14" s="1146">
        <f t="shared" si="5"/>
        <v>5</v>
      </c>
    </row>
    <row r="15" spans="1:21" x14ac:dyDescent="0.25">
      <c r="A15" s="1139" t="s">
        <v>198</v>
      </c>
      <c r="B15" s="1089" t="s">
        <v>117</v>
      </c>
      <c r="C15" s="1087" t="s">
        <v>117</v>
      </c>
      <c r="D15" s="1087">
        <v>1</v>
      </c>
      <c r="E15" s="1087" t="s">
        <v>117</v>
      </c>
      <c r="F15" s="1090">
        <v>1</v>
      </c>
      <c r="G15" s="1088" t="s">
        <v>117</v>
      </c>
      <c r="H15" s="1087" t="s">
        <v>117</v>
      </c>
      <c r="I15" s="1087">
        <v>1</v>
      </c>
      <c r="J15" s="1087" t="s">
        <v>117</v>
      </c>
      <c r="K15" s="1091">
        <v>1</v>
      </c>
      <c r="L15" s="1089" t="s">
        <v>117</v>
      </c>
      <c r="M15" s="1087" t="s">
        <v>117</v>
      </c>
      <c r="N15" s="1087" t="s">
        <v>117</v>
      </c>
      <c r="O15" s="1087" t="s">
        <v>117</v>
      </c>
      <c r="P15" s="1090" t="s">
        <v>117</v>
      </c>
      <c r="Q15" s="1144">
        <f t="shared" si="1"/>
        <v>0</v>
      </c>
      <c r="R15" s="1145">
        <f t="shared" si="2"/>
        <v>0</v>
      </c>
      <c r="S15" s="1145">
        <f t="shared" si="3"/>
        <v>2</v>
      </c>
      <c r="T15" s="1145">
        <f t="shared" si="4"/>
        <v>0</v>
      </c>
      <c r="U15" s="1146">
        <f t="shared" si="5"/>
        <v>2</v>
      </c>
    </row>
    <row r="16" spans="1:21" x14ac:dyDescent="0.25">
      <c r="A16" s="1139" t="s">
        <v>10</v>
      </c>
      <c r="B16" s="1089">
        <v>3</v>
      </c>
      <c r="C16" s="1087" t="s">
        <v>117</v>
      </c>
      <c r="D16" s="1087">
        <v>25</v>
      </c>
      <c r="E16" s="1087">
        <v>10</v>
      </c>
      <c r="F16" s="1090">
        <v>38</v>
      </c>
      <c r="G16" s="1088">
        <v>2</v>
      </c>
      <c r="H16" s="1087" t="s">
        <v>117</v>
      </c>
      <c r="I16" s="1087">
        <v>49</v>
      </c>
      <c r="J16" s="1087">
        <v>6</v>
      </c>
      <c r="K16" s="1091">
        <v>57</v>
      </c>
      <c r="L16" s="1089">
        <v>11</v>
      </c>
      <c r="M16" s="1087" t="s">
        <v>117</v>
      </c>
      <c r="N16" s="1087">
        <v>35</v>
      </c>
      <c r="O16" s="1087">
        <v>4</v>
      </c>
      <c r="P16" s="1090">
        <v>50</v>
      </c>
      <c r="Q16" s="1144">
        <f t="shared" si="1"/>
        <v>16</v>
      </c>
      <c r="R16" s="1145">
        <f t="shared" si="2"/>
        <v>0</v>
      </c>
      <c r="S16" s="1145">
        <f t="shared" si="3"/>
        <v>109</v>
      </c>
      <c r="T16" s="1145">
        <f t="shared" si="4"/>
        <v>20</v>
      </c>
      <c r="U16" s="1146">
        <f t="shared" si="5"/>
        <v>145</v>
      </c>
    </row>
    <row r="17" spans="1:21" x14ac:dyDescent="0.25">
      <c r="A17" s="1139" t="s">
        <v>11</v>
      </c>
      <c r="B17" s="1089" t="s">
        <v>117</v>
      </c>
      <c r="C17" s="1087" t="s">
        <v>117</v>
      </c>
      <c r="D17" s="1087">
        <v>1</v>
      </c>
      <c r="E17" s="1087" t="s">
        <v>117</v>
      </c>
      <c r="F17" s="1090">
        <v>1</v>
      </c>
      <c r="G17" s="1088" t="s">
        <v>117</v>
      </c>
      <c r="H17" s="1087" t="s">
        <v>117</v>
      </c>
      <c r="I17" s="1087" t="s">
        <v>117</v>
      </c>
      <c r="J17" s="1087" t="s">
        <v>117</v>
      </c>
      <c r="K17" s="1091" t="s">
        <v>117</v>
      </c>
      <c r="L17" s="1089" t="s">
        <v>117</v>
      </c>
      <c r="M17" s="1087" t="s">
        <v>117</v>
      </c>
      <c r="N17" s="1087" t="s">
        <v>117</v>
      </c>
      <c r="O17" s="1087" t="s">
        <v>117</v>
      </c>
      <c r="P17" s="1090" t="s">
        <v>117</v>
      </c>
      <c r="Q17" s="1144">
        <f t="shared" si="1"/>
        <v>0</v>
      </c>
      <c r="R17" s="1145">
        <f t="shared" si="2"/>
        <v>0</v>
      </c>
      <c r="S17" s="1145">
        <f t="shared" si="3"/>
        <v>1</v>
      </c>
      <c r="T17" s="1145">
        <f t="shared" si="4"/>
        <v>0</v>
      </c>
      <c r="U17" s="1146">
        <f t="shared" si="5"/>
        <v>1</v>
      </c>
    </row>
    <row r="18" spans="1:21" x14ac:dyDescent="0.25">
      <c r="A18" s="1139" t="s">
        <v>12</v>
      </c>
      <c r="B18" s="1089" t="s">
        <v>117</v>
      </c>
      <c r="C18" s="1087" t="s">
        <v>117</v>
      </c>
      <c r="D18" s="1087">
        <v>19</v>
      </c>
      <c r="E18" s="1087">
        <v>1</v>
      </c>
      <c r="F18" s="1090">
        <v>20</v>
      </c>
      <c r="G18" s="1088" t="s">
        <v>117</v>
      </c>
      <c r="H18" s="1087" t="s">
        <v>117</v>
      </c>
      <c r="I18" s="1087">
        <v>41</v>
      </c>
      <c r="J18" s="1087">
        <v>2</v>
      </c>
      <c r="K18" s="1091">
        <v>43</v>
      </c>
      <c r="L18" s="1089" t="s">
        <v>117</v>
      </c>
      <c r="M18" s="1087" t="s">
        <v>117</v>
      </c>
      <c r="N18" s="1087">
        <v>18</v>
      </c>
      <c r="O18" s="1087">
        <v>5</v>
      </c>
      <c r="P18" s="1090">
        <v>23</v>
      </c>
      <c r="Q18" s="1144">
        <f t="shared" si="1"/>
        <v>0</v>
      </c>
      <c r="R18" s="1145">
        <f t="shared" si="2"/>
        <v>0</v>
      </c>
      <c r="S18" s="1145">
        <f t="shared" si="3"/>
        <v>78</v>
      </c>
      <c r="T18" s="1145">
        <f t="shared" si="4"/>
        <v>8</v>
      </c>
      <c r="U18" s="1146">
        <f t="shared" si="5"/>
        <v>86</v>
      </c>
    </row>
    <row r="19" spans="1:21" x14ac:dyDescent="0.25">
      <c r="A19" s="1139" t="s">
        <v>13</v>
      </c>
      <c r="B19" s="1089" t="s">
        <v>117</v>
      </c>
      <c r="C19" s="1087" t="s">
        <v>117</v>
      </c>
      <c r="D19" s="1087">
        <v>8</v>
      </c>
      <c r="E19" s="1087">
        <v>4</v>
      </c>
      <c r="F19" s="1090">
        <v>12</v>
      </c>
      <c r="G19" s="1088" t="s">
        <v>117</v>
      </c>
      <c r="H19" s="1087" t="s">
        <v>117</v>
      </c>
      <c r="I19" s="1087">
        <v>1</v>
      </c>
      <c r="J19" s="1087">
        <v>7</v>
      </c>
      <c r="K19" s="1091">
        <v>8</v>
      </c>
      <c r="L19" s="1089" t="s">
        <v>117</v>
      </c>
      <c r="M19" s="1087" t="s">
        <v>117</v>
      </c>
      <c r="N19" s="1087">
        <v>2</v>
      </c>
      <c r="O19" s="1087">
        <v>4</v>
      </c>
      <c r="P19" s="1090">
        <v>6</v>
      </c>
      <c r="Q19" s="1144">
        <f t="shared" si="1"/>
        <v>0</v>
      </c>
      <c r="R19" s="1145">
        <f t="shared" si="2"/>
        <v>0</v>
      </c>
      <c r="S19" s="1145">
        <f t="shared" si="3"/>
        <v>11</v>
      </c>
      <c r="T19" s="1145">
        <f t="shared" si="4"/>
        <v>15</v>
      </c>
      <c r="U19" s="1146">
        <f t="shared" si="5"/>
        <v>26</v>
      </c>
    </row>
    <row r="20" spans="1:21" x14ac:dyDescent="0.25">
      <c r="A20" s="1139" t="s">
        <v>14</v>
      </c>
      <c r="B20" s="1089">
        <v>1289</v>
      </c>
      <c r="C20" s="1087" t="s">
        <v>117</v>
      </c>
      <c r="D20" s="1087">
        <v>35034</v>
      </c>
      <c r="E20" s="1087">
        <v>362</v>
      </c>
      <c r="F20" s="1090">
        <v>36685</v>
      </c>
      <c r="G20" s="1088">
        <v>955</v>
      </c>
      <c r="H20" s="1087" t="s">
        <v>117</v>
      </c>
      <c r="I20" s="1087">
        <v>22339</v>
      </c>
      <c r="J20" s="1087">
        <v>278</v>
      </c>
      <c r="K20" s="1091">
        <v>23572</v>
      </c>
      <c r="L20" s="1089">
        <v>779</v>
      </c>
      <c r="M20" s="1087" t="s">
        <v>117</v>
      </c>
      <c r="N20" s="1087">
        <v>11489</v>
      </c>
      <c r="O20" s="1087">
        <v>202</v>
      </c>
      <c r="P20" s="1090">
        <v>12470</v>
      </c>
      <c r="Q20" s="1144">
        <f t="shared" si="1"/>
        <v>3023</v>
      </c>
      <c r="R20" s="1145">
        <f t="shared" si="2"/>
        <v>0</v>
      </c>
      <c r="S20" s="1145">
        <f t="shared" si="3"/>
        <v>68862</v>
      </c>
      <c r="T20" s="1145">
        <f t="shared" si="4"/>
        <v>842</v>
      </c>
      <c r="U20" s="1146">
        <f t="shared" si="5"/>
        <v>72727</v>
      </c>
    </row>
    <row r="21" spans="1:21" x14ac:dyDescent="0.25">
      <c r="A21" s="1139" t="s">
        <v>15</v>
      </c>
      <c r="B21" s="1089">
        <v>3</v>
      </c>
      <c r="C21" s="1087" t="s">
        <v>117</v>
      </c>
      <c r="D21" s="1087">
        <v>7</v>
      </c>
      <c r="E21" s="1087">
        <v>6</v>
      </c>
      <c r="F21" s="1090">
        <v>16</v>
      </c>
      <c r="G21" s="1088" t="s">
        <v>117</v>
      </c>
      <c r="H21" s="1087" t="s">
        <v>117</v>
      </c>
      <c r="I21" s="1087">
        <v>11</v>
      </c>
      <c r="J21" s="1087">
        <v>3</v>
      </c>
      <c r="K21" s="1091">
        <v>14</v>
      </c>
      <c r="L21" s="1089" t="s">
        <v>117</v>
      </c>
      <c r="M21" s="1087" t="s">
        <v>117</v>
      </c>
      <c r="N21" s="1087">
        <v>11</v>
      </c>
      <c r="O21" s="1087">
        <v>2</v>
      </c>
      <c r="P21" s="1090">
        <v>13</v>
      </c>
      <c r="Q21" s="1144">
        <f t="shared" si="1"/>
        <v>3</v>
      </c>
      <c r="R21" s="1145">
        <f t="shared" si="2"/>
        <v>0</v>
      </c>
      <c r="S21" s="1145">
        <f t="shared" si="3"/>
        <v>29</v>
      </c>
      <c r="T21" s="1145">
        <f t="shared" si="4"/>
        <v>11</v>
      </c>
      <c r="U21" s="1146">
        <f t="shared" si="5"/>
        <v>43</v>
      </c>
    </row>
    <row r="22" spans="1:21" x14ac:dyDescent="0.25">
      <c r="A22" s="1139" t="s">
        <v>127</v>
      </c>
      <c r="B22" s="1089" t="s">
        <v>117</v>
      </c>
      <c r="C22" s="1087" t="s">
        <v>117</v>
      </c>
      <c r="D22" s="1087">
        <v>3</v>
      </c>
      <c r="E22" s="1087" t="s">
        <v>117</v>
      </c>
      <c r="F22" s="1090">
        <v>3</v>
      </c>
      <c r="G22" s="1088" t="s">
        <v>117</v>
      </c>
      <c r="H22" s="1087" t="s">
        <v>117</v>
      </c>
      <c r="I22" s="1087">
        <v>6</v>
      </c>
      <c r="J22" s="1087" t="s">
        <v>117</v>
      </c>
      <c r="K22" s="1091">
        <v>6</v>
      </c>
      <c r="L22" s="1089" t="s">
        <v>117</v>
      </c>
      <c r="M22" s="1087" t="s">
        <v>117</v>
      </c>
      <c r="N22" s="1087">
        <v>4</v>
      </c>
      <c r="O22" s="1087" t="s">
        <v>117</v>
      </c>
      <c r="P22" s="1090">
        <v>4</v>
      </c>
      <c r="Q22" s="1144">
        <f t="shared" si="1"/>
        <v>0</v>
      </c>
      <c r="R22" s="1145">
        <f t="shared" si="2"/>
        <v>0</v>
      </c>
      <c r="S22" s="1145">
        <f t="shared" si="3"/>
        <v>13</v>
      </c>
      <c r="T22" s="1145">
        <f t="shared" si="4"/>
        <v>0</v>
      </c>
      <c r="U22" s="1146">
        <f t="shared" si="5"/>
        <v>13</v>
      </c>
    </row>
    <row r="23" spans="1:21" x14ac:dyDescent="0.25">
      <c r="A23" s="1139" t="s">
        <v>16</v>
      </c>
      <c r="B23" s="1089">
        <v>1</v>
      </c>
      <c r="C23" s="1087" t="s">
        <v>117</v>
      </c>
      <c r="D23" s="1087">
        <v>1</v>
      </c>
      <c r="E23" s="1087" t="s">
        <v>117</v>
      </c>
      <c r="F23" s="1090">
        <v>2</v>
      </c>
      <c r="G23" s="1088" t="s">
        <v>117</v>
      </c>
      <c r="H23" s="1087" t="s">
        <v>117</v>
      </c>
      <c r="I23" s="1087" t="s">
        <v>117</v>
      </c>
      <c r="J23" s="1087" t="s">
        <v>117</v>
      </c>
      <c r="K23" s="1091" t="s">
        <v>117</v>
      </c>
      <c r="L23" s="1089" t="s">
        <v>117</v>
      </c>
      <c r="M23" s="1087" t="s">
        <v>117</v>
      </c>
      <c r="N23" s="1087">
        <v>1</v>
      </c>
      <c r="O23" s="1087" t="s">
        <v>117</v>
      </c>
      <c r="P23" s="1090">
        <v>1</v>
      </c>
      <c r="Q23" s="1144">
        <f t="shared" si="1"/>
        <v>1</v>
      </c>
      <c r="R23" s="1145">
        <f t="shared" si="2"/>
        <v>0</v>
      </c>
      <c r="S23" s="1145">
        <f t="shared" si="3"/>
        <v>2</v>
      </c>
      <c r="T23" s="1145">
        <f t="shared" si="4"/>
        <v>0</v>
      </c>
      <c r="U23" s="1146">
        <f t="shared" si="5"/>
        <v>3</v>
      </c>
    </row>
    <row r="24" spans="1:21" x14ac:dyDescent="0.25">
      <c r="A24" s="1139" t="s">
        <v>17</v>
      </c>
      <c r="B24" s="1089">
        <v>1</v>
      </c>
      <c r="C24" s="1087" t="s">
        <v>117</v>
      </c>
      <c r="D24" s="1087">
        <v>8</v>
      </c>
      <c r="E24" s="1087" t="s">
        <v>117</v>
      </c>
      <c r="F24" s="1090">
        <v>9</v>
      </c>
      <c r="G24" s="1088" t="s">
        <v>117</v>
      </c>
      <c r="H24" s="1087" t="s">
        <v>117</v>
      </c>
      <c r="I24" s="1087">
        <v>14</v>
      </c>
      <c r="J24" s="1087">
        <v>3</v>
      </c>
      <c r="K24" s="1091">
        <v>17</v>
      </c>
      <c r="L24" s="1089" t="s">
        <v>117</v>
      </c>
      <c r="M24" s="1087" t="s">
        <v>117</v>
      </c>
      <c r="N24" s="1087">
        <v>13</v>
      </c>
      <c r="O24" s="1087">
        <v>4</v>
      </c>
      <c r="P24" s="1090">
        <v>17</v>
      </c>
      <c r="Q24" s="1144">
        <f t="shared" si="1"/>
        <v>1</v>
      </c>
      <c r="R24" s="1145">
        <f t="shared" si="2"/>
        <v>0</v>
      </c>
      <c r="S24" s="1145">
        <f t="shared" si="3"/>
        <v>35</v>
      </c>
      <c r="T24" s="1145">
        <f t="shared" si="4"/>
        <v>7</v>
      </c>
      <c r="U24" s="1146">
        <f t="shared" si="5"/>
        <v>43</v>
      </c>
    </row>
    <row r="25" spans="1:21" x14ac:dyDescent="0.25">
      <c r="A25" s="1139" t="s">
        <v>365</v>
      </c>
      <c r="B25" s="1089" t="s">
        <v>117</v>
      </c>
      <c r="C25" s="1087" t="s">
        <v>117</v>
      </c>
      <c r="D25" s="1087">
        <v>1</v>
      </c>
      <c r="E25" s="1087" t="s">
        <v>117</v>
      </c>
      <c r="F25" s="1090">
        <v>1</v>
      </c>
      <c r="G25" s="1088" t="s">
        <v>117</v>
      </c>
      <c r="H25" s="1087" t="s">
        <v>117</v>
      </c>
      <c r="I25" s="1087" t="s">
        <v>117</v>
      </c>
      <c r="J25" s="1087" t="s">
        <v>117</v>
      </c>
      <c r="K25" s="1091" t="s">
        <v>117</v>
      </c>
      <c r="L25" s="1089" t="s">
        <v>117</v>
      </c>
      <c r="M25" s="1087" t="s">
        <v>117</v>
      </c>
      <c r="N25" s="1087" t="s">
        <v>117</v>
      </c>
      <c r="O25" s="1087">
        <v>2</v>
      </c>
      <c r="P25" s="1090">
        <v>2</v>
      </c>
      <c r="Q25" s="1144">
        <f t="shared" si="1"/>
        <v>0</v>
      </c>
      <c r="R25" s="1145">
        <f t="shared" si="2"/>
        <v>0</v>
      </c>
      <c r="S25" s="1145">
        <f t="shared" si="3"/>
        <v>1</v>
      </c>
      <c r="T25" s="1145">
        <f t="shared" si="4"/>
        <v>2</v>
      </c>
      <c r="U25" s="1146">
        <f t="shared" si="5"/>
        <v>3</v>
      </c>
    </row>
    <row r="26" spans="1:21" x14ac:dyDescent="0.25">
      <c r="A26" s="1139" t="s">
        <v>200</v>
      </c>
      <c r="B26" s="1089">
        <v>1</v>
      </c>
      <c r="C26" s="1087" t="s">
        <v>117</v>
      </c>
      <c r="D26" s="1087">
        <v>2</v>
      </c>
      <c r="E26" s="1087" t="s">
        <v>117</v>
      </c>
      <c r="F26" s="1090">
        <v>3</v>
      </c>
      <c r="G26" s="1088" t="s">
        <v>117</v>
      </c>
      <c r="H26" s="1087" t="s">
        <v>117</v>
      </c>
      <c r="I26" s="1087">
        <v>1</v>
      </c>
      <c r="J26" s="1087">
        <v>1</v>
      </c>
      <c r="K26" s="1091">
        <v>2</v>
      </c>
      <c r="L26" s="1089" t="s">
        <v>117</v>
      </c>
      <c r="M26" s="1087" t="s">
        <v>117</v>
      </c>
      <c r="N26" s="1087">
        <v>7</v>
      </c>
      <c r="O26" s="1087">
        <v>2</v>
      </c>
      <c r="P26" s="1090">
        <v>9</v>
      </c>
      <c r="Q26" s="1144">
        <f t="shared" si="1"/>
        <v>1</v>
      </c>
      <c r="R26" s="1145">
        <f t="shared" si="2"/>
        <v>0</v>
      </c>
      <c r="S26" s="1145">
        <f t="shared" si="3"/>
        <v>10</v>
      </c>
      <c r="T26" s="1145">
        <f t="shared" si="4"/>
        <v>3</v>
      </c>
      <c r="U26" s="1146">
        <f t="shared" si="5"/>
        <v>14</v>
      </c>
    </row>
    <row r="27" spans="1:21" x14ac:dyDescent="0.25">
      <c r="A27" s="1139" t="s">
        <v>19</v>
      </c>
      <c r="B27" s="1089" t="s">
        <v>117</v>
      </c>
      <c r="C27" s="1087" t="s">
        <v>117</v>
      </c>
      <c r="D27" s="1087">
        <v>4</v>
      </c>
      <c r="E27" s="1087" t="s">
        <v>117</v>
      </c>
      <c r="F27" s="1090">
        <v>4</v>
      </c>
      <c r="G27" s="1088" t="s">
        <v>117</v>
      </c>
      <c r="H27" s="1087" t="s">
        <v>117</v>
      </c>
      <c r="I27" s="1087">
        <v>5</v>
      </c>
      <c r="J27" s="1087">
        <v>1</v>
      </c>
      <c r="K27" s="1091">
        <v>6</v>
      </c>
      <c r="L27" s="1089" t="s">
        <v>117</v>
      </c>
      <c r="M27" s="1087" t="s">
        <v>117</v>
      </c>
      <c r="N27" s="1087">
        <v>7</v>
      </c>
      <c r="O27" s="1087" t="s">
        <v>117</v>
      </c>
      <c r="P27" s="1090">
        <v>7</v>
      </c>
      <c r="Q27" s="1144">
        <f t="shared" si="1"/>
        <v>0</v>
      </c>
      <c r="R27" s="1145">
        <f t="shared" si="2"/>
        <v>0</v>
      </c>
      <c r="S27" s="1145">
        <f t="shared" si="3"/>
        <v>16</v>
      </c>
      <c r="T27" s="1145">
        <f t="shared" si="4"/>
        <v>1</v>
      </c>
      <c r="U27" s="1146">
        <f t="shared" si="5"/>
        <v>17</v>
      </c>
    </row>
    <row r="28" spans="1:21" x14ac:dyDescent="0.25">
      <c r="A28" s="1139" t="s">
        <v>20</v>
      </c>
      <c r="B28" s="1089">
        <v>116</v>
      </c>
      <c r="C28" s="1087" t="s">
        <v>117</v>
      </c>
      <c r="D28" s="1087">
        <v>447</v>
      </c>
      <c r="E28" s="1087">
        <v>518</v>
      </c>
      <c r="F28" s="1090">
        <v>1081</v>
      </c>
      <c r="G28" s="1088">
        <v>138</v>
      </c>
      <c r="H28" s="1087" t="s">
        <v>117</v>
      </c>
      <c r="I28" s="1087">
        <v>542</v>
      </c>
      <c r="J28" s="1087">
        <v>524</v>
      </c>
      <c r="K28" s="1091">
        <v>1204</v>
      </c>
      <c r="L28" s="1089">
        <v>136</v>
      </c>
      <c r="M28" s="1087" t="s">
        <v>117</v>
      </c>
      <c r="N28" s="1087">
        <v>433</v>
      </c>
      <c r="O28" s="1087">
        <v>369</v>
      </c>
      <c r="P28" s="1090">
        <v>938</v>
      </c>
      <c r="Q28" s="1144">
        <f t="shared" si="1"/>
        <v>390</v>
      </c>
      <c r="R28" s="1145">
        <f t="shared" si="2"/>
        <v>0</v>
      </c>
      <c r="S28" s="1145">
        <f t="shared" si="3"/>
        <v>1422</v>
      </c>
      <c r="T28" s="1145">
        <f t="shared" si="4"/>
        <v>1411</v>
      </c>
      <c r="U28" s="1146">
        <f t="shared" si="5"/>
        <v>3223</v>
      </c>
    </row>
    <row r="29" spans="1:21" x14ac:dyDescent="0.25">
      <c r="A29" s="1139" t="s">
        <v>201</v>
      </c>
      <c r="B29" s="1089" t="s">
        <v>117</v>
      </c>
      <c r="C29" s="1087" t="s">
        <v>117</v>
      </c>
      <c r="D29" s="1087" t="s">
        <v>117</v>
      </c>
      <c r="E29" s="1087" t="s">
        <v>117</v>
      </c>
      <c r="F29" s="1090" t="s">
        <v>117</v>
      </c>
      <c r="G29" s="1088" t="s">
        <v>117</v>
      </c>
      <c r="H29" s="1087" t="s">
        <v>117</v>
      </c>
      <c r="I29" s="1087">
        <v>1</v>
      </c>
      <c r="J29" s="1087" t="s">
        <v>117</v>
      </c>
      <c r="K29" s="1091">
        <v>1</v>
      </c>
      <c r="L29" s="1089" t="s">
        <v>117</v>
      </c>
      <c r="M29" s="1087" t="s">
        <v>117</v>
      </c>
      <c r="N29" s="1087">
        <v>1</v>
      </c>
      <c r="O29" s="1087" t="s">
        <v>117</v>
      </c>
      <c r="P29" s="1090">
        <v>1</v>
      </c>
      <c r="Q29" s="1144">
        <f t="shared" si="1"/>
        <v>0</v>
      </c>
      <c r="R29" s="1145">
        <f t="shared" si="2"/>
        <v>0</v>
      </c>
      <c r="S29" s="1145">
        <f t="shared" si="3"/>
        <v>2</v>
      </c>
      <c r="T29" s="1145">
        <f t="shared" si="4"/>
        <v>0</v>
      </c>
      <c r="U29" s="1146">
        <f t="shared" si="5"/>
        <v>2</v>
      </c>
    </row>
    <row r="30" spans="1:21" x14ac:dyDescent="0.25">
      <c r="A30" s="1139" t="s">
        <v>22</v>
      </c>
      <c r="B30" s="1089" t="s">
        <v>117</v>
      </c>
      <c r="C30" s="1087" t="s">
        <v>117</v>
      </c>
      <c r="D30" s="1087">
        <v>1</v>
      </c>
      <c r="E30" s="1087" t="s">
        <v>117</v>
      </c>
      <c r="F30" s="1090">
        <v>1</v>
      </c>
      <c r="G30" s="1088" t="s">
        <v>117</v>
      </c>
      <c r="H30" s="1087" t="s">
        <v>117</v>
      </c>
      <c r="I30" s="1087" t="s">
        <v>117</v>
      </c>
      <c r="J30" s="1087" t="s">
        <v>117</v>
      </c>
      <c r="K30" s="1091" t="s">
        <v>117</v>
      </c>
      <c r="L30" s="1089" t="s">
        <v>117</v>
      </c>
      <c r="M30" s="1087" t="s">
        <v>117</v>
      </c>
      <c r="N30" s="1087" t="s">
        <v>117</v>
      </c>
      <c r="O30" s="1087" t="s">
        <v>117</v>
      </c>
      <c r="P30" s="1090" t="s">
        <v>117</v>
      </c>
      <c r="Q30" s="1144">
        <f t="shared" si="1"/>
        <v>0</v>
      </c>
      <c r="R30" s="1145">
        <f t="shared" si="2"/>
        <v>0</v>
      </c>
      <c r="S30" s="1145">
        <f t="shared" si="3"/>
        <v>1</v>
      </c>
      <c r="T30" s="1145">
        <f t="shared" si="4"/>
        <v>0</v>
      </c>
      <c r="U30" s="1146">
        <f t="shared" si="5"/>
        <v>1</v>
      </c>
    </row>
    <row r="31" spans="1:21" x14ac:dyDescent="0.25">
      <c r="A31" s="1139" t="s">
        <v>113</v>
      </c>
      <c r="B31" s="1089" t="s">
        <v>117</v>
      </c>
      <c r="C31" s="1087" t="s">
        <v>117</v>
      </c>
      <c r="D31" s="1087">
        <v>8</v>
      </c>
      <c r="E31" s="1087" t="s">
        <v>117</v>
      </c>
      <c r="F31" s="1090">
        <v>8</v>
      </c>
      <c r="G31" s="1088" t="s">
        <v>117</v>
      </c>
      <c r="H31" s="1087" t="s">
        <v>117</v>
      </c>
      <c r="I31" s="1087">
        <v>11</v>
      </c>
      <c r="J31" s="1087">
        <v>1</v>
      </c>
      <c r="K31" s="1091">
        <v>12</v>
      </c>
      <c r="L31" s="1089" t="s">
        <v>117</v>
      </c>
      <c r="M31" s="1087" t="s">
        <v>117</v>
      </c>
      <c r="N31" s="1087">
        <v>19</v>
      </c>
      <c r="O31" s="1087">
        <v>7</v>
      </c>
      <c r="P31" s="1090">
        <v>26</v>
      </c>
      <c r="Q31" s="1144">
        <f t="shared" si="1"/>
        <v>0</v>
      </c>
      <c r="R31" s="1145">
        <f t="shared" si="2"/>
        <v>0</v>
      </c>
      <c r="S31" s="1145">
        <f t="shared" si="3"/>
        <v>38</v>
      </c>
      <c r="T31" s="1145">
        <f t="shared" si="4"/>
        <v>8</v>
      </c>
      <c r="U31" s="1146">
        <f t="shared" si="5"/>
        <v>46</v>
      </c>
    </row>
    <row r="32" spans="1:21" x14ac:dyDescent="0.25">
      <c r="A32" s="1139" t="s">
        <v>23</v>
      </c>
      <c r="B32" s="1089" t="s">
        <v>117</v>
      </c>
      <c r="C32" s="1087" t="s">
        <v>117</v>
      </c>
      <c r="D32" s="1087">
        <v>16</v>
      </c>
      <c r="E32" s="1087" t="s">
        <v>117</v>
      </c>
      <c r="F32" s="1090">
        <v>16</v>
      </c>
      <c r="G32" s="1088" t="s">
        <v>117</v>
      </c>
      <c r="H32" s="1087" t="s">
        <v>117</v>
      </c>
      <c r="I32" s="1087">
        <v>13</v>
      </c>
      <c r="J32" s="1087">
        <v>2</v>
      </c>
      <c r="K32" s="1091">
        <v>15</v>
      </c>
      <c r="L32" s="1089" t="s">
        <v>117</v>
      </c>
      <c r="M32" s="1087" t="s">
        <v>117</v>
      </c>
      <c r="N32" s="1087">
        <v>23</v>
      </c>
      <c r="O32" s="1087">
        <v>1</v>
      </c>
      <c r="P32" s="1090">
        <v>24</v>
      </c>
      <c r="Q32" s="1144">
        <f t="shared" si="1"/>
        <v>0</v>
      </c>
      <c r="R32" s="1145">
        <f t="shared" si="2"/>
        <v>0</v>
      </c>
      <c r="S32" s="1145">
        <f t="shared" si="3"/>
        <v>52</v>
      </c>
      <c r="T32" s="1145">
        <f t="shared" si="4"/>
        <v>3</v>
      </c>
      <c r="U32" s="1146">
        <f t="shared" si="5"/>
        <v>55</v>
      </c>
    </row>
    <row r="33" spans="1:21" x14ac:dyDescent="0.25">
      <c r="A33" s="1139" t="s">
        <v>284</v>
      </c>
      <c r="B33" s="1089" t="s">
        <v>117</v>
      </c>
      <c r="C33" s="1087" t="s">
        <v>117</v>
      </c>
      <c r="D33" s="1087" t="s">
        <v>117</v>
      </c>
      <c r="E33" s="1087">
        <v>1</v>
      </c>
      <c r="F33" s="1090">
        <v>1</v>
      </c>
      <c r="G33" s="1088" t="s">
        <v>117</v>
      </c>
      <c r="H33" s="1087" t="s">
        <v>117</v>
      </c>
      <c r="I33" s="1087">
        <v>1</v>
      </c>
      <c r="J33" s="1087" t="s">
        <v>117</v>
      </c>
      <c r="K33" s="1091">
        <v>1</v>
      </c>
      <c r="L33" s="1089" t="s">
        <v>117</v>
      </c>
      <c r="M33" s="1087" t="s">
        <v>117</v>
      </c>
      <c r="N33" s="1087" t="s">
        <v>117</v>
      </c>
      <c r="O33" s="1087">
        <v>4</v>
      </c>
      <c r="P33" s="1090">
        <v>4</v>
      </c>
      <c r="Q33" s="1144">
        <f t="shared" si="1"/>
        <v>0</v>
      </c>
      <c r="R33" s="1145">
        <f t="shared" si="2"/>
        <v>0</v>
      </c>
      <c r="S33" s="1145">
        <f t="shared" si="3"/>
        <v>1</v>
      </c>
      <c r="T33" s="1145">
        <f t="shared" si="4"/>
        <v>5</v>
      </c>
      <c r="U33" s="1146">
        <f t="shared" si="5"/>
        <v>6</v>
      </c>
    </row>
    <row r="34" spans="1:21" x14ac:dyDescent="0.25">
      <c r="A34" s="1139" t="s">
        <v>24</v>
      </c>
      <c r="B34" s="1089">
        <v>11</v>
      </c>
      <c r="C34" s="1087" t="s">
        <v>117</v>
      </c>
      <c r="D34" s="1087">
        <v>522</v>
      </c>
      <c r="E34" s="1087">
        <v>33</v>
      </c>
      <c r="F34" s="1090">
        <v>566</v>
      </c>
      <c r="G34" s="1088">
        <v>5</v>
      </c>
      <c r="H34" s="1087" t="s">
        <v>117</v>
      </c>
      <c r="I34" s="1087">
        <v>481</v>
      </c>
      <c r="J34" s="1087">
        <v>28</v>
      </c>
      <c r="K34" s="1091">
        <v>514</v>
      </c>
      <c r="L34" s="1089">
        <v>20</v>
      </c>
      <c r="M34" s="1087" t="s">
        <v>117</v>
      </c>
      <c r="N34" s="1087">
        <v>358</v>
      </c>
      <c r="O34" s="1087">
        <v>44</v>
      </c>
      <c r="P34" s="1090">
        <v>422</v>
      </c>
      <c r="Q34" s="1144">
        <f t="shared" si="1"/>
        <v>36</v>
      </c>
      <c r="R34" s="1145">
        <f t="shared" si="2"/>
        <v>0</v>
      </c>
      <c r="S34" s="1145">
        <f t="shared" si="3"/>
        <v>1361</v>
      </c>
      <c r="T34" s="1145">
        <f t="shared" si="4"/>
        <v>105</v>
      </c>
      <c r="U34" s="1146">
        <f t="shared" si="5"/>
        <v>1502</v>
      </c>
    </row>
    <row r="35" spans="1:21" x14ac:dyDescent="0.25">
      <c r="A35" s="1139" t="s">
        <v>25</v>
      </c>
      <c r="B35" s="1089" t="s">
        <v>117</v>
      </c>
      <c r="C35" s="1087" t="s">
        <v>117</v>
      </c>
      <c r="D35" s="1087">
        <v>22</v>
      </c>
      <c r="E35" s="1087" t="s">
        <v>117</v>
      </c>
      <c r="F35" s="1090">
        <v>22</v>
      </c>
      <c r="G35" s="1088">
        <v>1</v>
      </c>
      <c r="H35" s="1087" t="s">
        <v>117</v>
      </c>
      <c r="I35" s="1087">
        <v>23</v>
      </c>
      <c r="J35" s="1087">
        <v>1</v>
      </c>
      <c r="K35" s="1091">
        <v>25</v>
      </c>
      <c r="L35" s="1089" t="s">
        <v>117</v>
      </c>
      <c r="M35" s="1087" t="s">
        <v>117</v>
      </c>
      <c r="N35" s="1087">
        <v>25</v>
      </c>
      <c r="O35" s="1087" t="s">
        <v>117</v>
      </c>
      <c r="P35" s="1090">
        <v>25</v>
      </c>
      <c r="Q35" s="1144">
        <f t="shared" si="1"/>
        <v>1</v>
      </c>
      <c r="R35" s="1145">
        <f t="shared" si="2"/>
        <v>0</v>
      </c>
      <c r="S35" s="1145">
        <f t="shared" si="3"/>
        <v>70</v>
      </c>
      <c r="T35" s="1145">
        <f t="shared" si="4"/>
        <v>1</v>
      </c>
      <c r="U35" s="1146">
        <f t="shared" si="5"/>
        <v>72</v>
      </c>
    </row>
    <row r="36" spans="1:21" x14ac:dyDescent="0.25">
      <c r="A36" s="1139" t="s">
        <v>202</v>
      </c>
      <c r="B36" s="1089" t="s">
        <v>117</v>
      </c>
      <c r="C36" s="1087" t="s">
        <v>117</v>
      </c>
      <c r="D36" s="1087" t="s">
        <v>117</v>
      </c>
      <c r="E36" s="1087" t="s">
        <v>117</v>
      </c>
      <c r="F36" s="1090" t="s">
        <v>117</v>
      </c>
      <c r="G36" s="1088" t="s">
        <v>117</v>
      </c>
      <c r="H36" s="1087" t="s">
        <v>117</v>
      </c>
      <c r="I36" s="1087">
        <v>5</v>
      </c>
      <c r="J36" s="1087">
        <v>2</v>
      </c>
      <c r="K36" s="1091">
        <v>7</v>
      </c>
      <c r="L36" s="1089" t="s">
        <v>117</v>
      </c>
      <c r="M36" s="1087" t="s">
        <v>117</v>
      </c>
      <c r="N36" s="1087">
        <v>6</v>
      </c>
      <c r="O36" s="1087" t="s">
        <v>117</v>
      </c>
      <c r="P36" s="1090">
        <v>6</v>
      </c>
      <c r="Q36" s="1144">
        <f t="shared" si="1"/>
        <v>0</v>
      </c>
      <c r="R36" s="1145">
        <f t="shared" si="2"/>
        <v>0</v>
      </c>
      <c r="S36" s="1145">
        <f t="shared" si="3"/>
        <v>11</v>
      </c>
      <c r="T36" s="1145">
        <f t="shared" si="4"/>
        <v>2</v>
      </c>
      <c r="U36" s="1146">
        <f t="shared" si="5"/>
        <v>13</v>
      </c>
    </row>
    <row r="37" spans="1:21" x14ac:dyDescent="0.25">
      <c r="A37" s="1139" t="s">
        <v>26</v>
      </c>
      <c r="B37" s="1089">
        <v>4</v>
      </c>
      <c r="C37" s="1087" t="s">
        <v>117</v>
      </c>
      <c r="D37" s="1087">
        <v>19</v>
      </c>
      <c r="E37" s="1087">
        <v>2</v>
      </c>
      <c r="F37" s="1090">
        <v>25</v>
      </c>
      <c r="G37" s="1088" t="s">
        <v>117</v>
      </c>
      <c r="H37" s="1087" t="s">
        <v>117</v>
      </c>
      <c r="I37" s="1087">
        <v>13</v>
      </c>
      <c r="J37" s="1087">
        <v>3</v>
      </c>
      <c r="K37" s="1091">
        <v>16</v>
      </c>
      <c r="L37" s="1089" t="s">
        <v>117</v>
      </c>
      <c r="M37" s="1087" t="s">
        <v>117</v>
      </c>
      <c r="N37" s="1087">
        <v>18</v>
      </c>
      <c r="O37" s="1087">
        <v>2</v>
      </c>
      <c r="P37" s="1090">
        <v>20</v>
      </c>
      <c r="Q37" s="1144">
        <f t="shared" si="1"/>
        <v>4</v>
      </c>
      <c r="R37" s="1145">
        <f t="shared" si="2"/>
        <v>0</v>
      </c>
      <c r="S37" s="1145">
        <f t="shared" si="3"/>
        <v>50</v>
      </c>
      <c r="T37" s="1145">
        <f t="shared" si="4"/>
        <v>7</v>
      </c>
      <c r="U37" s="1146">
        <f t="shared" si="5"/>
        <v>61</v>
      </c>
    </row>
    <row r="38" spans="1:21" x14ac:dyDescent="0.25">
      <c r="A38" s="1139" t="s">
        <v>219</v>
      </c>
      <c r="B38" s="1089" t="s">
        <v>117</v>
      </c>
      <c r="C38" s="1087" t="s">
        <v>117</v>
      </c>
      <c r="D38" s="1087">
        <v>3</v>
      </c>
      <c r="E38" s="1087">
        <v>2</v>
      </c>
      <c r="F38" s="1090">
        <v>5</v>
      </c>
      <c r="G38" s="1088" t="s">
        <v>117</v>
      </c>
      <c r="H38" s="1087" t="s">
        <v>117</v>
      </c>
      <c r="I38" s="1087">
        <v>1</v>
      </c>
      <c r="J38" s="1087" t="s">
        <v>117</v>
      </c>
      <c r="K38" s="1091">
        <v>1</v>
      </c>
      <c r="L38" s="1089" t="s">
        <v>117</v>
      </c>
      <c r="M38" s="1087" t="s">
        <v>117</v>
      </c>
      <c r="N38" s="1087" t="s">
        <v>117</v>
      </c>
      <c r="O38" s="1087" t="s">
        <v>117</v>
      </c>
      <c r="P38" s="1090" t="s">
        <v>117</v>
      </c>
      <c r="Q38" s="1144">
        <f t="shared" si="1"/>
        <v>0</v>
      </c>
      <c r="R38" s="1145">
        <f t="shared" si="2"/>
        <v>0</v>
      </c>
      <c r="S38" s="1145">
        <f t="shared" si="3"/>
        <v>4</v>
      </c>
      <c r="T38" s="1145">
        <f t="shared" si="4"/>
        <v>2</v>
      </c>
      <c r="U38" s="1146">
        <f t="shared" si="5"/>
        <v>6</v>
      </c>
    </row>
    <row r="39" spans="1:21" x14ac:dyDescent="0.25">
      <c r="A39" s="1139" t="s">
        <v>27</v>
      </c>
      <c r="B39" s="1089">
        <v>7</v>
      </c>
      <c r="C39" s="1087" t="s">
        <v>117</v>
      </c>
      <c r="D39" s="1087">
        <v>131</v>
      </c>
      <c r="E39" s="1087">
        <v>2</v>
      </c>
      <c r="F39" s="1090">
        <v>140</v>
      </c>
      <c r="G39" s="1088" t="s">
        <v>117</v>
      </c>
      <c r="H39" s="1087" t="s">
        <v>117</v>
      </c>
      <c r="I39" s="1087">
        <v>153</v>
      </c>
      <c r="J39" s="1087">
        <v>2</v>
      </c>
      <c r="K39" s="1091">
        <v>155</v>
      </c>
      <c r="L39" s="1089">
        <v>1</v>
      </c>
      <c r="M39" s="1087" t="s">
        <v>117</v>
      </c>
      <c r="N39" s="1087">
        <v>177</v>
      </c>
      <c r="O39" s="1087">
        <v>16</v>
      </c>
      <c r="P39" s="1090">
        <v>194</v>
      </c>
      <c r="Q39" s="1144">
        <f t="shared" si="1"/>
        <v>8</v>
      </c>
      <c r="R39" s="1145">
        <f t="shared" si="2"/>
        <v>0</v>
      </c>
      <c r="S39" s="1145">
        <f t="shared" si="3"/>
        <v>461</v>
      </c>
      <c r="T39" s="1145">
        <f t="shared" si="4"/>
        <v>20</v>
      </c>
      <c r="U39" s="1146">
        <f t="shared" si="5"/>
        <v>489</v>
      </c>
    </row>
    <row r="40" spans="1:21" x14ac:dyDescent="0.25">
      <c r="A40" s="1139" t="s">
        <v>203</v>
      </c>
      <c r="B40" s="1089" t="s">
        <v>117</v>
      </c>
      <c r="C40" s="1087" t="s">
        <v>117</v>
      </c>
      <c r="D40" s="1087" t="s">
        <v>117</v>
      </c>
      <c r="E40" s="1087" t="s">
        <v>117</v>
      </c>
      <c r="F40" s="1090" t="s">
        <v>117</v>
      </c>
      <c r="G40" s="1088" t="s">
        <v>117</v>
      </c>
      <c r="H40" s="1087" t="s">
        <v>117</v>
      </c>
      <c r="I40" s="1087" t="s">
        <v>117</v>
      </c>
      <c r="J40" s="1087" t="s">
        <v>117</v>
      </c>
      <c r="K40" s="1091" t="s">
        <v>117</v>
      </c>
      <c r="L40" s="1089" t="s">
        <v>117</v>
      </c>
      <c r="M40" s="1087" t="s">
        <v>117</v>
      </c>
      <c r="N40" s="1087">
        <v>4</v>
      </c>
      <c r="O40" s="1087" t="s">
        <v>117</v>
      </c>
      <c r="P40" s="1090">
        <v>4</v>
      </c>
      <c r="Q40" s="1144">
        <f t="shared" si="1"/>
        <v>0</v>
      </c>
      <c r="R40" s="1145">
        <f t="shared" si="2"/>
        <v>0</v>
      </c>
      <c r="S40" s="1145">
        <f t="shared" si="3"/>
        <v>4</v>
      </c>
      <c r="T40" s="1145">
        <f t="shared" si="4"/>
        <v>0</v>
      </c>
      <c r="U40" s="1146">
        <f t="shared" si="5"/>
        <v>4</v>
      </c>
    </row>
    <row r="41" spans="1:21" x14ac:dyDescent="0.25">
      <c r="A41" s="1139" t="s">
        <v>28</v>
      </c>
      <c r="B41" s="1089" t="s">
        <v>117</v>
      </c>
      <c r="C41" s="1087" t="s">
        <v>117</v>
      </c>
      <c r="D41" s="1087">
        <v>15</v>
      </c>
      <c r="E41" s="1087">
        <v>3</v>
      </c>
      <c r="F41" s="1090">
        <v>18</v>
      </c>
      <c r="G41" s="1088" t="s">
        <v>117</v>
      </c>
      <c r="H41" s="1087" t="s">
        <v>117</v>
      </c>
      <c r="I41" s="1087">
        <v>11</v>
      </c>
      <c r="J41" s="1087" t="s">
        <v>117</v>
      </c>
      <c r="K41" s="1091">
        <v>11</v>
      </c>
      <c r="L41" s="1089" t="s">
        <v>117</v>
      </c>
      <c r="M41" s="1087" t="s">
        <v>117</v>
      </c>
      <c r="N41" s="1087">
        <v>15</v>
      </c>
      <c r="O41" s="1087">
        <v>4</v>
      </c>
      <c r="P41" s="1090">
        <v>19</v>
      </c>
      <c r="Q41" s="1144">
        <f t="shared" si="1"/>
        <v>0</v>
      </c>
      <c r="R41" s="1145">
        <f t="shared" si="2"/>
        <v>0</v>
      </c>
      <c r="S41" s="1145">
        <f t="shared" si="3"/>
        <v>41</v>
      </c>
      <c r="T41" s="1145">
        <f t="shared" si="4"/>
        <v>7</v>
      </c>
      <c r="U41" s="1146">
        <f t="shared" si="5"/>
        <v>48</v>
      </c>
    </row>
    <row r="42" spans="1:21" x14ac:dyDescent="0.25">
      <c r="A42" s="1139" t="s">
        <v>29</v>
      </c>
      <c r="B42" s="1089" t="s">
        <v>117</v>
      </c>
      <c r="C42" s="1087" t="s">
        <v>117</v>
      </c>
      <c r="D42" s="1087">
        <v>52</v>
      </c>
      <c r="E42" s="1087">
        <v>18</v>
      </c>
      <c r="F42" s="1090">
        <v>70</v>
      </c>
      <c r="G42" s="1088">
        <v>2</v>
      </c>
      <c r="H42" s="1087" t="s">
        <v>117</v>
      </c>
      <c r="I42" s="1087">
        <v>36</v>
      </c>
      <c r="J42" s="1087">
        <v>10</v>
      </c>
      <c r="K42" s="1091">
        <v>48</v>
      </c>
      <c r="L42" s="1089" t="s">
        <v>117</v>
      </c>
      <c r="M42" s="1087" t="s">
        <v>117</v>
      </c>
      <c r="N42" s="1087">
        <v>44</v>
      </c>
      <c r="O42" s="1087">
        <v>8</v>
      </c>
      <c r="P42" s="1090">
        <v>52</v>
      </c>
      <c r="Q42" s="1144">
        <f t="shared" si="1"/>
        <v>2</v>
      </c>
      <c r="R42" s="1145">
        <f t="shared" si="2"/>
        <v>0</v>
      </c>
      <c r="S42" s="1145">
        <f t="shared" si="3"/>
        <v>132</v>
      </c>
      <c r="T42" s="1145">
        <f t="shared" si="4"/>
        <v>36</v>
      </c>
      <c r="U42" s="1146">
        <f t="shared" si="5"/>
        <v>170</v>
      </c>
    </row>
    <row r="43" spans="1:21" x14ac:dyDescent="0.25">
      <c r="A43" s="1139" t="s">
        <v>353</v>
      </c>
      <c r="B43" s="1089" t="s">
        <v>117</v>
      </c>
      <c r="C43" s="1087" t="s">
        <v>117</v>
      </c>
      <c r="D43" s="1087">
        <v>2</v>
      </c>
      <c r="E43" s="1087" t="s">
        <v>117</v>
      </c>
      <c r="F43" s="1090">
        <v>2</v>
      </c>
      <c r="G43" s="1088" t="s">
        <v>117</v>
      </c>
      <c r="H43" s="1087" t="s">
        <v>117</v>
      </c>
      <c r="I43" s="1087">
        <v>1</v>
      </c>
      <c r="J43" s="1087" t="s">
        <v>117</v>
      </c>
      <c r="K43" s="1091">
        <v>1</v>
      </c>
      <c r="L43" s="1089" t="s">
        <v>117</v>
      </c>
      <c r="M43" s="1087" t="s">
        <v>117</v>
      </c>
      <c r="N43" s="1087" t="s">
        <v>117</v>
      </c>
      <c r="O43" s="1087" t="s">
        <v>117</v>
      </c>
      <c r="P43" s="1090" t="s">
        <v>117</v>
      </c>
      <c r="Q43" s="1144">
        <f t="shared" si="1"/>
        <v>0</v>
      </c>
      <c r="R43" s="1145">
        <f t="shared" si="2"/>
        <v>0</v>
      </c>
      <c r="S43" s="1145">
        <f t="shared" si="3"/>
        <v>3</v>
      </c>
      <c r="T43" s="1145">
        <f t="shared" si="4"/>
        <v>0</v>
      </c>
      <c r="U43" s="1146">
        <f t="shared" si="5"/>
        <v>3</v>
      </c>
    </row>
    <row r="44" spans="1:21" x14ac:dyDescent="0.25">
      <c r="A44" s="1139" t="s">
        <v>30</v>
      </c>
      <c r="B44" s="1089">
        <v>20</v>
      </c>
      <c r="C44" s="1087" t="s">
        <v>117</v>
      </c>
      <c r="D44" s="1087">
        <v>345</v>
      </c>
      <c r="E44" s="1087">
        <v>12</v>
      </c>
      <c r="F44" s="1090">
        <v>377</v>
      </c>
      <c r="G44" s="1088">
        <v>23</v>
      </c>
      <c r="H44" s="1087" t="s">
        <v>117</v>
      </c>
      <c r="I44" s="1087">
        <v>337</v>
      </c>
      <c r="J44" s="1087">
        <v>8</v>
      </c>
      <c r="K44" s="1091">
        <v>368</v>
      </c>
      <c r="L44" s="1089">
        <v>19</v>
      </c>
      <c r="M44" s="1087" t="s">
        <v>117</v>
      </c>
      <c r="N44" s="1087">
        <v>280</v>
      </c>
      <c r="O44" s="1087">
        <v>6</v>
      </c>
      <c r="P44" s="1090">
        <v>305</v>
      </c>
      <c r="Q44" s="1144">
        <f t="shared" si="1"/>
        <v>62</v>
      </c>
      <c r="R44" s="1145">
        <f t="shared" si="2"/>
        <v>0</v>
      </c>
      <c r="S44" s="1145">
        <f t="shared" si="3"/>
        <v>962</v>
      </c>
      <c r="T44" s="1145">
        <f t="shared" si="4"/>
        <v>26</v>
      </c>
      <c r="U44" s="1146">
        <f t="shared" si="5"/>
        <v>1050</v>
      </c>
    </row>
    <row r="45" spans="1:21" x14ac:dyDescent="0.25">
      <c r="A45" s="1139" t="s">
        <v>31</v>
      </c>
      <c r="B45" s="1089" t="s">
        <v>117</v>
      </c>
      <c r="C45" s="1087" t="s">
        <v>117</v>
      </c>
      <c r="D45" s="1087">
        <v>2</v>
      </c>
      <c r="E45" s="1087" t="s">
        <v>117</v>
      </c>
      <c r="F45" s="1090">
        <v>2</v>
      </c>
      <c r="G45" s="1088" t="s">
        <v>117</v>
      </c>
      <c r="H45" s="1087" t="s">
        <v>117</v>
      </c>
      <c r="I45" s="1087">
        <v>2</v>
      </c>
      <c r="J45" s="1087" t="s">
        <v>117</v>
      </c>
      <c r="K45" s="1091">
        <v>2</v>
      </c>
      <c r="L45" s="1089" t="s">
        <v>117</v>
      </c>
      <c r="M45" s="1087" t="s">
        <v>117</v>
      </c>
      <c r="N45" s="1087">
        <v>1</v>
      </c>
      <c r="O45" s="1087" t="s">
        <v>117</v>
      </c>
      <c r="P45" s="1090">
        <v>1</v>
      </c>
      <c r="Q45" s="1144">
        <f t="shared" si="1"/>
        <v>0</v>
      </c>
      <c r="R45" s="1145">
        <f t="shared" si="2"/>
        <v>0</v>
      </c>
      <c r="S45" s="1145">
        <f t="shared" si="3"/>
        <v>5</v>
      </c>
      <c r="T45" s="1145">
        <f t="shared" si="4"/>
        <v>0</v>
      </c>
      <c r="U45" s="1146">
        <f t="shared" si="5"/>
        <v>5</v>
      </c>
    </row>
    <row r="46" spans="1:21" x14ac:dyDescent="0.25">
      <c r="A46" s="1139" t="s">
        <v>33</v>
      </c>
      <c r="B46" s="1089">
        <v>2</v>
      </c>
      <c r="C46" s="1087" t="s">
        <v>117</v>
      </c>
      <c r="D46" s="1087">
        <v>6</v>
      </c>
      <c r="E46" s="1087">
        <v>1</v>
      </c>
      <c r="F46" s="1090">
        <v>9</v>
      </c>
      <c r="G46" s="1088" t="s">
        <v>117</v>
      </c>
      <c r="H46" s="1087" t="s">
        <v>117</v>
      </c>
      <c r="I46" s="1087">
        <v>11</v>
      </c>
      <c r="J46" s="1087" t="s">
        <v>117</v>
      </c>
      <c r="K46" s="1091">
        <v>11</v>
      </c>
      <c r="L46" s="1089" t="s">
        <v>117</v>
      </c>
      <c r="M46" s="1087" t="s">
        <v>117</v>
      </c>
      <c r="N46" s="1087">
        <v>6</v>
      </c>
      <c r="O46" s="1087">
        <v>1</v>
      </c>
      <c r="P46" s="1090">
        <v>7</v>
      </c>
      <c r="Q46" s="1144">
        <f t="shared" si="1"/>
        <v>2</v>
      </c>
      <c r="R46" s="1145">
        <f t="shared" si="2"/>
        <v>0</v>
      </c>
      <c r="S46" s="1145">
        <f t="shared" si="3"/>
        <v>23</v>
      </c>
      <c r="T46" s="1145">
        <f t="shared" si="4"/>
        <v>2</v>
      </c>
      <c r="U46" s="1146">
        <f t="shared" si="5"/>
        <v>27</v>
      </c>
    </row>
    <row r="47" spans="1:21" x14ac:dyDescent="0.25">
      <c r="A47" s="1139" t="s">
        <v>205</v>
      </c>
      <c r="B47" s="1089" t="s">
        <v>117</v>
      </c>
      <c r="C47" s="1087" t="s">
        <v>117</v>
      </c>
      <c r="D47" s="1087" t="s">
        <v>117</v>
      </c>
      <c r="E47" s="1087" t="s">
        <v>117</v>
      </c>
      <c r="F47" s="1090" t="s">
        <v>117</v>
      </c>
      <c r="G47" s="1088" t="s">
        <v>117</v>
      </c>
      <c r="H47" s="1087" t="s">
        <v>117</v>
      </c>
      <c r="I47" s="1087">
        <v>1</v>
      </c>
      <c r="J47" s="1087" t="s">
        <v>117</v>
      </c>
      <c r="K47" s="1091">
        <v>1</v>
      </c>
      <c r="L47" s="1089" t="s">
        <v>117</v>
      </c>
      <c r="M47" s="1087" t="s">
        <v>117</v>
      </c>
      <c r="N47" s="1087">
        <v>2</v>
      </c>
      <c r="O47" s="1087" t="s">
        <v>117</v>
      </c>
      <c r="P47" s="1090">
        <v>2</v>
      </c>
      <c r="Q47" s="1144">
        <f t="shared" si="1"/>
        <v>0</v>
      </c>
      <c r="R47" s="1145">
        <f t="shared" si="2"/>
        <v>0</v>
      </c>
      <c r="S47" s="1145">
        <f t="shared" si="3"/>
        <v>3</v>
      </c>
      <c r="T47" s="1145">
        <f t="shared" si="4"/>
        <v>0</v>
      </c>
      <c r="U47" s="1146">
        <f t="shared" si="5"/>
        <v>3</v>
      </c>
    </row>
    <row r="48" spans="1:21" x14ac:dyDescent="0.25">
      <c r="A48" s="1139" t="s">
        <v>144</v>
      </c>
      <c r="B48" s="1089" t="s">
        <v>117</v>
      </c>
      <c r="C48" s="1087" t="s">
        <v>117</v>
      </c>
      <c r="D48" s="1087">
        <v>2</v>
      </c>
      <c r="E48" s="1087" t="s">
        <v>117</v>
      </c>
      <c r="F48" s="1090">
        <v>2</v>
      </c>
      <c r="G48" s="1088" t="s">
        <v>117</v>
      </c>
      <c r="H48" s="1087" t="s">
        <v>117</v>
      </c>
      <c r="I48" s="1087">
        <v>1</v>
      </c>
      <c r="J48" s="1087" t="s">
        <v>117</v>
      </c>
      <c r="K48" s="1091">
        <v>1</v>
      </c>
      <c r="L48" s="1089" t="s">
        <v>117</v>
      </c>
      <c r="M48" s="1087" t="s">
        <v>117</v>
      </c>
      <c r="N48" s="1087">
        <v>1</v>
      </c>
      <c r="O48" s="1087" t="s">
        <v>117</v>
      </c>
      <c r="P48" s="1090">
        <v>1</v>
      </c>
      <c r="Q48" s="1144">
        <f t="shared" si="1"/>
        <v>0</v>
      </c>
      <c r="R48" s="1145">
        <f t="shared" si="2"/>
        <v>0</v>
      </c>
      <c r="S48" s="1145">
        <f t="shared" si="3"/>
        <v>4</v>
      </c>
      <c r="T48" s="1145">
        <f t="shared" si="4"/>
        <v>0</v>
      </c>
      <c r="U48" s="1146">
        <f t="shared" si="5"/>
        <v>4</v>
      </c>
    </row>
    <row r="49" spans="1:21" x14ac:dyDescent="0.25">
      <c r="A49" s="1139" t="s">
        <v>34</v>
      </c>
      <c r="B49" s="1089" t="s">
        <v>117</v>
      </c>
      <c r="C49" s="1087" t="s">
        <v>117</v>
      </c>
      <c r="D49" s="1087" t="s">
        <v>117</v>
      </c>
      <c r="E49" s="1087">
        <v>1</v>
      </c>
      <c r="F49" s="1090">
        <v>1</v>
      </c>
      <c r="G49" s="1088" t="s">
        <v>117</v>
      </c>
      <c r="H49" s="1087" t="s">
        <v>117</v>
      </c>
      <c r="I49" s="1087">
        <v>1</v>
      </c>
      <c r="J49" s="1087" t="s">
        <v>117</v>
      </c>
      <c r="K49" s="1091">
        <v>1</v>
      </c>
      <c r="L49" s="1089" t="s">
        <v>117</v>
      </c>
      <c r="M49" s="1087" t="s">
        <v>117</v>
      </c>
      <c r="N49" s="1087">
        <v>3</v>
      </c>
      <c r="O49" s="1087" t="s">
        <v>117</v>
      </c>
      <c r="P49" s="1090">
        <v>3</v>
      </c>
      <c r="Q49" s="1144">
        <f t="shared" si="1"/>
        <v>0</v>
      </c>
      <c r="R49" s="1145">
        <f t="shared" si="2"/>
        <v>0</v>
      </c>
      <c r="S49" s="1145">
        <f t="shared" si="3"/>
        <v>4</v>
      </c>
      <c r="T49" s="1145">
        <f t="shared" si="4"/>
        <v>1</v>
      </c>
      <c r="U49" s="1146">
        <f t="shared" si="5"/>
        <v>5</v>
      </c>
    </row>
    <row r="50" spans="1:21" x14ac:dyDescent="0.25">
      <c r="A50" s="1139" t="s">
        <v>35</v>
      </c>
      <c r="B50" s="1089">
        <v>146</v>
      </c>
      <c r="C50" s="1087" t="s">
        <v>117</v>
      </c>
      <c r="D50" s="1087">
        <v>528</v>
      </c>
      <c r="E50" s="1087">
        <v>90</v>
      </c>
      <c r="F50" s="1090">
        <v>764</v>
      </c>
      <c r="G50" s="1088">
        <v>132</v>
      </c>
      <c r="H50" s="1087" t="s">
        <v>117</v>
      </c>
      <c r="I50" s="1087">
        <v>609</v>
      </c>
      <c r="J50" s="1087">
        <v>95</v>
      </c>
      <c r="K50" s="1091">
        <v>836</v>
      </c>
      <c r="L50" s="1089">
        <v>158</v>
      </c>
      <c r="M50" s="1087" t="s">
        <v>117</v>
      </c>
      <c r="N50" s="1087">
        <v>548</v>
      </c>
      <c r="O50" s="1087">
        <v>73</v>
      </c>
      <c r="P50" s="1090">
        <v>779</v>
      </c>
      <c r="Q50" s="1144">
        <f t="shared" si="1"/>
        <v>436</v>
      </c>
      <c r="R50" s="1145">
        <f t="shared" si="2"/>
        <v>0</v>
      </c>
      <c r="S50" s="1145">
        <f t="shared" si="3"/>
        <v>1685</v>
      </c>
      <c r="T50" s="1145">
        <f t="shared" si="4"/>
        <v>258</v>
      </c>
      <c r="U50" s="1146">
        <f t="shared" si="5"/>
        <v>2379</v>
      </c>
    </row>
    <row r="51" spans="1:21" x14ac:dyDescent="0.25">
      <c r="A51" s="1139" t="s">
        <v>36</v>
      </c>
      <c r="B51" s="1089">
        <v>1</v>
      </c>
      <c r="C51" s="1087" t="s">
        <v>117</v>
      </c>
      <c r="D51" s="1087">
        <v>52</v>
      </c>
      <c r="E51" s="1087">
        <v>1</v>
      </c>
      <c r="F51" s="1090">
        <v>54</v>
      </c>
      <c r="G51" s="1088" t="s">
        <v>117</v>
      </c>
      <c r="H51" s="1087" t="s">
        <v>117</v>
      </c>
      <c r="I51" s="1087">
        <v>63</v>
      </c>
      <c r="J51" s="1087">
        <v>5</v>
      </c>
      <c r="K51" s="1091">
        <v>68</v>
      </c>
      <c r="L51" s="1089" t="s">
        <v>117</v>
      </c>
      <c r="M51" s="1087" t="s">
        <v>117</v>
      </c>
      <c r="N51" s="1087">
        <v>79</v>
      </c>
      <c r="O51" s="1087">
        <v>9</v>
      </c>
      <c r="P51" s="1090">
        <v>88</v>
      </c>
      <c r="Q51" s="1144">
        <f t="shared" si="1"/>
        <v>1</v>
      </c>
      <c r="R51" s="1145">
        <f t="shared" si="2"/>
        <v>0</v>
      </c>
      <c r="S51" s="1145">
        <f t="shared" si="3"/>
        <v>194</v>
      </c>
      <c r="T51" s="1145">
        <f t="shared" si="4"/>
        <v>15</v>
      </c>
      <c r="U51" s="1146">
        <f t="shared" si="5"/>
        <v>210</v>
      </c>
    </row>
    <row r="52" spans="1:21" x14ac:dyDescent="0.25">
      <c r="A52" s="1139" t="s">
        <v>37</v>
      </c>
      <c r="B52" s="1089">
        <v>38</v>
      </c>
      <c r="C52" s="1087" t="s">
        <v>117</v>
      </c>
      <c r="D52" s="1087">
        <v>429</v>
      </c>
      <c r="E52" s="1087">
        <v>181</v>
      </c>
      <c r="F52" s="1090">
        <v>648</v>
      </c>
      <c r="G52" s="1088">
        <v>33</v>
      </c>
      <c r="H52" s="1087" t="s">
        <v>117</v>
      </c>
      <c r="I52" s="1087">
        <v>413</v>
      </c>
      <c r="J52" s="1087">
        <v>208</v>
      </c>
      <c r="K52" s="1091">
        <v>654</v>
      </c>
      <c r="L52" s="1089">
        <v>13</v>
      </c>
      <c r="M52" s="1087" t="s">
        <v>117</v>
      </c>
      <c r="N52" s="1087">
        <v>286</v>
      </c>
      <c r="O52" s="1087">
        <v>213</v>
      </c>
      <c r="P52" s="1090">
        <v>512</v>
      </c>
      <c r="Q52" s="1144">
        <f t="shared" si="1"/>
        <v>84</v>
      </c>
      <c r="R52" s="1145">
        <f t="shared" si="2"/>
        <v>0</v>
      </c>
      <c r="S52" s="1145">
        <f t="shared" si="3"/>
        <v>1128</v>
      </c>
      <c r="T52" s="1145">
        <f t="shared" si="4"/>
        <v>602</v>
      </c>
      <c r="U52" s="1146">
        <f t="shared" si="5"/>
        <v>1814</v>
      </c>
    </row>
    <row r="53" spans="1:21" x14ac:dyDescent="0.25">
      <c r="A53" s="1139" t="s">
        <v>38</v>
      </c>
      <c r="B53" s="1089">
        <v>6</v>
      </c>
      <c r="C53" s="1087" t="s">
        <v>117</v>
      </c>
      <c r="D53" s="1087">
        <v>150</v>
      </c>
      <c r="E53" s="1087">
        <v>7</v>
      </c>
      <c r="F53" s="1090">
        <v>163</v>
      </c>
      <c r="G53" s="1088">
        <v>6</v>
      </c>
      <c r="H53" s="1087" t="s">
        <v>117</v>
      </c>
      <c r="I53" s="1087">
        <v>191</v>
      </c>
      <c r="J53" s="1087">
        <v>21</v>
      </c>
      <c r="K53" s="1091">
        <v>218</v>
      </c>
      <c r="L53" s="1089">
        <v>13</v>
      </c>
      <c r="M53" s="1087" t="s">
        <v>117</v>
      </c>
      <c r="N53" s="1087">
        <v>223</v>
      </c>
      <c r="O53" s="1087">
        <v>49</v>
      </c>
      <c r="P53" s="1090">
        <v>285</v>
      </c>
      <c r="Q53" s="1144">
        <f t="shared" si="1"/>
        <v>25</v>
      </c>
      <c r="R53" s="1145">
        <f t="shared" si="2"/>
        <v>0</v>
      </c>
      <c r="S53" s="1145">
        <f t="shared" si="3"/>
        <v>564</v>
      </c>
      <c r="T53" s="1145">
        <f t="shared" si="4"/>
        <v>77</v>
      </c>
      <c r="U53" s="1146">
        <f t="shared" si="5"/>
        <v>666</v>
      </c>
    </row>
    <row r="54" spans="1:21" x14ac:dyDescent="0.25">
      <c r="A54" s="1139" t="s">
        <v>39</v>
      </c>
      <c r="B54" s="1089" t="s">
        <v>117</v>
      </c>
      <c r="C54" s="1087" t="s">
        <v>117</v>
      </c>
      <c r="D54" s="1087">
        <v>1</v>
      </c>
      <c r="E54" s="1087" t="s">
        <v>117</v>
      </c>
      <c r="F54" s="1090">
        <v>1</v>
      </c>
      <c r="G54" s="1088" t="s">
        <v>117</v>
      </c>
      <c r="H54" s="1087" t="s">
        <v>117</v>
      </c>
      <c r="I54" s="1087">
        <v>2</v>
      </c>
      <c r="J54" s="1087" t="s">
        <v>117</v>
      </c>
      <c r="K54" s="1091">
        <v>2</v>
      </c>
      <c r="L54" s="1089" t="s">
        <v>117</v>
      </c>
      <c r="M54" s="1087" t="s">
        <v>117</v>
      </c>
      <c r="N54" s="1087">
        <v>1</v>
      </c>
      <c r="O54" s="1087" t="s">
        <v>117</v>
      </c>
      <c r="P54" s="1090">
        <v>1</v>
      </c>
      <c r="Q54" s="1144">
        <f t="shared" si="1"/>
        <v>0</v>
      </c>
      <c r="R54" s="1145">
        <f t="shared" si="2"/>
        <v>0</v>
      </c>
      <c r="S54" s="1145">
        <f t="shared" si="3"/>
        <v>4</v>
      </c>
      <c r="T54" s="1145">
        <f t="shared" si="4"/>
        <v>0</v>
      </c>
      <c r="U54" s="1146">
        <f t="shared" si="5"/>
        <v>4</v>
      </c>
    </row>
    <row r="55" spans="1:21" x14ac:dyDescent="0.25">
      <c r="A55" s="1139" t="s">
        <v>40</v>
      </c>
      <c r="B55" s="1089" t="s">
        <v>117</v>
      </c>
      <c r="C55" s="1087" t="s">
        <v>117</v>
      </c>
      <c r="D55" s="1087">
        <v>8</v>
      </c>
      <c r="E55" s="1087" t="s">
        <v>117</v>
      </c>
      <c r="F55" s="1090">
        <v>8</v>
      </c>
      <c r="G55" s="1088" t="s">
        <v>117</v>
      </c>
      <c r="H55" s="1087" t="s">
        <v>117</v>
      </c>
      <c r="I55" s="1087">
        <v>19</v>
      </c>
      <c r="J55" s="1087" t="s">
        <v>117</v>
      </c>
      <c r="K55" s="1091">
        <v>19</v>
      </c>
      <c r="L55" s="1089" t="s">
        <v>117</v>
      </c>
      <c r="M55" s="1087" t="s">
        <v>117</v>
      </c>
      <c r="N55" s="1087">
        <v>16</v>
      </c>
      <c r="O55" s="1087" t="s">
        <v>117</v>
      </c>
      <c r="P55" s="1090">
        <v>16</v>
      </c>
      <c r="Q55" s="1144">
        <f t="shared" si="1"/>
        <v>0</v>
      </c>
      <c r="R55" s="1145">
        <f t="shared" si="2"/>
        <v>0</v>
      </c>
      <c r="S55" s="1145">
        <f t="shared" si="3"/>
        <v>43</v>
      </c>
      <c r="T55" s="1145">
        <f t="shared" si="4"/>
        <v>0</v>
      </c>
      <c r="U55" s="1146">
        <f t="shared" si="5"/>
        <v>43</v>
      </c>
    </row>
    <row r="56" spans="1:21" x14ac:dyDescent="0.25">
      <c r="A56" s="1139" t="s">
        <v>41</v>
      </c>
      <c r="B56" s="1089" t="s">
        <v>117</v>
      </c>
      <c r="C56" s="1087" t="s">
        <v>117</v>
      </c>
      <c r="D56" s="1087">
        <v>4</v>
      </c>
      <c r="E56" s="1087" t="s">
        <v>117</v>
      </c>
      <c r="F56" s="1090">
        <v>4</v>
      </c>
      <c r="G56" s="1088" t="s">
        <v>117</v>
      </c>
      <c r="H56" s="1087" t="s">
        <v>117</v>
      </c>
      <c r="I56" s="1087">
        <v>2</v>
      </c>
      <c r="J56" s="1087">
        <v>2</v>
      </c>
      <c r="K56" s="1091">
        <v>4</v>
      </c>
      <c r="L56" s="1089" t="s">
        <v>117</v>
      </c>
      <c r="M56" s="1087" t="s">
        <v>117</v>
      </c>
      <c r="N56" s="1087">
        <v>1</v>
      </c>
      <c r="O56" s="1087">
        <v>1</v>
      </c>
      <c r="P56" s="1090">
        <v>2</v>
      </c>
      <c r="Q56" s="1144">
        <f t="shared" si="1"/>
        <v>0</v>
      </c>
      <c r="R56" s="1145">
        <f t="shared" si="2"/>
        <v>0</v>
      </c>
      <c r="S56" s="1145">
        <f t="shared" si="3"/>
        <v>7</v>
      </c>
      <c r="T56" s="1145">
        <f t="shared" si="4"/>
        <v>3</v>
      </c>
      <c r="U56" s="1146">
        <f t="shared" si="5"/>
        <v>10</v>
      </c>
    </row>
    <row r="57" spans="1:21" x14ac:dyDescent="0.25">
      <c r="A57" s="1139" t="s">
        <v>42</v>
      </c>
      <c r="B57" s="1089" t="s">
        <v>117</v>
      </c>
      <c r="C57" s="1087" t="s">
        <v>117</v>
      </c>
      <c r="D57" s="1087">
        <v>33</v>
      </c>
      <c r="E57" s="1087" t="s">
        <v>117</v>
      </c>
      <c r="F57" s="1090">
        <v>33</v>
      </c>
      <c r="G57" s="1088">
        <v>11</v>
      </c>
      <c r="H57" s="1087" t="s">
        <v>117</v>
      </c>
      <c r="I57" s="1087">
        <v>60</v>
      </c>
      <c r="J57" s="1087" t="s">
        <v>117</v>
      </c>
      <c r="K57" s="1091">
        <v>71</v>
      </c>
      <c r="L57" s="1089">
        <v>5</v>
      </c>
      <c r="M57" s="1087" t="s">
        <v>117</v>
      </c>
      <c r="N57" s="1087">
        <v>22</v>
      </c>
      <c r="O57" s="1087" t="s">
        <v>117</v>
      </c>
      <c r="P57" s="1090">
        <v>27</v>
      </c>
      <c r="Q57" s="1144">
        <f t="shared" si="1"/>
        <v>16</v>
      </c>
      <c r="R57" s="1145">
        <f t="shared" si="2"/>
        <v>0</v>
      </c>
      <c r="S57" s="1145">
        <f t="shared" si="3"/>
        <v>115</v>
      </c>
      <c r="T57" s="1145">
        <f t="shared" si="4"/>
        <v>0</v>
      </c>
      <c r="U57" s="1146">
        <f t="shared" si="5"/>
        <v>131</v>
      </c>
    </row>
    <row r="58" spans="1:21" x14ac:dyDescent="0.25">
      <c r="A58" s="1139" t="s">
        <v>43</v>
      </c>
      <c r="B58" s="1089">
        <v>4</v>
      </c>
      <c r="C58" s="1087" t="s">
        <v>117</v>
      </c>
      <c r="D58" s="1087">
        <v>80</v>
      </c>
      <c r="E58" s="1087">
        <v>9</v>
      </c>
      <c r="F58" s="1090">
        <v>93</v>
      </c>
      <c r="G58" s="1088">
        <v>3</v>
      </c>
      <c r="H58" s="1087" t="s">
        <v>117</v>
      </c>
      <c r="I58" s="1087">
        <v>72</v>
      </c>
      <c r="J58" s="1087">
        <v>8</v>
      </c>
      <c r="K58" s="1091">
        <v>83</v>
      </c>
      <c r="L58" s="1089">
        <v>4</v>
      </c>
      <c r="M58" s="1087" t="s">
        <v>117</v>
      </c>
      <c r="N58" s="1087">
        <v>73</v>
      </c>
      <c r="O58" s="1087">
        <v>4</v>
      </c>
      <c r="P58" s="1090">
        <v>81</v>
      </c>
      <c r="Q58" s="1144">
        <f t="shared" si="1"/>
        <v>11</v>
      </c>
      <c r="R58" s="1145">
        <f t="shared" si="2"/>
        <v>0</v>
      </c>
      <c r="S58" s="1145">
        <f t="shared" si="3"/>
        <v>225</v>
      </c>
      <c r="T58" s="1145">
        <f t="shared" si="4"/>
        <v>21</v>
      </c>
      <c r="U58" s="1146">
        <f t="shared" si="5"/>
        <v>257</v>
      </c>
    </row>
    <row r="59" spans="1:21" x14ac:dyDescent="0.25">
      <c r="A59" s="1139" t="s">
        <v>109</v>
      </c>
      <c r="B59" s="1089" t="s">
        <v>117</v>
      </c>
      <c r="C59" s="1087" t="s">
        <v>117</v>
      </c>
      <c r="D59" s="1087">
        <v>10</v>
      </c>
      <c r="E59" s="1087" t="s">
        <v>117</v>
      </c>
      <c r="F59" s="1090">
        <v>10</v>
      </c>
      <c r="G59" s="1088" t="s">
        <v>117</v>
      </c>
      <c r="H59" s="1087" t="s">
        <v>117</v>
      </c>
      <c r="I59" s="1087">
        <v>8</v>
      </c>
      <c r="J59" s="1087" t="s">
        <v>117</v>
      </c>
      <c r="K59" s="1091">
        <v>8</v>
      </c>
      <c r="L59" s="1089" t="s">
        <v>117</v>
      </c>
      <c r="M59" s="1087" t="s">
        <v>117</v>
      </c>
      <c r="N59" s="1087">
        <v>9</v>
      </c>
      <c r="O59" s="1087">
        <v>1</v>
      </c>
      <c r="P59" s="1090">
        <v>10</v>
      </c>
      <c r="Q59" s="1144">
        <f t="shared" si="1"/>
        <v>0</v>
      </c>
      <c r="R59" s="1145">
        <f t="shared" si="2"/>
        <v>0</v>
      </c>
      <c r="S59" s="1145">
        <f t="shared" si="3"/>
        <v>27</v>
      </c>
      <c r="T59" s="1145">
        <f t="shared" si="4"/>
        <v>1</v>
      </c>
      <c r="U59" s="1146">
        <f t="shared" si="5"/>
        <v>28</v>
      </c>
    </row>
    <row r="60" spans="1:21" x14ac:dyDescent="0.25">
      <c r="A60" s="1139" t="s">
        <v>44</v>
      </c>
      <c r="B60" s="1089">
        <v>1</v>
      </c>
      <c r="C60" s="1087" t="s">
        <v>117</v>
      </c>
      <c r="D60" s="1087">
        <v>27</v>
      </c>
      <c r="E60" s="1087">
        <v>6</v>
      </c>
      <c r="F60" s="1090">
        <v>34</v>
      </c>
      <c r="G60" s="1088">
        <v>4</v>
      </c>
      <c r="H60" s="1087" t="s">
        <v>117</v>
      </c>
      <c r="I60" s="1087">
        <v>24</v>
      </c>
      <c r="J60" s="1087">
        <v>8</v>
      </c>
      <c r="K60" s="1091">
        <v>36</v>
      </c>
      <c r="L60" s="1089">
        <v>10</v>
      </c>
      <c r="M60" s="1087" t="s">
        <v>117</v>
      </c>
      <c r="N60" s="1087">
        <v>27</v>
      </c>
      <c r="O60" s="1087">
        <v>3</v>
      </c>
      <c r="P60" s="1090">
        <v>40</v>
      </c>
      <c r="Q60" s="1144">
        <f t="shared" si="1"/>
        <v>15</v>
      </c>
      <c r="R60" s="1145">
        <f t="shared" si="2"/>
        <v>0</v>
      </c>
      <c r="S60" s="1145">
        <f t="shared" si="3"/>
        <v>78</v>
      </c>
      <c r="T60" s="1145">
        <f t="shared" si="4"/>
        <v>17</v>
      </c>
      <c r="U60" s="1146">
        <f t="shared" si="5"/>
        <v>110</v>
      </c>
    </row>
    <row r="61" spans="1:21" x14ac:dyDescent="0.25">
      <c r="A61" s="1139" t="s">
        <v>45</v>
      </c>
      <c r="B61" s="1089" t="s">
        <v>117</v>
      </c>
      <c r="C61" s="1087" t="s">
        <v>117</v>
      </c>
      <c r="D61" s="1087">
        <v>2</v>
      </c>
      <c r="E61" s="1087" t="s">
        <v>117</v>
      </c>
      <c r="F61" s="1090">
        <v>2</v>
      </c>
      <c r="G61" s="1088" t="s">
        <v>117</v>
      </c>
      <c r="H61" s="1087" t="s">
        <v>117</v>
      </c>
      <c r="I61" s="1087">
        <v>4</v>
      </c>
      <c r="J61" s="1087">
        <v>1</v>
      </c>
      <c r="K61" s="1091">
        <v>5</v>
      </c>
      <c r="L61" s="1089" t="s">
        <v>117</v>
      </c>
      <c r="M61" s="1087" t="s">
        <v>117</v>
      </c>
      <c r="N61" s="1087">
        <v>6</v>
      </c>
      <c r="O61" s="1087" t="s">
        <v>117</v>
      </c>
      <c r="P61" s="1090">
        <v>6</v>
      </c>
      <c r="Q61" s="1144">
        <f t="shared" si="1"/>
        <v>0</v>
      </c>
      <c r="R61" s="1145">
        <f t="shared" si="2"/>
        <v>0</v>
      </c>
      <c r="S61" s="1145">
        <f t="shared" si="3"/>
        <v>12</v>
      </c>
      <c r="T61" s="1145">
        <f t="shared" si="4"/>
        <v>1</v>
      </c>
      <c r="U61" s="1146">
        <f t="shared" si="5"/>
        <v>13</v>
      </c>
    </row>
    <row r="62" spans="1:21" x14ac:dyDescent="0.25">
      <c r="A62" s="1139" t="s">
        <v>46</v>
      </c>
      <c r="B62" s="1089" t="s">
        <v>117</v>
      </c>
      <c r="C62" s="1087" t="s">
        <v>117</v>
      </c>
      <c r="D62" s="1087" t="s">
        <v>117</v>
      </c>
      <c r="E62" s="1087" t="s">
        <v>117</v>
      </c>
      <c r="F62" s="1090" t="s">
        <v>117</v>
      </c>
      <c r="G62" s="1088" t="s">
        <v>117</v>
      </c>
      <c r="H62" s="1087" t="s">
        <v>117</v>
      </c>
      <c r="I62" s="1087">
        <v>1</v>
      </c>
      <c r="J62" s="1087" t="s">
        <v>117</v>
      </c>
      <c r="K62" s="1091">
        <v>1</v>
      </c>
      <c r="L62" s="1089" t="s">
        <v>117</v>
      </c>
      <c r="M62" s="1087" t="s">
        <v>117</v>
      </c>
      <c r="N62" s="1087" t="s">
        <v>117</v>
      </c>
      <c r="O62" s="1087" t="s">
        <v>117</v>
      </c>
      <c r="P62" s="1090" t="s">
        <v>117</v>
      </c>
      <c r="Q62" s="1144">
        <f t="shared" si="1"/>
        <v>0</v>
      </c>
      <c r="R62" s="1145">
        <f t="shared" si="2"/>
        <v>0</v>
      </c>
      <c r="S62" s="1145">
        <f t="shared" si="3"/>
        <v>1</v>
      </c>
      <c r="T62" s="1145">
        <f t="shared" si="4"/>
        <v>0</v>
      </c>
      <c r="U62" s="1146">
        <f t="shared" si="5"/>
        <v>1</v>
      </c>
    </row>
    <row r="63" spans="1:21" x14ac:dyDescent="0.25">
      <c r="A63" s="1139" t="s">
        <v>47</v>
      </c>
      <c r="B63" s="1089">
        <v>33</v>
      </c>
      <c r="C63" s="1087" t="s">
        <v>117</v>
      </c>
      <c r="D63" s="1087">
        <v>353</v>
      </c>
      <c r="E63" s="1087">
        <v>20</v>
      </c>
      <c r="F63" s="1090">
        <v>406</v>
      </c>
      <c r="G63" s="1088">
        <v>30</v>
      </c>
      <c r="H63" s="1087" t="s">
        <v>117</v>
      </c>
      <c r="I63" s="1087">
        <v>372</v>
      </c>
      <c r="J63" s="1087">
        <v>10</v>
      </c>
      <c r="K63" s="1091">
        <v>412</v>
      </c>
      <c r="L63" s="1089">
        <v>43</v>
      </c>
      <c r="M63" s="1087" t="s">
        <v>117</v>
      </c>
      <c r="N63" s="1087">
        <v>277</v>
      </c>
      <c r="O63" s="1087">
        <v>6</v>
      </c>
      <c r="P63" s="1090">
        <v>326</v>
      </c>
      <c r="Q63" s="1144">
        <f t="shared" si="1"/>
        <v>106</v>
      </c>
      <c r="R63" s="1145">
        <f t="shared" si="2"/>
        <v>0</v>
      </c>
      <c r="S63" s="1145">
        <f t="shared" si="3"/>
        <v>1002</v>
      </c>
      <c r="T63" s="1145">
        <f t="shared" si="4"/>
        <v>36</v>
      </c>
      <c r="U63" s="1146">
        <f t="shared" si="5"/>
        <v>1144</v>
      </c>
    </row>
    <row r="64" spans="1:21" x14ac:dyDescent="0.25">
      <c r="A64" s="1139" t="s">
        <v>48</v>
      </c>
      <c r="B64" s="1089">
        <v>1</v>
      </c>
      <c r="C64" s="1087" t="s">
        <v>117</v>
      </c>
      <c r="D64" s="1087">
        <v>118</v>
      </c>
      <c r="E64" s="1087">
        <v>8</v>
      </c>
      <c r="F64" s="1090">
        <v>127</v>
      </c>
      <c r="G64" s="1088">
        <v>2</v>
      </c>
      <c r="H64" s="1087" t="s">
        <v>117</v>
      </c>
      <c r="I64" s="1087">
        <v>106</v>
      </c>
      <c r="J64" s="1087">
        <v>10</v>
      </c>
      <c r="K64" s="1091">
        <v>118</v>
      </c>
      <c r="L64" s="1089" t="s">
        <v>117</v>
      </c>
      <c r="M64" s="1087" t="s">
        <v>117</v>
      </c>
      <c r="N64" s="1087">
        <v>74</v>
      </c>
      <c r="O64" s="1087">
        <v>9</v>
      </c>
      <c r="P64" s="1090">
        <v>83</v>
      </c>
      <c r="Q64" s="1144">
        <f t="shared" si="1"/>
        <v>3</v>
      </c>
      <c r="R64" s="1145">
        <f t="shared" si="2"/>
        <v>0</v>
      </c>
      <c r="S64" s="1145">
        <f t="shared" si="3"/>
        <v>298</v>
      </c>
      <c r="T64" s="1145">
        <f t="shared" si="4"/>
        <v>27</v>
      </c>
      <c r="U64" s="1146">
        <f t="shared" si="5"/>
        <v>328</v>
      </c>
    </row>
    <row r="65" spans="1:21" x14ac:dyDescent="0.25">
      <c r="A65" s="1139" t="s">
        <v>49</v>
      </c>
      <c r="B65" s="1089">
        <v>2</v>
      </c>
      <c r="C65" s="1087" t="s">
        <v>117</v>
      </c>
      <c r="D65" s="1087">
        <v>26</v>
      </c>
      <c r="E65" s="1087">
        <v>1</v>
      </c>
      <c r="F65" s="1090">
        <v>29</v>
      </c>
      <c r="G65" s="1088" t="s">
        <v>117</v>
      </c>
      <c r="H65" s="1087" t="s">
        <v>117</v>
      </c>
      <c r="I65" s="1087">
        <v>49</v>
      </c>
      <c r="J65" s="1087" t="s">
        <v>117</v>
      </c>
      <c r="K65" s="1091">
        <v>49</v>
      </c>
      <c r="L65" s="1089" t="s">
        <v>117</v>
      </c>
      <c r="M65" s="1087" t="s">
        <v>117</v>
      </c>
      <c r="N65" s="1087">
        <v>28</v>
      </c>
      <c r="O65" s="1087" t="s">
        <v>117</v>
      </c>
      <c r="P65" s="1090">
        <v>28</v>
      </c>
      <c r="Q65" s="1144">
        <f t="shared" si="1"/>
        <v>2</v>
      </c>
      <c r="R65" s="1145">
        <f t="shared" si="2"/>
        <v>0</v>
      </c>
      <c r="S65" s="1145">
        <f t="shared" si="3"/>
        <v>103</v>
      </c>
      <c r="T65" s="1145">
        <f t="shared" si="4"/>
        <v>1</v>
      </c>
      <c r="U65" s="1146">
        <f t="shared" si="5"/>
        <v>106</v>
      </c>
    </row>
    <row r="66" spans="1:21" x14ac:dyDescent="0.25">
      <c r="A66" s="1139" t="s">
        <v>51</v>
      </c>
      <c r="B66" s="1089" t="s">
        <v>117</v>
      </c>
      <c r="C66" s="1087" t="s">
        <v>117</v>
      </c>
      <c r="D66" s="1087">
        <v>109</v>
      </c>
      <c r="E66" s="1087">
        <v>3</v>
      </c>
      <c r="F66" s="1090">
        <v>112</v>
      </c>
      <c r="G66" s="1088">
        <v>7</v>
      </c>
      <c r="H66" s="1087" t="s">
        <v>117</v>
      </c>
      <c r="I66" s="1087">
        <v>90</v>
      </c>
      <c r="J66" s="1087">
        <v>3</v>
      </c>
      <c r="K66" s="1091">
        <v>100</v>
      </c>
      <c r="L66" s="1089">
        <v>7</v>
      </c>
      <c r="M66" s="1087" t="s">
        <v>117</v>
      </c>
      <c r="N66" s="1087">
        <v>50</v>
      </c>
      <c r="O66" s="1087">
        <v>3</v>
      </c>
      <c r="P66" s="1090">
        <v>60</v>
      </c>
      <c r="Q66" s="1144">
        <f t="shared" si="1"/>
        <v>14</v>
      </c>
      <c r="R66" s="1145">
        <f t="shared" si="2"/>
        <v>0</v>
      </c>
      <c r="S66" s="1145">
        <f t="shared" si="3"/>
        <v>249</v>
      </c>
      <c r="T66" s="1145">
        <f t="shared" si="4"/>
        <v>9</v>
      </c>
      <c r="U66" s="1146">
        <f t="shared" si="5"/>
        <v>272</v>
      </c>
    </row>
    <row r="67" spans="1:21" x14ac:dyDescent="0.25">
      <c r="A67" s="1139" t="s">
        <v>53</v>
      </c>
      <c r="B67" s="1089">
        <v>2</v>
      </c>
      <c r="C67" s="1087" t="s">
        <v>117</v>
      </c>
      <c r="D67" s="1087">
        <v>30</v>
      </c>
      <c r="E67" s="1087">
        <v>1</v>
      </c>
      <c r="F67" s="1090">
        <v>33</v>
      </c>
      <c r="G67" s="1088">
        <v>5</v>
      </c>
      <c r="H67" s="1087" t="s">
        <v>117</v>
      </c>
      <c r="I67" s="1087">
        <v>23</v>
      </c>
      <c r="J67" s="1087">
        <v>4</v>
      </c>
      <c r="K67" s="1091">
        <v>32</v>
      </c>
      <c r="L67" s="1089">
        <v>3</v>
      </c>
      <c r="M67" s="1087" t="s">
        <v>117</v>
      </c>
      <c r="N67" s="1087">
        <v>28</v>
      </c>
      <c r="O67" s="1087">
        <v>2</v>
      </c>
      <c r="P67" s="1090">
        <v>33</v>
      </c>
      <c r="Q67" s="1144">
        <f t="shared" si="1"/>
        <v>10</v>
      </c>
      <c r="R67" s="1145">
        <f t="shared" si="2"/>
        <v>0</v>
      </c>
      <c r="S67" s="1145">
        <f t="shared" si="3"/>
        <v>81</v>
      </c>
      <c r="T67" s="1145">
        <f t="shared" si="4"/>
        <v>7</v>
      </c>
      <c r="U67" s="1146">
        <f t="shared" si="5"/>
        <v>98</v>
      </c>
    </row>
    <row r="68" spans="1:21" x14ac:dyDescent="0.25">
      <c r="A68" s="1139" t="s">
        <v>54</v>
      </c>
      <c r="B68" s="1089" t="s">
        <v>117</v>
      </c>
      <c r="C68" s="1087" t="s">
        <v>117</v>
      </c>
      <c r="D68" s="1087">
        <v>1</v>
      </c>
      <c r="E68" s="1087">
        <v>1</v>
      </c>
      <c r="F68" s="1090">
        <v>2</v>
      </c>
      <c r="G68" s="1088" t="s">
        <v>117</v>
      </c>
      <c r="H68" s="1087" t="s">
        <v>117</v>
      </c>
      <c r="I68" s="1087" t="s">
        <v>117</v>
      </c>
      <c r="J68" s="1087">
        <v>3</v>
      </c>
      <c r="K68" s="1091">
        <v>3</v>
      </c>
      <c r="L68" s="1089" t="s">
        <v>117</v>
      </c>
      <c r="M68" s="1087" t="s">
        <v>117</v>
      </c>
      <c r="N68" s="1087" t="s">
        <v>117</v>
      </c>
      <c r="O68" s="1087" t="s">
        <v>117</v>
      </c>
      <c r="P68" s="1090" t="s">
        <v>117</v>
      </c>
      <c r="Q68" s="1144">
        <f t="shared" si="1"/>
        <v>0</v>
      </c>
      <c r="R68" s="1145">
        <f t="shared" si="2"/>
        <v>0</v>
      </c>
      <c r="S68" s="1145">
        <f t="shared" si="3"/>
        <v>1</v>
      </c>
      <c r="T68" s="1145">
        <f t="shared" si="4"/>
        <v>4</v>
      </c>
      <c r="U68" s="1146">
        <f t="shared" si="5"/>
        <v>5</v>
      </c>
    </row>
    <row r="69" spans="1:21" x14ac:dyDescent="0.25">
      <c r="A69" s="1139" t="s">
        <v>55</v>
      </c>
      <c r="B69" s="1089">
        <v>1</v>
      </c>
      <c r="C69" s="1087" t="s">
        <v>117</v>
      </c>
      <c r="D69" s="1087">
        <v>57</v>
      </c>
      <c r="E69" s="1087">
        <v>2</v>
      </c>
      <c r="F69" s="1090">
        <v>60</v>
      </c>
      <c r="G69" s="1088" t="s">
        <v>117</v>
      </c>
      <c r="H69" s="1087" t="s">
        <v>117</v>
      </c>
      <c r="I69" s="1087">
        <v>70</v>
      </c>
      <c r="J69" s="1087">
        <v>2</v>
      </c>
      <c r="K69" s="1091">
        <v>72</v>
      </c>
      <c r="L69" s="1089">
        <v>1</v>
      </c>
      <c r="M69" s="1087" t="s">
        <v>117</v>
      </c>
      <c r="N69" s="1087">
        <v>55</v>
      </c>
      <c r="O69" s="1087">
        <v>4</v>
      </c>
      <c r="P69" s="1090">
        <v>60</v>
      </c>
      <c r="Q69" s="1144">
        <f t="shared" si="1"/>
        <v>2</v>
      </c>
      <c r="R69" s="1145">
        <f t="shared" si="2"/>
        <v>0</v>
      </c>
      <c r="S69" s="1145">
        <f t="shared" si="3"/>
        <v>182</v>
      </c>
      <c r="T69" s="1145">
        <f t="shared" si="4"/>
        <v>8</v>
      </c>
      <c r="U69" s="1146">
        <f t="shared" si="5"/>
        <v>192</v>
      </c>
    </row>
    <row r="70" spans="1:21" x14ac:dyDescent="0.25">
      <c r="A70" s="1139" t="s">
        <v>140</v>
      </c>
      <c r="B70" s="1089" t="s">
        <v>117</v>
      </c>
      <c r="C70" s="1087" t="s">
        <v>117</v>
      </c>
      <c r="D70" s="1087">
        <v>2</v>
      </c>
      <c r="E70" s="1087" t="s">
        <v>117</v>
      </c>
      <c r="F70" s="1090">
        <v>2</v>
      </c>
      <c r="G70" s="1088" t="s">
        <v>117</v>
      </c>
      <c r="H70" s="1087" t="s">
        <v>117</v>
      </c>
      <c r="I70" s="1087">
        <v>3</v>
      </c>
      <c r="J70" s="1087" t="s">
        <v>117</v>
      </c>
      <c r="K70" s="1091">
        <v>3</v>
      </c>
      <c r="L70" s="1089" t="s">
        <v>117</v>
      </c>
      <c r="M70" s="1087" t="s">
        <v>117</v>
      </c>
      <c r="N70" s="1087">
        <v>1</v>
      </c>
      <c r="O70" s="1087" t="s">
        <v>117</v>
      </c>
      <c r="P70" s="1090">
        <v>1</v>
      </c>
      <c r="Q70" s="1144">
        <f t="shared" ref="Q70:Q132" si="6">SUM(B70,G70,L70)</f>
        <v>0</v>
      </c>
      <c r="R70" s="1145">
        <f t="shared" ref="R70:R132" si="7">SUM(C70,H70,M70)</f>
        <v>0</v>
      </c>
      <c r="S70" s="1145">
        <f t="shared" ref="S70:S132" si="8">SUM(D70,I70,N70)</f>
        <v>6</v>
      </c>
      <c r="T70" s="1145">
        <f t="shared" ref="T70:T132" si="9">SUM(E70,J70,O70)</f>
        <v>0</v>
      </c>
      <c r="U70" s="1146">
        <f t="shared" ref="U70:U132" si="10">SUM(F70,K70,P70)</f>
        <v>6</v>
      </c>
    </row>
    <row r="71" spans="1:21" x14ac:dyDescent="0.25">
      <c r="A71" s="1139" t="s">
        <v>56</v>
      </c>
      <c r="B71" s="1089">
        <v>1</v>
      </c>
      <c r="C71" s="1087" t="s">
        <v>117</v>
      </c>
      <c r="D71" s="1087">
        <v>78</v>
      </c>
      <c r="E71" s="1087" t="s">
        <v>117</v>
      </c>
      <c r="F71" s="1090">
        <v>79</v>
      </c>
      <c r="G71" s="1088" t="s">
        <v>117</v>
      </c>
      <c r="H71" s="1087" t="s">
        <v>117</v>
      </c>
      <c r="I71" s="1087">
        <v>106</v>
      </c>
      <c r="J71" s="1087">
        <v>5</v>
      </c>
      <c r="K71" s="1091">
        <v>111</v>
      </c>
      <c r="L71" s="1089">
        <v>5</v>
      </c>
      <c r="M71" s="1087" t="s">
        <v>117</v>
      </c>
      <c r="N71" s="1087">
        <v>95</v>
      </c>
      <c r="O71" s="1087">
        <v>4</v>
      </c>
      <c r="P71" s="1090">
        <v>104</v>
      </c>
      <c r="Q71" s="1144">
        <f t="shared" si="6"/>
        <v>6</v>
      </c>
      <c r="R71" s="1145">
        <f t="shared" si="7"/>
        <v>0</v>
      </c>
      <c r="S71" s="1145">
        <f t="shared" si="8"/>
        <v>279</v>
      </c>
      <c r="T71" s="1145">
        <f t="shared" si="9"/>
        <v>9</v>
      </c>
      <c r="U71" s="1146">
        <f t="shared" si="10"/>
        <v>294</v>
      </c>
    </row>
    <row r="72" spans="1:21" x14ac:dyDescent="0.25">
      <c r="A72" s="1139" t="s">
        <v>57</v>
      </c>
      <c r="B72" s="1089" t="s">
        <v>117</v>
      </c>
      <c r="C72" s="1087" t="s">
        <v>117</v>
      </c>
      <c r="D72" s="1087">
        <v>2</v>
      </c>
      <c r="E72" s="1087" t="s">
        <v>117</v>
      </c>
      <c r="F72" s="1090">
        <v>2</v>
      </c>
      <c r="G72" s="1088" t="s">
        <v>117</v>
      </c>
      <c r="H72" s="1087" t="s">
        <v>117</v>
      </c>
      <c r="I72" s="1087" t="s">
        <v>117</v>
      </c>
      <c r="J72" s="1087" t="s">
        <v>117</v>
      </c>
      <c r="K72" s="1091" t="s">
        <v>117</v>
      </c>
      <c r="L72" s="1089" t="s">
        <v>117</v>
      </c>
      <c r="M72" s="1087" t="s">
        <v>117</v>
      </c>
      <c r="N72" s="1087">
        <v>1</v>
      </c>
      <c r="O72" s="1087" t="s">
        <v>117</v>
      </c>
      <c r="P72" s="1090">
        <v>1</v>
      </c>
      <c r="Q72" s="1144">
        <f t="shared" si="6"/>
        <v>0</v>
      </c>
      <c r="R72" s="1145">
        <f t="shared" si="7"/>
        <v>0</v>
      </c>
      <c r="S72" s="1145">
        <f t="shared" si="8"/>
        <v>3</v>
      </c>
      <c r="T72" s="1145">
        <f t="shared" si="9"/>
        <v>0</v>
      </c>
      <c r="U72" s="1146">
        <f t="shared" si="10"/>
        <v>3</v>
      </c>
    </row>
    <row r="73" spans="1:21" x14ac:dyDescent="0.25">
      <c r="A73" s="1139" t="s">
        <v>207</v>
      </c>
      <c r="B73" s="1089" t="s">
        <v>117</v>
      </c>
      <c r="C73" s="1087" t="s">
        <v>117</v>
      </c>
      <c r="D73" s="1087" t="s">
        <v>117</v>
      </c>
      <c r="E73" s="1087" t="s">
        <v>117</v>
      </c>
      <c r="F73" s="1090" t="s">
        <v>117</v>
      </c>
      <c r="G73" s="1088" t="s">
        <v>117</v>
      </c>
      <c r="H73" s="1087" t="s">
        <v>117</v>
      </c>
      <c r="I73" s="1087">
        <v>1</v>
      </c>
      <c r="J73" s="1087" t="s">
        <v>117</v>
      </c>
      <c r="K73" s="1091">
        <v>1</v>
      </c>
      <c r="L73" s="1089">
        <v>2</v>
      </c>
      <c r="M73" s="1087" t="s">
        <v>117</v>
      </c>
      <c r="N73" s="1087" t="s">
        <v>117</v>
      </c>
      <c r="O73" s="1087" t="s">
        <v>117</v>
      </c>
      <c r="P73" s="1090">
        <v>2</v>
      </c>
      <c r="Q73" s="1144">
        <f t="shared" si="6"/>
        <v>2</v>
      </c>
      <c r="R73" s="1145">
        <f t="shared" si="7"/>
        <v>0</v>
      </c>
      <c r="S73" s="1145">
        <f t="shared" si="8"/>
        <v>1</v>
      </c>
      <c r="T73" s="1145">
        <f t="shared" si="9"/>
        <v>0</v>
      </c>
      <c r="U73" s="1146">
        <f t="shared" si="10"/>
        <v>3</v>
      </c>
    </row>
    <row r="74" spans="1:21" x14ac:dyDescent="0.25">
      <c r="A74" s="1139" t="s">
        <v>420</v>
      </c>
      <c r="B74" s="1089" t="s">
        <v>117</v>
      </c>
      <c r="C74" s="1087" t="s">
        <v>117</v>
      </c>
      <c r="D74" s="1087" t="s">
        <v>117</v>
      </c>
      <c r="E74" s="1087" t="s">
        <v>117</v>
      </c>
      <c r="F74" s="1090" t="s">
        <v>117</v>
      </c>
      <c r="G74" s="1088" t="s">
        <v>117</v>
      </c>
      <c r="H74" s="1087" t="s">
        <v>117</v>
      </c>
      <c r="I74" s="1087">
        <v>2</v>
      </c>
      <c r="J74" s="1087" t="s">
        <v>117</v>
      </c>
      <c r="K74" s="1091">
        <v>2</v>
      </c>
      <c r="L74" s="1089" t="s">
        <v>117</v>
      </c>
      <c r="M74" s="1087" t="s">
        <v>117</v>
      </c>
      <c r="N74" s="1087">
        <v>1</v>
      </c>
      <c r="O74" s="1087" t="s">
        <v>117</v>
      </c>
      <c r="P74" s="1090">
        <v>1</v>
      </c>
      <c r="Q74" s="1144">
        <f t="shared" si="6"/>
        <v>0</v>
      </c>
      <c r="R74" s="1145">
        <f t="shared" si="7"/>
        <v>0</v>
      </c>
      <c r="S74" s="1145">
        <f t="shared" si="8"/>
        <v>3</v>
      </c>
      <c r="T74" s="1145">
        <f t="shared" si="9"/>
        <v>0</v>
      </c>
      <c r="U74" s="1146">
        <f t="shared" si="10"/>
        <v>3</v>
      </c>
    </row>
    <row r="75" spans="1:21" x14ac:dyDescent="0.25">
      <c r="A75" s="1139" t="s">
        <v>58</v>
      </c>
      <c r="B75" s="1089">
        <v>7</v>
      </c>
      <c r="C75" s="1087" t="s">
        <v>117</v>
      </c>
      <c r="D75" s="1087">
        <v>109</v>
      </c>
      <c r="E75" s="1087">
        <v>18</v>
      </c>
      <c r="F75" s="1090">
        <v>134</v>
      </c>
      <c r="G75" s="1088">
        <v>9</v>
      </c>
      <c r="H75" s="1087" t="s">
        <v>117</v>
      </c>
      <c r="I75" s="1087">
        <v>100</v>
      </c>
      <c r="J75" s="1087">
        <v>26</v>
      </c>
      <c r="K75" s="1091">
        <v>135</v>
      </c>
      <c r="L75" s="1089">
        <v>1</v>
      </c>
      <c r="M75" s="1087" t="s">
        <v>117</v>
      </c>
      <c r="N75" s="1087">
        <v>82</v>
      </c>
      <c r="O75" s="1087">
        <v>13</v>
      </c>
      <c r="P75" s="1090">
        <v>96</v>
      </c>
      <c r="Q75" s="1144">
        <f t="shared" si="6"/>
        <v>17</v>
      </c>
      <c r="R75" s="1145">
        <f t="shared" si="7"/>
        <v>0</v>
      </c>
      <c r="S75" s="1145">
        <f t="shared" si="8"/>
        <v>291</v>
      </c>
      <c r="T75" s="1145">
        <f t="shared" si="9"/>
        <v>57</v>
      </c>
      <c r="U75" s="1146">
        <f t="shared" si="10"/>
        <v>365</v>
      </c>
    </row>
    <row r="76" spans="1:21" x14ac:dyDescent="0.25">
      <c r="A76" s="1139" t="s">
        <v>59</v>
      </c>
      <c r="B76" s="1089" t="s">
        <v>117</v>
      </c>
      <c r="C76" s="1087" t="s">
        <v>117</v>
      </c>
      <c r="D76" s="1087" t="s">
        <v>117</v>
      </c>
      <c r="E76" s="1087" t="s">
        <v>117</v>
      </c>
      <c r="F76" s="1090" t="s">
        <v>117</v>
      </c>
      <c r="G76" s="1088" t="s">
        <v>117</v>
      </c>
      <c r="H76" s="1087" t="s">
        <v>117</v>
      </c>
      <c r="I76" s="1087" t="s">
        <v>117</v>
      </c>
      <c r="J76" s="1087" t="s">
        <v>117</v>
      </c>
      <c r="K76" s="1091" t="s">
        <v>117</v>
      </c>
      <c r="L76" s="1089" t="s">
        <v>117</v>
      </c>
      <c r="M76" s="1087" t="s">
        <v>117</v>
      </c>
      <c r="N76" s="1087">
        <v>1</v>
      </c>
      <c r="O76" s="1087" t="s">
        <v>117</v>
      </c>
      <c r="P76" s="1090">
        <v>1</v>
      </c>
      <c r="Q76" s="1144">
        <f t="shared" si="6"/>
        <v>0</v>
      </c>
      <c r="R76" s="1145">
        <f t="shared" si="7"/>
        <v>0</v>
      </c>
      <c r="S76" s="1145">
        <f t="shared" si="8"/>
        <v>1</v>
      </c>
      <c r="T76" s="1145">
        <f t="shared" si="9"/>
        <v>0</v>
      </c>
      <c r="U76" s="1146">
        <f t="shared" si="10"/>
        <v>1</v>
      </c>
    </row>
    <row r="77" spans="1:21" x14ac:dyDescent="0.25">
      <c r="A77" s="1139" t="s">
        <v>60</v>
      </c>
      <c r="B77" s="1089">
        <v>9</v>
      </c>
      <c r="C77" s="1087" t="s">
        <v>117</v>
      </c>
      <c r="D77" s="1087">
        <v>49</v>
      </c>
      <c r="E77" s="1087">
        <v>22</v>
      </c>
      <c r="F77" s="1090">
        <v>80</v>
      </c>
      <c r="G77" s="1088">
        <v>3</v>
      </c>
      <c r="H77" s="1087" t="s">
        <v>117</v>
      </c>
      <c r="I77" s="1087">
        <v>26</v>
      </c>
      <c r="J77" s="1087">
        <v>26</v>
      </c>
      <c r="K77" s="1091">
        <v>55</v>
      </c>
      <c r="L77" s="1089" t="s">
        <v>117</v>
      </c>
      <c r="M77" s="1087" t="s">
        <v>117</v>
      </c>
      <c r="N77" s="1087">
        <v>50</v>
      </c>
      <c r="O77" s="1087">
        <v>18</v>
      </c>
      <c r="P77" s="1090">
        <v>68</v>
      </c>
      <c r="Q77" s="1144">
        <f t="shared" si="6"/>
        <v>12</v>
      </c>
      <c r="R77" s="1145">
        <f t="shared" si="7"/>
        <v>0</v>
      </c>
      <c r="S77" s="1145">
        <f t="shared" si="8"/>
        <v>125</v>
      </c>
      <c r="T77" s="1145">
        <f t="shared" si="9"/>
        <v>66</v>
      </c>
      <c r="U77" s="1146">
        <f t="shared" si="10"/>
        <v>203</v>
      </c>
    </row>
    <row r="78" spans="1:21" x14ac:dyDescent="0.25">
      <c r="A78" s="1139" t="s">
        <v>63</v>
      </c>
      <c r="B78" s="1089" t="s">
        <v>117</v>
      </c>
      <c r="C78" s="1087" t="s">
        <v>117</v>
      </c>
      <c r="D78" s="1087">
        <v>1</v>
      </c>
      <c r="E78" s="1087">
        <v>3</v>
      </c>
      <c r="F78" s="1090">
        <v>4</v>
      </c>
      <c r="G78" s="1088" t="s">
        <v>117</v>
      </c>
      <c r="H78" s="1087" t="s">
        <v>117</v>
      </c>
      <c r="I78" s="1087">
        <v>3</v>
      </c>
      <c r="J78" s="1087">
        <v>2</v>
      </c>
      <c r="K78" s="1091">
        <v>5</v>
      </c>
      <c r="L78" s="1089" t="s">
        <v>117</v>
      </c>
      <c r="M78" s="1087" t="s">
        <v>117</v>
      </c>
      <c r="N78" s="1087">
        <v>6</v>
      </c>
      <c r="O78" s="1087" t="s">
        <v>117</v>
      </c>
      <c r="P78" s="1090">
        <v>6</v>
      </c>
      <c r="Q78" s="1144">
        <f t="shared" si="6"/>
        <v>0</v>
      </c>
      <c r="R78" s="1145">
        <f t="shared" si="7"/>
        <v>0</v>
      </c>
      <c r="S78" s="1145">
        <f t="shared" si="8"/>
        <v>10</v>
      </c>
      <c r="T78" s="1145">
        <f t="shared" si="9"/>
        <v>5</v>
      </c>
      <c r="U78" s="1146">
        <f t="shared" si="10"/>
        <v>15</v>
      </c>
    </row>
    <row r="79" spans="1:21" x14ac:dyDescent="0.25">
      <c r="A79" s="1139" t="s">
        <v>208</v>
      </c>
      <c r="B79" s="1089" t="s">
        <v>117</v>
      </c>
      <c r="C79" s="1087" t="s">
        <v>117</v>
      </c>
      <c r="D79" s="1087">
        <v>1</v>
      </c>
      <c r="E79" s="1087" t="s">
        <v>117</v>
      </c>
      <c r="F79" s="1090">
        <v>1</v>
      </c>
      <c r="G79" s="1088" t="s">
        <v>117</v>
      </c>
      <c r="H79" s="1087" t="s">
        <v>117</v>
      </c>
      <c r="I79" s="1087">
        <v>1</v>
      </c>
      <c r="J79" s="1087" t="s">
        <v>117</v>
      </c>
      <c r="K79" s="1091">
        <v>1</v>
      </c>
      <c r="L79" s="1089" t="s">
        <v>117</v>
      </c>
      <c r="M79" s="1087" t="s">
        <v>117</v>
      </c>
      <c r="N79" s="1087">
        <v>1</v>
      </c>
      <c r="O79" s="1087" t="s">
        <v>117</v>
      </c>
      <c r="P79" s="1090">
        <v>1</v>
      </c>
      <c r="Q79" s="1144">
        <f t="shared" si="6"/>
        <v>0</v>
      </c>
      <c r="R79" s="1145">
        <f t="shared" si="7"/>
        <v>0</v>
      </c>
      <c r="S79" s="1145">
        <f t="shared" si="8"/>
        <v>3</v>
      </c>
      <c r="T79" s="1145">
        <f t="shared" si="9"/>
        <v>0</v>
      </c>
      <c r="U79" s="1146">
        <f t="shared" si="10"/>
        <v>3</v>
      </c>
    </row>
    <row r="80" spans="1:21" x14ac:dyDescent="0.25">
      <c r="A80" s="1139" t="s">
        <v>338</v>
      </c>
      <c r="B80" s="1089" t="s">
        <v>117</v>
      </c>
      <c r="C80" s="1087" t="s">
        <v>117</v>
      </c>
      <c r="D80" s="1087">
        <v>3</v>
      </c>
      <c r="E80" s="1087" t="s">
        <v>117</v>
      </c>
      <c r="F80" s="1090">
        <v>3</v>
      </c>
      <c r="G80" s="1088" t="s">
        <v>117</v>
      </c>
      <c r="H80" s="1087" t="s">
        <v>117</v>
      </c>
      <c r="I80" s="1087">
        <v>3</v>
      </c>
      <c r="J80" s="1087" t="s">
        <v>117</v>
      </c>
      <c r="K80" s="1091">
        <v>3</v>
      </c>
      <c r="L80" s="1089">
        <v>1</v>
      </c>
      <c r="M80" s="1087" t="s">
        <v>117</v>
      </c>
      <c r="N80" s="1087">
        <v>5</v>
      </c>
      <c r="O80" s="1087" t="s">
        <v>117</v>
      </c>
      <c r="P80" s="1090">
        <v>6</v>
      </c>
      <c r="Q80" s="1144">
        <f t="shared" si="6"/>
        <v>1</v>
      </c>
      <c r="R80" s="1145">
        <f t="shared" si="7"/>
        <v>0</v>
      </c>
      <c r="S80" s="1145">
        <f t="shared" si="8"/>
        <v>11</v>
      </c>
      <c r="T80" s="1145">
        <f t="shared" si="9"/>
        <v>0</v>
      </c>
      <c r="U80" s="1146">
        <f t="shared" si="10"/>
        <v>12</v>
      </c>
    </row>
    <row r="81" spans="1:21" x14ac:dyDescent="0.25">
      <c r="A81" s="1139" t="s">
        <v>64</v>
      </c>
      <c r="B81" s="1089" t="s">
        <v>117</v>
      </c>
      <c r="C81" s="1087" t="s">
        <v>117</v>
      </c>
      <c r="D81" s="1087" t="s">
        <v>117</v>
      </c>
      <c r="E81" s="1087" t="s">
        <v>117</v>
      </c>
      <c r="F81" s="1090" t="s">
        <v>117</v>
      </c>
      <c r="G81" s="1088" t="s">
        <v>117</v>
      </c>
      <c r="H81" s="1087" t="s">
        <v>117</v>
      </c>
      <c r="I81" s="1087" t="s">
        <v>117</v>
      </c>
      <c r="J81" s="1087" t="s">
        <v>117</v>
      </c>
      <c r="K81" s="1091" t="s">
        <v>117</v>
      </c>
      <c r="L81" s="1089" t="s">
        <v>117</v>
      </c>
      <c r="M81" s="1087" t="s">
        <v>117</v>
      </c>
      <c r="N81" s="1087" t="s">
        <v>117</v>
      </c>
      <c r="O81" s="1087">
        <v>1</v>
      </c>
      <c r="P81" s="1090">
        <v>1</v>
      </c>
      <c r="Q81" s="1144">
        <f t="shared" si="6"/>
        <v>0</v>
      </c>
      <c r="R81" s="1145">
        <f t="shared" si="7"/>
        <v>0</v>
      </c>
      <c r="S81" s="1145">
        <f t="shared" si="8"/>
        <v>0</v>
      </c>
      <c r="T81" s="1145">
        <f t="shared" si="9"/>
        <v>1</v>
      </c>
      <c r="U81" s="1146">
        <f t="shared" si="10"/>
        <v>1</v>
      </c>
    </row>
    <row r="82" spans="1:21" x14ac:dyDescent="0.25">
      <c r="A82" s="1139" t="s">
        <v>65</v>
      </c>
      <c r="B82" s="1089" t="s">
        <v>117</v>
      </c>
      <c r="C82" s="1087" t="s">
        <v>117</v>
      </c>
      <c r="D82" s="1087">
        <v>6</v>
      </c>
      <c r="E82" s="1087">
        <v>1</v>
      </c>
      <c r="F82" s="1090">
        <v>7</v>
      </c>
      <c r="G82" s="1088" t="s">
        <v>117</v>
      </c>
      <c r="H82" s="1087" t="s">
        <v>117</v>
      </c>
      <c r="I82" s="1087">
        <v>4</v>
      </c>
      <c r="J82" s="1087">
        <v>1</v>
      </c>
      <c r="K82" s="1091">
        <v>5</v>
      </c>
      <c r="L82" s="1089" t="s">
        <v>117</v>
      </c>
      <c r="M82" s="1087" t="s">
        <v>117</v>
      </c>
      <c r="N82" s="1087">
        <v>6</v>
      </c>
      <c r="O82" s="1087" t="s">
        <v>117</v>
      </c>
      <c r="P82" s="1090">
        <v>6</v>
      </c>
      <c r="Q82" s="1144">
        <f t="shared" si="6"/>
        <v>0</v>
      </c>
      <c r="R82" s="1145">
        <f t="shared" si="7"/>
        <v>0</v>
      </c>
      <c r="S82" s="1145">
        <f t="shared" si="8"/>
        <v>16</v>
      </c>
      <c r="T82" s="1145">
        <f t="shared" si="9"/>
        <v>2</v>
      </c>
      <c r="U82" s="1146">
        <f t="shared" si="10"/>
        <v>18</v>
      </c>
    </row>
    <row r="83" spans="1:21" x14ac:dyDescent="0.25">
      <c r="A83" s="1139" t="s">
        <v>66</v>
      </c>
      <c r="B83" s="1089">
        <v>3</v>
      </c>
      <c r="C83" s="1087" t="s">
        <v>117</v>
      </c>
      <c r="D83" s="1087">
        <v>170</v>
      </c>
      <c r="E83" s="1087">
        <v>5</v>
      </c>
      <c r="F83" s="1090">
        <v>178</v>
      </c>
      <c r="G83" s="1088">
        <v>12</v>
      </c>
      <c r="H83" s="1087" t="s">
        <v>117</v>
      </c>
      <c r="I83" s="1087">
        <v>149</v>
      </c>
      <c r="J83" s="1087">
        <v>4</v>
      </c>
      <c r="K83" s="1091">
        <v>165</v>
      </c>
      <c r="L83" s="1089">
        <v>2</v>
      </c>
      <c r="M83" s="1087" t="s">
        <v>117</v>
      </c>
      <c r="N83" s="1087">
        <v>158</v>
      </c>
      <c r="O83" s="1087">
        <v>1</v>
      </c>
      <c r="P83" s="1090">
        <v>161</v>
      </c>
      <c r="Q83" s="1144">
        <f t="shared" si="6"/>
        <v>17</v>
      </c>
      <c r="R83" s="1145">
        <f t="shared" si="7"/>
        <v>0</v>
      </c>
      <c r="S83" s="1145">
        <f t="shared" si="8"/>
        <v>477</v>
      </c>
      <c r="T83" s="1145">
        <f t="shared" si="9"/>
        <v>10</v>
      </c>
      <c r="U83" s="1146">
        <f t="shared" si="10"/>
        <v>504</v>
      </c>
    </row>
    <row r="84" spans="1:21" x14ac:dyDescent="0.25">
      <c r="A84" s="1139" t="s">
        <v>110</v>
      </c>
      <c r="B84" s="1089" t="s">
        <v>117</v>
      </c>
      <c r="C84" s="1087" t="s">
        <v>117</v>
      </c>
      <c r="D84" s="1087">
        <v>1</v>
      </c>
      <c r="E84" s="1087" t="s">
        <v>117</v>
      </c>
      <c r="F84" s="1090">
        <v>1</v>
      </c>
      <c r="G84" s="1088" t="s">
        <v>117</v>
      </c>
      <c r="H84" s="1087" t="s">
        <v>117</v>
      </c>
      <c r="I84" s="1087" t="s">
        <v>117</v>
      </c>
      <c r="J84" s="1087" t="s">
        <v>117</v>
      </c>
      <c r="K84" s="1091" t="s">
        <v>117</v>
      </c>
      <c r="L84" s="1089" t="s">
        <v>117</v>
      </c>
      <c r="M84" s="1087" t="s">
        <v>117</v>
      </c>
      <c r="N84" s="1087">
        <v>1</v>
      </c>
      <c r="O84" s="1087" t="s">
        <v>117</v>
      </c>
      <c r="P84" s="1090">
        <v>1</v>
      </c>
      <c r="Q84" s="1144">
        <f t="shared" si="6"/>
        <v>0</v>
      </c>
      <c r="R84" s="1145">
        <f t="shared" si="7"/>
        <v>0</v>
      </c>
      <c r="S84" s="1145">
        <f t="shared" si="8"/>
        <v>2</v>
      </c>
      <c r="T84" s="1145">
        <f t="shared" si="9"/>
        <v>0</v>
      </c>
      <c r="U84" s="1146">
        <f t="shared" si="10"/>
        <v>2</v>
      </c>
    </row>
    <row r="85" spans="1:21" x14ac:dyDescent="0.25">
      <c r="A85" s="1139" t="s">
        <v>132</v>
      </c>
      <c r="B85" s="1089" t="s">
        <v>117</v>
      </c>
      <c r="C85" s="1087" t="s">
        <v>117</v>
      </c>
      <c r="D85" s="1087">
        <v>2</v>
      </c>
      <c r="E85" s="1087" t="s">
        <v>117</v>
      </c>
      <c r="F85" s="1090">
        <v>2</v>
      </c>
      <c r="G85" s="1088" t="s">
        <v>117</v>
      </c>
      <c r="H85" s="1087" t="s">
        <v>117</v>
      </c>
      <c r="I85" s="1087">
        <v>3</v>
      </c>
      <c r="J85" s="1087" t="s">
        <v>117</v>
      </c>
      <c r="K85" s="1091">
        <v>3</v>
      </c>
      <c r="L85" s="1089" t="s">
        <v>117</v>
      </c>
      <c r="M85" s="1087" t="s">
        <v>117</v>
      </c>
      <c r="N85" s="1087">
        <v>4</v>
      </c>
      <c r="O85" s="1087" t="s">
        <v>117</v>
      </c>
      <c r="P85" s="1090">
        <v>4</v>
      </c>
      <c r="Q85" s="1144">
        <f t="shared" si="6"/>
        <v>0</v>
      </c>
      <c r="R85" s="1145">
        <f t="shared" si="7"/>
        <v>0</v>
      </c>
      <c r="S85" s="1145">
        <f t="shared" si="8"/>
        <v>9</v>
      </c>
      <c r="T85" s="1145">
        <f t="shared" si="9"/>
        <v>0</v>
      </c>
      <c r="U85" s="1146">
        <f t="shared" si="10"/>
        <v>9</v>
      </c>
    </row>
    <row r="86" spans="1:21" x14ac:dyDescent="0.25">
      <c r="A86" s="1139" t="s">
        <v>67</v>
      </c>
      <c r="B86" s="1089" t="s">
        <v>117</v>
      </c>
      <c r="C86" s="1087" t="s">
        <v>117</v>
      </c>
      <c r="D86" s="1087">
        <v>9</v>
      </c>
      <c r="E86" s="1087">
        <v>6</v>
      </c>
      <c r="F86" s="1090">
        <v>15</v>
      </c>
      <c r="G86" s="1088" t="s">
        <v>117</v>
      </c>
      <c r="H86" s="1087" t="s">
        <v>117</v>
      </c>
      <c r="I86" s="1087">
        <v>9</v>
      </c>
      <c r="J86" s="1087">
        <v>2</v>
      </c>
      <c r="K86" s="1091">
        <v>11</v>
      </c>
      <c r="L86" s="1089" t="s">
        <v>117</v>
      </c>
      <c r="M86" s="1087" t="s">
        <v>117</v>
      </c>
      <c r="N86" s="1087">
        <v>8</v>
      </c>
      <c r="O86" s="1087">
        <v>3</v>
      </c>
      <c r="P86" s="1090">
        <v>11</v>
      </c>
      <c r="Q86" s="1144">
        <f t="shared" si="6"/>
        <v>0</v>
      </c>
      <c r="R86" s="1145">
        <f t="shared" si="7"/>
        <v>0</v>
      </c>
      <c r="S86" s="1145">
        <f t="shared" si="8"/>
        <v>26</v>
      </c>
      <c r="T86" s="1145">
        <f t="shared" si="9"/>
        <v>11</v>
      </c>
      <c r="U86" s="1146">
        <f t="shared" si="10"/>
        <v>37</v>
      </c>
    </row>
    <row r="87" spans="1:21" x14ac:dyDescent="0.25">
      <c r="A87" s="1139" t="s">
        <v>68</v>
      </c>
      <c r="B87" s="1089" t="s">
        <v>117</v>
      </c>
      <c r="C87" s="1087" t="s">
        <v>117</v>
      </c>
      <c r="D87" s="1087" t="s">
        <v>117</v>
      </c>
      <c r="E87" s="1087" t="s">
        <v>117</v>
      </c>
      <c r="F87" s="1090" t="s">
        <v>117</v>
      </c>
      <c r="G87" s="1088">
        <v>10</v>
      </c>
      <c r="H87" s="1087" t="s">
        <v>117</v>
      </c>
      <c r="I87" s="1087">
        <v>27</v>
      </c>
      <c r="J87" s="1087" t="s">
        <v>117</v>
      </c>
      <c r="K87" s="1091">
        <v>37</v>
      </c>
      <c r="L87" s="1089">
        <v>1</v>
      </c>
      <c r="M87" s="1087" t="s">
        <v>117</v>
      </c>
      <c r="N87" s="1087">
        <v>14</v>
      </c>
      <c r="O87" s="1087" t="s">
        <v>117</v>
      </c>
      <c r="P87" s="1090">
        <v>15</v>
      </c>
      <c r="Q87" s="1144">
        <f t="shared" si="6"/>
        <v>11</v>
      </c>
      <c r="R87" s="1145">
        <f t="shared" si="7"/>
        <v>0</v>
      </c>
      <c r="S87" s="1145">
        <f t="shared" si="8"/>
        <v>41</v>
      </c>
      <c r="T87" s="1145">
        <f t="shared" si="9"/>
        <v>0</v>
      </c>
      <c r="U87" s="1146">
        <f t="shared" si="10"/>
        <v>52</v>
      </c>
    </row>
    <row r="88" spans="1:21" x14ac:dyDescent="0.25">
      <c r="A88" s="1139" t="s">
        <v>267</v>
      </c>
      <c r="B88" s="1089">
        <v>16</v>
      </c>
      <c r="C88" s="1087" t="s">
        <v>117</v>
      </c>
      <c r="D88" s="1087">
        <v>73</v>
      </c>
      <c r="E88" s="1087">
        <v>3</v>
      </c>
      <c r="F88" s="1090">
        <v>92</v>
      </c>
      <c r="G88" s="1088" t="s">
        <v>117</v>
      </c>
      <c r="H88" s="1087" t="s">
        <v>117</v>
      </c>
      <c r="I88" s="1087" t="s">
        <v>117</v>
      </c>
      <c r="J88" s="1087" t="s">
        <v>117</v>
      </c>
      <c r="K88" s="1091" t="s">
        <v>117</v>
      </c>
      <c r="L88" s="1089" t="s">
        <v>117</v>
      </c>
      <c r="M88" s="1087" t="s">
        <v>117</v>
      </c>
      <c r="N88" s="1087" t="s">
        <v>117</v>
      </c>
      <c r="O88" s="1087" t="s">
        <v>117</v>
      </c>
      <c r="P88" s="1090" t="s">
        <v>117</v>
      </c>
      <c r="Q88" s="1144">
        <f t="shared" si="6"/>
        <v>16</v>
      </c>
      <c r="R88" s="1145">
        <f t="shared" si="7"/>
        <v>0</v>
      </c>
      <c r="S88" s="1145">
        <f t="shared" si="8"/>
        <v>73</v>
      </c>
      <c r="T88" s="1145">
        <f t="shared" si="9"/>
        <v>3</v>
      </c>
      <c r="U88" s="1146">
        <f t="shared" si="10"/>
        <v>92</v>
      </c>
    </row>
    <row r="89" spans="1:21" x14ac:dyDescent="0.25">
      <c r="A89" s="1139" t="s">
        <v>69</v>
      </c>
      <c r="B89" s="1089">
        <v>380</v>
      </c>
      <c r="C89" s="1087" t="s">
        <v>117</v>
      </c>
      <c r="D89" s="1087">
        <v>485</v>
      </c>
      <c r="E89" s="1087">
        <v>2</v>
      </c>
      <c r="F89" s="1090">
        <v>867</v>
      </c>
      <c r="G89" s="1088">
        <v>364</v>
      </c>
      <c r="H89" s="1087" t="s">
        <v>117</v>
      </c>
      <c r="I89" s="1087">
        <v>457</v>
      </c>
      <c r="J89" s="1087" t="s">
        <v>117</v>
      </c>
      <c r="K89" s="1091">
        <v>821</v>
      </c>
      <c r="L89" s="1089">
        <v>175</v>
      </c>
      <c r="M89" s="1087" t="s">
        <v>117</v>
      </c>
      <c r="N89" s="1087">
        <v>205</v>
      </c>
      <c r="O89" s="1087">
        <v>6</v>
      </c>
      <c r="P89" s="1090">
        <v>386</v>
      </c>
      <c r="Q89" s="1144">
        <f t="shared" si="6"/>
        <v>919</v>
      </c>
      <c r="R89" s="1145">
        <f t="shared" si="7"/>
        <v>0</v>
      </c>
      <c r="S89" s="1145">
        <f t="shared" si="8"/>
        <v>1147</v>
      </c>
      <c r="T89" s="1145">
        <f t="shared" si="9"/>
        <v>8</v>
      </c>
      <c r="U89" s="1146">
        <f t="shared" si="10"/>
        <v>2074</v>
      </c>
    </row>
    <row r="90" spans="1:21" x14ac:dyDescent="0.25">
      <c r="A90" s="1139" t="s">
        <v>70</v>
      </c>
      <c r="B90" s="1089" t="s">
        <v>117</v>
      </c>
      <c r="C90" s="1087" t="s">
        <v>117</v>
      </c>
      <c r="D90" s="1087">
        <v>1</v>
      </c>
      <c r="E90" s="1087" t="s">
        <v>117</v>
      </c>
      <c r="F90" s="1090">
        <v>1</v>
      </c>
      <c r="G90" s="1088" t="s">
        <v>117</v>
      </c>
      <c r="H90" s="1087" t="s">
        <v>117</v>
      </c>
      <c r="I90" s="1087" t="s">
        <v>117</v>
      </c>
      <c r="J90" s="1087" t="s">
        <v>117</v>
      </c>
      <c r="K90" s="1091" t="s">
        <v>117</v>
      </c>
      <c r="L90" s="1089" t="s">
        <v>117</v>
      </c>
      <c r="M90" s="1087" t="s">
        <v>117</v>
      </c>
      <c r="N90" s="1087">
        <v>3</v>
      </c>
      <c r="O90" s="1087" t="s">
        <v>117</v>
      </c>
      <c r="P90" s="1090">
        <v>3</v>
      </c>
      <c r="Q90" s="1144">
        <f t="shared" si="6"/>
        <v>0</v>
      </c>
      <c r="R90" s="1145">
        <f t="shared" si="7"/>
        <v>0</v>
      </c>
      <c r="S90" s="1145">
        <f t="shared" si="8"/>
        <v>4</v>
      </c>
      <c r="T90" s="1145">
        <f t="shared" si="9"/>
        <v>0</v>
      </c>
      <c r="U90" s="1146">
        <f t="shared" si="10"/>
        <v>4</v>
      </c>
    </row>
    <row r="91" spans="1:21" x14ac:dyDescent="0.25">
      <c r="A91" s="1139" t="s">
        <v>114</v>
      </c>
      <c r="B91" s="1089" t="s">
        <v>117</v>
      </c>
      <c r="C91" s="1087" t="s">
        <v>117</v>
      </c>
      <c r="D91" s="1087">
        <v>5</v>
      </c>
      <c r="E91" s="1087" t="s">
        <v>117</v>
      </c>
      <c r="F91" s="1090">
        <v>5</v>
      </c>
      <c r="G91" s="1088" t="s">
        <v>117</v>
      </c>
      <c r="H91" s="1087" t="s">
        <v>117</v>
      </c>
      <c r="I91" s="1087">
        <v>1</v>
      </c>
      <c r="J91" s="1087">
        <v>1</v>
      </c>
      <c r="K91" s="1091">
        <v>2</v>
      </c>
      <c r="L91" s="1089">
        <v>1</v>
      </c>
      <c r="M91" s="1087" t="s">
        <v>117</v>
      </c>
      <c r="N91" s="1087">
        <v>2</v>
      </c>
      <c r="O91" s="1087" t="s">
        <v>117</v>
      </c>
      <c r="P91" s="1090">
        <v>3</v>
      </c>
      <c r="Q91" s="1144">
        <f t="shared" si="6"/>
        <v>1</v>
      </c>
      <c r="R91" s="1145">
        <f t="shared" si="7"/>
        <v>0</v>
      </c>
      <c r="S91" s="1145">
        <f t="shared" si="8"/>
        <v>8</v>
      </c>
      <c r="T91" s="1145">
        <f t="shared" si="9"/>
        <v>1</v>
      </c>
      <c r="U91" s="1146">
        <f t="shared" si="10"/>
        <v>10</v>
      </c>
    </row>
    <row r="92" spans="1:21" x14ac:dyDescent="0.25">
      <c r="A92" s="1139" t="s">
        <v>71</v>
      </c>
      <c r="B92" s="1089" t="s">
        <v>117</v>
      </c>
      <c r="C92" s="1087" t="s">
        <v>117</v>
      </c>
      <c r="D92" s="1087">
        <v>3</v>
      </c>
      <c r="E92" s="1087">
        <v>2</v>
      </c>
      <c r="F92" s="1090">
        <v>5</v>
      </c>
      <c r="G92" s="1088" t="s">
        <v>117</v>
      </c>
      <c r="H92" s="1087" t="s">
        <v>117</v>
      </c>
      <c r="I92" s="1087">
        <v>4</v>
      </c>
      <c r="J92" s="1087" t="s">
        <v>117</v>
      </c>
      <c r="K92" s="1091">
        <v>4</v>
      </c>
      <c r="L92" s="1089" t="s">
        <v>117</v>
      </c>
      <c r="M92" s="1087" t="s">
        <v>117</v>
      </c>
      <c r="N92" s="1087">
        <v>3</v>
      </c>
      <c r="O92" s="1087">
        <v>1</v>
      </c>
      <c r="P92" s="1090">
        <v>4</v>
      </c>
      <c r="Q92" s="1144">
        <f t="shared" si="6"/>
        <v>0</v>
      </c>
      <c r="R92" s="1145">
        <f t="shared" si="7"/>
        <v>0</v>
      </c>
      <c r="S92" s="1145">
        <f t="shared" si="8"/>
        <v>10</v>
      </c>
      <c r="T92" s="1145">
        <f t="shared" si="9"/>
        <v>3</v>
      </c>
      <c r="U92" s="1146">
        <f t="shared" si="10"/>
        <v>13</v>
      </c>
    </row>
    <row r="93" spans="1:21" x14ac:dyDescent="0.25">
      <c r="A93" s="1139" t="s">
        <v>72</v>
      </c>
      <c r="B93" s="1089">
        <v>3</v>
      </c>
      <c r="C93" s="1087" t="s">
        <v>117</v>
      </c>
      <c r="D93" s="1087">
        <v>53</v>
      </c>
      <c r="E93" s="1087">
        <v>31</v>
      </c>
      <c r="F93" s="1090">
        <v>87</v>
      </c>
      <c r="G93" s="1088">
        <v>16</v>
      </c>
      <c r="H93" s="1087" t="s">
        <v>117</v>
      </c>
      <c r="I93" s="1087">
        <v>83</v>
      </c>
      <c r="J93" s="1087">
        <v>19</v>
      </c>
      <c r="K93" s="1091">
        <v>118</v>
      </c>
      <c r="L93" s="1089">
        <v>26</v>
      </c>
      <c r="M93" s="1087" t="s">
        <v>117</v>
      </c>
      <c r="N93" s="1087">
        <v>55</v>
      </c>
      <c r="O93" s="1087">
        <v>14</v>
      </c>
      <c r="P93" s="1090">
        <v>95</v>
      </c>
      <c r="Q93" s="1144">
        <f t="shared" si="6"/>
        <v>45</v>
      </c>
      <c r="R93" s="1145">
        <f t="shared" si="7"/>
        <v>0</v>
      </c>
      <c r="S93" s="1145">
        <f t="shared" si="8"/>
        <v>191</v>
      </c>
      <c r="T93" s="1145">
        <f t="shared" si="9"/>
        <v>64</v>
      </c>
      <c r="U93" s="1146">
        <f t="shared" si="10"/>
        <v>300</v>
      </c>
    </row>
    <row r="94" spans="1:21" x14ac:dyDescent="0.25">
      <c r="A94" s="1139" t="s">
        <v>320</v>
      </c>
      <c r="B94" s="1089" t="s">
        <v>117</v>
      </c>
      <c r="C94" s="1087" t="s">
        <v>117</v>
      </c>
      <c r="D94" s="1087">
        <v>4</v>
      </c>
      <c r="E94" s="1087">
        <v>5</v>
      </c>
      <c r="F94" s="1090">
        <v>9</v>
      </c>
      <c r="G94" s="1088" t="s">
        <v>117</v>
      </c>
      <c r="H94" s="1087" t="s">
        <v>117</v>
      </c>
      <c r="I94" s="1087" t="s">
        <v>117</v>
      </c>
      <c r="J94" s="1087">
        <v>4</v>
      </c>
      <c r="K94" s="1091">
        <v>4</v>
      </c>
      <c r="L94" s="1089" t="s">
        <v>117</v>
      </c>
      <c r="M94" s="1087" t="s">
        <v>117</v>
      </c>
      <c r="N94" s="1087" t="s">
        <v>117</v>
      </c>
      <c r="O94" s="1087">
        <v>6</v>
      </c>
      <c r="P94" s="1090">
        <v>6</v>
      </c>
      <c r="Q94" s="1144">
        <f t="shared" si="6"/>
        <v>0</v>
      </c>
      <c r="R94" s="1145">
        <f t="shared" si="7"/>
        <v>0</v>
      </c>
      <c r="S94" s="1145">
        <f t="shared" si="8"/>
        <v>4</v>
      </c>
      <c r="T94" s="1145">
        <f t="shared" si="9"/>
        <v>15</v>
      </c>
      <c r="U94" s="1146">
        <f t="shared" si="10"/>
        <v>19</v>
      </c>
    </row>
    <row r="95" spans="1:21" x14ac:dyDescent="0.25">
      <c r="A95" s="1139" t="s">
        <v>74</v>
      </c>
      <c r="B95" s="1089">
        <v>15</v>
      </c>
      <c r="C95" s="1087" t="s">
        <v>117</v>
      </c>
      <c r="D95" s="1087">
        <v>216</v>
      </c>
      <c r="E95" s="1087">
        <v>34</v>
      </c>
      <c r="F95" s="1090">
        <v>265</v>
      </c>
      <c r="G95" s="1088">
        <v>15</v>
      </c>
      <c r="H95" s="1087" t="s">
        <v>117</v>
      </c>
      <c r="I95" s="1087">
        <v>206</v>
      </c>
      <c r="J95" s="1087">
        <v>29</v>
      </c>
      <c r="K95" s="1091">
        <v>250</v>
      </c>
      <c r="L95" s="1089">
        <v>5</v>
      </c>
      <c r="M95" s="1087" t="s">
        <v>117</v>
      </c>
      <c r="N95" s="1087">
        <v>139</v>
      </c>
      <c r="O95" s="1087">
        <v>35</v>
      </c>
      <c r="P95" s="1090">
        <v>179</v>
      </c>
      <c r="Q95" s="1144">
        <f t="shared" si="6"/>
        <v>35</v>
      </c>
      <c r="R95" s="1145">
        <f t="shared" si="7"/>
        <v>0</v>
      </c>
      <c r="S95" s="1145">
        <f t="shared" si="8"/>
        <v>561</v>
      </c>
      <c r="T95" s="1145">
        <f t="shared" si="9"/>
        <v>98</v>
      </c>
      <c r="U95" s="1146">
        <f t="shared" si="10"/>
        <v>694</v>
      </c>
    </row>
    <row r="96" spans="1:21" x14ac:dyDescent="0.25">
      <c r="A96" s="1139" t="s">
        <v>133</v>
      </c>
      <c r="B96" s="1089" t="s">
        <v>117</v>
      </c>
      <c r="C96" s="1087" t="s">
        <v>117</v>
      </c>
      <c r="D96" s="1087">
        <v>1</v>
      </c>
      <c r="E96" s="1087" t="s">
        <v>117</v>
      </c>
      <c r="F96" s="1090">
        <v>1</v>
      </c>
      <c r="G96" s="1088" t="s">
        <v>117</v>
      </c>
      <c r="H96" s="1087" t="s">
        <v>117</v>
      </c>
      <c r="I96" s="1087" t="s">
        <v>117</v>
      </c>
      <c r="J96" s="1087" t="s">
        <v>117</v>
      </c>
      <c r="K96" s="1091" t="s">
        <v>117</v>
      </c>
      <c r="L96" s="1089" t="s">
        <v>117</v>
      </c>
      <c r="M96" s="1087" t="s">
        <v>117</v>
      </c>
      <c r="N96" s="1087" t="s">
        <v>117</v>
      </c>
      <c r="O96" s="1087" t="s">
        <v>117</v>
      </c>
      <c r="P96" s="1090" t="s">
        <v>117</v>
      </c>
      <c r="Q96" s="1144">
        <f t="shared" si="6"/>
        <v>0</v>
      </c>
      <c r="R96" s="1145">
        <f t="shared" si="7"/>
        <v>0</v>
      </c>
      <c r="S96" s="1145">
        <f t="shared" si="8"/>
        <v>1</v>
      </c>
      <c r="T96" s="1145">
        <f t="shared" si="9"/>
        <v>0</v>
      </c>
      <c r="U96" s="1146">
        <f t="shared" si="10"/>
        <v>1</v>
      </c>
    </row>
    <row r="97" spans="1:21" x14ac:dyDescent="0.25">
      <c r="A97" s="1139" t="s">
        <v>75</v>
      </c>
      <c r="B97" s="1089" t="s">
        <v>117</v>
      </c>
      <c r="C97" s="1087" t="s">
        <v>117</v>
      </c>
      <c r="D97" s="1087" t="s">
        <v>117</v>
      </c>
      <c r="E97" s="1087" t="s">
        <v>117</v>
      </c>
      <c r="F97" s="1090" t="s">
        <v>117</v>
      </c>
      <c r="G97" s="1088" t="s">
        <v>117</v>
      </c>
      <c r="H97" s="1087" t="s">
        <v>117</v>
      </c>
      <c r="I97" s="1087">
        <v>5</v>
      </c>
      <c r="J97" s="1087" t="s">
        <v>117</v>
      </c>
      <c r="K97" s="1091">
        <v>5</v>
      </c>
      <c r="L97" s="1089" t="s">
        <v>117</v>
      </c>
      <c r="M97" s="1087" t="s">
        <v>117</v>
      </c>
      <c r="N97" s="1087">
        <v>1</v>
      </c>
      <c r="O97" s="1087" t="s">
        <v>117</v>
      </c>
      <c r="P97" s="1090">
        <v>1</v>
      </c>
      <c r="Q97" s="1144">
        <f t="shared" si="6"/>
        <v>0</v>
      </c>
      <c r="R97" s="1145">
        <f t="shared" si="7"/>
        <v>0</v>
      </c>
      <c r="S97" s="1145">
        <f t="shared" si="8"/>
        <v>6</v>
      </c>
      <c r="T97" s="1145">
        <f t="shared" si="9"/>
        <v>0</v>
      </c>
      <c r="U97" s="1146">
        <f t="shared" si="10"/>
        <v>6</v>
      </c>
    </row>
    <row r="98" spans="1:21" x14ac:dyDescent="0.25">
      <c r="A98" s="1139" t="s">
        <v>333</v>
      </c>
      <c r="B98" s="1089" t="s">
        <v>117</v>
      </c>
      <c r="C98" s="1087" t="s">
        <v>117</v>
      </c>
      <c r="D98" s="1087">
        <v>2</v>
      </c>
      <c r="E98" s="1087">
        <v>3</v>
      </c>
      <c r="F98" s="1090">
        <v>5</v>
      </c>
      <c r="G98" s="1088" t="s">
        <v>117</v>
      </c>
      <c r="H98" s="1087" t="s">
        <v>117</v>
      </c>
      <c r="I98" s="1087" t="s">
        <v>117</v>
      </c>
      <c r="J98" s="1087">
        <v>3</v>
      </c>
      <c r="K98" s="1091">
        <v>3</v>
      </c>
      <c r="L98" s="1089" t="s">
        <v>117</v>
      </c>
      <c r="M98" s="1087" t="s">
        <v>117</v>
      </c>
      <c r="N98" s="1087">
        <v>1</v>
      </c>
      <c r="O98" s="1087">
        <v>1</v>
      </c>
      <c r="P98" s="1090">
        <v>2</v>
      </c>
      <c r="Q98" s="1144">
        <f t="shared" si="6"/>
        <v>0</v>
      </c>
      <c r="R98" s="1145">
        <f t="shared" si="7"/>
        <v>0</v>
      </c>
      <c r="S98" s="1145">
        <f t="shared" si="8"/>
        <v>3</v>
      </c>
      <c r="T98" s="1145">
        <f t="shared" si="9"/>
        <v>7</v>
      </c>
      <c r="U98" s="1146">
        <f t="shared" si="10"/>
        <v>10</v>
      </c>
    </row>
    <row r="99" spans="1:21" x14ac:dyDescent="0.25">
      <c r="A99" s="1139" t="s">
        <v>76</v>
      </c>
      <c r="B99" s="1089">
        <v>7</v>
      </c>
      <c r="C99" s="1087" t="s">
        <v>117</v>
      </c>
      <c r="D99" s="1087">
        <v>173</v>
      </c>
      <c r="E99" s="1087">
        <v>19</v>
      </c>
      <c r="F99" s="1090">
        <v>199</v>
      </c>
      <c r="G99" s="1088">
        <v>15</v>
      </c>
      <c r="H99" s="1087" t="s">
        <v>117</v>
      </c>
      <c r="I99" s="1087">
        <v>163</v>
      </c>
      <c r="J99" s="1087">
        <v>22</v>
      </c>
      <c r="K99" s="1091">
        <v>200</v>
      </c>
      <c r="L99" s="1089">
        <v>17</v>
      </c>
      <c r="M99" s="1087" t="s">
        <v>117</v>
      </c>
      <c r="N99" s="1087">
        <v>190</v>
      </c>
      <c r="O99" s="1087">
        <v>29</v>
      </c>
      <c r="P99" s="1090">
        <v>236</v>
      </c>
      <c r="Q99" s="1144">
        <f t="shared" si="6"/>
        <v>39</v>
      </c>
      <c r="R99" s="1145">
        <f t="shared" si="7"/>
        <v>0</v>
      </c>
      <c r="S99" s="1145">
        <f t="shared" si="8"/>
        <v>526</v>
      </c>
      <c r="T99" s="1145">
        <f t="shared" si="9"/>
        <v>70</v>
      </c>
      <c r="U99" s="1146">
        <f t="shared" si="10"/>
        <v>635</v>
      </c>
    </row>
    <row r="100" spans="1:21" x14ac:dyDescent="0.25">
      <c r="A100" s="1139" t="s">
        <v>77</v>
      </c>
      <c r="B100" s="1089">
        <v>2</v>
      </c>
      <c r="C100" s="1087" t="s">
        <v>117</v>
      </c>
      <c r="D100" s="1087">
        <v>77</v>
      </c>
      <c r="E100" s="1087">
        <v>7</v>
      </c>
      <c r="F100" s="1090">
        <v>86</v>
      </c>
      <c r="G100" s="1088">
        <v>3</v>
      </c>
      <c r="H100" s="1087" t="s">
        <v>117</v>
      </c>
      <c r="I100" s="1087">
        <v>64</v>
      </c>
      <c r="J100" s="1087">
        <v>8</v>
      </c>
      <c r="K100" s="1091">
        <v>75</v>
      </c>
      <c r="L100" s="1089">
        <v>3</v>
      </c>
      <c r="M100" s="1087" t="s">
        <v>117</v>
      </c>
      <c r="N100" s="1087">
        <v>56</v>
      </c>
      <c r="O100" s="1087">
        <v>2</v>
      </c>
      <c r="P100" s="1090">
        <v>61</v>
      </c>
      <c r="Q100" s="1144">
        <f t="shared" si="6"/>
        <v>8</v>
      </c>
      <c r="R100" s="1145">
        <f t="shared" si="7"/>
        <v>0</v>
      </c>
      <c r="S100" s="1145">
        <f t="shared" si="8"/>
        <v>197</v>
      </c>
      <c r="T100" s="1145">
        <f t="shared" si="9"/>
        <v>17</v>
      </c>
      <c r="U100" s="1146">
        <f t="shared" si="10"/>
        <v>222</v>
      </c>
    </row>
    <row r="101" spans="1:21" x14ac:dyDescent="0.25">
      <c r="A101" s="1139" t="s">
        <v>172</v>
      </c>
      <c r="B101" s="1089" t="s">
        <v>117</v>
      </c>
      <c r="C101" s="1087" t="s">
        <v>117</v>
      </c>
      <c r="D101" s="1087" t="s">
        <v>117</v>
      </c>
      <c r="E101" s="1087" t="s">
        <v>117</v>
      </c>
      <c r="F101" s="1090" t="s">
        <v>117</v>
      </c>
      <c r="G101" s="1088" t="s">
        <v>117</v>
      </c>
      <c r="H101" s="1087" t="s">
        <v>117</v>
      </c>
      <c r="I101" s="1087">
        <v>1</v>
      </c>
      <c r="J101" s="1087" t="s">
        <v>117</v>
      </c>
      <c r="K101" s="1091">
        <v>1</v>
      </c>
      <c r="L101" s="1089" t="s">
        <v>117</v>
      </c>
      <c r="M101" s="1087" t="s">
        <v>117</v>
      </c>
      <c r="N101" s="1087" t="s">
        <v>117</v>
      </c>
      <c r="O101" s="1087" t="s">
        <v>117</v>
      </c>
      <c r="P101" s="1090" t="s">
        <v>117</v>
      </c>
      <c r="Q101" s="1144">
        <f t="shared" si="6"/>
        <v>0</v>
      </c>
      <c r="R101" s="1145">
        <f t="shared" si="7"/>
        <v>0</v>
      </c>
      <c r="S101" s="1145">
        <f t="shared" si="8"/>
        <v>1</v>
      </c>
      <c r="T101" s="1145">
        <f t="shared" si="9"/>
        <v>0</v>
      </c>
      <c r="U101" s="1146">
        <f t="shared" si="10"/>
        <v>1</v>
      </c>
    </row>
    <row r="102" spans="1:21" x14ac:dyDescent="0.25">
      <c r="A102" s="1139" t="s">
        <v>220</v>
      </c>
      <c r="B102" s="1089" t="s">
        <v>117</v>
      </c>
      <c r="C102" s="1087" t="s">
        <v>117</v>
      </c>
      <c r="D102" s="1087">
        <v>4</v>
      </c>
      <c r="E102" s="1087" t="s">
        <v>117</v>
      </c>
      <c r="F102" s="1090">
        <v>4</v>
      </c>
      <c r="G102" s="1088" t="s">
        <v>117</v>
      </c>
      <c r="H102" s="1087" t="s">
        <v>117</v>
      </c>
      <c r="I102" s="1087" t="s">
        <v>117</v>
      </c>
      <c r="J102" s="1087" t="s">
        <v>117</v>
      </c>
      <c r="K102" s="1091" t="s">
        <v>117</v>
      </c>
      <c r="L102" s="1089" t="s">
        <v>117</v>
      </c>
      <c r="M102" s="1087" t="s">
        <v>117</v>
      </c>
      <c r="N102" s="1087">
        <v>1</v>
      </c>
      <c r="O102" s="1087">
        <v>1</v>
      </c>
      <c r="P102" s="1090">
        <v>2</v>
      </c>
      <c r="Q102" s="1144">
        <f t="shared" si="6"/>
        <v>0</v>
      </c>
      <c r="R102" s="1145">
        <f t="shared" si="7"/>
        <v>0</v>
      </c>
      <c r="S102" s="1145">
        <f t="shared" si="8"/>
        <v>5</v>
      </c>
      <c r="T102" s="1145">
        <f t="shared" si="9"/>
        <v>1</v>
      </c>
      <c r="U102" s="1146">
        <f t="shared" si="10"/>
        <v>6</v>
      </c>
    </row>
    <row r="103" spans="1:21" x14ac:dyDescent="0.25">
      <c r="A103" s="1139" t="s">
        <v>78</v>
      </c>
      <c r="B103" s="1089">
        <v>6</v>
      </c>
      <c r="C103" s="1087" t="s">
        <v>117</v>
      </c>
      <c r="D103" s="1087">
        <v>68</v>
      </c>
      <c r="E103" s="1087">
        <v>1</v>
      </c>
      <c r="F103" s="1090">
        <v>75</v>
      </c>
      <c r="G103" s="1088" t="s">
        <v>117</v>
      </c>
      <c r="H103" s="1087" t="s">
        <v>117</v>
      </c>
      <c r="I103" s="1087">
        <v>59</v>
      </c>
      <c r="J103" s="1087">
        <v>2</v>
      </c>
      <c r="K103" s="1091">
        <v>61</v>
      </c>
      <c r="L103" s="1089">
        <v>2</v>
      </c>
      <c r="M103" s="1087" t="s">
        <v>117</v>
      </c>
      <c r="N103" s="1087">
        <v>41</v>
      </c>
      <c r="O103" s="1087">
        <v>1</v>
      </c>
      <c r="P103" s="1090">
        <v>44</v>
      </c>
      <c r="Q103" s="1144">
        <f t="shared" si="6"/>
        <v>8</v>
      </c>
      <c r="R103" s="1145">
        <f t="shared" si="7"/>
        <v>0</v>
      </c>
      <c r="S103" s="1145">
        <f t="shared" si="8"/>
        <v>168</v>
      </c>
      <c r="T103" s="1145">
        <f t="shared" si="9"/>
        <v>4</v>
      </c>
      <c r="U103" s="1146">
        <f t="shared" si="10"/>
        <v>180</v>
      </c>
    </row>
    <row r="104" spans="1:21" x14ac:dyDescent="0.25">
      <c r="A104" s="1139" t="s">
        <v>79</v>
      </c>
      <c r="B104" s="1089">
        <v>4</v>
      </c>
      <c r="C104" s="1087" t="s">
        <v>117</v>
      </c>
      <c r="D104" s="1087">
        <v>79</v>
      </c>
      <c r="E104" s="1087">
        <v>9</v>
      </c>
      <c r="F104" s="1090">
        <v>92</v>
      </c>
      <c r="G104" s="1088" t="s">
        <v>117</v>
      </c>
      <c r="H104" s="1087" t="s">
        <v>117</v>
      </c>
      <c r="I104" s="1087">
        <v>95</v>
      </c>
      <c r="J104" s="1087">
        <v>3</v>
      </c>
      <c r="K104" s="1091">
        <v>98</v>
      </c>
      <c r="L104" s="1089">
        <v>1</v>
      </c>
      <c r="M104" s="1087" t="s">
        <v>117</v>
      </c>
      <c r="N104" s="1087">
        <v>67</v>
      </c>
      <c r="O104" s="1087">
        <v>3</v>
      </c>
      <c r="P104" s="1090">
        <v>71</v>
      </c>
      <c r="Q104" s="1144">
        <f t="shared" si="6"/>
        <v>5</v>
      </c>
      <c r="R104" s="1145">
        <f t="shared" si="7"/>
        <v>0</v>
      </c>
      <c r="S104" s="1145">
        <f t="shared" si="8"/>
        <v>241</v>
      </c>
      <c r="T104" s="1145">
        <f t="shared" si="9"/>
        <v>15</v>
      </c>
      <c r="U104" s="1146">
        <f t="shared" si="10"/>
        <v>261</v>
      </c>
    </row>
    <row r="105" spans="1:21" x14ac:dyDescent="0.25">
      <c r="A105" s="1139" t="s">
        <v>134</v>
      </c>
      <c r="B105" s="1089" t="s">
        <v>117</v>
      </c>
      <c r="C105" s="1087" t="s">
        <v>117</v>
      </c>
      <c r="D105" s="1087">
        <v>1</v>
      </c>
      <c r="E105" s="1087" t="s">
        <v>117</v>
      </c>
      <c r="F105" s="1090">
        <v>1</v>
      </c>
      <c r="G105" s="1088" t="s">
        <v>117</v>
      </c>
      <c r="H105" s="1087" t="s">
        <v>117</v>
      </c>
      <c r="I105" s="1087" t="s">
        <v>117</v>
      </c>
      <c r="J105" s="1087" t="s">
        <v>117</v>
      </c>
      <c r="K105" s="1091" t="s">
        <v>117</v>
      </c>
      <c r="L105" s="1089" t="s">
        <v>117</v>
      </c>
      <c r="M105" s="1087" t="s">
        <v>117</v>
      </c>
      <c r="N105" s="1087" t="s">
        <v>117</v>
      </c>
      <c r="O105" s="1087" t="s">
        <v>117</v>
      </c>
      <c r="P105" s="1090" t="s">
        <v>117</v>
      </c>
      <c r="Q105" s="1144">
        <f t="shared" si="6"/>
        <v>0</v>
      </c>
      <c r="R105" s="1145">
        <f t="shared" si="7"/>
        <v>0</v>
      </c>
      <c r="S105" s="1145">
        <f t="shared" si="8"/>
        <v>1</v>
      </c>
      <c r="T105" s="1145">
        <f t="shared" si="9"/>
        <v>0</v>
      </c>
      <c r="U105" s="1146">
        <f t="shared" si="10"/>
        <v>1</v>
      </c>
    </row>
    <row r="106" spans="1:21" x14ac:dyDescent="0.25">
      <c r="A106" s="1139" t="s">
        <v>80</v>
      </c>
      <c r="B106" s="1089" t="s">
        <v>117</v>
      </c>
      <c r="C106" s="1087" t="s">
        <v>117</v>
      </c>
      <c r="D106" s="1087" t="s">
        <v>117</v>
      </c>
      <c r="E106" s="1087">
        <v>6</v>
      </c>
      <c r="F106" s="1090">
        <v>6</v>
      </c>
      <c r="G106" s="1088" t="s">
        <v>117</v>
      </c>
      <c r="H106" s="1087" t="s">
        <v>117</v>
      </c>
      <c r="I106" s="1087" t="s">
        <v>117</v>
      </c>
      <c r="J106" s="1087" t="s">
        <v>117</v>
      </c>
      <c r="K106" s="1091" t="s">
        <v>117</v>
      </c>
      <c r="L106" s="1089" t="s">
        <v>117</v>
      </c>
      <c r="M106" s="1087" t="s">
        <v>117</v>
      </c>
      <c r="N106" s="1087">
        <v>3</v>
      </c>
      <c r="O106" s="1087" t="s">
        <v>117</v>
      </c>
      <c r="P106" s="1090">
        <v>3</v>
      </c>
      <c r="Q106" s="1144">
        <f t="shared" si="6"/>
        <v>0</v>
      </c>
      <c r="R106" s="1145">
        <f t="shared" si="7"/>
        <v>0</v>
      </c>
      <c r="S106" s="1145">
        <f t="shared" si="8"/>
        <v>3</v>
      </c>
      <c r="T106" s="1145">
        <f t="shared" si="9"/>
        <v>6</v>
      </c>
      <c r="U106" s="1146">
        <f t="shared" si="10"/>
        <v>9</v>
      </c>
    </row>
    <row r="107" spans="1:21" x14ac:dyDescent="0.25">
      <c r="A107" s="1139" t="s">
        <v>81</v>
      </c>
      <c r="B107" s="1089">
        <v>379</v>
      </c>
      <c r="C107" s="1087" t="s">
        <v>117</v>
      </c>
      <c r="D107" s="1087">
        <v>3137</v>
      </c>
      <c r="E107" s="1087">
        <v>115</v>
      </c>
      <c r="F107" s="1090">
        <v>3631</v>
      </c>
      <c r="G107" s="1088">
        <v>329</v>
      </c>
      <c r="H107" s="1087" t="s">
        <v>117</v>
      </c>
      <c r="I107" s="1087">
        <v>2566</v>
      </c>
      <c r="J107" s="1087">
        <v>110</v>
      </c>
      <c r="K107" s="1091">
        <v>3005</v>
      </c>
      <c r="L107" s="1089">
        <v>382</v>
      </c>
      <c r="M107" s="1087" t="s">
        <v>117</v>
      </c>
      <c r="N107" s="1087">
        <v>2432</v>
      </c>
      <c r="O107" s="1087">
        <v>125</v>
      </c>
      <c r="P107" s="1090">
        <v>2939</v>
      </c>
      <c r="Q107" s="1144">
        <f t="shared" si="6"/>
        <v>1090</v>
      </c>
      <c r="R107" s="1145">
        <f t="shared" si="7"/>
        <v>0</v>
      </c>
      <c r="S107" s="1145">
        <f t="shared" si="8"/>
        <v>8135</v>
      </c>
      <c r="T107" s="1145">
        <f t="shared" si="9"/>
        <v>350</v>
      </c>
      <c r="U107" s="1146">
        <f t="shared" si="10"/>
        <v>9575</v>
      </c>
    </row>
    <row r="108" spans="1:21" x14ac:dyDescent="0.25">
      <c r="A108" s="1139" t="s">
        <v>211</v>
      </c>
      <c r="B108" s="1089" t="s">
        <v>117</v>
      </c>
      <c r="C108" s="1087" t="s">
        <v>117</v>
      </c>
      <c r="D108" s="1087">
        <v>1</v>
      </c>
      <c r="E108" s="1087" t="s">
        <v>117</v>
      </c>
      <c r="F108" s="1090">
        <v>1</v>
      </c>
      <c r="G108" s="1088" t="s">
        <v>117</v>
      </c>
      <c r="H108" s="1087" t="s">
        <v>117</v>
      </c>
      <c r="I108" s="1087" t="s">
        <v>117</v>
      </c>
      <c r="J108" s="1087">
        <v>4</v>
      </c>
      <c r="K108" s="1091">
        <v>4</v>
      </c>
      <c r="L108" s="1089" t="s">
        <v>117</v>
      </c>
      <c r="M108" s="1087" t="s">
        <v>117</v>
      </c>
      <c r="N108" s="1087">
        <v>5</v>
      </c>
      <c r="O108" s="1087">
        <v>3</v>
      </c>
      <c r="P108" s="1090">
        <v>8</v>
      </c>
      <c r="Q108" s="1144">
        <f t="shared" si="6"/>
        <v>0</v>
      </c>
      <c r="R108" s="1145">
        <f t="shared" si="7"/>
        <v>0</v>
      </c>
      <c r="S108" s="1145">
        <f t="shared" si="8"/>
        <v>6</v>
      </c>
      <c r="T108" s="1145">
        <f t="shared" si="9"/>
        <v>7</v>
      </c>
      <c r="U108" s="1146">
        <f t="shared" si="10"/>
        <v>13</v>
      </c>
    </row>
    <row r="109" spans="1:21" x14ac:dyDescent="0.25">
      <c r="A109" s="1139" t="s">
        <v>421</v>
      </c>
      <c r="B109" s="1089" t="s">
        <v>117</v>
      </c>
      <c r="C109" s="1087" t="s">
        <v>117</v>
      </c>
      <c r="D109" s="1087" t="s">
        <v>117</v>
      </c>
      <c r="E109" s="1087">
        <v>1</v>
      </c>
      <c r="F109" s="1090">
        <v>1</v>
      </c>
      <c r="G109" s="1088" t="s">
        <v>117</v>
      </c>
      <c r="H109" s="1087" t="s">
        <v>117</v>
      </c>
      <c r="I109" s="1087" t="s">
        <v>117</v>
      </c>
      <c r="J109" s="1087" t="s">
        <v>117</v>
      </c>
      <c r="K109" s="1091" t="s">
        <v>117</v>
      </c>
      <c r="L109" s="1089" t="s">
        <v>117</v>
      </c>
      <c r="M109" s="1087" t="s">
        <v>117</v>
      </c>
      <c r="N109" s="1087" t="s">
        <v>117</v>
      </c>
      <c r="O109" s="1087" t="s">
        <v>117</v>
      </c>
      <c r="P109" s="1090" t="s">
        <v>117</v>
      </c>
      <c r="Q109" s="1144">
        <f t="shared" si="6"/>
        <v>0</v>
      </c>
      <c r="R109" s="1145">
        <f t="shared" si="7"/>
        <v>0</v>
      </c>
      <c r="S109" s="1145">
        <f t="shared" si="8"/>
        <v>0</v>
      </c>
      <c r="T109" s="1145">
        <f t="shared" si="9"/>
        <v>1</v>
      </c>
      <c r="U109" s="1146">
        <f t="shared" si="10"/>
        <v>1</v>
      </c>
    </row>
    <row r="110" spans="1:21" x14ac:dyDescent="0.25">
      <c r="A110" s="1139" t="s">
        <v>212</v>
      </c>
      <c r="B110" s="1089" t="s">
        <v>117</v>
      </c>
      <c r="C110" s="1087" t="s">
        <v>117</v>
      </c>
      <c r="D110" s="1087">
        <v>1</v>
      </c>
      <c r="E110" s="1087" t="s">
        <v>117</v>
      </c>
      <c r="F110" s="1090">
        <v>1</v>
      </c>
      <c r="G110" s="1088" t="s">
        <v>117</v>
      </c>
      <c r="H110" s="1087" t="s">
        <v>117</v>
      </c>
      <c r="I110" s="1087" t="s">
        <v>117</v>
      </c>
      <c r="J110" s="1087" t="s">
        <v>117</v>
      </c>
      <c r="K110" s="1091" t="s">
        <v>117</v>
      </c>
      <c r="L110" s="1089" t="s">
        <v>117</v>
      </c>
      <c r="M110" s="1087" t="s">
        <v>117</v>
      </c>
      <c r="N110" s="1087" t="s">
        <v>117</v>
      </c>
      <c r="O110" s="1087" t="s">
        <v>117</v>
      </c>
      <c r="P110" s="1090" t="s">
        <v>117</v>
      </c>
      <c r="Q110" s="1144">
        <f t="shared" si="6"/>
        <v>0</v>
      </c>
      <c r="R110" s="1145">
        <f t="shared" si="7"/>
        <v>0</v>
      </c>
      <c r="S110" s="1145">
        <f t="shared" si="8"/>
        <v>1</v>
      </c>
      <c r="T110" s="1145">
        <f t="shared" si="9"/>
        <v>0</v>
      </c>
      <c r="U110" s="1146">
        <f t="shared" si="10"/>
        <v>1</v>
      </c>
    </row>
    <row r="111" spans="1:21" x14ac:dyDescent="0.25">
      <c r="A111" s="1139" t="s">
        <v>135</v>
      </c>
      <c r="B111" s="1089" t="s">
        <v>117</v>
      </c>
      <c r="C111" s="1087" t="s">
        <v>117</v>
      </c>
      <c r="D111" s="1087" t="s">
        <v>117</v>
      </c>
      <c r="E111" s="1087" t="s">
        <v>117</v>
      </c>
      <c r="F111" s="1090" t="s">
        <v>117</v>
      </c>
      <c r="G111" s="1088" t="s">
        <v>117</v>
      </c>
      <c r="H111" s="1087" t="s">
        <v>117</v>
      </c>
      <c r="I111" s="1087" t="s">
        <v>117</v>
      </c>
      <c r="J111" s="1087">
        <v>1</v>
      </c>
      <c r="K111" s="1091">
        <v>1</v>
      </c>
      <c r="L111" s="1089" t="s">
        <v>117</v>
      </c>
      <c r="M111" s="1087" t="s">
        <v>117</v>
      </c>
      <c r="N111" s="1087" t="s">
        <v>117</v>
      </c>
      <c r="O111" s="1087" t="s">
        <v>117</v>
      </c>
      <c r="P111" s="1090" t="s">
        <v>117</v>
      </c>
      <c r="Q111" s="1144">
        <f t="shared" si="6"/>
        <v>0</v>
      </c>
      <c r="R111" s="1145">
        <f t="shared" si="7"/>
        <v>0</v>
      </c>
      <c r="S111" s="1145">
        <f t="shared" si="8"/>
        <v>0</v>
      </c>
      <c r="T111" s="1145">
        <f t="shared" si="9"/>
        <v>1</v>
      </c>
      <c r="U111" s="1146">
        <f t="shared" si="10"/>
        <v>1</v>
      </c>
    </row>
    <row r="112" spans="1:21" x14ac:dyDescent="0.25">
      <c r="A112" s="1139" t="s">
        <v>82</v>
      </c>
      <c r="B112" s="1089" t="s">
        <v>117</v>
      </c>
      <c r="C112" s="1087" t="s">
        <v>117</v>
      </c>
      <c r="D112" s="1087">
        <v>12</v>
      </c>
      <c r="E112" s="1087">
        <v>1</v>
      </c>
      <c r="F112" s="1090">
        <v>13</v>
      </c>
      <c r="G112" s="1088" t="s">
        <v>117</v>
      </c>
      <c r="H112" s="1087" t="s">
        <v>117</v>
      </c>
      <c r="I112" s="1087">
        <v>8</v>
      </c>
      <c r="J112" s="1087" t="s">
        <v>117</v>
      </c>
      <c r="K112" s="1091">
        <v>8</v>
      </c>
      <c r="L112" s="1089" t="s">
        <v>117</v>
      </c>
      <c r="M112" s="1087" t="s">
        <v>117</v>
      </c>
      <c r="N112" s="1087">
        <v>11</v>
      </c>
      <c r="O112" s="1087">
        <v>9</v>
      </c>
      <c r="P112" s="1090">
        <v>20</v>
      </c>
      <c r="Q112" s="1144">
        <f t="shared" si="6"/>
        <v>0</v>
      </c>
      <c r="R112" s="1145">
        <f t="shared" si="7"/>
        <v>0</v>
      </c>
      <c r="S112" s="1145">
        <f t="shared" si="8"/>
        <v>31</v>
      </c>
      <c r="T112" s="1145">
        <f t="shared" si="9"/>
        <v>10</v>
      </c>
      <c r="U112" s="1146">
        <f t="shared" si="10"/>
        <v>41</v>
      </c>
    </row>
    <row r="113" spans="1:21" x14ac:dyDescent="0.25">
      <c r="A113" s="1139" t="s">
        <v>83</v>
      </c>
      <c r="B113" s="1089" t="s">
        <v>117</v>
      </c>
      <c r="C113" s="1087" t="s">
        <v>117</v>
      </c>
      <c r="D113" s="1087">
        <v>13</v>
      </c>
      <c r="E113" s="1087">
        <v>3</v>
      </c>
      <c r="F113" s="1090">
        <v>16</v>
      </c>
      <c r="G113" s="1088" t="s">
        <v>117</v>
      </c>
      <c r="H113" s="1087" t="s">
        <v>117</v>
      </c>
      <c r="I113" s="1087">
        <v>15</v>
      </c>
      <c r="J113" s="1087">
        <v>1</v>
      </c>
      <c r="K113" s="1091">
        <v>16</v>
      </c>
      <c r="L113" s="1089">
        <v>2</v>
      </c>
      <c r="M113" s="1087" t="s">
        <v>117</v>
      </c>
      <c r="N113" s="1087">
        <v>18</v>
      </c>
      <c r="O113" s="1087">
        <v>7</v>
      </c>
      <c r="P113" s="1090">
        <v>27</v>
      </c>
      <c r="Q113" s="1144">
        <f t="shared" si="6"/>
        <v>2</v>
      </c>
      <c r="R113" s="1145">
        <f t="shared" si="7"/>
        <v>0</v>
      </c>
      <c r="S113" s="1145">
        <f t="shared" si="8"/>
        <v>46</v>
      </c>
      <c r="T113" s="1145">
        <f t="shared" si="9"/>
        <v>11</v>
      </c>
      <c r="U113" s="1146">
        <f t="shared" si="10"/>
        <v>59</v>
      </c>
    </row>
    <row r="114" spans="1:21" x14ac:dyDescent="0.25">
      <c r="A114" s="1139" t="s">
        <v>213</v>
      </c>
      <c r="B114" s="1089" t="s">
        <v>117</v>
      </c>
      <c r="C114" s="1087" t="s">
        <v>117</v>
      </c>
      <c r="D114" s="1087" t="s">
        <v>117</v>
      </c>
      <c r="E114" s="1087" t="s">
        <v>117</v>
      </c>
      <c r="F114" s="1090" t="s">
        <v>117</v>
      </c>
      <c r="G114" s="1088" t="s">
        <v>117</v>
      </c>
      <c r="H114" s="1087" t="s">
        <v>117</v>
      </c>
      <c r="I114" s="1087">
        <v>4</v>
      </c>
      <c r="J114" s="1087" t="s">
        <v>117</v>
      </c>
      <c r="K114" s="1091">
        <v>4</v>
      </c>
      <c r="L114" s="1089" t="s">
        <v>117</v>
      </c>
      <c r="M114" s="1087" t="s">
        <v>117</v>
      </c>
      <c r="N114" s="1087" t="s">
        <v>117</v>
      </c>
      <c r="O114" s="1087" t="s">
        <v>117</v>
      </c>
      <c r="P114" s="1090" t="s">
        <v>117</v>
      </c>
      <c r="Q114" s="1144">
        <f t="shared" si="6"/>
        <v>0</v>
      </c>
      <c r="R114" s="1145">
        <f t="shared" si="7"/>
        <v>0</v>
      </c>
      <c r="S114" s="1145">
        <f t="shared" si="8"/>
        <v>4</v>
      </c>
      <c r="T114" s="1145">
        <f t="shared" si="9"/>
        <v>0</v>
      </c>
      <c r="U114" s="1146">
        <f t="shared" si="10"/>
        <v>4</v>
      </c>
    </row>
    <row r="115" spans="1:21" x14ac:dyDescent="0.25">
      <c r="A115" s="1139" t="s">
        <v>84</v>
      </c>
      <c r="B115" s="1089" t="s">
        <v>117</v>
      </c>
      <c r="C115" s="1087" t="s">
        <v>117</v>
      </c>
      <c r="D115" s="1087">
        <v>1</v>
      </c>
      <c r="E115" s="1087" t="s">
        <v>117</v>
      </c>
      <c r="F115" s="1090">
        <v>1</v>
      </c>
      <c r="G115" s="1088" t="s">
        <v>117</v>
      </c>
      <c r="H115" s="1087" t="s">
        <v>117</v>
      </c>
      <c r="I115" s="1087">
        <v>4</v>
      </c>
      <c r="J115" s="1087">
        <v>1</v>
      </c>
      <c r="K115" s="1091">
        <v>5</v>
      </c>
      <c r="L115" s="1089" t="s">
        <v>117</v>
      </c>
      <c r="M115" s="1087" t="s">
        <v>117</v>
      </c>
      <c r="N115" s="1087">
        <v>3</v>
      </c>
      <c r="O115" s="1087">
        <v>3</v>
      </c>
      <c r="P115" s="1090">
        <v>6</v>
      </c>
      <c r="Q115" s="1144">
        <f t="shared" si="6"/>
        <v>0</v>
      </c>
      <c r="R115" s="1145">
        <f t="shared" si="7"/>
        <v>0</v>
      </c>
      <c r="S115" s="1145">
        <f t="shared" si="8"/>
        <v>8</v>
      </c>
      <c r="T115" s="1145">
        <f t="shared" si="9"/>
        <v>4</v>
      </c>
      <c r="U115" s="1146">
        <f t="shared" si="10"/>
        <v>12</v>
      </c>
    </row>
    <row r="116" spans="1:21" x14ac:dyDescent="0.25">
      <c r="A116" s="1139" t="s">
        <v>136</v>
      </c>
      <c r="B116" s="1089" t="s">
        <v>117</v>
      </c>
      <c r="C116" s="1087" t="s">
        <v>117</v>
      </c>
      <c r="D116" s="1087">
        <v>1</v>
      </c>
      <c r="E116" s="1087" t="s">
        <v>117</v>
      </c>
      <c r="F116" s="1090">
        <v>1</v>
      </c>
      <c r="G116" s="1088">
        <v>3</v>
      </c>
      <c r="H116" s="1087" t="s">
        <v>117</v>
      </c>
      <c r="I116" s="1087">
        <v>1</v>
      </c>
      <c r="J116" s="1087" t="s">
        <v>117</v>
      </c>
      <c r="K116" s="1091">
        <v>4</v>
      </c>
      <c r="L116" s="1089">
        <v>2</v>
      </c>
      <c r="M116" s="1087" t="s">
        <v>117</v>
      </c>
      <c r="N116" s="1087" t="s">
        <v>117</v>
      </c>
      <c r="O116" s="1087">
        <v>1</v>
      </c>
      <c r="P116" s="1090">
        <v>3</v>
      </c>
      <c r="Q116" s="1144">
        <f t="shared" si="6"/>
        <v>5</v>
      </c>
      <c r="R116" s="1145">
        <f t="shared" si="7"/>
        <v>0</v>
      </c>
      <c r="S116" s="1145">
        <f t="shared" si="8"/>
        <v>2</v>
      </c>
      <c r="T116" s="1145">
        <f t="shared" si="9"/>
        <v>1</v>
      </c>
      <c r="U116" s="1146">
        <f t="shared" si="10"/>
        <v>8</v>
      </c>
    </row>
    <row r="117" spans="1:21" x14ac:dyDescent="0.25">
      <c r="A117" s="1139" t="s">
        <v>86</v>
      </c>
      <c r="B117" s="1089">
        <v>1</v>
      </c>
      <c r="C117" s="1087" t="s">
        <v>117</v>
      </c>
      <c r="D117" s="1087">
        <v>52</v>
      </c>
      <c r="E117" s="1087" t="s">
        <v>117</v>
      </c>
      <c r="F117" s="1090">
        <v>53</v>
      </c>
      <c r="G117" s="1088">
        <v>3</v>
      </c>
      <c r="H117" s="1087" t="s">
        <v>117</v>
      </c>
      <c r="I117" s="1087">
        <v>32</v>
      </c>
      <c r="J117" s="1087" t="s">
        <v>117</v>
      </c>
      <c r="K117" s="1091">
        <v>35</v>
      </c>
      <c r="L117" s="1089">
        <v>1</v>
      </c>
      <c r="M117" s="1087" t="s">
        <v>117</v>
      </c>
      <c r="N117" s="1087">
        <v>52</v>
      </c>
      <c r="O117" s="1087">
        <v>7</v>
      </c>
      <c r="P117" s="1090">
        <v>60</v>
      </c>
      <c r="Q117" s="1144">
        <f t="shared" si="6"/>
        <v>5</v>
      </c>
      <c r="R117" s="1145">
        <f t="shared" si="7"/>
        <v>0</v>
      </c>
      <c r="S117" s="1145">
        <f t="shared" si="8"/>
        <v>136</v>
      </c>
      <c r="T117" s="1145">
        <f t="shared" si="9"/>
        <v>7</v>
      </c>
      <c r="U117" s="1146">
        <f t="shared" si="10"/>
        <v>148</v>
      </c>
    </row>
    <row r="118" spans="1:21" x14ac:dyDescent="0.25">
      <c r="A118" s="1139" t="s">
        <v>87</v>
      </c>
      <c r="B118" s="1089" t="s">
        <v>117</v>
      </c>
      <c r="C118" s="1087" t="s">
        <v>117</v>
      </c>
      <c r="D118" s="1087">
        <v>7</v>
      </c>
      <c r="E118" s="1087">
        <v>2</v>
      </c>
      <c r="F118" s="1090">
        <v>9</v>
      </c>
      <c r="G118" s="1088" t="s">
        <v>117</v>
      </c>
      <c r="H118" s="1087" t="s">
        <v>117</v>
      </c>
      <c r="I118" s="1087">
        <v>17</v>
      </c>
      <c r="J118" s="1087" t="s">
        <v>117</v>
      </c>
      <c r="K118" s="1091">
        <v>17</v>
      </c>
      <c r="L118" s="1089">
        <v>1</v>
      </c>
      <c r="M118" s="1087" t="s">
        <v>117</v>
      </c>
      <c r="N118" s="1087">
        <v>16</v>
      </c>
      <c r="O118" s="1087">
        <v>2</v>
      </c>
      <c r="P118" s="1090">
        <v>19</v>
      </c>
      <c r="Q118" s="1144">
        <f t="shared" si="6"/>
        <v>1</v>
      </c>
      <c r="R118" s="1145">
        <f t="shared" si="7"/>
        <v>0</v>
      </c>
      <c r="S118" s="1145">
        <f t="shared" si="8"/>
        <v>40</v>
      </c>
      <c r="T118" s="1145">
        <f t="shared" si="9"/>
        <v>4</v>
      </c>
      <c r="U118" s="1146">
        <f t="shared" si="10"/>
        <v>45</v>
      </c>
    </row>
    <row r="119" spans="1:21" x14ac:dyDescent="0.25">
      <c r="A119" s="1139" t="s">
        <v>335</v>
      </c>
      <c r="B119" s="1089" t="s">
        <v>117</v>
      </c>
      <c r="C119" s="1087" t="s">
        <v>117</v>
      </c>
      <c r="D119" s="1087" t="s">
        <v>117</v>
      </c>
      <c r="E119" s="1087" t="s">
        <v>117</v>
      </c>
      <c r="F119" s="1090" t="s">
        <v>117</v>
      </c>
      <c r="G119" s="1088" t="s">
        <v>117</v>
      </c>
      <c r="H119" s="1087" t="s">
        <v>117</v>
      </c>
      <c r="I119" s="1087" t="s">
        <v>117</v>
      </c>
      <c r="J119" s="1087" t="s">
        <v>117</v>
      </c>
      <c r="K119" s="1091" t="s">
        <v>117</v>
      </c>
      <c r="L119" s="1089" t="s">
        <v>117</v>
      </c>
      <c r="M119" s="1087" t="s">
        <v>117</v>
      </c>
      <c r="N119" s="1087">
        <v>1</v>
      </c>
      <c r="O119" s="1087" t="s">
        <v>117</v>
      </c>
      <c r="P119" s="1090">
        <v>1</v>
      </c>
      <c r="Q119" s="1144">
        <f t="shared" si="6"/>
        <v>0</v>
      </c>
      <c r="R119" s="1145">
        <f t="shared" si="7"/>
        <v>0</v>
      </c>
      <c r="S119" s="1145">
        <f t="shared" si="8"/>
        <v>1</v>
      </c>
      <c r="T119" s="1145">
        <f t="shared" si="9"/>
        <v>0</v>
      </c>
      <c r="U119" s="1146">
        <f t="shared" si="10"/>
        <v>1</v>
      </c>
    </row>
    <row r="120" spans="1:21" x14ac:dyDescent="0.25">
      <c r="A120" s="1139" t="s">
        <v>88</v>
      </c>
      <c r="B120" s="1089">
        <v>2</v>
      </c>
      <c r="C120" s="1087" t="s">
        <v>117</v>
      </c>
      <c r="D120" s="1087">
        <v>9</v>
      </c>
      <c r="E120" s="1087">
        <v>2</v>
      </c>
      <c r="F120" s="1090">
        <v>13</v>
      </c>
      <c r="G120" s="1088" t="s">
        <v>117</v>
      </c>
      <c r="H120" s="1087" t="s">
        <v>117</v>
      </c>
      <c r="I120" s="1087">
        <v>4</v>
      </c>
      <c r="J120" s="1087">
        <v>1</v>
      </c>
      <c r="K120" s="1091">
        <v>5</v>
      </c>
      <c r="L120" s="1089" t="s">
        <v>117</v>
      </c>
      <c r="M120" s="1087" t="s">
        <v>117</v>
      </c>
      <c r="N120" s="1087">
        <v>18</v>
      </c>
      <c r="O120" s="1087" t="s">
        <v>117</v>
      </c>
      <c r="P120" s="1090">
        <v>18</v>
      </c>
      <c r="Q120" s="1144">
        <f t="shared" si="6"/>
        <v>2</v>
      </c>
      <c r="R120" s="1145">
        <f t="shared" si="7"/>
        <v>0</v>
      </c>
      <c r="S120" s="1145">
        <f t="shared" si="8"/>
        <v>31</v>
      </c>
      <c r="T120" s="1145">
        <f t="shared" si="9"/>
        <v>3</v>
      </c>
      <c r="U120" s="1146">
        <f t="shared" si="10"/>
        <v>36</v>
      </c>
    </row>
    <row r="121" spans="1:21" x14ac:dyDescent="0.25">
      <c r="A121" s="1139" t="s">
        <v>89</v>
      </c>
      <c r="B121" s="1089">
        <v>47</v>
      </c>
      <c r="C121" s="1087" t="s">
        <v>117</v>
      </c>
      <c r="D121" s="1087">
        <v>637</v>
      </c>
      <c r="E121" s="1087">
        <v>28</v>
      </c>
      <c r="F121" s="1090">
        <v>712</v>
      </c>
      <c r="G121" s="1088">
        <v>58</v>
      </c>
      <c r="H121" s="1087" t="s">
        <v>117</v>
      </c>
      <c r="I121" s="1087">
        <v>703</v>
      </c>
      <c r="J121" s="1087">
        <v>208</v>
      </c>
      <c r="K121" s="1091">
        <v>969</v>
      </c>
      <c r="L121" s="1089">
        <v>28</v>
      </c>
      <c r="M121" s="1087" t="s">
        <v>117</v>
      </c>
      <c r="N121" s="1087">
        <v>374</v>
      </c>
      <c r="O121" s="1087">
        <v>72</v>
      </c>
      <c r="P121" s="1090">
        <v>474</v>
      </c>
      <c r="Q121" s="1144">
        <f t="shared" si="6"/>
        <v>133</v>
      </c>
      <c r="R121" s="1145">
        <f t="shared" si="7"/>
        <v>0</v>
      </c>
      <c r="S121" s="1145">
        <f t="shared" si="8"/>
        <v>1714</v>
      </c>
      <c r="T121" s="1145">
        <f t="shared" si="9"/>
        <v>308</v>
      </c>
      <c r="U121" s="1146">
        <f t="shared" si="10"/>
        <v>2155</v>
      </c>
    </row>
    <row r="122" spans="1:21" x14ac:dyDescent="0.25">
      <c r="A122" s="1139" t="s">
        <v>90</v>
      </c>
      <c r="B122" s="1089">
        <v>1</v>
      </c>
      <c r="C122" s="1087" t="s">
        <v>117</v>
      </c>
      <c r="D122" s="1087">
        <v>9</v>
      </c>
      <c r="E122" s="1087">
        <v>1</v>
      </c>
      <c r="F122" s="1090">
        <v>11</v>
      </c>
      <c r="G122" s="1088">
        <v>5</v>
      </c>
      <c r="H122" s="1087" t="s">
        <v>117</v>
      </c>
      <c r="I122" s="1087">
        <v>13</v>
      </c>
      <c r="J122" s="1087">
        <v>1</v>
      </c>
      <c r="K122" s="1091">
        <v>19</v>
      </c>
      <c r="L122" s="1089" t="s">
        <v>117</v>
      </c>
      <c r="M122" s="1087" t="s">
        <v>117</v>
      </c>
      <c r="N122" s="1087">
        <v>11</v>
      </c>
      <c r="O122" s="1087">
        <v>3</v>
      </c>
      <c r="P122" s="1090">
        <v>14</v>
      </c>
      <c r="Q122" s="1144">
        <f t="shared" si="6"/>
        <v>6</v>
      </c>
      <c r="R122" s="1145">
        <f t="shared" si="7"/>
        <v>0</v>
      </c>
      <c r="S122" s="1145">
        <f t="shared" si="8"/>
        <v>33</v>
      </c>
      <c r="T122" s="1145">
        <f t="shared" si="9"/>
        <v>5</v>
      </c>
      <c r="U122" s="1146">
        <f t="shared" si="10"/>
        <v>44</v>
      </c>
    </row>
    <row r="123" spans="1:21" x14ac:dyDescent="0.25">
      <c r="A123" s="1139" t="s">
        <v>91</v>
      </c>
      <c r="B123" s="1089" t="s">
        <v>117</v>
      </c>
      <c r="C123" s="1087">
        <v>1</v>
      </c>
      <c r="D123" s="1087">
        <v>96</v>
      </c>
      <c r="E123" s="1087">
        <v>7</v>
      </c>
      <c r="F123" s="1090">
        <v>104</v>
      </c>
      <c r="G123" s="1088">
        <v>3</v>
      </c>
      <c r="H123" s="1087" t="s">
        <v>117</v>
      </c>
      <c r="I123" s="1087">
        <v>112</v>
      </c>
      <c r="J123" s="1087">
        <v>4</v>
      </c>
      <c r="K123" s="1091">
        <v>119</v>
      </c>
      <c r="L123" s="1089">
        <v>1</v>
      </c>
      <c r="M123" s="1087" t="s">
        <v>117</v>
      </c>
      <c r="N123" s="1087">
        <v>107</v>
      </c>
      <c r="O123" s="1087">
        <v>7</v>
      </c>
      <c r="P123" s="1090">
        <v>115</v>
      </c>
      <c r="Q123" s="1144">
        <f t="shared" si="6"/>
        <v>4</v>
      </c>
      <c r="R123" s="1145">
        <f t="shared" si="7"/>
        <v>1</v>
      </c>
      <c r="S123" s="1145">
        <f t="shared" si="8"/>
        <v>315</v>
      </c>
      <c r="T123" s="1145">
        <f t="shared" si="9"/>
        <v>18</v>
      </c>
      <c r="U123" s="1146">
        <f t="shared" si="10"/>
        <v>338</v>
      </c>
    </row>
    <row r="124" spans="1:21" x14ac:dyDescent="0.25">
      <c r="A124" s="1139" t="s">
        <v>92</v>
      </c>
      <c r="B124" s="1089" t="s">
        <v>117</v>
      </c>
      <c r="C124" s="1087" t="s">
        <v>117</v>
      </c>
      <c r="D124" s="1087" t="s">
        <v>117</v>
      </c>
      <c r="E124" s="1087" t="s">
        <v>117</v>
      </c>
      <c r="F124" s="1090" t="s">
        <v>117</v>
      </c>
      <c r="G124" s="1088" t="s">
        <v>117</v>
      </c>
      <c r="H124" s="1087" t="s">
        <v>117</v>
      </c>
      <c r="I124" s="1087">
        <v>2</v>
      </c>
      <c r="J124" s="1087">
        <v>2</v>
      </c>
      <c r="K124" s="1091">
        <v>4</v>
      </c>
      <c r="L124" s="1089" t="s">
        <v>117</v>
      </c>
      <c r="M124" s="1087" t="s">
        <v>117</v>
      </c>
      <c r="N124" s="1087">
        <v>1</v>
      </c>
      <c r="O124" s="1087" t="s">
        <v>117</v>
      </c>
      <c r="P124" s="1090">
        <v>1</v>
      </c>
      <c r="Q124" s="1144">
        <f t="shared" si="6"/>
        <v>0</v>
      </c>
      <c r="R124" s="1145">
        <f t="shared" si="7"/>
        <v>0</v>
      </c>
      <c r="S124" s="1145">
        <f t="shared" si="8"/>
        <v>3</v>
      </c>
      <c r="T124" s="1145">
        <f t="shared" si="9"/>
        <v>2</v>
      </c>
      <c r="U124" s="1146">
        <f t="shared" si="10"/>
        <v>5</v>
      </c>
    </row>
    <row r="125" spans="1:21" x14ac:dyDescent="0.25">
      <c r="A125" s="1139" t="s">
        <v>93</v>
      </c>
      <c r="B125" s="1089">
        <v>1</v>
      </c>
      <c r="C125" s="1087" t="s">
        <v>117</v>
      </c>
      <c r="D125" s="1087">
        <v>14</v>
      </c>
      <c r="E125" s="1087">
        <v>5</v>
      </c>
      <c r="F125" s="1090">
        <v>20</v>
      </c>
      <c r="G125" s="1088" t="s">
        <v>117</v>
      </c>
      <c r="H125" s="1087" t="s">
        <v>117</v>
      </c>
      <c r="I125" s="1087">
        <v>15</v>
      </c>
      <c r="J125" s="1087">
        <v>6</v>
      </c>
      <c r="K125" s="1091">
        <v>21</v>
      </c>
      <c r="L125" s="1089" t="s">
        <v>117</v>
      </c>
      <c r="M125" s="1087" t="s">
        <v>117</v>
      </c>
      <c r="N125" s="1087">
        <v>16</v>
      </c>
      <c r="O125" s="1087">
        <v>4</v>
      </c>
      <c r="P125" s="1090">
        <v>20</v>
      </c>
      <c r="Q125" s="1144">
        <f t="shared" si="6"/>
        <v>1</v>
      </c>
      <c r="R125" s="1145">
        <f t="shared" si="7"/>
        <v>0</v>
      </c>
      <c r="S125" s="1145">
        <f t="shared" si="8"/>
        <v>45</v>
      </c>
      <c r="T125" s="1145">
        <f t="shared" si="9"/>
        <v>15</v>
      </c>
      <c r="U125" s="1146">
        <f t="shared" si="10"/>
        <v>61</v>
      </c>
    </row>
    <row r="126" spans="1:21" x14ac:dyDescent="0.25">
      <c r="A126" s="1139" t="s">
        <v>94</v>
      </c>
      <c r="B126" s="1089" t="s">
        <v>117</v>
      </c>
      <c r="C126" s="1087" t="s">
        <v>117</v>
      </c>
      <c r="D126" s="1087">
        <v>5</v>
      </c>
      <c r="E126" s="1087" t="s">
        <v>117</v>
      </c>
      <c r="F126" s="1090">
        <v>5</v>
      </c>
      <c r="G126" s="1088" t="s">
        <v>117</v>
      </c>
      <c r="H126" s="1087" t="s">
        <v>117</v>
      </c>
      <c r="I126" s="1087">
        <v>7</v>
      </c>
      <c r="J126" s="1087" t="s">
        <v>117</v>
      </c>
      <c r="K126" s="1091">
        <v>7</v>
      </c>
      <c r="L126" s="1089">
        <v>1</v>
      </c>
      <c r="M126" s="1087" t="s">
        <v>117</v>
      </c>
      <c r="N126" s="1087">
        <v>5</v>
      </c>
      <c r="O126" s="1087">
        <v>2</v>
      </c>
      <c r="P126" s="1090">
        <v>8</v>
      </c>
      <c r="Q126" s="1144">
        <f t="shared" si="6"/>
        <v>1</v>
      </c>
      <c r="R126" s="1145">
        <f t="shared" si="7"/>
        <v>0</v>
      </c>
      <c r="S126" s="1145">
        <f t="shared" si="8"/>
        <v>17</v>
      </c>
      <c r="T126" s="1145">
        <f t="shared" si="9"/>
        <v>2</v>
      </c>
      <c r="U126" s="1146">
        <f t="shared" si="10"/>
        <v>20</v>
      </c>
    </row>
    <row r="127" spans="1:21" x14ac:dyDescent="0.25">
      <c r="A127" s="1139" t="s">
        <v>354</v>
      </c>
      <c r="B127" s="1089" t="s">
        <v>117</v>
      </c>
      <c r="C127" s="1087" t="s">
        <v>117</v>
      </c>
      <c r="D127" s="1087">
        <v>3</v>
      </c>
      <c r="E127" s="1087" t="s">
        <v>117</v>
      </c>
      <c r="F127" s="1090">
        <v>3</v>
      </c>
      <c r="G127" s="1088" t="s">
        <v>117</v>
      </c>
      <c r="H127" s="1087" t="s">
        <v>117</v>
      </c>
      <c r="I127" s="1087">
        <v>1</v>
      </c>
      <c r="J127" s="1087" t="s">
        <v>117</v>
      </c>
      <c r="K127" s="1091">
        <v>1</v>
      </c>
      <c r="L127" s="1089" t="s">
        <v>117</v>
      </c>
      <c r="M127" s="1087" t="s">
        <v>117</v>
      </c>
      <c r="N127" s="1087" t="s">
        <v>117</v>
      </c>
      <c r="O127" s="1087" t="s">
        <v>117</v>
      </c>
      <c r="P127" s="1090" t="s">
        <v>117</v>
      </c>
      <c r="Q127" s="1144">
        <f t="shared" si="6"/>
        <v>0</v>
      </c>
      <c r="R127" s="1145">
        <f t="shared" si="7"/>
        <v>0</v>
      </c>
      <c r="S127" s="1145">
        <f t="shared" si="8"/>
        <v>4</v>
      </c>
      <c r="T127" s="1145">
        <f t="shared" si="9"/>
        <v>0</v>
      </c>
      <c r="U127" s="1146">
        <f t="shared" si="10"/>
        <v>4</v>
      </c>
    </row>
    <row r="128" spans="1:21" x14ac:dyDescent="0.25">
      <c r="A128" s="1139" t="s">
        <v>95</v>
      </c>
      <c r="B128" s="1089" t="s">
        <v>117</v>
      </c>
      <c r="C128" s="1087" t="s">
        <v>117</v>
      </c>
      <c r="D128" s="1087">
        <v>15</v>
      </c>
      <c r="E128" s="1087">
        <v>1</v>
      </c>
      <c r="F128" s="1090">
        <v>16</v>
      </c>
      <c r="G128" s="1088" t="s">
        <v>117</v>
      </c>
      <c r="H128" s="1087" t="s">
        <v>117</v>
      </c>
      <c r="I128" s="1087">
        <v>3</v>
      </c>
      <c r="J128" s="1087" t="s">
        <v>117</v>
      </c>
      <c r="K128" s="1091">
        <v>3</v>
      </c>
      <c r="L128" s="1089" t="s">
        <v>117</v>
      </c>
      <c r="M128" s="1087" t="s">
        <v>117</v>
      </c>
      <c r="N128" s="1087">
        <v>2</v>
      </c>
      <c r="O128" s="1087" t="s">
        <v>117</v>
      </c>
      <c r="P128" s="1090">
        <v>2</v>
      </c>
      <c r="Q128" s="1144">
        <f t="shared" si="6"/>
        <v>0</v>
      </c>
      <c r="R128" s="1145">
        <f t="shared" si="7"/>
        <v>0</v>
      </c>
      <c r="S128" s="1145">
        <f t="shared" si="8"/>
        <v>20</v>
      </c>
      <c r="T128" s="1145">
        <f t="shared" si="9"/>
        <v>1</v>
      </c>
      <c r="U128" s="1146">
        <f t="shared" si="10"/>
        <v>21</v>
      </c>
    </row>
    <row r="129" spans="1:21" x14ac:dyDescent="0.25">
      <c r="A129" s="1139" t="s">
        <v>96</v>
      </c>
      <c r="B129" s="1089">
        <v>3</v>
      </c>
      <c r="C129" s="1087" t="s">
        <v>117</v>
      </c>
      <c r="D129" s="1087">
        <v>277</v>
      </c>
      <c r="E129" s="1087">
        <v>9</v>
      </c>
      <c r="F129" s="1090">
        <v>289</v>
      </c>
      <c r="G129" s="1088">
        <v>13</v>
      </c>
      <c r="H129" s="1087" t="s">
        <v>117</v>
      </c>
      <c r="I129" s="1087">
        <v>262</v>
      </c>
      <c r="J129" s="1087">
        <v>14</v>
      </c>
      <c r="K129" s="1091">
        <v>289</v>
      </c>
      <c r="L129" s="1089">
        <v>20</v>
      </c>
      <c r="M129" s="1087" t="s">
        <v>117</v>
      </c>
      <c r="N129" s="1087">
        <v>263</v>
      </c>
      <c r="O129" s="1087">
        <v>1</v>
      </c>
      <c r="P129" s="1090">
        <v>284</v>
      </c>
      <c r="Q129" s="1144">
        <f t="shared" si="6"/>
        <v>36</v>
      </c>
      <c r="R129" s="1145">
        <f t="shared" si="7"/>
        <v>0</v>
      </c>
      <c r="S129" s="1145">
        <f t="shared" si="8"/>
        <v>802</v>
      </c>
      <c r="T129" s="1145">
        <f t="shared" si="9"/>
        <v>24</v>
      </c>
      <c r="U129" s="1146">
        <f t="shared" si="10"/>
        <v>862</v>
      </c>
    </row>
    <row r="130" spans="1:21" x14ac:dyDescent="0.25">
      <c r="A130" s="1139" t="s">
        <v>97</v>
      </c>
      <c r="B130" s="1089">
        <v>65</v>
      </c>
      <c r="C130" s="1087" t="s">
        <v>117</v>
      </c>
      <c r="D130" s="1087">
        <v>483</v>
      </c>
      <c r="E130" s="1087">
        <v>48</v>
      </c>
      <c r="F130" s="1090">
        <v>596</v>
      </c>
      <c r="G130" s="1088">
        <v>50</v>
      </c>
      <c r="H130" s="1087" t="s">
        <v>117</v>
      </c>
      <c r="I130" s="1087">
        <v>572</v>
      </c>
      <c r="J130" s="1087">
        <v>70</v>
      </c>
      <c r="K130" s="1091">
        <v>692</v>
      </c>
      <c r="L130" s="1089">
        <v>81</v>
      </c>
      <c r="M130" s="1087" t="s">
        <v>117</v>
      </c>
      <c r="N130" s="1087">
        <v>502</v>
      </c>
      <c r="O130" s="1087">
        <v>82</v>
      </c>
      <c r="P130" s="1090">
        <v>665</v>
      </c>
      <c r="Q130" s="1144">
        <f t="shared" si="6"/>
        <v>196</v>
      </c>
      <c r="R130" s="1145">
        <f t="shared" si="7"/>
        <v>0</v>
      </c>
      <c r="S130" s="1145">
        <f t="shared" si="8"/>
        <v>1557</v>
      </c>
      <c r="T130" s="1145">
        <f t="shared" si="9"/>
        <v>200</v>
      </c>
      <c r="U130" s="1146">
        <f t="shared" si="10"/>
        <v>1953</v>
      </c>
    </row>
    <row r="131" spans="1:21" x14ac:dyDescent="0.25">
      <c r="A131" s="1139" t="s">
        <v>98</v>
      </c>
      <c r="B131" s="1089">
        <v>1</v>
      </c>
      <c r="C131" s="1087" t="s">
        <v>117</v>
      </c>
      <c r="D131" s="1087">
        <v>30</v>
      </c>
      <c r="E131" s="1087">
        <v>2</v>
      </c>
      <c r="F131" s="1090">
        <v>33</v>
      </c>
      <c r="G131" s="1088">
        <v>2</v>
      </c>
      <c r="H131" s="1087" t="s">
        <v>117</v>
      </c>
      <c r="I131" s="1087">
        <v>32</v>
      </c>
      <c r="J131" s="1087" t="s">
        <v>117</v>
      </c>
      <c r="K131" s="1091">
        <v>34</v>
      </c>
      <c r="L131" s="1089">
        <v>1</v>
      </c>
      <c r="M131" s="1087" t="s">
        <v>117</v>
      </c>
      <c r="N131" s="1087">
        <v>9</v>
      </c>
      <c r="O131" s="1087" t="s">
        <v>117</v>
      </c>
      <c r="P131" s="1090">
        <v>10</v>
      </c>
      <c r="Q131" s="1144">
        <f t="shared" si="6"/>
        <v>4</v>
      </c>
      <c r="R131" s="1145">
        <f t="shared" si="7"/>
        <v>0</v>
      </c>
      <c r="S131" s="1145">
        <f t="shared" si="8"/>
        <v>71</v>
      </c>
      <c r="T131" s="1145">
        <f t="shared" si="9"/>
        <v>2</v>
      </c>
      <c r="U131" s="1146">
        <f t="shared" si="10"/>
        <v>77</v>
      </c>
    </row>
    <row r="132" spans="1:21" x14ac:dyDescent="0.25">
      <c r="A132" s="1139" t="s">
        <v>99</v>
      </c>
      <c r="B132" s="1089" t="s">
        <v>117</v>
      </c>
      <c r="C132" s="1087" t="s">
        <v>117</v>
      </c>
      <c r="D132" s="1087">
        <v>11</v>
      </c>
      <c r="E132" s="1087">
        <v>10</v>
      </c>
      <c r="F132" s="1090">
        <v>21</v>
      </c>
      <c r="G132" s="1088" t="s">
        <v>117</v>
      </c>
      <c r="H132" s="1087" t="s">
        <v>117</v>
      </c>
      <c r="I132" s="1087">
        <v>13</v>
      </c>
      <c r="J132" s="1087">
        <v>4</v>
      </c>
      <c r="K132" s="1091">
        <v>17</v>
      </c>
      <c r="L132" s="1089">
        <v>1</v>
      </c>
      <c r="M132" s="1087" t="s">
        <v>117</v>
      </c>
      <c r="N132" s="1087">
        <v>14</v>
      </c>
      <c r="O132" s="1087">
        <v>8</v>
      </c>
      <c r="P132" s="1090">
        <v>23</v>
      </c>
      <c r="Q132" s="1144">
        <f t="shared" si="6"/>
        <v>1</v>
      </c>
      <c r="R132" s="1145">
        <f t="shared" si="7"/>
        <v>0</v>
      </c>
      <c r="S132" s="1145">
        <f t="shared" si="8"/>
        <v>38</v>
      </c>
      <c r="T132" s="1145">
        <f t="shared" si="9"/>
        <v>22</v>
      </c>
      <c r="U132" s="1146">
        <f t="shared" si="10"/>
        <v>61</v>
      </c>
    </row>
    <row r="133" spans="1:21" x14ac:dyDescent="0.25">
      <c r="A133" s="1139" t="s">
        <v>100</v>
      </c>
      <c r="B133" s="1089">
        <v>2251</v>
      </c>
      <c r="C133" s="1087">
        <v>36</v>
      </c>
      <c r="D133" s="1087">
        <v>27545</v>
      </c>
      <c r="E133" s="1087">
        <v>572</v>
      </c>
      <c r="F133" s="1090">
        <v>30404</v>
      </c>
      <c r="G133" s="1088">
        <v>2276</v>
      </c>
      <c r="H133" s="1087">
        <v>16</v>
      </c>
      <c r="I133" s="1087">
        <v>30894</v>
      </c>
      <c r="J133" s="1087">
        <v>1057</v>
      </c>
      <c r="K133" s="1091">
        <v>34243</v>
      </c>
      <c r="L133" s="1089">
        <v>2638</v>
      </c>
      <c r="M133" s="1087" t="s">
        <v>117</v>
      </c>
      <c r="N133" s="1087">
        <v>31758</v>
      </c>
      <c r="O133" s="1087">
        <v>928</v>
      </c>
      <c r="P133" s="1090">
        <v>35324</v>
      </c>
      <c r="Q133" s="1144">
        <f t="shared" ref="Q133:Q141" si="11">SUM(B133,G133,L133)</f>
        <v>7165</v>
      </c>
      <c r="R133" s="1145">
        <f t="shared" ref="R133:R141" si="12">SUM(C133,H133,M133)</f>
        <v>52</v>
      </c>
      <c r="S133" s="1145">
        <f t="shared" ref="S133:S141" si="13">SUM(D133,I133,N133)</f>
        <v>90197</v>
      </c>
      <c r="T133" s="1145">
        <f t="shared" ref="T133:T141" si="14">SUM(E133,J133,O133)</f>
        <v>2557</v>
      </c>
      <c r="U133" s="1146">
        <f t="shared" ref="U133:U141" si="15">SUM(F133,K133,P133)</f>
        <v>99971</v>
      </c>
    </row>
    <row r="134" spans="1:21" x14ac:dyDescent="0.25">
      <c r="A134" s="1139" t="s">
        <v>101</v>
      </c>
      <c r="B134" s="1089">
        <v>9</v>
      </c>
      <c r="C134" s="1087" t="s">
        <v>117</v>
      </c>
      <c r="D134" s="1087">
        <v>78</v>
      </c>
      <c r="E134" s="1087">
        <v>12</v>
      </c>
      <c r="F134" s="1090">
        <v>99</v>
      </c>
      <c r="G134" s="1088">
        <v>5</v>
      </c>
      <c r="H134" s="1087" t="s">
        <v>117</v>
      </c>
      <c r="I134" s="1087">
        <v>118</v>
      </c>
      <c r="J134" s="1087">
        <v>7</v>
      </c>
      <c r="K134" s="1091">
        <v>130</v>
      </c>
      <c r="L134" s="1089">
        <v>15</v>
      </c>
      <c r="M134" s="1087" t="s">
        <v>117</v>
      </c>
      <c r="N134" s="1087">
        <v>145</v>
      </c>
      <c r="O134" s="1087">
        <v>7</v>
      </c>
      <c r="P134" s="1090">
        <v>167</v>
      </c>
      <c r="Q134" s="1144">
        <f t="shared" si="11"/>
        <v>29</v>
      </c>
      <c r="R134" s="1145">
        <f t="shared" si="12"/>
        <v>0</v>
      </c>
      <c r="S134" s="1145">
        <f t="shared" si="13"/>
        <v>341</v>
      </c>
      <c r="T134" s="1145">
        <f t="shared" si="14"/>
        <v>26</v>
      </c>
      <c r="U134" s="1146">
        <f t="shared" si="15"/>
        <v>396</v>
      </c>
    </row>
    <row r="135" spans="1:21" x14ac:dyDescent="0.25">
      <c r="A135" s="1139" t="s">
        <v>102</v>
      </c>
      <c r="B135" s="1089" t="s">
        <v>117</v>
      </c>
      <c r="C135" s="1087" t="s">
        <v>117</v>
      </c>
      <c r="D135" s="1087">
        <v>6</v>
      </c>
      <c r="E135" s="1087" t="s">
        <v>117</v>
      </c>
      <c r="F135" s="1090">
        <v>6</v>
      </c>
      <c r="G135" s="1088" t="s">
        <v>117</v>
      </c>
      <c r="H135" s="1087" t="s">
        <v>117</v>
      </c>
      <c r="I135" s="1087">
        <v>6</v>
      </c>
      <c r="J135" s="1087" t="s">
        <v>117</v>
      </c>
      <c r="K135" s="1091">
        <v>6</v>
      </c>
      <c r="L135" s="1089">
        <v>1</v>
      </c>
      <c r="M135" s="1087" t="s">
        <v>117</v>
      </c>
      <c r="N135" s="1087">
        <v>8</v>
      </c>
      <c r="O135" s="1087" t="s">
        <v>117</v>
      </c>
      <c r="P135" s="1090">
        <v>9</v>
      </c>
      <c r="Q135" s="1144">
        <f t="shared" si="11"/>
        <v>1</v>
      </c>
      <c r="R135" s="1145">
        <f t="shared" si="12"/>
        <v>0</v>
      </c>
      <c r="S135" s="1145">
        <f t="shared" si="13"/>
        <v>20</v>
      </c>
      <c r="T135" s="1145">
        <f t="shared" si="14"/>
        <v>0</v>
      </c>
      <c r="U135" s="1146">
        <f t="shared" si="15"/>
        <v>21</v>
      </c>
    </row>
    <row r="136" spans="1:21" x14ac:dyDescent="0.25">
      <c r="A136" s="1139" t="s">
        <v>103</v>
      </c>
      <c r="B136" s="1089">
        <v>203</v>
      </c>
      <c r="C136" s="1087" t="s">
        <v>117</v>
      </c>
      <c r="D136" s="1087">
        <v>245</v>
      </c>
      <c r="E136" s="1087">
        <v>20</v>
      </c>
      <c r="F136" s="1090">
        <v>468</v>
      </c>
      <c r="G136" s="1088">
        <v>184</v>
      </c>
      <c r="H136" s="1087" t="s">
        <v>117</v>
      </c>
      <c r="I136" s="1087">
        <v>264</v>
      </c>
      <c r="J136" s="1087">
        <v>5</v>
      </c>
      <c r="K136" s="1091">
        <v>453</v>
      </c>
      <c r="L136" s="1089">
        <v>183</v>
      </c>
      <c r="M136" s="1087" t="s">
        <v>117</v>
      </c>
      <c r="N136" s="1087">
        <v>260</v>
      </c>
      <c r="O136" s="1087">
        <v>29</v>
      </c>
      <c r="P136" s="1090">
        <v>472</v>
      </c>
      <c r="Q136" s="1144">
        <f t="shared" si="11"/>
        <v>570</v>
      </c>
      <c r="R136" s="1145">
        <f t="shared" si="12"/>
        <v>0</v>
      </c>
      <c r="S136" s="1145">
        <f t="shared" si="13"/>
        <v>769</v>
      </c>
      <c r="T136" s="1145">
        <f t="shared" si="14"/>
        <v>54</v>
      </c>
      <c r="U136" s="1146">
        <f t="shared" si="15"/>
        <v>1393</v>
      </c>
    </row>
    <row r="137" spans="1:21" x14ac:dyDescent="0.25">
      <c r="A137" s="1139" t="s">
        <v>111</v>
      </c>
      <c r="B137" s="1089" t="s">
        <v>117</v>
      </c>
      <c r="C137" s="1087" t="s">
        <v>117</v>
      </c>
      <c r="D137" s="1087">
        <v>4</v>
      </c>
      <c r="E137" s="1087">
        <v>1</v>
      </c>
      <c r="F137" s="1090">
        <v>5</v>
      </c>
      <c r="G137" s="1088" t="s">
        <v>117</v>
      </c>
      <c r="H137" s="1087" t="s">
        <v>117</v>
      </c>
      <c r="I137" s="1087">
        <v>2</v>
      </c>
      <c r="J137" s="1087" t="s">
        <v>117</v>
      </c>
      <c r="K137" s="1091">
        <v>2</v>
      </c>
      <c r="L137" s="1089" t="s">
        <v>117</v>
      </c>
      <c r="M137" s="1087" t="s">
        <v>117</v>
      </c>
      <c r="N137" s="1087">
        <v>14</v>
      </c>
      <c r="O137" s="1087">
        <v>14</v>
      </c>
      <c r="P137" s="1090">
        <v>28</v>
      </c>
      <c r="Q137" s="1144">
        <f t="shared" si="11"/>
        <v>0</v>
      </c>
      <c r="R137" s="1145">
        <f t="shared" si="12"/>
        <v>0</v>
      </c>
      <c r="S137" s="1145">
        <f t="shared" si="13"/>
        <v>20</v>
      </c>
      <c r="T137" s="1145">
        <f t="shared" si="14"/>
        <v>15</v>
      </c>
      <c r="U137" s="1146">
        <f t="shared" si="15"/>
        <v>35</v>
      </c>
    </row>
    <row r="138" spans="1:21" x14ac:dyDescent="0.25">
      <c r="A138" s="1139" t="s">
        <v>104</v>
      </c>
      <c r="B138" s="1089" t="s">
        <v>117</v>
      </c>
      <c r="C138" s="1087" t="s">
        <v>117</v>
      </c>
      <c r="D138" s="1087">
        <v>7</v>
      </c>
      <c r="E138" s="1087">
        <v>1</v>
      </c>
      <c r="F138" s="1090">
        <v>8</v>
      </c>
      <c r="G138" s="1088" t="s">
        <v>117</v>
      </c>
      <c r="H138" s="1087" t="s">
        <v>117</v>
      </c>
      <c r="I138" s="1087">
        <v>5</v>
      </c>
      <c r="J138" s="1087">
        <v>2</v>
      </c>
      <c r="K138" s="1091">
        <v>7</v>
      </c>
      <c r="L138" s="1089" t="s">
        <v>117</v>
      </c>
      <c r="M138" s="1087" t="s">
        <v>117</v>
      </c>
      <c r="N138" s="1087">
        <v>18</v>
      </c>
      <c r="O138" s="1087">
        <v>1</v>
      </c>
      <c r="P138" s="1090">
        <v>19</v>
      </c>
      <c r="Q138" s="1144">
        <f t="shared" si="11"/>
        <v>0</v>
      </c>
      <c r="R138" s="1145">
        <f t="shared" si="12"/>
        <v>0</v>
      </c>
      <c r="S138" s="1145">
        <f t="shared" si="13"/>
        <v>30</v>
      </c>
      <c r="T138" s="1145">
        <f t="shared" si="14"/>
        <v>4</v>
      </c>
      <c r="U138" s="1146">
        <f t="shared" si="15"/>
        <v>34</v>
      </c>
    </row>
    <row r="139" spans="1:21" x14ac:dyDescent="0.25">
      <c r="A139" s="1139" t="s">
        <v>105</v>
      </c>
      <c r="B139" s="1089" t="s">
        <v>117</v>
      </c>
      <c r="C139" s="1087" t="s">
        <v>117</v>
      </c>
      <c r="D139" s="1087">
        <v>9</v>
      </c>
      <c r="E139" s="1087">
        <v>1</v>
      </c>
      <c r="F139" s="1090">
        <v>10</v>
      </c>
      <c r="G139" s="1088" t="s">
        <v>117</v>
      </c>
      <c r="H139" s="1087" t="s">
        <v>117</v>
      </c>
      <c r="I139" s="1087">
        <v>25</v>
      </c>
      <c r="J139" s="1087">
        <v>2</v>
      </c>
      <c r="K139" s="1091">
        <v>27</v>
      </c>
      <c r="L139" s="1089">
        <v>1</v>
      </c>
      <c r="M139" s="1087" t="s">
        <v>117</v>
      </c>
      <c r="N139" s="1087">
        <v>23</v>
      </c>
      <c r="O139" s="1087">
        <v>4</v>
      </c>
      <c r="P139" s="1090">
        <v>28</v>
      </c>
      <c r="Q139" s="1144">
        <f t="shared" si="11"/>
        <v>1</v>
      </c>
      <c r="R139" s="1145">
        <f t="shared" si="12"/>
        <v>0</v>
      </c>
      <c r="S139" s="1145">
        <f t="shared" si="13"/>
        <v>57</v>
      </c>
      <c r="T139" s="1145">
        <f t="shared" si="14"/>
        <v>7</v>
      </c>
      <c r="U139" s="1146">
        <f t="shared" si="15"/>
        <v>65</v>
      </c>
    </row>
    <row r="140" spans="1:21" ht="15.75" thickBot="1" x14ac:dyDescent="0.3">
      <c r="A140" s="1140" t="s">
        <v>106</v>
      </c>
      <c r="B140" s="1097" t="s">
        <v>117</v>
      </c>
      <c r="C140" s="1098" t="s">
        <v>117</v>
      </c>
      <c r="D140" s="1098">
        <v>2</v>
      </c>
      <c r="E140" s="1098" t="s">
        <v>117</v>
      </c>
      <c r="F140" s="1099">
        <v>2</v>
      </c>
      <c r="G140" s="1100" t="s">
        <v>117</v>
      </c>
      <c r="H140" s="1098" t="s">
        <v>117</v>
      </c>
      <c r="I140" s="1098">
        <v>1</v>
      </c>
      <c r="J140" s="1098" t="s">
        <v>117</v>
      </c>
      <c r="K140" s="1101">
        <v>1</v>
      </c>
      <c r="L140" s="1097" t="s">
        <v>117</v>
      </c>
      <c r="M140" s="1098" t="s">
        <v>117</v>
      </c>
      <c r="N140" s="1098">
        <v>2</v>
      </c>
      <c r="O140" s="1098">
        <v>1</v>
      </c>
      <c r="P140" s="1099">
        <v>3</v>
      </c>
      <c r="Q140" s="1147">
        <f t="shared" si="11"/>
        <v>0</v>
      </c>
      <c r="R140" s="1148">
        <f t="shared" si="12"/>
        <v>0</v>
      </c>
      <c r="S140" s="1148">
        <f t="shared" si="13"/>
        <v>5</v>
      </c>
      <c r="T140" s="1148">
        <f t="shared" si="14"/>
        <v>1</v>
      </c>
      <c r="U140" s="1149">
        <f t="shared" si="15"/>
        <v>6</v>
      </c>
    </row>
    <row r="141" spans="1:21" ht="15.75" thickBot="1" x14ac:dyDescent="0.3">
      <c r="A141" s="1108" t="s">
        <v>126</v>
      </c>
      <c r="B141" s="1109">
        <f>SUM(B5:B140)</f>
        <v>5313</v>
      </c>
      <c r="C141" s="1110">
        <f>SUM(C5:C140)</f>
        <v>37</v>
      </c>
      <c r="D141" s="1110">
        <f>SUM(D5:D140)</f>
        <v>74235</v>
      </c>
      <c r="E141" s="1110">
        <f>SUM(E5:E140)</f>
        <v>2401</v>
      </c>
      <c r="F141" s="1111">
        <f>SUM(F5:F140)</f>
        <v>81986</v>
      </c>
      <c r="G141" s="1112">
        <f>SUM(G5:G140)</f>
        <v>5022</v>
      </c>
      <c r="H141" s="1110">
        <f>SUM(H5:H140)</f>
        <v>16</v>
      </c>
      <c r="I141" s="1110">
        <f>SUM(I5:I140)</f>
        <v>64677</v>
      </c>
      <c r="J141" s="1110">
        <f>SUM(J5:J140)</f>
        <v>2991</v>
      </c>
      <c r="K141" s="1113">
        <f>SUM(K5:K140)</f>
        <v>72706</v>
      </c>
      <c r="L141" s="1109">
        <f>SUM(L5:L140)</f>
        <v>5083</v>
      </c>
      <c r="M141" s="1110">
        <v>0</v>
      </c>
      <c r="N141" s="1110">
        <f>SUM(N5:N140)</f>
        <v>53189</v>
      </c>
      <c r="O141" s="1110">
        <f>SUM(O5:O140)</f>
        <v>2574</v>
      </c>
      <c r="P141" s="1111">
        <f>SUM(P5:P140)</f>
        <v>60846</v>
      </c>
      <c r="Q141" s="1112">
        <f t="shared" si="11"/>
        <v>15418</v>
      </c>
      <c r="R141" s="1110">
        <f t="shared" si="12"/>
        <v>53</v>
      </c>
      <c r="S141" s="1110">
        <f t="shared" si="13"/>
        <v>192101</v>
      </c>
      <c r="T141" s="1110">
        <f t="shared" si="14"/>
        <v>7966</v>
      </c>
      <c r="U141" s="1111">
        <f t="shared" si="15"/>
        <v>215538</v>
      </c>
    </row>
  </sheetData>
  <mergeCells count="5">
    <mergeCell ref="A3:A4"/>
    <mergeCell ref="B3:F3"/>
    <mergeCell ref="G3:K3"/>
    <mergeCell ref="L3:P3"/>
    <mergeCell ref="Q3:U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>
    <tabColor rgb="FFC00000"/>
  </sheetPr>
  <dimension ref="A1:I28"/>
  <sheetViews>
    <sheetView zoomScaleNormal="100" workbookViewId="0">
      <selection activeCell="O14" sqref="O14"/>
    </sheetView>
  </sheetViews>
  <sheetFormatPr defaultRowHeight="15" x14ac:dyDescent="0.25"/>
  <cols>
    <col min="1" max="1" width="32.7109375" customWidth="1"/>
    <col min="2" max="2" width="5.42578125" customWidth="1"/>
    <col min="3" max="9" width="5.7109375" customWidth="1"/>
  </cols>
  <sheetData>
    <row r="1" spans="1:9" x14ac:dyDescent="0.25">
      <c r="A1" s="465" t="s">
        <v>462</v>
      </c>
      <c r="B1" s="365"/>
      <c r="C1" s="365"/>
      <c r="D1" s="365"/>
      <c r="E1" s="365"/>
      <c r="F1" s="365"/>
      <c r="G1" s="365"/>
      <c r="H1" s="41"/>
      <c r="I1" s="41"/>
    </row>
    <row r="2" spans="1:9" x14ac:dyDescent="0.25">
      <c r="A2" s="465"/>
      <c r="B2" s="365"/>
      <c r="C2" s="365"/>
      <c r="D2" s="365"/>
      <c r="E2" s="365"/>
      <c r="F2" s="365"/>
      <c r="G2" s="365"/>
      <c r="H2" s="41"/>
      <c r="I2" s="41"/>
    </row>
    <row r="3" spans="1:9" x14ac:dyDescent="0.25">
      <c r="A3" s="465"/>
      <c r="B3" s="365"/>
      <c r="C3" s="365"/>
      <c r="D3" s="365"/>
      <c r="E3" s="365"/>
      <c r="F3" s="365"/>
      <c r="G3" s="365"/>
      <c r="H3" s="41"/>
      <c r="I3" s="41"/>
    </row>
    <row r="4" spans="1:9" x14ac:dyDescent="0.25">
      <c r="A4" s="465"/>
      <c r="B4" s="365"/>
      <c r="C4" s="365"/>
      <c r="D4" s="365"/>
      <c r="E4" s="365"/>
      <c r="F4" s="365"/>
      <c r="G4" s="365"/>
      <c r="H4" s="41"/>
      <c r="I4" s="41"/>
    </row>
    <row r="5" spans="1:9" ht="15.75" thickBot="1" x14ac:dyDescent="0.3">
      <c r="A5" s="505"/>
      <c r="B5" s="41"/>
      <c r="C5" s="41"/>
      <c r="D5" s="41"/>
      <c r="E5" s="41"/>
      <c r="F5" s="41"/>
      <c r="G5" s="41"/>
      <c r="H5" s="41"/>
      <c r="I5" s="41"/>
    </row>
    <row r="6" spans="1:9" x14ac:dyDescent="0.25">
      <c r="A6" s="1398" t="s">
        <v>0</v>
      </c>
      <c r="B6" s="1404">
        <v>2014</v>
      </c>
      <c r="C6" s="1405"/>
      <c r="D6" s="1404">
        <v>2015</v>
      </c>
      <c r="E6" s="1405"/>
      <c r="F6" s="1404">
        <v>2016</v>
      </c>
      <c r="G6" s="1405"/>
      <c r="H6" s="1406" t="s">
        <v>115</v>
      </c>
      <c r="I6" s="1407"/>
    </row>
    <row r="7" spans="1:9" ht="51.75" thickBot="1" x14ac:dyDescent="0.3">
      <c r="A7" s="1403"/>
      <c r="B7" s="878" t="s">
        <v>192</v>
      </c>
      <c r="C7" s="879" t="s">
        <v>193</v>
      </c>
      <c r="D7" s="878" t="s">
        <v>192</v>
      </c>
      <c r="E7" s="879" t="s">
        <v>193</v>
      </c>
      <c r="F7" s="878" t="s">
        <v>192</v>
      </c>
      <c r="G7" s="879" t="s">
        <v>193</v>
      </c>
      <c r="H7" s="873" t="s">
        <v>192</v>
      </c>
      <c r="I7" s="872" t="s">
        <v>193</v>
      </c>
    </row>
    <row r="8" spans="1:9" x14ac:dyDescent="0.25">
      <c r="A8" s="181" t="s">
        <v>139</v>
      </c>
      <c r="B8" s="433" t="s">
        <v>117</v>
      </c>
      <c r="C8" s="435">
        <v>4</v>
      </c>
      <c r="D8" s="433" t="s">
        <v>117</v>
      </c>
      <c r="E8" s="435" t="s">
        <v>117</v>
      </c>
      <c r="F8" s="433" t="s">
        <v>117</v>
      </c>
      <c r="G8" s="435" t="s">
        <v>117</v>
      </c>
      <c r="H8" s="208">
        <f>SUM(F8,B8,D8)</f>
        <v>0</v>
      </c>
      <c r="I8" s="169">
        <f>SUM(G8,C8,E8)</f>
        <v>4</v>
      </c>
    </row>
    <row r="9" spans="1:9" x14ac:dyDescent="0.25">
      <c r="A9" s="926" t="s">
        <v>233</v>
      </c>
      <c r="B9" s="86"/>
      <c r="C9" s="419"/>
      <c r="D9" s="86"/>
      <c r="E9" s="419"/>
      <c r="F9" s="86">
        <v>1</v>
      </c>
      <c r="G9" s="419">
        <v>3</v>
      </c>
      <c r="H9" s="208">
        <f t="shared" ref="H9:H23" si="0">SUM(F9,B9,D9)</f>
        <v>1</v>
      </c>
      <c r="I9" s="169">
        <f t="shared" ref="I9:I23" si="1">SUM(G9,C9,E9)</f>
        <v>3</v>
      </c>
    </row>
    <row r="10" spans="1:9" x14ac:dyDescent="0.25">
      <c r="A10" s="143" t="s">
        <v>215</v>
      </c>
      <c r="B10" s="92">
        <v>8</v>
      </c>
      <c r="C10" s="94">
        <v>1</v>
      </c>
      <c r="D10" s="92">
        <v>1</v>
      </c>
      <c r="E10" s="94">
        <v>1</v>
      </c>
      <c r="F10" s="92">
        <v>1</v>
      </c>
      <c r="G10" s="94" t="s">
        <v>117</v>
      </c>
      <c r="H10" s="208">
        <f t="shared" si="0"/>
        <v>10</v>
      </c>
      <c r="I10" s="169">
        <f t="shared" si="1"/>
        <v>2</v>
      </c>
    </row>
    <row r="11" spans="1:9" x14ac:dyDescent="0.25">
      <c r="A11" s="143" t="s">
        <v>128</v>
      </c>
      <c r="B11" s="92" t="s">
        <v>117</v>
      </c>
      <c r="C11" s="94" t="s">
        <v>117</v>
      </c>
      <c r="D11" s="92">
        <v>1</v>
      </c>
      <c r="E11" s="94" t="s">
        <v>117</v>
      </c>
      <c r="F11" s="92" t="s">
        <v>117</v>
      </c>
      <c r="G11" s="94" t="s">
        <v>117</v>
      </c>
      <c r="H11" s="208">
        <f t="shared" si="0"/>
        <v>1</v>
      </c>
      <c r="I11" s="169">
        <f t="shared" si="1"/>
        <v>0</v>
      </c>
    </row>
    <row r="12" spans="1:9" x14ac:dyDescent="0.25">
      <c r="A12" s="143" t="s">
        <v>21</v>
      </c>
      <c r="B12" s="92" t="s">
        <v>117</v>
      </c>
      <c r="C12" s="94">
        <v>2</v>
      </c>
      <c r="D12" s="92" t="s">
        <v>117</v>
      </c>
      <c r="E12" s="94" t="s">
        <v>117</v>
      </c>
      <c r="F12" s="92" t="s">
        <v>117</v>
      </c>
      <c r="G12" s="94" t="s">
        <v>117</v>
      </c>
      <c r="H12" s="208">
        <f t="shared" si="0"/>
        <v>0</v>
      </c>
      <c r="I12" s="169">
        <f t="shared" si="1"/>
        <v>2</v>
      </c>
    </row>
    <row r="13" spans="1:9" x14ac:dyDescent="0.25">
      <c r="A13" s="143" t="s">
        <v>130</v>
      </c>
      <c r="B13" s="92" t="s">
        <v>117</v>
      </c>
      <c r="C13" s="94" t="s">
        <v>117</v>
      </c>
      <c r="D13" s="92" t="s">
        <v>117</v>
      </c>
      <c r="E13" s="94">
        <v>2</v>
      </c>
      <c r="F13" s="92" t="s">
        <v>117</v>
      </c>
      <c r="G13" s="94" t="s">
        <v>117</v>
      </c>
      <c r="H13" s="208">
        <f t="shared" si="0"/>
        <v>0</v>
      </c>
      <c r="I13" s="169">
        <f t="shared" si="1"/>
        <v>2</v>
      </c>
    </row>
    <row r="14" spans="1:9" x14ac:dyDescent="0.25">
      <c r="A14" s="143" t="s">
        <v>131</v>
      </c>
      <c r="B14" s="92" t="s">
        <v>117</v>
      </c>
      <c r="C14" s="94" t="s">
        <v>117</v>
      </c>
      <c r="D14" s="92" t="s">
        <v>117</v>
      </c>
      <c r="E14" s="94">
        <v>1</v>
      </c>
      <c r="F14" s="92" t="s">
        <v>117</v>
      </c>
      <c r="G14" s="94" t="s">
        <v>117</v>
      </c>
      <c r="H14" s="208">
        <f t="shared" si="0"/>
        <v>0</v>
      </c>
      <c r="I14" s="169">
        <f t="shared" si="1"/>
        <v>1</v>
      </c>
    </row>
    <row r="15" spans="1:9" x14ac:dyDescent="0.25">
      <c r="A15" s="143" t="s">
        <v>216</v>
      </c>
      <c r="B15" s="92" t="s">
        <v>117</v>
      </c>
      <c r="C15" s="94" t="s">
        <v>117</v>
      </c>
      <c r="D15" s="92" t="s">
        <v>117</v>
      </c>
      <c r="E15" s="94">
        <v>1</v>
      </c>
      <c r="F15" s="92" t="s">
        <v>117</v>
      </c>
      <c r="G15" s="94">
        <v>1</v>
      </c>
      <c r="H15" s="208">
        <f t="shared" si="0"/>
        <v>0</v>
      </c>
      <c r="I15" s="169">
        <f t="shared" si="1"/>
        <v>2</v>
      </c>
    </row>
    <row r="16" spans="1:9" x14ac:dyDescent="0.25">
      <c r="A16" s="143" t="s">
        <v>61</v>
      </c>
      <c r="B16" s="92" t="s">
        <v>117</v>
      </c>
      <c r="C16" s="94" t="s">
        <v>117</v>
      </c>
      <c r="D16" s="92" t="s">
        <v>117</v>
      </c>
      <c r="E16" s="94" t="s">
        <v>117</v>
      </c>
      <c r="F16" s="92">
        <v>3</v>
      </c>
      <c r="G16" s="94" t="s">
        <v>117</v>
      </c>
      <c r="H16" s="208">
        <f t="shared" si="0"/>
        <v>3</v>
      </c>
      <c r="I16" s="169">
        <f t="shared" si="1"/>
        <v>0</v>
      </c>
    </row>
    <row r="17" spans="1:9" x14ac:dyDescent="0.25">
      <c r="A17" s="143" t="s">
        <v>238</v>
      </c>
      <c r="B17" s="92">
        <v>2</v>
      </c>
      <c r="C17" s="94">
        <v>2</v>
      </c>
      <c r="D17" s="92" t="s">
        <v>117</v>
      </c>
      <c r="E17" s="94" t="s">
        <v>117</v>
      </c>
      <c r="F17" s="92" t="s">
        <v>117</v>
      </c>
      <c r="G17" s="94" t="s">
        <v>117</v>
      </c>
      <c r="H17" s="208">
        <f t="shared" si="0"/>
        <v>2</v>
      </c>
      <c r="I17" s="169">
        <f t="shared" si="1"/>
        <v>2</v>
      </c>
    </row>
    <row r="18" spans="1:9" x14ac:dyDescent="0.25">
      <c r="A18" s="143" t="s">
        <v>145</v>
      </c>
      <c r="B18" s="92" t="s">
        <v>117</v>
      </c>
      <c r="C18" s="94" t="s">
        <v>117</v>
      </c>
      <c r="D18" s="92" t="s">
        <v>117</v>
      </c>
      <c r="E18" s="94" t="s">
        <v>117</v>
      </c>
      <c r="F18" s="92">
        <v>1</v>
      </c>
      <c r="G18" s="94">
        <v>2</v>
      </c>
      <c r="H18" s="208">
        <f t="shared" si="0"/>
        <v>1</v>
      </c>
      <c r="I18" s="169">
        <f t="shared" si="1"/>
        <v>2</v>
      </c>
    </row>
    <row r="19" spans="1:9" x14ac:dyDescent="0.25">
      <c r="A19" s="143" t="s">
        <v>141</v>
      </c>
      <c r="B19" s="92">
        <v>2</v>
      </c>
      <c r="C19" s="94">
        <v>2</v>
      </c>
      <c r="D19" s="92">
        <v>1</v>
      </c>
      <c r="E19" s="94">
        <v>7</v>
      </c>
      <c r="F19" s="92">
        <v>1</v>
      </c>
      <c r="G19" s="94">
        <v>2</v>
      </c>
      <c r="H19" s="208">
        <f t="shared" si="0"/>
        <v>4</v>
      </c>
      <c r="I19" s="169">
        <f t="shared" si="1"/>
        <v>11</v>
      </c>
    </row>
    <row r="20" spans="1:9" x14ac:dyDescent="0.25">
      <c r="A20" s="143" t="s">
        <v>240</v>
      </c>
      <c r="B20" s="92" t="s">
        <v>117</v>
      </c>
      <c r="C20" s="94" t="s">
        <v>117</v>
      </c>
      <c r="D20" s="92" t="s">
        <v>117</v>
      </c>
      <c r="E20" s="94">
        <v>1</v>
      </c>
      <c r="F20" s="92" t="s">
        <v>117</v>
      </c>
      <c r="G20" s="94" t="s">
        <v>117</v>
      </c>
      <c r="H20" s="208">
        <f t="shared" si="0"/>
        <v>0</v>
      </c>
      <c r="I20" s="169">
        <f t="shared" si="1"/>
        <v>1</v>
      </c>
    </row>
    <row r="21" spans="1:9" x14ac:dyDescent="0.25">
      <c r="A21" s="143" t="s">
        <v>241</v>
      </c>
      <c r="B21" s="92" t="s">
        <v>117</v>
      </c>
      <c r="C21" s="94">
        <v>2</v>
      </c>
      <c r="D21" s="92" t="s">
        <v>117</v>
      </c>
      <c r="E21" s="94" t="s">
        <v>117</v>
      </c>
      <c r="F21" s="92" t="s">
        <v>117</v>
      </c>
      <c r="G21" s="94" t="s">
        <v>117</v>
      </c>
      <c r="H21" s="208">
        <f t="shared" si="0"/>
        <v>0</v>
      </c>
      <c r="I21" s="169">
        <f t="shared" si="1"/>
        <v>2</v>
      </c>
    </row>
    <row r="22" spans="1:9" x14ac:dyDescent="0.25">
      <c r="A22" s="143" t="s">
        <v>142</v>
      </c>
      <c r="B22" s="92" t="s">
        <v>117</v>
      </c>
      <c r="C22" s="94">
        <v>2</v>
      </c>
      <c r="D22" s="92" t="s">
        <v>117</v>
      </c>
      <c r="E22" s="94">
        <v>1</v>
      </c>
      <c r="F22" s="92">
        <v>1</v>
      </c>
      <c r="G22" s="94" t="s">
        <v>117</v>
      </c>
      <c r="H22" s="208">
        <f t="shared" si="0"/>
        <v>1</v>
      </c>
      <c r="I22" s="169">
        <f t="shared" si="1"/>
        <v>3</v>
      </c>
    </row>
    <row r="23" spans="1:9" x14ac:dyDescent="0.25">
      <c r="A23" s="143" t="s">
        <v>243</v>
      </c>
      <c r="B23" s="92" t="s">
        <v>117</v>
      </c>
      <c r="C23" s="94" t="s">
        <v>117</v>
      </c>
      <c r="D23" s="92" t="s">
        <v>117</v>
      </c>
      <c r="E23" s="94" t="s">
        <v>117</v>
      </c>
      <c r="F23" s="92" t="s">
        <v>117</v>
      </c>
      <c r="G23" s="94">
        <v>1</v>
      </c>
      <c r="H23" s="208">
        <f t="shared" si="0"/>
        <v>0</v>
      </c>
      <c r="I23" s="169">
        <f t="shared" si="1"/>
        <v>1</v>
      </c>
    </row>
    <row r="24" spans="1:9" x14ac:dyDescent="0.25">
      <c r="A24" s="143" t="s">
        <v>143</v>
      </c>
      <c r="B24" s="92" t="s">
        <v>117</v>
      </c>
      <c r="C24" s="94" t="s">
        <v>117</v>
      </c>
      <c r="D24" s="92" t="s">
        <v>117</v>
      </c>
      <c r="E24" s="94">
        <v>2</v>
      </c>
      <c r="F24" s="92"/>
      <c r="G24" s="94"/>
      <c r="H24" s="208">
        <f t="shared" ref="H24:H25" si="2">SUM(F24,B24,D24)</f>
        <v>0</v>
      </c>
      <c r="I24" s="169">
        <f t="shared" ref="I24:I25" si="3">SUM(G24,C24,E24)</f>
        <v>2</v>
      </c>
    </row>
    <row r="25" spans="1:9" x14ac:dyDescent="0.25">
      <c r="A25" s="143" t="s">
        <v>137</v>
      </c>
      <c r="B25" s="92" t="s">
        <v>117</v>
      </c>
      <c r="C25" s="94">
        <v>1</v>
      </c>
      <c r="D25" s="92" t="s">
        <v>117</v>
      </c>
      <c r="E25" s="94" t="s">
        <v>117</v>
      </c>
      <c r="F25" s="92" t="s">
        <v>117</v>
      </c>
      <c r="G25" s="94" t="s">
        <v>117</v>
      </c>
      <c r="H25" s="208">
        <f t="shared" si="2"/>
        <v>0</v>
      </c>
      <c r="I25" s="169">
        <f t="shared" si="3"/>
        <v>1</v>
      </c>
    </row>
    <row r="26" spans="1:9" x14ac:dyDescent="0.25">
      <c r="A26" s="143" t="s">
        <v>174</v>
      </c>
      <c r="B26" s="92" t="s">
        <v>117</v>
      </c>
      <c r="C26" s="94" t="s">
        <v>117</v>
      </c>
      <c r="D26" s="92" t="s">
        <v>117</v>
      </c>
      <c r="E26" s="94">
        <v>2</v>
      </c>
      <c r="F26" s="92"/>
      <c r="G26" s="94">
        <v>2</v>
      </c>
      <c r="H26" s="208">
        <f t="shared" ref="H26:H27" si="4">SUM(F26,B26,D26)</f>
        <v>0</v>
      </c>
      <c r="I26" s="169">
        <f t="shared" ref="I26:I27" si="5">SUM(G26,C26,E26)</f>
        <v>4</v>
      </c>
    </row>
    <row r="27" spans="1:9" ht="15.75" thickBot="1" x14ac:dyDescent="0.3">
      <c r="A27" s="182" t="s">
        <v>138</v>
      </c>
      <c r="B27" s="436" t="s">
        <v>117</v>
      </c>
      <c r="C27" s="437" t="s">
        <v>117</v>
      </c>
      <c r="D27" s="436" t="s">
        <v>117</v>
      </c>
      <c r="E27" s="437" t="s">
        <v>117</v>
      </c>
      <c r="F27" s="436"/>
      <c r="G27" s="437">
        <v>1</v>
      </c>
      <c r="H27" s="208">
        <f t="shared" si="4"/>
        <v>0</v>
      </c>
      <c r="I27" s="169">
        <f t="shared" si="5"/>
        <v>1</v>
      </c>
    </row>
    <row r="28" spans="1:9" ht="15.75" thickBot="1" x14ac:dyDescent="0.3">
      <c r="A28" s="865" t="s">
        <v>115</v>
      </c>
      <c r="B28" s="866">
        <f t="shared" ref="B28:I28" si="6">SUM(B8:B27)</f>
        <v>12</v>
      </c>
      <c r="C28" s="867">
        <f t="shared" si="6"/>
        <v>16</v>
      </c>
      <c r="D28" s="866">
        <f t="shared" si="6"/>
        <v>3</v>
      </c>
      <c r="E28" s="867">
        <f t="shared" si="6"/>
        <v>18</v>
      </c>
      <c r="F28" s="866">
        <f>SUM(F8:F27)</f>
        <v>8</v>
      </c>
      <c r="G28" s="867">
        <f>SUM(G8:G27)</f>
        <v>12</v>
      </c>
      <c r="H28" s="868">
        <f>SUM(H8:H27)</f>
        <v>23</v>
      </c>
      <c r="I28" s="869">
        <f t="shared" si="6"/>
        <v>46</v>
      </c>
    </row>
  </sheetData>
  <mergeCells count="5">
    <mergeCell ref="A6:A7"/>
    <mergeCell ref="B6:C6"/>
    <mergeCell ref="H6:I6"/>
    <mergeCell ref="D6:E6"/>
    <mergeCell ref="F6:G6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>
    <tabColor rgb="FF2C5E2D"/>
  </sheetPr>
  <dimension ref="A1:Q76"/>
  <sheetViews>
    <sheetView zoomScaleNormal="100" workbookViewId="0">
      <selection activeCell="T19" sqref="T19"/>
    </sheetView>
  </sheetViews>
  <sheetFormatPr defaultRowHeight="12" x14ac:dyDescent="0.2"/>
  <cols>
    <col min="1" max="1" width="32.7109375" style="41" customWidth="1"/>
    <col min="2" max="4" width="5.7109375" style="41" customWidth="1"/>
    <col min="5" max="5" width="6.7109375" style="41" customWidth="1"/>
    <col min="6" max="16" width="5.7109375" style="41" customWidth="1"/>
    <col min="17" max="17" width="7.140625" style="41" customWidth="1"/>
    <col min="18" max="197" width="9.140625" style="41"/>
    <col min="198" max="198" width="30.140625" style="41" customWidth="1"/>
    <col min="199" max="214" width="5.7109375" style="41" customWidth="1"/>
    <col min="215" max="215" width="15.28515625" style="41" customWidth="1"/>
    <col min="216" max="224" width="8.7109375" style="41" customWidth="1"/>
    <col min="225" max="453" width="9.140625" style="41"/>
    <col min="454" max="454" width="30.140625" style="41" customWidth="1"/>
    <col min="455" max="470" width="5.7109375" style="41" customWidth="1"/>
    <col min="471" max="471" width="15.28515625" style="41" customWidth="1"/>
    <col min="472" max="480" width="8.7109375" style="41" customWidth="1"/>
    <col min="481" max="709" width="9.140625" style="41"/>
    <col min="710" max="710" width="30.140625" style="41" customWidth="1"/>
    <col min="711" max="726" width="5.7109375" style="41" customWidth="1"/>
    <col min="727" max="727" width="15.28515625" style="41" customWidth="1"/>
    <col min="728" max="736" width="8.7109375" style="41" customWidth="1"/>
    <col min="737" max="965" width="9.140625" style="41"/>
    <col min="966" max="966" width="30.140625" style="41" customWidth="1"/>
    <col min="967" max="982" width="5.7109375" style="41" customWidth="1"/>
    <col min="983" max="983" width="15.28515625" style="41" customWidth="1"/>
    <col min="984" max="992" width="8.7109375" style="41" customWidth="1"/>
    <col min="993" max="1221" width="9.140625" style="41"/>
    <col min="1222" max="1222" width="30.140625" style="41" customWidth="1"/>
    <col min="1223" max="1238" width="5.7109375" style="41" customWidth="1"/>
    <col min="1239" max="1239" width="15.28515625" style="41" customWidth="1"/>
    <col min="1240" max="1248" width="8.7109375" style="41" customWidth="1"/>
    <col min="1249" max="1477" width="9.140625" style="41"/>
    <col min="1478" max="1478" width="30.140625" style="41" customWidth="1"/>
    <col min="1479" max="1494" width="5.7109375" style="41" customWidth="1"/>
    <col min="1495" max="1495" width="15.28515625" style="41" customWidth="1"/>
    <col min="1496" max="1504" width="8.7109375" style="41" customWidth="1"/>
    <col min="1505" max="1733" width="9.140625" style="41"/>
    <col min="1734" max="1734" width="30.140625" style="41" customWidth="1"/>
    <col min="1735" max="1750" width="5.7109375" style="41" customWidth="1"/>
    <col min="1751" max="1751" width="15.28515625" style="41" customWidth="1"/>
    <col min="1752" max="1760" width="8.7109375" style="41" customWidth="1"/>
    <col min="1761" max="1989" width="9.140625" style="41"/>
    <col min="1990" max="1990" width="30.140625" style="41" customWidth="1"/>
    <col min="1991" max="2006" width="5.7109375" style="41" customWidth="1"/>
    <col min="2007" max="2007" width="15.28515625" style="41" customWidth="1"/>
    <col min="2008" max="2016" width="8.7109375" style="41" customWidth="1"/>
    <col min="2017" max="2245" width="9.140625" style="41"/>
    <col min="2246" max="2246" width="30.140625" style="41" customWidth="1"/>
    <col min="2247" max="2262" width="5.7109375" style="41" customWidth="1"/>
    <col min="2263" max="2263" width="15.28515625" style="41" customWidth="1"/>
    <col min="2264" max="2272" width="8.7109375" style="41" customWidth="1"/>
    <col min="2273" max="2501" width="9.140625" style="41"/>
    <col min="2502" max="2502" width="30.140625" style="41" customWidth="1"/>
    <col min="2503" max="2518" width="5.7109375" style="41" customWidth="1"/>
    <col min="2519" max="2519" width="15.28515625" style="41" customWidth="1"/>
    <col min="2520" max="2528" width="8.7109375" style="41" customWidth="1"/>
    <col min="2529" max="2757" width="9.140625" style="41"/>
    <col min="2758" max="2758" width="30.140625" style="41" customWidth="1"/>
    <col min="2759" max="2774" width="5.7109375" style="41" customWidth="1"/>
    <col min="2775" max="2775" width="15.28515625" style="41" customWidth="1"/>
    <col min="2776" max="2784" width="8.7109375" style="41" customWidth="1"/>
    <col min="2785" max="3013" width="9.140625" style="41"/>
    <col min="3014" max="3014" width="30.140625" style="41" customWidth="1"/>
    <col min="3015" max="3030" width="5.7109375" style="41" customWidth="1"/>
    <col min="3031" max="3031" width="15.28515625" style="41" customWidth="1"/>
    <col min="3032" max="3040" width="8.7109375" style="41" customWidth="1"/>
    <col min="3041" max="3269" width="9.140625" style="41"/>
    <col min="3270" max="3270" width="30.140625" style="41" customWidth="1"/>
    <col min="3271" max="3286" width="5.7109375" style="41" customWidth="1"/>
    <col min="3287" max="3287" width="15.28515625" style="41" customWidth="1"/>
    <col min="3288" max="3296" width="8.7109375" style="41" customWidth="1"/>
    <col min="3297" max="3525" width="9.140625" style="41"/>
    <col min="3526" max="3526" width="30.140625" style="41" customWidth="1"/>
    <col min="3527" max="3542" width="5.7109375" style="41" customWidth="1"/>
    <col min="3543" max="3543" width="15.28515625" style="41" customWidth="1"/>
    <col min="3544" max="3552" width="8.7109375" style="41" customWidth="1"/>
    <col min="3553" max="3781" width="9.140625" style="41"/>
    <col min="3782" max="3782" width="30.140625" style="41" customWidth="1"/>
    <col min="3783" max="3798" width="5.7109375" style="41" customWidth="1"/>
    <col min="3799" max="3799" width="15.28515625" style="41" customWidth="1"/>
    <col min="3800" max="3808" width="8.7109375" style="41" customWidth="1"/>
    <col min="3809" max="4037" width="9.140625" style="41"/>
    <col min="4038" max="4038" width="30.140625" style="41" customWidth="1"/>
    <col min="4039" max="4054" width="5.7109375" style="41" customWidth="1"/>
    <col min="4055" max="4055" width="15.28515625" style="41" customWidth="1"/>
    <col min="4056" max="4064" width="8.7109375" style="41" customWidth="1"/>
    <col min="4065" max="4293" width="9.140625" style="41"/>
    <col min="4294" max="4294" width="30.140625" style="41" customWidth="1"/>
    <col min="4295" max="4310" width="5.7109375" style="41" customWidth="1"/>
    <col min="4311" max="4311" width="15.28515625" style="41" customWidth="1"/>
    <col min="4312" max="4320" width="8.7109375" style="41" customWidth="1"/>
    <col min="4321" max="4549" width="9.140625" style="41"/>
    <col min="4550" max="4550" width="30.140625" style="41" customWidth="1"/>
    <col min="4551" max="4566" width="5.7109375" style="41" customWidth="1"/>
    <col min="4567" max="4567" width="15.28515625" style="41" customWidth="1"/>
    <col min="4568" max="4576" width="8.7109375" style="41" customWidth="1"/>
    <col min="4577" max="4805" width="9.140625" style="41"/>
    <col min="4806" max="4806" width="30.140625" style="41" customWidth="1"/>
    <col min="4807" max="4822" width="5.7109375" style="41" customWidth="1"/>
    <col min="4823" max="4823" width="15.28515625" style="41" customWidth="1"/>
    <col min="4824" max="4832" width="8.7109375" style="41" customWidth="1"/>
    <col min="4833" max="5061" width="9.140625" style="41"/>
    <col min="5062" max="5062" width="30.140625" style="41" customWidth="1"/>
    <col min="5063" max="5078" width="5.7109375" style="41" customWidth="1"/>
    <col min="5079" max="5079" width="15.28515625" style="41" customWidth="1"/>
    <col min="5080" max="5088" width="8.7109375" style="41" customWidth="1"/>
    <col min="5089" max="5317" width="9.140625" style="41"/>
    <col min="5318" max="5318" width="30.140625" style="41" customWidth="1"/>
    <col min="5319" max="5334" width="5.7109375" style="41" customWidth="1"/>
    <col min="5335" max="5335" width="15.28515625" style="41" customWidth="1"/>
    <col min="5336" max="5344" width="8.7109375" style="41" customWidth="1"/>
    <col min="5345" max="5573" width="9.140625" style="41"/>
    <col min="5574" max="5574" width="30.140625" style="41" customWidth="1"/>
    <col min="5575" max="5590" width="5.7109375" style="41" customWidth="1"/>
    <col min="5591" max="5591" width="15.28515625" style="41" customWidth="1"/>
    <col min="5592" max="5600" width="8.7109375" style="41" customWidth="1"/>
    <col min="5601" max="5829" width="9.140625" style="41"/>
    <col min="5830" max="5830" width="30.140625" style="41" customWidth="1"/>
    <col min="5831" max="5846" width="5.7109375" style="41" customWidth="1"/>
    <col min="5847" max="5847" width="15.28515625" style="41" customWidth="1"/>
    <col min="5848" max="5856" width="8.7109375" style="41" customWidth="1"/>
    <col min="5857" max="6085" width="9.140625" style="41"/>
    <col min="6086" max="6086" width="30.140625" style="41" customWidth="1"/>
    <col min="6087" max="6102" width="5.7109375" style="41" customWidth="1"/>
    <col min="6103" max="6103" width="15.28515625" style="41" customWidth="1"/>
    <col min="6104" max="6112" width="8.7109375" style="41" customWidth="1"/>
    <col min="6113" max="6341" width="9.140625" style="41"/>
    <col min="6342" max="6342" width="30.140625" style="41" customWidth="1"/>
    <col min="6343" max="6358" width="5.7109375" style="41" customWidth="1"/>
    <col min="6359" max="6359" width="15.28515625" style="41" customWidth="1"/>
    <col min="6360" max="6368" width="8.7109375" style="41" customWidth="1"/>
    <col min="6369" max="6597" width="9.140625" style="41"/>
    <col min="6598" max="6598" width="30.140625" style="41" customWidth="1"/>
    <col min="6599" max="6614" width="5.7109375" style="41" customWidth="1"/>
    <col min="6615" max="6615" width="15.28515625" style="41" customWidth="1"/>
    <col min="6616" max="6624" width="8.7109375" style="41" customWidth="1"/>
    <col min="6625" max="6853" width="9.140625" style="41"/>
    <col min="6854" max="6854" width="30.140625" style="41" customWidth="1"/>
    <col min="6855" max="6870" width="5.7109375" style="41" customWidth="1"/>
    <col min="6871" max="6871" width="15.28515625" style="41" customWidth="1"/>
    <col min="6872" max="6880" width="8.7109375" style="41" customWidth="1"/>
    <col min="6881" max="7109" width="9.140625" style="41"/>
    <col min="7110" max="7110" width="30.140625" style="41" customWidth="1"/>
    <col min="7111" max="7126" width="5.7109375" style="41" customWidth="1"/>
    <col min="7127" max="7127" width="15.28515625" style="41" customWidth="1"/>
    <col min="7128" max="7136" width="8.7109375" style="41" customWidth="1"/>
    <col min="7137" max="7365" width="9.140625" style="41"/>
    <col min="7366" max="7366" width="30.140625" style="41" customWidth="1"/>
    <col min="7367" max="7382" width="5.7109375" style="41" customWidth="1"/>
    <col min="7383" max="7383" width="15.28515625" style="41" customWidth="1"/>
    <col min="7384" max="7392" width="8.7109375" style="41" customWidth="1"/>
    <col min="7393" max="7621" width="9.140625" style="41"/>
    <col min="7622" max="7622" width="30.140625" style="41" customWidth="1"/>
    <col min="7623" max="7638" width="5.7109375" style="41" customWidth="1"/>
    <col min="7639" max="7639" width="15.28515625" style="41" customWidth="1"/>
    <col min="7640" max="7648" width="8.7109375" style="41" customWidth="1"/>
    <col min="7649" max="7877" width="9.140625" style="41"/>
    <col min="7878" max="7878" width="30.140625" style="41" customWidth="1"/>
    <col min="7879" max="7894" width="5.7109375" style="41" customWidth="1"/>
    <col min="7895" max="7895" width="15.28515625" style="41" customWidth="1"/>
    <col min="7896" max="7904" width="8.7109375" style="41" customWidth="1"/>
    <col min="7905" max="8133" width="9.140625" style="41"/>
    <col min="8134" max="8134" width="30.140625" style="41" customWidth="1"/>
    <col min="8135" max="8150" width="5.7109375" style="41" customWidth="1"/>
    <col min="8151" max="8151" width="15.28515625" style="41" customWidth="1"/>
    <col min="8152" max="8160" width="8.7109375" style="41" customWidth="1"/>
    <col min="8161" max="8389" width="9.140625" style="41"/>
    <col min="8390" max="8390" width="30.140625" style="41" customWidth="1"/>
    <col min="8391" max="8406" width="5.7109375" style="41" customWidth="1"/>
    <col min="8407" max="8407" width="15.28515625" style="41" customWidth="1"/>
    <col min="8408" max="8416" width="8.7109375" style="41" customWidth="1"/>
    <col min="8417" max="8645" width="9.140625" style="41"/>
    <col min="8646" max="8646" width="30.140625" style="41" customWidth="1"/>
    <col min="8647" max="8662" width="5.7109375" style="41" customWidth="1"/>
    <col min="8663" max="8663" width="15.28515625" style="41" customWidth="1"/>
    <col min="8664" max="8672" width="8.7109375" style="41" customWidth="1"/>
    <col min="8673" max="8901" width="9.140625" style="41"/>
    <col min="8902" max="8902" width="30.140625" style="41" customWidth="1"/>
    <col min="8903" max="8918" width="5.7109375" style="41" customWidth="1"/>
    <col min="8919" max="8919" width="15.28515625" style="41" customWidth="1"/>
    <col min="8920" max="8928" width="8.7109375" style="41" customWidth="1"/>
    <col min="8929" max="9157" width="9.140625" style="41"/>
    <col min="9158" max="9158" width="30.140625" style="41" customWidth="1"/>
    <col min="9159" max="9174" width="5.7109375" style="41" customWidth="1"/>
    <col min="9175" max="9175" width="15.28515625" style="41" customWidth="1"/>
    <col min="9176" max="9184" width="8.7109375" style="41" customWidth="1"/>
    <col min="9185" max="9413" width="9.140625" style="41"/>
    <col min="9414" max="9414" width="30.140625" style="41" customWidth="1"/>
    <col min="9415" max="9430" width="5.7109375" style="41" customWidth="1"/>
    <col min="9431" max="9431" width="15.28515625" style="41" customWidth="1"/>
    <col min="9432" max="9440" width="8.7109375" style="41" customWidth="1"/>
    <col min="9441" max="9669" width="9.140625" style="41"/>
    <col min="9670" max="9670" width="30.140625" style="41" customWidth="1"/>
    <col min="9671" max="9686" width="5.7109375" style="41" customWidth="1"/>
    <col min="9687" max="9687" width="15.28515625" style="41" customWidth="1"/>
    <col min="9688" max="9696" width="8.7109375" style="41" customWidth="1"/>
    <col min="9697" max="9925" width="9.140625" style="41"/>
    <col min="9926" max="9926" width="30.140625" style="41" customWidth="1"/>
    <col min="9927" max="9942" width="5.7109375" style="41" customWidth="1"/>
    <col min="9943" max="9943" width="15.28515625" style="41" customWidth="1"/>
    <col min="9944" max="9952" width="8.7109375" style="41" customWidth="1"/>
    <col min="9953" max="10181" width="9.140625" style="41"/>
    <col min="10182" max="10182" width="30.140625" style="41" customWidth="1"/>
    <col min="10183" max="10198" width="5.7109375" style="41" customWidth="1"/>
    <col min="10199" max="10199" width="15.28515625" style="41" customWidth="1"/>
    <col min="10200" max="10208" width="8.7109375" style="41" customWidth="1"/>
    <col min="10209" max="10437" width="9.140625" style="41"/>
    <col min="10438" max="10438" width="30.140625" style="41" customWidth="1"/>
    <col min="10439" max="10454" width="5.7109375" style="41" customWidth="1"/>
    <col min="10455" max="10455" width="15.28515625" style="41" customWidth="1"/>
    <col min="10456" max="10464" width="8.7109375" style="41" customWidth="1"/>
    <col min="10465" max="10693" width="9.140625" style="41"/>
    <col min="10694" max="10694" width="30.140625" style="41" customWidth="1"/>
    <col min="10695" max="10710" width="5.7109375" style="41" customWidth="1"/>
    <col min="10711" max="10711" width="15.28515625" style="41" customWidth="1"/>
    <col min="10712" max="10720" width="8.7109375" style="41" customWidth="1"/>
    <col min="10721" max="10949" width="9.140625" style="41"/>
    <col min="10950" max="10950" width="30.140625" style="41" customWidth="1"/>
    <col min="10951" max="10966" width="5.7109375" style="41" customWidth="1"/>
    <col min="10967" max="10967" width="15.28515625" style="41" customWidth="1"/>
    <col min="10968" max="10976" width="8.7109375" style="41" customWidth="1"/>
    <col min="10977" max="11205" width="9.140625" style="41"/>
    <col min="11206" max="11206" width="30.140625" style="41" customWidth="1"/>
    <col min="11207" max="11222" width="5.7109375" style="41" customWidth="1"/>
    <col min="11223" max="11223" width="15.28515625" style="41" customWidth="1"/>
    <col min="11224" max="11232" width="8.7109375" style="41" customWidth="1"/>
    <col min="11233" max="11461" width="9.140625" style="41"/>
    <col min="11462" max="11462" width="30.140625" style="41" customWidth="1"/>
    <col min="11463" max="11478" width="5.7109375" style="41" customWidth="1"/>
    <col min="11479" max="11479" width="15.28515625" style="41" customWidth="1"/>
    <col min="11480" max="11488" width="8.7109375" style="41" customWidth="1"/>
    <col min="11489" max="11717" width="9.140625" style="41"/>
    <col min="11718" max="11718" width="30.140625" style="41" customWidth="1"/>
    <col min="11719" max="11734" width="5.7109375" style="41" customWidth="1"/>
    <col min="11735" max="11735" width="15.28515625" style="41" customWidth="1"/>
    <col min="11736" max="11744" width="8.7109375" style="41" customWidth="1"/>
    <col min="11745" max="11973" width="9.140625" style="41"/>
    <col min="11974" max="11974" width="30.140625" style="41" customWidth="1"/>
    <col min="11975" max="11990" width="5.7109375" style="41" customWidth="1"/>
    <col min="11991" max="11991" width="15.28515625" style="41" customWidth="1"/>
    <col min="11992" max="12000" width="8.7109375" style="41" customWidth="1"/>
    <col min="12001" max="12229" width="9.140625" style="41"/>
    <col min="12230" max="12230" width="30.140625" style="41" customWidth="1"/>
    <col min="12231" max="12246" width="5.7109375" style="41" customWidth="1"/>
    <col min="12247" max="12247" width="15.28515625" style="41" customWidth="1"/>
    <col min="12248" max="12256" width="8.7109375" style="41" customWidth="1"/>
    <col min="12257" max="12485" width="9.140625" style="41"/>
    <col min="12486" max="12486" width="30.140625" style="41" customWidth="1"/>
    <col min="12487" max="12502" width="5.7109375" style="41" customWidth="1"/>
    <col min="12503" max="12503" width="15.28515625" style="41" customWidth="1"/>
    <col min="12504" max="12512" width="8.7109375" style="41" customWidth="1"/>
    <col min="12513" max="12741" width="9.140625" style="41"/>
    <col min="12742" max="12742" width="30.140625" style="41" customWidth="1"/>
    <col min="12743" max="12758" width="5.7109375" style="41" customWidth="1"/>
    <col min="12759" max="12759" width="15.28515625" style="41" customWidth="1"/>
    <col min="12760" max="12768" width="8.7109375" style="41" customWidth="1"/>
    <col min="12769" max="12997" width="9.140625" style="41"/>
    <col min="12998" max="12998" width="30.140625" style="41" customWidth="1"/>
    <col min="12999" max="13014" width="5.7109375" style="41" customWidth="1"/>
    <col min="13015" max="13015" width="15.28515625" style="41" customWidth="1"/>
    <col min="13016" max="13024" width="8.7109375" style="41" customWidth="1"/>
    <col min="13025" max="13253" width="9.140625" style="41"/>
    <col min="13254" max="13254" width="30.140625" style="41" customWidth="1"/>
    <col min="13255" max="13270" width="5.7109375" style="41" customWidth="1"/>
    <col min="13271" max="13271" width="15.28515625" style="41" customWidth="1"/>
    <col min="13272" max="13280" width="8.7109375" style="41" customWidth="1"/>
    <col min="13281" max="13509" width="9.140625" style="41"/>
    <col min="13510" max="13510" width="30.140625" style="41" customWidth="1"/>
    <col min="13511" max="13526" width="5.7109375" style="41" customWidth="1"/>
    <col min="13527" max="13527" width="15.28515625" style="41" customWidth="1"/>
    <col min="13528" max="13536" width="8.7109375" style="41" customWidth="1"/>
    <col min="13537" max="13765" width="9.140625" style="41"/>
    <col min="13766" max="13766" width="30.140625" style="41" customWidth="1"/>
    <col min="13767" max="13782" width="5.7109375" style="41" customWidth="1"/>
    <col min="13783" max="13783" width="15.28515625" style="41" customWidth="1"/>
    <col min="13784" max="13792" width="8.7109375" style="41" customWidth="1"/>
    <col min="13793" max="14021" width="9.140625" style="41"/>
    <col min="14022" max="14022" width="30.140625" style="41" customWidth="1"/>
    <col min="14023" max="14038" width="5.7109375" style="41" customWidth="1"/>
    <col min="14039" max="14039" width="15.28515625" style="41" customWidth="1"/>
    <col min="14040" max="14048" width="8.7109375" style="41" customWidth="1"/>
    <col min="14049" max="14277" width="9.140625" style="41"/>
    <col min="14278" max="14278" width="30.140625" style="41" customWidth="1"/>
    <col min="14279" max="14294" width="5.7109375" style="41" customWidth="1"/>
    <col min="14295" max="14295" width="15.28515625" style="41" customWidth="1"/>
    <col min="14296" max="14304" width="8.7109375" style="41" customWidth="1"/>
    <col min="14305" max="14533" width="9.140625" style="41"/>
    <col min="14534" max="14534" width="30.140625" style="41" customWidth="1"/>
    <col min="14535" max="14550" width="5.7109375" style="41" customWidth="1"/>
    <col min="14551" max="14551" width="15.28515625" style="41" customWidth="1"/>
    <col min="14552" max="14560" width="8.7109375" style="41" customWidth="1"/>
    <col min="14561" max="14789" width="9.140625" style="41"/>
    <col min="14790" max="14790" width="30.140625" style="41" customWidth="1"/>
    <col min="14791" max="14806" width="5.7109375" style="41" customWidth="1"/>
    <col min="14807" max="14807" width="15.28515625" style="41" customWidth="1"/>
    <col min="14808" max="14816" width="8.7109375" style="41" customWidth="1"/>
    <col min="14817" max="15045" width="9.140625" style="41"/>
    <col min="15046" max="15046" width="30.140625" style="41" customWidth="1"/>
    <col min="15047" max="15062" width="5.7109375" style="41" customWidth="1"/>
    <col min="15063" max="15063" width="15.28515625" style="41" customWidth="1"/>
    <col min="15064" max="15072" width="8.7109375" style="41" customWidth="1"/>
    <col min="15073" max="15301" width="9.140625" style="41"/>
    <col min="15302" max="15302" width="30.140625" style="41" customWidth="1"/>
    <col min="15303" max="15318" width="5.7109375" style="41" customWidth="1"/>
    <col min="15319" max="15319" width="15.28515625" style="41" customWidth="1"/>
    <col min="15320" max="15328" width="8.7109375" style="41" customWidth="1"/>
    <col min="15329" max="15557" width="9.140625" style="41"/>
    <col min="15558" max="15558" width="30.140625" style="41" customWidth="1"/>
    <col min="15559" max="15574" width="5.7109375" style="41" customWidth="1"/>
    <col min="15575" max="15575" width="15.28515625" style="41" customWidth="1"/>
    <col min="15576" max="15584" width="8.7109375" style="41" customWidth="1"/>
    <col min="15585" max="15813" width="9.140625" style="41"/>
    <col min="15814" max="15814" width="30.140625" style="41" customWidth="1"/>
    <col min="15815" max="15830" width="5.7109375" style="41" customWidth="1"/>
    <col min="15831" max="15831" width="15.28515625" style="41" customWidth="1"/>
    <col min="15832" max="15840" width="8.7109375" style="41" customWidth="1"/>
    <col min="15841" max="16069" width="9.140625" style="41"/>
    <col min="16070" max="16070" width="30.140625" style="41" customWidth="1"/>
    <col min="16071" max="16086" width="5.7109375" style="41" customWidth="1"/>
    <col min="16087" max="16087" width="15.28515625" style="41" customWidth="1"/>
    <col min="16088" max="16096" width="8.7109375" style="41" customWidth="1"/>
    <col min="16097" max="16384" width="9.140625" style="41"/>
  </cols>
  <sheetData>
    <row r="1" spans="1:17" ht="12.95" customHeight="1" x14ac:dyDescent="0.2">
      <c r="A1" s="465" t="s">
        <v>463</v>
      </c>
    </row>
    <row r="2" spans="1:17" ht="12.95" customHeight="1" x14ac:dyDescent="0.2">
      <c r="A2" s="755" t="s">
        <v>260</v>
      </c>
    </row>
    <row r="3" spans="1:17" ht="12.95" customHeight="1" thickBot="1" x14ac:dyDescent="0.25">
      <c r="A3" s="843"/>
    </row>
    <row r="4" spans="1:17" x14ac:dyDescent="0.2">
      <c r="A4" s="1411" t="s">
        <v>0</v>
      </c>
      <c r="B4" s="1408">
        <v>2014</v>
      </c>
      <c r="C4" s="1409"/>
      <c r="D4" s="1409"/>
      <c r="E4" s="1410"/>
      <c r="F4" s="1408">
        <f>B4+1</f>
        <v>2015</v>
      </c>
      <c r="G4" s="1409"/>
      <c r="H4" s="1409"/>
      <c r="I4" s="1409"/>
      <c r="J4" s="1408">
        <f>F4+1</f>
        <v>2016</v>
      </c>
      <c r="K4" s="1409"/>
      <c r="L4" s="1409"/>
      <c r="M4" s="1410"/>
      <c r="N4" s="1408" t="s">
        <v>232</v>
      </c>
      <c r="O4" s="1409"/>
      <c r="P4" s="1409"/>
      <c r="Q4" s="1410"/>
    </row>
    <row r="5" spans="1:17" ht="55.5" thickBot="1" x14ac:dyDescent="0.25">
      <c r="A5" s="1412"/>
      <c r="B5" s="834" t="s">
        <v>112</v>
      </c>
      <c r="C5" s="835" t="s">
        <v>147</v>
      </c>
      <c r="D5" s="835" t="s">
        <v>118</v>
      </c>
      <c r="E5" s="837" t="s">
        <v>120</v>
      </c>
      <c r="F5" s="834" t="s">
        <v>112</v>
      </c>
      <c r="G5" s="835" t="s">
        <v>147</v>
      </c>
      <c r="H5" s="835" t="s">
        <v>118</v>
      </c>
      <c r="I5" s="836" t="s">
        <v>120</v>
      </c>
      <c r="J5" s="834" t="s">
        <v>112</v>
      </c>
      <c r="K5" s="835" t="s">
        <v>147</v>
      </c>
      <c r="L5" s="835" t="s">
        <v>118</v>
      </c>
      <c r="M5" s="837" t="s">
        <v>120</v>
      </c>
      <c r="N5" s="834" t="s">
        <v>112</v>
      </c>
      <c r="O5" s="835" t="s">
        <v>147</v>
      </c>
      <c r="P5" s="835" t="s">
        <v>118</v>
      </c>
      <c r="Q5" s="837" t="s">
        <v>120</v>
      </c>
    </row>
    <row r="6" spans="1:17" x14ac:dyDescent="0.2">
      <c r="A6" s="6" t="s">
        <v>1</v>
      </c>
      <c r="B6" s="190" t="s">
        <v>117</v>
      </c>
      <c r="C6" s="120" t="s">
        <v>117</v>
      </c>
      <c r="D6" s="188">
        <f>SUM(B6:C6)</f>
        <v>0</v>
      </c>
      <c r="E6" s="191">
        <f>D6*100/$D$74</f>
        <v>0</v>
      </c>
      <c r="F6" s="187" t="s">
        <v>117</v>
      </c>
      <c r="G6" s="24" t="s">
        <v>117</v>
      </c>
      <c r="H6" s="188">
        <f>SUM(F6:G6)</f>
        <v>0</v>
      </c>
      <c r="I6" s="189">
        <f>H6*100/$H$74</f>
        <v>0</v>
      </c>
      <c r="J6" s="23">
        <v>1</v>
      </c>
      <c r="K6" s="24">
        <v>3</v>
      </c>
      <c r="L6" s="188">
        <f t="shared" ref="L6:L37" si="0">SUM(J6:K6)</f>
        <v>4</v>
      </c>
      <c r="M6" s="191">
        <f>L6*100/$L$74</f>
        <v>1.7021276595744681</v>
      </c>
      <c r="N6" s="23">
        <f t="shared" ref="N6:N37" si="1">SUM(J6,B6,F6)</f>
        <v>1</v>
      </c>
      <c r="O6" s="24">
        <f t="shared" ref="O6:O37" si="2">SUM(K6,C6,G6)</f>
        <v>3</v>
      </c>
      <c r="P6" s="188">
        <f t="shared" ref="P6:P37" si="3">SUM(N6:O6)</f>
        <v>4</v>
      </c>
      <c r="Q6" s="191">
        <f>P6*100/$P$74</f>
        <v>0.6472491909385113</v>
      </c>
    </row>
    <row r="7" spans="1:17" x14ac:dyDescent="0.2">
      <c r="A7" s="6" t="s">
        <v>2</v>
      </c>
      <c r="B7" s="190" t="s">
        <v>117</v>
      </c>
      <c r="C7" s="120" t="s">
        <v>117</v>
      </c>
      <c r="D7" s="188">
        <v>0</v>
      </c>
      <c r="E7" s="191">
        <f t="shared" ref="E7:E70" si="4">D7*100/$D$74</f>
        <v>0</v>
      </c>
      <c r="F7" s="187" t="s">
        <v>117</v>
      </c>
      <c r="G7" s="24" t="s">
        <v>117</v>
      </c>
      <c r="H7" s="188">
        <v>0</v>
      </c>
      <c r="I7" s="189">
        <f t="shared" ref="I7:I70" si="5">H7*100/$H$74</f>
        <v>0</v>
      </c>
      <c r="J7" s="23">
        <v>1</v>
      </c>
      <c r="K7" s="24" t="s">
        <v>117</v>
      </c>
      <c r="L7" s="188">
        <f t="shared" si="0"/>
        <v>1</v>
      </c>
      <c r="M7" s="191">
        <f t="shared" ref="M7:M70" si="6">L7*100/$L$74</f>
        <v>0.42553191489361702</v>
      </c>
      <c r="N7" s="23">
        <f t="shared" si="1"/>
        <v>1</v>
      </c>
      <c r="O7" s="24">
        <f t="shared" si="2"/>
        <v>0</v>
      </c>
      <c r="P7" s="188">
        <f t="shared" si="3"/>
        <v>1</v>
      </c>
      <c r="Q7" s="191">
        <f t="shared" ref="Q7:Q70" si="7">P7*100/$P$74</f>
        <v>0.16181229773462782</v>
      </c>
    </row>
    <row r="8" spans="1:17" x14ac:dyDescent="0.2">
      <c r="A8" s="6" t="s">
        <v>3</v>
      </c>
      <c r="B8" s="190" t="s">
        <v>117</v>
      </c>
      <c r="C8" s="120" t="s">
        <v>117</v>
      </c>
      <c r="D8" s="188">
        <f t="shared" ref="D8:D13" si="8">SUM(B8:C8)</f>
        <v>0</v>
      </c>
      <c r="E8" s="191">
        <f t="shared" si="4"/>
        <v>0</v>
      </c>
      <c r="F8" s="187" t="s">
        <v>117</v>
      </c>
      <c r="G8" s="24" t="s">
        <v>117</v>
      </c>
      <c r="H8" s="188">
        <f t="shared" ref="H8:H39" si="9">SUM(F8:G8)</f>
        <v>0</v>
      </c>
      <c r="I8" s="189">
        <f t="shared" si="5"/>
        <v>0</v>
      </c>
      <c r="J8" s="23">
        <v>1</v>
      </c>
      <c r="K8" s="24" t="s">
        <v>117</v>
      </c>
      <c r="L8" s="188">
        <f t="shared" si="0"/>
        <v>1</v>
      </c>
      <c r="M8" s="191">
        <f t="shared" si="6"/>
        <v>0.42553191489361702</v>
      </c>
      <c r="N8" s="23">
        <f t="shared" si="1"/>
        <v>1</v>
      </c>
      <c r="O8" s="24">
        <f t="shared" si="2"/>
        <v>0</v>
      </c>
      <c r="P8" s="188">
        <f t="shared" si="3"/>
        <v>1</v>
      </c>
      <c r="Q8" s="191">
        <f t="shared" si="7"/>
        <v>0.16181229773462782</v>
      </c>
    </row>
    <row r="9" spans="1:17" ht="12.95" customHeight="1" x14ac:dyDescent="0.2">
      <c r="A9" s="6" t="s">
        <v>6</v>
      </c>
      <c r="B9" s="190">
        <v>4</v>
      </c>
      <c r="C9" s="120" t="s">
        <v>117</v>
      </c>
      <c r="D9" s="188">
        <f t="shared" si="8"/>
        <v>4</v>
      </c>
      <c r="E9" s="191">
        <f t="shared" si="4"/>
        <v>2.4844720496894408</v>
      </c>
      <c r="F9" s="187">
        <v>3</v>
      </c>
      <c r="G9" s="24">
        <v>2</v>
      </c>
      <c r="H9" s="188">
        <f t="shared" si="9"/>
        <v>5</v>
      </c>
      <c r="I9" s="189">
        <f t="shared" si="5"/>
        <v>2.2522522522522523</v>
      </c>
      <c r="J9" s="23">
        <v>1</v>
      </c>
      <c r="K9" s="24" t="s">
        <v>117</v>
      </c>
      <c r="L9" s="188">
        <f t="shared" si="0"/>
        <v>1</v>
      </c>
      <c r="M9" s="191">
        <f t="shared" si="6"/>
        <v>0.42553191489361702</v>
      </c>
      <c r="N9" s="23">
        <f t="shared" si="1"/>
        <v>8</v>
      </c>
      <c r="O9" s="24">
        <f t="shared" si="2"/>
        <v>2</v>
      </c>
      <c r="P9" s="188">
        <f t="shared" si="3"/>
        <v>10</v>
      </c>
      <c r="Q9" s="191">
        <f t="shared" si="7"/>
        <v>1.6181229773462784</v>
      </c>
    </row>
    <row r="10" spans="1:17" ht="12.95" customHeight="1" x14ac:dyDescent="0.2">
      <c r="A10" s="6" t="s">
        <v>7</v>
      </c>
      <c r="B10" s="23" t="s">
        <v>117</v>
      </c>
      <c r="C10" s="24" t="s">
        <v>117</v>
      </c>
      <c r="D10" s="188">
        <f t="shared" si="8"/>
        <v>0</v>
      </c>
      <c r="E10" s="191">
        <f t="shared" si="4"/>
        <v>0</v>
      </c>
      <c r="F10" s="187">
        <v>1</v>
      </c>
      <c r="G10" s="24" t="s">
        <v>117</v>
      </c>
      <c r="H10" s="188">
        <f t="shared" si="9"/>
        <v>1</v>
      </c>
      <c r="I10" s="189">
        <f t="shared" si="5"/>
        <v>0.45045045045045046</v>
      </c>
      <c r="J10" s="23">
        <v>2</v>
      </c>
      <c r="K10" s="24" t="s">
        <v>117</v>
      </c>
      <c r="L10" s="188">
        <f t="shared" si="0"/>
        <v>2</v>
      </c>
      <c r="M10" s="191">
        <f t="shared" si="6"/>
        <v>0.85106382978723405</v>
      </c>
      <c r="N10" s="23">
        <f t="shared" si="1"/>
        <v>3</v>
      </c>
      <c r="O10" s="24">
        <f t="shared" si="2"/>
        <v>0</v>
      </c>
      <c r="P10" s="188">
        <f t="shared" si="3"/>
        <v>3</v>
      </c>
      <c r="Q10" s="191">
        <f t="shared" si="7"/>
        <v>0.4854368932038835</v>
      </c>
    </row>
    <row r="11" spans="1:17" ht="12.95" customHeight="1" x14ac:dyDescent="0.2">
      <c r="A11" s="6" t="s">
        <v>8</v>
      </c>
      <c r="B11" s="23">
        <v>9</v>
      </c>
      <c r="C11" s="24">
        <v>2</v>
      </c>
      <c r="D11" s="188">
        <f t="shared" si="8"/>
        <v>11</v>
      </c>
      <c r="E11" s="191">
        <f t="shared" si="4"/>
        <v>6.8322981366459627</v>
      </c>
      <c r="F11" s="187">
        <v>1</v>
      </c>
      <c r="G11" s="24">
        <v>1</v>
      </c>
      <c r="H11" s="188">
        <f t="shared" si="9"/>
        <v>2</v>
      </c>
      <c r="I11" s="189">
        <f t="shared" si="5"/>
        <v>0.90090090090090091</v>
      </c>
      <c r="J11" s="23">
        <v>2</v>
      </c>
      <c r="K11" s="24" t="s">
        <v>117</v>
      </c>
      <c r="L11" s="188">
        <f t="shared" si="0"/>
        <v>2</v>
      </c>
      <c r="M11" s="191">
        <f t="shared" si="6"/>
        <v>0.85106382978723405</v>
      </c>
      <c r="N11" s="23">
        <f t="shared" si="1"/>
        <v>12</v>
      </c>
      <c r="O11" s="24">
        <f t="shared" si="2"/>
        <v>3</v>
      </c>
      <c r="P11" s="188">
        <f t="shared" si="3"/>
        <v>15</v>
      </c>
      <c r="Q11" s="191">
        <f t="shared" si="7"/>
        <v>2.4271844660194173</v>
      </c>
    </row>
    <row r="12" spans="1:17" ht="12.95" customHeight="1" x14ac:dyDescent="0.2">
      <c r="A12" s="6" t="s">
        <v>9</v>
      </c>
      <c r="B12" s="190">
        <v>1</v>
      </c>
      <c r="C12" s="120" t="s">
        <v>117</v>
      </c>
      <c r="D12" s="188">
        <f t="shared" si="8"/>
        <v>1</v>
      </c>
      <c r="E12" s="191">
        <f t="shared" si="4"/>
        <v>0.6211180124223602</v>
      </c>
      <c r="F12" s="187" t="s">
        <v>117</v>
      </c>
      <c r="G12" s="24" t="s">
        <v>117</v>
      </c>
      <c r="H12" s="188">
        <f t="shared" si="9"/>
        <v>0</v>
      </c>
      <c r="I12" s="189">
        <f t="shared" si="5"/>
        <v>0</v>
      </c>
      <c r="J12" s="23">
        <v>3</v>
      </c>
      <c r="K12" s="24" t="s">
        <v>117</v>
      </c>
      <c r="L12" s="188">
        <f t="shared" si="0"/>
        <v>3</v>
      </c>
      <c r="M12" s="191">
        <f t="shared" si="6"/>
        <v>1.2765957446808511</v>
      </c>
      <c r="N12" s="23">
        <f t="shared" si="1"/>
        <v>4</v>
      </c>
      <c r="O12" s="24">
        <f t="shared" si="2"/>
        <v>0</v>
      </c>
      <c r="P12" s="188">
        <f t="shared" si="3"/>
        <v>4</v>
      </c>
      <c r="Q12" s="191">
        <f t="shared" si="7"/>
        <v>0.6472491909385113</v>
      </c>
    </row>
    <row r="13" spans="1:17" ht="12.95" customHeight="1" x14ac:dyDescent="0.2">
      <c r="A13" s="6" t="s">
        <v>10</v>
      </c>
      <c r="B13" s="190" t="s">
        <v>117</v>
      </c>
      <c r="C13" s="120">
        <v>1</v>
      </c>
      <c r="D13" s="188">
        <f t="shared" si="8"/>
        <v>1</v>
      </c>
      <c r="E13" s="191">
        <f t="shared" si="4"/>
        <v>0.6211180124223602</v>
      </c>
      <c r="F13" s="187" t="s">
        <v>117</v>
      </c>
      <c r="G13" s="24" t="s">
        <v>117</v>
      </c>
      <c r="H13" s="188">
        <f t="shared" si="9"/>
        <v>0</v>
      </c>
      <c r="I13" s="189">
        <f t="shared" si="5"/>
        <v>0</v>
      </c>
      <c r="J13" s="23" t="s">
        <v>117</v>
      </c>
      <c r="K13" s="24" t="s">
        <v>117</v>
      </c>
      <c r="L13" s="188">
        <f t="shared" si="0"/>
        <v>0</v>
      </c>
      <c r="M13" s="191">
        <f t="shared" si="6"/>
        <v>0</v>
      </c>
      <c r="N13" s="23">
        <f t="shared" si="1"/>
        <v>0</v>
      </c>
      <c r="O13" s="24">
        <f t="shared" si="2"/>
        <v>1</v>
      </c>
      <c r="P13" s="188">
        <f t="shared" si="3"/>
        <v>1</v>
      </c>
      <c r="Q13" s="191">
        <f t="shared" si="7"/>
        <v>0.16181229773462782</v>
      </c>
    </row>
    <row r="14" spans="1:17" ht="12.95" customHeight="1" x14ac:dyDescent="0.2">
      <c r="A14" s="6" t="s">
        <v>12</v>
      </c>
      <c r="B14" s="190" t="s">
        <v>117</v>
      </c>
      <c r="C14" s="120" t="s">
        <v>117</v>
      </c>
      <c r="D14" s="188">
        <v>0</v>
      </c>
      <c r="E14" s="191">
        <f t="shared" si="4"/>
        <v>0</v>
      </c>
      <c r="F14" s="187" t="s">
        <v>117</v>
      </c>
      <c r="G14" s="24">
        <v>1</v>
      </c>
      <c r="H14" s="188">
        <f t="shared" si="9"/>
        <v>1</v>
      </c>
      <c r="I14" s="189">
        <f t="shared" si="5"/>
        <v>0.45045045045045046</v>
      </c>
      <c r="J14" s="23" t="s">
        <v>117</v>
      </c>
      <c r="K14" s="24" t="s">
        <v>117</v>
      </c>
      <c r="L14" s="188">
        <f t="shared" si="0"/>
        <v>0</v>
      </c>
      <c r="M14" s="191">
        <f t="shared" si="6"/>
        <v>0</v>
      </c>
      <c r="N14" s="23">
        <f t="shared" si="1"/>
        <v>0</v>
      </c>
      <c r="O14" s="24">
        <f t="shared" si="2"/>
        <v>1</v>
      </c>
      <c r="P14" s="188">
        <f t="shared" si="3"/>
        <v>1</v>
      </c>
      <c r="Q14" s="191">
        <f t="shared" si="7"/>
        <v>0.16181229773462782</v>
      </c>
    </row>
    <row r="15" spans="1:17" ht="12.95" customHeight="1" x14ac:dyDescent="0.2">
      <c r="A15" s="6" t="s">
        <v>14</v>
      </c>
      <c r="B15" s="190">
        <v>6</v>
      </c>
      <c r="C15" s="120" t="s">
        <v>117</v>
      </c>
      <c r="D15" s="188">
        <f>SUM(B15:C15)</f>
        <v>6</v>
      </c>
      <c r="E15" s="191">
        <f t="shared" si="4"/>
        <v>3.7267080745341614</v>
      </c>
      <c r="F15" s="187">
        <v>9</v>
      </c>
      <c r="G15" s="24">
        <v>1</v>
      </c>
      <c r="H15" s="188">
        <f t="shared" si="9"/>
        <v>10</v>
      </c>
      <c r="I15" s="189">
        <f t="shared" si="5"/>
        <v>4.5045045045045047</v>
      </c>
      <c r="J15" s="23">
        <v>3</v>
      </c>
      <c r="K15" s="24">
        <v>2</v>
      </c>
      <c r="L15" s="188">
        <f t="shared" si="0"/>
        <v>5</v>
      </c>
      <c r="M15" s="191">
        <f t="shared" si="6"/>
        <v>2.1276595744680851</v>
      </c>
      <c r="N15" s="23">
        <f t="shared" si="1"/>
        <v>18</v>
      </c>
      <c r="O15" s="24">
        <f t="shared" si="2"/>
        <v>3</v>
      </c>
      <c r="P15" s="188">
        <f t="shared" si="3"/>
        <v>21</v>
      </c>
      <c r="Q15" s="191">
        <f t="shared" si="7"/>
        <v>3.3980582524271843</v>
      </c>
    </row>
    <row r="16" spans="1:17" ht="12.95" customHeight="1" x14ac:dyDescent="0.2">
      <c r="A16" s="6" t="s">
        <v>127</v>
      </c>
      <c r="B16" s="190" t="s">
        <v>117</v>
      </c>
      <c r="C16" s="120" t="s">
        <v>117</v>
      </c>
      <c r="D16" s="188">
        <v>0</v>
      </c>
      <c r="E16" s="191">
        <f t="shared" si="4"/>
        <v>0</v>
      </c>
      <c r="F16" s="187">
        <v>1</v>
      </c>
      <c r="G16" s="24" t="s">
        <v>117</v>
      </c>
      <c r="H16" s="188">
        <f t="shared" si="9"/>
        <v>1</v>
      </c>
      <c r="I16" s="189">
        <f t="shared" si="5"/>
        <v>0.45045045045045046</v>
      </c>
      <c r="J16" s="23">
        <v>2</v>
      </c>
      <c r="K16" s="24">
        <v>1</v>
      </c>
      <c r="L16" s="188">
        <f t="shared" si="0"/>
        <v>3</v>
      </c>
      <c r="M16" s="191">
        <f t="shared" si="6"/>
        <v>1.2765957446808511</v>
      </c>
      <c r="N16" s="23">
        <f t="shared" si="1"/>
        <v>3</v>
      </c>
      <c r="O16" s="24">
        <f t="shared" si="2"/>
        <v>1</v>
      </c>
      <c r="P16" s="188">
        <f t="shared" si="3"/>
        <v>4</v>
      </c>
      <c r="Q16" s="191">
        <f t="shared" si="7"/>
        <v>0.6472491909385113</v>
      </c>
    </row>
    <row r="17" spans="1:17" ht="12.95" customHeight="1" x14ac:dyDescent="0.2">
      <c r="A17" s="6" t="s">
        <v>17</v>
      </c>
      <c r="B17" s="190">
        <v>3</v>
      </c>
      <c r="C17" s="120">
        <v>1</v>
      </c>
      <c r="D17" s="188">
        <f t="shared" ref="D17:D53" si="10">SUM(B17:C17)</f>
        <v>4</v>
      </c>
      <c r="E17" s="191">
        <f t="shared" si="4"/>
        <v>2.4844720496894408</v>
      </c>
      <c r="F17" s="187">
        <v>12</v>
      </c>
      <c r="G17" s="24">
        <v>4</v>
      </c>
      <c r="H17" s="188">
        <f t="shared" si="9"/>
        <v>16</v>
      </c>
      <c r="I17" s="189">
        <f t="shared" si="5"/>
        <v>7.2072072072072073</v>
      </c>
      <c r="J17" s="23">
        <v>8</v>
      </c>
      <c r="K17" s="24">
        <v>1</v>
      </c>
      <c r="L17" s="188">
        <f t="shared" si="0"/>
        <v>9</v>
      </c>
      <c r="M17" s="191">
        <f t="shared" si="6"/>
        <v>3.8297872340425534</v>
      </c>
      <c r="N17" s="23">
        <f t="shared" si="1"/>
        <v>23</v>
      </c>
      <c r="O17" s="24">
        <f t="shared" si="2"/>
        <v>6</v>
      </c>
      <c r="P17" s="188">
        <f t="shared" si="3"/>
        <v>29</v>
      </c>
      <c r="Q17" s="191">
        <f t="shared" si="7"/>
        <v>4.6925566343042071</v>
      </c>
    </row>
    <row r="18" spans="1:17" ht="12.95" customHeight="1" x14ac:dyDescent="0.2">
      <c r="A18" s="6" t="s">
        <v>20</v>
      </c>
      <c r="B18" s="190">
        <v>9</v>
      </c>
      <c r="C18" s="120">
        <v>6</v>
      </c>
      <c r="D18" s="188">
        <f t="shared" si="10"/>
        <v>15</v>
      </c>
      <c r="E18" s="191">
        <f t="shared" si="4"/>
        <v>9.316770186335404</v>
      </c>
      <c r="F18" s="187">
        <v>8</v>
      </c>
      <c r="G18" s="24">
        <v>3</v>
      </c>
      <c r="H18" s="188">
        <f t="shared" si="9"/>
        <v>11</v>
      </c>
      <c r="I18" s="189">
        <f t="shared" si="5"/>
        <v>4.954954954954955</v>
      </c>
      <c r="J18" s="23">
        <v>7</v>
      </c>
      <c r="K18" s="24">
        <v>2</v>
      </c>
      <c r="L18" s="188">
        <f t="shared" si="0"/>
        <v>9</v>
      </c>
      <c r="M18" s="191">
        <f t="shared" si="6"/>
        <v>3.8297872340425534</v>
      </c>
      <c r="N18" s="23">
        <f t="shared" si="1"/>
        <v>24</v>
      </c>
      <c r="O18" s="24">
        <f t="shared" si="2"/>
        <v>11</v>
      </c>
      <c r="P18" s="188">
        <f t="shared" si="3"/>
        <v>35</v>
      </c>
      <c r="Q18" s="191">
        <f t="shared" si="7"/>
        <v>5.6634304207119737</v>
      </c>
    </row>
    <row r="19" spans="1:17" ht="12.95" customHeight="1" x14ac:dyDescent="0.2">
      <c r="A19" s="6" t="s">
        <v>24</v>
      </c>
      <c r="B19" s="190" t="s">
        <v>117</v>
      </c>
      <c r="C19" s="120">
        <v>2</v>
      </c>
      <c r="D19" s="188">
        <f t="shared" si="10"/>
        <v>2</v>
      </c>
      <c r="E19" s="191">
        <f t="shared" si="4"/>
        <v>1.2422360248447204</v>
      </c>
      <c r="F19" s="187">
        <v>2</v>
      </c>
      <c r="G19" s="24">
        <v>1</v>
      </c>
      <c r="H19" s="188">
        <f t="shared" si="9"/>
        <v>3</v>
      </c>
      <c r="I19" s="189">
        <f t="shared" si="5"/>
        <v>1.3513513513513513</v>
      </c>
      <c r="J19" s="23">
        <v>1</v>
      </c>
      <c r="K19" s="24">
        <v>1</v>
      </c>
      <c r="L19" s="188">
        <f t="shared" si="0"/>
        <v>2</v>
      </c>
      <c r="M19" s="191">
        <f t="shared" si="6"/>
        <v>0.85106382978723405</v>
      </c>
      <c r="N19" s="23">
        <f t="shared" si="1"/>
        <v>3</v>
      </c>
      <c r="O19" s="24">
        <f t="shared" si="2"/>
        <v>4</v>
      </c>
      <c r="P19" s="188">
        <f t="shared" si="3"/>
        <v>7</v>
      </c>
      <c r="Q19" s="191">
        <f t="shared" si="7"/>
        <v>1.1326860841423949</v>
      </c>
    </row>
    <row r="20" spans="1:17" ht="12.95" customHeight="1" x14ac:dyDescent="0.2">
      <c r="A20" s="6" t="s">
        <v>25</v>
      </c>
      <c r="B20" s="190">
        <v>1</v>
      </c>
      <c r="C20" s="120" t="s">
        <v>117</v>
      </c>
      <c r="D20" s="188">
        <f t="shared" si="10"/>
        <v>1</v>
      </c>
      <c r="E20" s="191">
        <f t="shared" si="4"/>
        <v>0.6211180124223602</v>
      </c>
      <c r="F20" s="187">
        <v>1</v>
      </c>
      <c r="G20" s="24" t="s">
        <v>117</v>
      </c>
      <c r="H20" s="188">
        <f t="shared" si="9"/>
        <v>1</v>
      </c>
      <c r="I20" s="189">
        <f t="shared" si="5"/>
        <v>0.45045045045045046</v>
      </c>
      <c r="J20" s="23" t="s">
        <v>117</v>
      </c>
      <c r="K20" s="24" t="s">
        <v>117</v>
      </c>
      <c r="L20" s="188">
        <f t="shared" si="0"/>
        <v>0</v>
      </c>
      <c r="M20" s="191">
        <f t="shared" si="6"/>
        <v>0</v>
      </c>
      <c r="N20" s="23">
        <f t="shared" si="1"/>
        <v>2</v>
      </c>
      <c r="O20" s="24">
        <f t="shared" si="2"/>
        <v>0</v>
      </c>
      <c r="P20" s="188">
        <f t="shared" si="3"/>
        <v>2</v>
      </c>
      <c r="Q20" s="191">
        <f t="shared" si="7"/>
        <v>0.32362459546925565</v>
      </c>
    </row>
    <row r="21" spans="1:17" ht="12.95" customHeight="1" x14ac:dyDescent="0.2">
      <c r="A21" s="6" t="s">
        <v>202</v>
      </c>
      <c r="B21" s="23" t="s">
        <v>117</v>
      </c>
      <c r="C21" s="24" t="s">
        <v>117</v>
      </c>
      <c r="D21" s="188">
        <f t="shared" si="10"/>
        <v>0</v>
      </c>
      <c r="E21" s="191">
        <f t="shared" si="4"/>
        <v>0</v>
      </c>
      <c r="F21" s="187">
        <v>1</v>
      </c>
      <c r="G21" s="24" t="s">
        <v>117</v>
      </c>
      <c r="H21" s="188">
        <f t="shared" si="9"/>
        <v>1</v>
      </c>
      <c r="I21" s="189">
        <f t="shared" si="5"/>
        <v>0.45045045045045046</v>
      </c>
      <c r="J21" s="23" t="s">
        <v>117</v>
      </c>
      <c r="K21" s="24" t="s">
        <v>117</v>
      </c>
      <c r="L21" s="188">
        <f t="shared" si="0"/>
        <v>0</v>
      </c>
      <c r="M21" s="191">
        <f t="shared" si="6"/>
        <v>0</v>
      </c>
      <c r="N21" s="23">
        <f t="shared" si="1"/>
        <v>1</v>
      </c>
      <c r="O21" s="24">
        <f t="shared" si="2"/>
        <v>0</v>
      </c>
      <c r="P21" s="188">
        <f t="shared" si="3"/>
        <v>1</v>
      </c>
      <c r="Q21" s="191">
        <f t="shared" si="7"/>
        <v>0.16181229773462782</v>
      </c>
    </row>
    <row r="22" spans="1:17" ht="12.95" customHeight="1" x14ac:dyDescent="0.2">
      <c r="A22" s="6" t="s">
        <v>27</v>
      </c>
      <c r="B22" s="190">
        <v>1</v>
      </c>
      <c r="C22" s="120" t="s">
        <v>117</v>
      </c>
      <c r="D22" s="188">
        <f t="shared" si="10"/>
        <v>1</v>
      </c>
      <c r="E22" s="191">
        <f t="shared" si="4"/>
        <v>0.6211180124223602</v>
      </c>
      <c r="F22" s="187">
        <v>3</v>
      </c>
      <c r="G22" s="24">
        <v>1</v>
      </c>
      <c r="H22" s="188">
        <f t="shared" si="9"/>
        <v>4</v>
      </c>
      <c r="I22" s="189">
        <f t="shared" si="5"/>
        <v>1.8018018018018018</v>
      </c>
      <c r="J22" s="23">
        <v>3</v>
      </c>
      <c r="K22" s="24">
        <v>1</v>
      </c>
      <c r="L22" s="188">
        <f t="shared" si="0"/>
        <v>4</v>
      </c>
      <c r="M22" s="191">
        <f t="shared" si="6"/>
        <v>1.7021276595744681</v>
      </c>
      <c r="N22" s="23">
        <f t="shared" si="1"/>
        <v>7</v>
      </c>
      <c r="O22" s="24">
        <f t="shared" si="2"/>
        <v>2</v>
      </c>
      <c r="P22" s="188">
        <f t="shared" si="3"/>
        <v>9</v>
      </c>
      <c r="Q22" s="191">
        <f t="shared" si="7"/>
        <v>1.4563106796116505</v>
      </c>
    </row>
    <row r="23" spans="1:17" ht="12.95" customHeight="1" x14ac:dyDescent="0.2">
      <c r="A23" s="6" t="s">
        <v>30</v>
      </c>
      <c r="B23" s="190" t="s">
        <v>117</v>
      </c>
      <c r="C23" s="120" t="s">
        <v>117</v>
      </c>
      <c r="D23" s="188">
        <f t="shared" si="10"/>
        <v>0</v>
      </c>
      <c r="E23" s="191">
        <f t="shared" si="4"/>
        <v>0</v>
      </c>
      <c r="F23" s="187">
        <v>2</v>
      </c>
      <c r="G23" s="24" t="s">
        <v>117</v>
      </c>
      <c r="H23" s="188">
        <f t="shared" si="9"/>
        <v>2</v>
      </c>
      <c r="I23" s="189">
        <f t="shared" si="5"/>
        <v>0.90090090090090091</v>
      </c>
      <c r="J23" s="23" t="s">
        <v>117</v>
      </c>
      <c r="K23" s="24">
        <v>1</v>
      </c>
      <c r="L23" s="188">
        <f t="shared" si="0"/>
        <v>1</v>
      </c>
      <c r="M23" s="191">
        <f t="shared" si="6"/>
        <v>0.42553191489361702</v>
      </c>
      <c r="N23" s="23">
        <f t="shared" si="1"/>
        <v>2</v>
      </c>
      <c r="O23" s="24">
        <f t="shared" si="2"/>
        <v>1</v>
      </c>
      <c r="P23" s="188">
        <f t="shared" si="3"/>
        <v>3</v>
      </c>
      <c r="Q23" s="191">
        <f t="shared" si="7"/>
        <v>0.4854368932038835</v>
      </c>
    </row>
    <row r="24" spans="1:17" ht="12.95" customHeight="1" x14ac:dyDescent="0.2">
      <c r="A24" s="6" t="s">
        <v>35</v>
      </c>
      <c r="B24" s="190">
        <v>1</v>
      </c>
      <c r="C24" s="120">
        <v>1</v>
      </c>
      <c r="D24" s="188">
        <f t="shared" si="10"/>
        <v>2</v>
      </c>
      <c r="E24" s="191">
        <f t="shared" si="4"/>
        <v>1.2422360248447204</v>
      </c>
      <c r="F24" s="187">
        <v>7</v>
      </c>
      <c r="G24" s="24">
        <v>2</v>
      </c>
      <c r="H24" s="188">
        <f t="shared" si="9"/>
        <v>9</v>
      </c>
      <c r="I24" s="189">
        <f t="shared" si="5"/>
        <v>4.0540540540540544</v>
      </c>
      <c r="J24" s="23">
        <v>14</v>
      </c>
      <c r="K24" s="24">
        <v>7</v>
      </c>
      <c r="L24" s="188">
        <f t="shared" si="0"/>
        <v>21</v>
      </c>
      <c r="M24" s="191">
        <f t="shared" si="6"/>
        <v>8.9361702127659566</v>
      </c>
      <c r="N24" s="23">
        <f t="shared" si="1"/>
        <v>22</v>
      </c>
      <c r="O24" s="24">
        <f t="shared" si="2"/>
        <v>10</v>
      </c>
      <c r="P24" s="188">
        <f t="shared" si="3"/>
        <v>32</v>
      </c>
      <c r="Q24" s="191">
        <f t="shared" si="7"/>
        <v>5.1779935275080904</v>
      </c>
    </row>
    <row r="25" spans="1:17" ht="12.95" customHeight="1" x14ac:dyDescent="0.2">
      <c r="A25" s="6" t="s">
        <v>36</v>
      </c>
      <c r="B25" s="190">
        <v>2</v>
      </c>
      <c r="C25" s="120" t="s">
        <v>117</v>
      </c>
      <c r="D25" s="188">
        <f t="shared" si="10"/>
        <v>2</v>
      </c>
      <c r="E25" s="191">
        <f t="shared" si="4"/>
        <v>1.2422360248447204</v>
      </c>
      <c r="F25" s="187">
        <v>1</v>
      </c>
      <c r="G25" s="24" t="s">
        <v>117</v>
      </c>
      <c r="H25" s="188">
        <f t="shared" si="9"/>
        <v>1</v>
      </c>
      <c r="I25" s="189">
        <f t="shared" si="5"/>
        <v>0.45045045045045046</v>
      </c>
      <c r="J25" s="23">
        <v>2</v>
      </c>
      <c r="K25" s="24" t="s">
        <v>117</v>
      </c>
      <c r="L25" s="188">
        <f t="shared" si="0"/>
        <v>2</v>
      </c>
      <c r="M25" s="191">
        <f t="shared" si="6"/>
        <v>0.85106382978723405</v>
      </c>
      <c r="N25" s="23">
        <f t="shared" si="1"/>
        <v>5</v>
      </c>
      <c r="O25" s="24">
        <f t="shared" si="2"/>
        <v>0</v>
      </c>
      <c r="P25" s="188">
        <f t="shared" si="3"/>
        <v>5</v>
      </c>
      <c r="Q25" s="191">
        <f t="shared" si="7"/>
        <v>0.80906148867313921</v>
      </c>
    </row>
    <row r="26" spans="1:17" ht="12.95" customHeight="1" x14ac:dyDescent="0.2">
      <c r="A26" s="6" t="s">
        <v>37</v>
      </c>
      <c r="B26" s="190">
        <v>1</v>
      </c>
      <c r="C26" s="120">
        <v>2</v>
      </c>
      <c r="D26" s="188">
        <f t="shared" si="10"/>
        <v>3</v>
      </c>
      <c r="E26" s="191">
        <f t="shared" si="4"/>
        <v>1.8633540372670807</v>
      </c>
      <c r="F26" s="187">
        <v>1</v>
      </c>
      <c r="G26" s="24">
        <v>2</v>
      </c>
      <c r="H26" s="188">
        <f t="shared" si="9"/>
        <v>3</v>
      </c>
      <c r="I26" s="189">
        <f t="shared" si="5"/>
        <v>1.3513513513513513</v>
      </c>
      <c r="J26" s="23">
        <v>3</v>
      </c>
      <c r="K26" s="24">
        <v>1</v>
      </c>
      <c r="L26" s="188">
        <f t="shared" si="0"/>
        <v>4</v>
      </c>
      <c r="M26" s="191">
        <f t="shared" si="6"/>
        <v>1.7021276595744681</v>
      </c>
      <c r="N26" s="23">
        <f t="shared" si="1"/>
        <v>5</v>
      </c>
      <c r="O26" s="24">
        <f t="shared" si="2"/>
        <v>5</v>
      </c>
      <c r="P26" s="188">
        <f t="shared" si="3"/>
        <v>10</v>
      </c>
      <c r="Q26" s="191">
        <f t="shared" si="7"/>
        <v>1.6181229773462784</v>
      </c>
    </row>
    <row r="27" spans="1:17" ht="12.95" customHeight="1" x14ac:dyDescent="0.2">
      <c r="A27" s="6" t="s">
        <v>38</v>
      </c>
      <c r="B27" s="190" t="s">
        <v>117</v>
      </c>
      <c r="C27" s="120" t="s">
        <v>117</v>
      </c>
      <c r="D27" s="188">
        <f t="shared" si="10"/>
        <v>0</v>
      </c>
      <c r="E27" s="191">
        <f t="shared" si="4"/>
        <v>0</v>
      </c>
      <c r="F27" s="187" t="s">
        <v>117</v>
      </c>
      <c r="G27" s="24">
        <v>1</v>
      </c>
      <c r="H27" s="188">
        <f t="shared" si="9"/>
        <v>1</v>
      </c>
      <c r="I27" s="189">
        <f t="shared" si="5"/>
        <v>0.45045045045045046</v>
      </c>
      <c r="J27" s="23">
        <v>1</v>
      </c>
      <c r="K27" s="24" t="s">
        <v>117</v>
      </c>
      <c r="L27" s="188">
        <f t="shared" si="0"/>
        <v>1</v>
      </c>
      <c r="M27" s="191">
        <f t="shared" si="6"/>
        <v>0.42553191489361702</v>
      </c>
      <c r="N27" s="23">
        <f t="shared" si="1"/>
        <v>1</v>
      </c>
      <c r="O27" s="24">
        <f t="shared" si="2"/>
        <v>1</v>
      </c>
      <c r="P27" s="188">
        <f t="shared" si="3"/>
        <v>2</v>
      </c>
      <c r="Q27" s="191">
        <f t="shared" si="7"/>
        <v>0.32362459546925565</v>
      </c>
    </row>
    <row r="28" spans="1:17" ht="12.95" customHeight="1" x14ac:dyDescent="0.2">
      <c r="A28" s="6" t="s">
        <v>39</v>
      </c>
      <c r="B28" s="190" t="s">
        <v>117</v>
      </c>
      <c r="C28" s="120">
        <v>1</v>
      </c>
      <c r="D28" s="188">
        <f t="shared" si="10"/>
        <v>1</v>
      </c>
      <c r="E28" s="191">
        <f t="shared" si="4"/>
        <v>0.6211180124223602</v>
      </c>
      <c r="F28" s="187">
        <v>3</v>
      </c>
      <c r="G28" s="24">
        <v>1</v>
      </c>
      <c r="H28" s="188">
        <f t="shared" si="9"/>
        <v>4</v>
      </c>
      <c r="I28" s="189">
        <f t="shared" si="5"/>
        <v>1.8018018018018018</v>
      </c>
      <c r="J28" s="23">
        <v>3</v>
      </c>
      <c r="K28" s="24">
        <v>3</v>
      </c>
      <c r="L28" s="188">
        <f t="shared" si="0"/>
        <v>6</v>
      </c>
      <c r="M28" s="191">
        <f t="shared" si="6"/>
        <v>2.5531914893617023</v>
      </c>
      <c r="N28" s="23">
        <f t="shared" si="1"/>
        <v>6</v>
      </c>
      <c r="O28" s="24">
        <f t="shared" si="2"/>
        <v>5</v>
      </c>
      <c r="P28" s="188">
        <f t="shared" si="3"/>
        <v>11</v>
      </c>
      <c r="Q28" s="191">
        <f t="shared" si="7"/>
        <v>1.7799352750809061</v>
      </c>
    </row>
    <row r="29" spans="1:17" ht="12.95" customHeight="1" x14ac:dyDescent="0.2">
      <c r="A29" s="6" t="s">
        <v>41</v>
      </c>
      <c r="B29" s="190">
        <v>2</v>
      </c>
      <c r="C29" s="120">
        <v>1</v>
      </c>
      <c r="D29" s="188">
        <f t="shared" si="10"/>
        <v>3</v>
      </c>
      <c r="E29" s="191">
        <f t="shared" si="4"/>
        <v>1.8633540372670807</v>
      </c>
      <c r="F29" s="187">
        <v>3</v>
      </c>
      <c r="G29" s="24">
        <v>1</v>
      </c>
      <c r="H29" s="188">
        <f t="shared" si="9"/>
        <v>4</v>
      </c>
      <c r="I29" s="189">
        <f t="shared" si="5"/>
        <v>1.8018018018018018</v>
      </c>
      <c r="J29" s="23">
        <v>2</v>
      </c>
      <c r="K29" s="24">
        <v>2</v>
      </c>
      <c r="L29" s="188">
        <f t="shared" si="0"/>
        <v>4</v>
      </c>
      <c r="M29" s="191">
        <f t="shared" si="6"/>
        <v>1.7021276595744681</v>
      </c>
      <c r="N29" s="23">
        <f t="shared" si="1"/>
        <v>7</v>
      </c>
      <c r="O29" s="24">
        <f t="shared" si="2"/>
        <v>4</v>
      </c>
      <c r="P29" s="188">
        <f t="shared" si="3"/>
        <v>11</v>
      </c>
      <c r="Q29" s="191">
        <f t="shared" si="7"/>
        <v>1.7799352750809061</v>
      </c>
    </row>
    <row r="30" spans="1:17" ht="12.95" customHeight="1" x14ac:dyDescent="0.2">
      <c r="A30" s="6" t="s">
        <v>44</v>
      </c>
      <c r="B30" s="190">
        <v>1</v>
      </c>
      <c r="C30" s="120" t="s">
        <v>117</v>
      </c>
      <c r="D30" s="188">
        <f t="shared" si="10"/>
        <v>1</v>
      </c>
      <c r="E30" s="191">
        <f t="shared" si="4"/>
        <v>0.6211180124223602</v>
      </c>
      <c r="F30" s="187" t="s">
        <v>117</v>
      </c>
      <c r="G30" s="24" t="s">
        <v>117</v>
      </c>
      <c r="H30" s="188">
        <f t="shared" si="9"/>
        <v>0</v>
      </c>
      <c r="I30" s="189">
        <f t="shared" si="5"/>
        <v>0</v>
      </c>
      <c r="J30" s="23">
        <v>1</v>
      </c>
      <c r="K30" s="24" t="s">
        <v>117</v>
      </c>
      <c r="L30" s="188">
        <f t="shared" si="0"/>
        <v>1</v>
      </c>
      <c r="M30" s="191">
        <f t="shared" si="6"/>
        <v>0.42553191489361702</v>
      </c>
      <c r="N30" s="23">
        <f t="shared" si="1"/>
        <v>2</v>
      </c>
      <c r="O30" s="24">
        <f t="shared" si="2"/>
        <v>0</v>
      </c>
      <c r="P30" s="188">
        <f t="shared" si="3"/>
        <v>2</v>
      </c>
      <c r="Q30" s="191">
        <f t="shared" si="7"/>
        <v>0.32362459546925565</v>
      </c>
    </row>
    <row r="31" spans="1:17" ht="12.95" customHeight="1" x14ac:dyDescent="0.2">
      <c r="A31" s="6" t="s">
        <v>45</v>
      </c>
      <c r="B31" s="190">
        <v>3</v>
      </c>
      <c r="C31" s="120">
        <v>2</v>
      </c>
      <c r="D31" s="188">
        <f t="shared" si="10"/>
        <v>5</v>
      </c>
      <c r="E31" s="191">
        <f t="shared" si="4"/>
        <v>3.1055900621118013</v>
      </c>
      <c r="F31" s="187">
        <v>3</v>
      </c>
      <c r="G31" s="24">
        <v>1</v>
      </c>
      <c r="H31" s="188">
        <f t="shared" si="9"/>
        <v>4</v>
      </c>
      <c r="I31" s="189">
        <f t="shared" si="5"/>
        <v>1.8018018018018018</v>
      </c>
      <c r="J31" s="23">
        <v>2</v>
      </c>
      <c r="K31" s="24">
        <v>3</v>
      </c>
      <c r="L31" s="188">
        <f t="shared" si="0"/>
        <v>5</v>
      </c>
      <c r="M31" s="191">
        <f t="shared" si="6"/>
        <v>2.1276595744680851</v>
      </c>
      <c r="N31" s="23">
        <f t="shared" si="1"/>
        <v>8</v>
      </c>
      <c r="O31" s="24">
        <f t="shared" si="2"/>
        <v>6</v>
      </c>
      <c r="P31" s="188">
        <f t="shared" si="3"/>
        <v>14</v>
      </c>
      <c r="Q31" s="191">
        <f t="shared" si="7"/>
        <v>2.2653721682847898</v>
      </c>
    </row>
    <row r="32" spans="1:17" ht="12.95" customHeight="1" x14ac:dyDescent="0.2">
      <c r="A32" s="6" t="s">
        <v>48</v>
      </c>
      <c r="B32" s="23">
        <v>1</v>
      </c>
      <c r="C32" s="24" t="s">
        <v>117</v>
      </c>
      <c r="D32" s="188">
        <f t="shared" si="10"/>
        <v>1</v>
      </c>
      <c r="E32" s="191">
        <f t="shared" si="4"/>
        <v>0.6211180124223602</v>
      </c>
      <c r="F32" s="187" t="s">
        <v>117</v>
      </c>
      <c r="G32" s="24" t="s">
        <v>117</v>
      </c>
      <c r="H32" s="188">
        <f t="shared" si="9"/>
        <v>0</v>
      </c>
      <c r="I32" s="189">
        <f t="shared" si="5"/>
        <v>0</v>
      </c>
      <c r="J32" s="23">
        <v>2</v>
      </c>
      <c r="K32" s="24" t="s">
        <v>117</v>
      </c>
      <c r="L32" s="188">
        <f t="shared" si="0"/>
        <v>2</v>
      </c>
      <c r="M32" s="191">
        <f t="shared" si="6"/>
        <v>0.85106382978723405</v>
      </c>
      <c r="N32" s="23">
        <f t="shared" si="1"/>
        <v>3</v>
      </c>
      <c r="O32" s="24">
        <f t="shared" si="2"/>
        <v>0</v>
      </c>
      <c r="P32" s="188">
        <f t="shared" si="3"/>
        <v>3</v>
      </c>
      <c r="Q32" s="191">
        <f t="shared" si="7"/>
        <v>0.4854368932038835</v>
      </c>
    </row>
    <row r="33" spans="1:17" ht="12.95" customHeight="1" x14ac:dyDescent="0.2">
      <c r="A33" s="6" t="s">
        <v>51</v>
      </c>
      <c r="B33" s="53" t="s">
        <v>117</v>
      </c>
      <c r="C33" s="18" t="s">
        <v>117</v>
      </c>
      <c r="D33" s="188">
        <f t="shared" si="10"/>
        <v>0</v>
      </c>
      <c r="E33" s="191">
        <f t="shared" si="4"/>
        <v>0</v>
      </c>
      <c r="F33" s="187">
        <v>1</v>
      </c>
      <c r="G33" s="24" t="s">
        <v>117</v>
      </c>
      <c r="H33" s="188">
        <f t="shared" si="9"/>
        <v>1</v>
      </c>
      <c r="I33" s="189">
        <f t="shared" si="5"/>
        <v>0.45045045045045046</v>
      </c>
      <c r="J33" s="23">
        <v>1</v>
      </c>
      <c r="K33" s="24" t="s">
        <v>117</v>
      </c>
      <c r="L33" s="188">
        <f t="shared" si="0"/>
        <v>1</v>
      </c>
      <c r="M33" s="191">
        <f t="shared" si="6"/>
        <v>0.42553191489361702</v>
      </c>
      <c r="N33" s="23">
        <f t="shared" si="1"/>
        <v>2</v>
      </c>
      <c r="O33" s="24">
        <f t="shared" si="2"/>
        <v>0</v>
      </c>
      <c r="P33" s="188">
        <f t="shared" si="3"/>
        <v>2</v>
      </c>
      <c r="Q33" s="191">
        <f t="shared" si="7"/>
        <v>0.32362459546925565</v>
      </c>
    </row>
    <row r="34" spans="1:17" ht="12.95" customHeight="1" x14ac:dyDescent="0.2">
      <c r="A34" s="6" t="s">
        <v>54</v>
      </c>
      <c r="B34" s="23">
        <v>1</v>
      </c>
      <c r="C34" s="24" t="s">
        <v>117</v>
      </c>
      <c r="D34" s="188">
        <f t="shared" si="10"/>
        <v>1</v>
      </c>
      <c r="E34" s="191">
        <f t="shared" si="4"/>
        <v>0.6211180124223602</v>
      </c>
      <c r="F34" s="187" t="s">
        <v>117</v>
      </c>
      <c r="G34" s="24" t="s">
        <v>117</v>
      </c>
      <c r="H34" s="188">
        <f t="shared" si="9"/>
        <v>0</v>
      </c>
      <c r="I34" s="189">
        <f t="shared" si="5"/>
        <v>0</v>
      </c>
      <c r="J34" s="23" t="s">
        <v>117</v>
      </c>
      <c r="K34" s="24" t="s">
        <v>117</v>
      </c>
      <c r="L34" s="188">
        <f t="shared" si="0"/>
        <v>0</v>
      </c>
      <c r="M34" s="191">
        <f t="shared" si="6"/>
        <v>0</v>
      </c>
      <c r="N34" s="23">
        <f t="shared" si="1"/>
        <v>1</v>
      </c>
      <c r="O34" s="24">
        <f t="shared" si="2"/>
        <v>0</v>
      </c>
      <c r="P34" s="188">
        <f t="shared" si="3"/>
        <v>1</v>
      </c>
      <c r="Q34" s="191">
        <f t="shared" si="7"/>
        <v>0.16181229773462782</v>
      </c>
    </row>
    <row r="35" spans="1:17" ht="12.95" customHeight="1" x14ac:dyDescent="0.2">
      <c r="A35" s="6" t="s">
        <v>140</v>
      </c>
      <c r="B35" s="23" t="s">
        <v>117</v>
      </c>
      <c r="C35" s="24" t="s">
        <v>117</v>
      </c>
      <c r="D35" s="188">
        <f t="shared" si="10"/>
        <v>0</v>
      </c>
      <c r="E35" s="191">
        <f t="shared" si="4"/>
        <v>0</v>
      </c>
      <c r="F35" s="187" t="s">
        <v>117</v>
      </c>
      <c r="G35" s="24" t="s">
        <v>117</v>
      </c>
      <c r="H35" s="188">
        <f t="shared" si="9"/>
        <v>0</v>
      </c>
      <c r="I35" s="189">
        <f t="shared" si="5"/>
        <v>0</v>
      </c>
      <c r="J35" s="23">
        <v>1</v>
      </c>
      <c r="K35" s="24">
        <v>2</v>
      </c>
      <c r="L35" s="188">
        <f t="shared" si="0"/>
        <v>3</v>
      </c>
      <c r="M35" s="191">
        <f t="shared" si="6"/>
        <v>1.2765957446808511</v>
      </c>
      <c r="N35" s="23">
        <f t="shared" si="1"/>
        <v>1</v>
      </c>
      <c r="O35" s="24">
        <f t="shared" si="2"/>
        <v>2</v>
      </c>
      <c r="P35" s="188">
        <f t="shared" si="3"/>
        <v>3</v>
      </c>
      <c r="Q35" s="191">
        <f t="shared" si="7"/>
        <v>0.4854368932038835</v>
      </c>
    </row>
    <row r="36" spans="1:17" ht="12.95" customHeight="1" x14ac:dyDescent="0.2">
      <c r="A36" s="6" t="s">
        <v>56</v>
      </c>
      <c r="B36" s="23" t="s">
        <v>117</v>
      </c>
      <c r="C36" s="24">
        <v>1</v>
      </c>
      <c r="D36" s="188">
        <f t="shared" si="10"/>
        <v>1</v>
      </c>
      <c r="E36" s="191">
        <f t="shared" si="4"/>
        <v>0.6211180124223602</v>
      </c>
      <c r="F36" s="187" t="s">
        <v>117</v>
      </c>
      <c r="G36" s="24" t="s">
        <v>117</v>
      </c>
      <c r="H36" s="188">
        <f t="shared" si="9"/>
        <v>0</v>
      </c>
      <c r="I36" s="189">
        <f t="shared" si="5"/>
        <v>0</v>
      </c>
      <c r="J36" s="23">
        <v>2</v>
      </c>
      <c r="K36" s="24" t="s">
        <v>117</v>
      </c>
      <c r="L36" s="188">
        <f t="shared" si="0"/>
        <v>2</v>
      </c>
      <c r="M36" s="191">
        <f t="shared" si="6"/>
        <v>0.85106382978723405</v>
      </c>
      <c r="N36" s="23">
        <f t="shared" si="1"/>
        <v>2</v>
      </c>
      <c r="O36" s="24">
        <f t="shared" si="2"/>
        <v>1</v>
      </c>
      <c r="P36" s="188">
        <f t="shared" si="3"/>
        <v>3</v>
      </c>
      <c r="Q36" s="191">
        <f t="shared" si="7"/>
        <v>0.4854368932038835</v>
      </c>
    </row>
    <row r="37" spans="1:17" ht="12.95" customHeight="1" x14ac:dyDescent="0.2">
      <c r="A37" s="6" t="s">
        <v>58</v>
      </c>
      <c r="B37" s="23">
        <v>2</v>
      </c>
      <c r="C37" s="24" t="s">
        <v>117</v>
      </c>
      <c r="D37" s="188">
        <f t="shared" si="10"/>
        <v>2</v>
      </c>
      <c r="E37" s="191">
        <f t="shared" si="4"/>
        <v>1.2422360248447204</v>
      </c>
      <c r="F37" s="187" t="s">
        <v>117</v>
      </c>
      <c r="G37" s="24" t="s">
        <v>117</v>
      </c>
      <c r="H37" s="188">
        <f t="shared" si="9"/>
        <v>0</v>
      </c>
      <c r="I37" s="189">
        <f t="shared" si="5"/>
        <v>0</v>
      </c>
      <c r="J37" s="23" t="s">
        <v>117</v>
      </c>
      <c r="K37" s="24" t="s">
        <v>117</v>
      </c>
      <c r="L37" s="188">
        <f t="shared" si="0"/>
        <v>0</v>
      </c>
      <c r="M37" s="191">
        <f t="shared" si="6"/>
        <v>0</v>
      </c>
      <c r="N37" s="23">
        <f t="shared" si="1"/>
        <v>2</v>
      </c>
      <c r="O37" s="24">
        <f t="shared" si="2"/>
        <v>0</v>
      </c>
      <c r="P37" s="188">
        <f t="shared" si="3"/>
        <v>2</v>
      </c>
      <c r="Q37" s="191">
        <f t="shared" si="7"/>
        <v>0.32362459546925565</v>
      </c>
    </row>
    <row r="38" spans="1:17" ht="12.95" customHeight="1" x14ac:dyDescent="0.2">
      <c r="A38" s="6" t="s">
        <v>60</v>
      </c>
      <c r="B38" s="23" t="s">
        <v>117</v>
      </c>
      <c r="C38" s="24" t="s">
        <v>117</v>
      </c>
      <c r="D38" s="188">
        <f t="shared" si="10"/>
        <v>0</v>
      </c>
      <c r="E38" s="191">
        <f t="shared" si="4"/>
        <v>0</v>
      </c>
      <c r="F38" s="187">
        <v>1</v>
      </c>
      <c r="G38" s="24" t="s">
        <v>117</v>
      </c>
      <c r="H38" s="188">
        <f t="shared" si="9"/>
        <v>1</v>
      </c>
      <c r="I38" s="189">
        <f t="shared" si="5"/>
        <v>0.45045045045045046</v>
      </c>
      <c r="J38" s="23" t="s">
        <v>117</v>
      </c>
      <c r="K38" s="24" t="s">
        <v>117</v>
      </c>
      <c r="L38" s="188">
        <f t="shared" ref="L38:L69" si="11">SUM(J38:K38)</f>
        <v>0</v>
      </c>
      <c r="M38" s="191">
        <f t="shared" si="6"/>
        <v>0</v>
      </c>
      <c r="N38" s="23">
        <f t="shared" ref="N38:N73" si="12">SUM(J38,B38,F38)</f>
        <v>1</v>
      </c>
      <c r="O38" s="24">
        <f t="shared" ref="O38:O73" si="13">SUM(K38,C38,G38)</f>
        <v>0</v>
      </c>
      <c r="P38" s="188">
        <f t="shared" ref="P38:P69" si="14">SUM(N38:O38)</f>
        <v>1</v>
      </c>
      <c r="Q38" s="191">
        <f t="shared" si="7"/>
        <v>0.16181229773462782</v>
      </c>
    </row>
    <row r="39" spans="1:17" ht="12.95" customHeight="1" x14ac:dyDescent="0.2">
      <c r="A39" s="6" t="s">
        <v>62</v>
      </c>
      <c r="B39" s="23" t="s">
        <v>117</v>
      </c>
      <c r="C39" s="24" t="s">
        <v>117</v>
      </c>
      <c r="D39" s="188">
        <f t="shared" si="10"/>
        <v>0</v>
      </c>
      <c r="E39" s="191">
        <f t="shared" si="4"/>
        <v>0</v>
      </c>
      <c r="F39" s="187" t="s">
        <v>117</v>
      </c>
      <c r="G39" s="24" t="s">
        <v>117</v>
      </c>
      <c r="H39" s="188">
        <f t="shared" si="9"/>
        <v>0</v>
      </c>
      <c r="I39" s="189">
        <f t="shared" si="5"/>
        <v>0</v>
      </c>
      <c r="J39" s="23">
        <v>3</v>
      </c>
      <c r="K39" s="24" t="s">
        <v>117</v>
      </c>
      <c r="L39" s="188">
        <f t="shared" si="11"/>
        <v>3</v>
      </c>
      <c r="M39" s="191">
        <f t="shared" si="6"/>
        <v>1.2765957446808511</v>
      </c>
      <c r="N39" s="23">
        <f t="shared" si="12"/>
        <v>3</v>
      </c>
      <c r="O39" s="24">
        <f t="shared" si="13"/>
        <v>0</v>
      </c>
      <c r="P39" s="188">
        <f t="shared" si="14"/>
        <v>3</v>
      </c>
      <c r="Q39" s="191">
        <f t="shared" si="7"/>
        <v>0.4854368932038835</v>
      </c>
    </row>
    <row r="40" spans="1:17" ht="12.95" customHeight="1" x14ac:dyDescent="0.2">
      <c r="A40" s="6" t="s">
        <v>64</v>
      </c>
      <c r="B40" s="23" t="s">
        <v>117</v>
      </c>
      <c r="C40" s="24" t="s">
        <v>117</v>
      </c>
      <c r="D40" s="188">
        <f t="shared" si="10"/>
        <v>0</v>
      </c>
      <c r="E40" s="191">
        <f t="shared" si="4"/>
        <v>0</v>
      </c>
      <c r="F40" s="187">
        <v>1</v>
      </c>
      <c r="G40" s="24" t="s">
        <v>117</v>
      </c>
      <c r="H40" s="188">
        <f t="shared" ref="H40:H71" si="15">SUM(F40:G40)</f>
        <v>1</v>
      </c>
      <c r="I40" s="189">
        <f t="shared" si="5"/>
        <v>0.45045045045045046</v>
      </c>
      <c r="J40" s="23" t="s">
        <v>117</v>
      </c>
      <c r="K40" s="24" t="s">
        <v>117</v>
      </c>
      <c r="L40" s="188">
        <f t="shared" si="11"/>
        <v>0</v>
      </c>
      <c r="M40" s="191">
        <f t="shared" si="6"/>
        <v>0</v>
      </c>
      <c r="N40" s="23">
        <f t="shared" si="12"/>
        <v>1</v>
      </c>
      <c r="O40" s="24">
        <f t="shared" si="13"/>
        <v>0</v>
      </c>
      <c r="P40" s="188">
        <f t="shared" si="14"/>
        <v>1</v>
      </c>
      <c r="Q40" s="191">
        <f t="shared" si="7"/>
        <v>0.16181229773462782</v>
      </c>
    </row>
    <row r="41" spans="1:17" ht="12.95" customHeight="1" x14ac:dyDescent="0.2">
      <c r="A41" s="6" t="s">
        <v>66</v>
      </c>
      <c r="B41" s="23" t="s">
        <v>117</v>
      </c>
      <c r="C41" s="24">
        <v>1</v>
      </c>
      <c r="D41" s="188">
        <f t="shared" si="10"/>
        <v>1</v>
      </c>
      <c r="E41" s="191">
        <f t="shared" si="4"/>
        <v>0.6211180124223602</v>
      </c>
      <c r="F41" s="187" t="s">
        <v>117</v>
      </c>
      <c r="G41" s="24" t="s">
        <v>117</v>
      </c>
      <c r="H41" s="188">
        <f t="shared" si="15"/>
        <v>0</v>
      </c>
      <c r="I41" s="189">
        <f t="shared" si="5"/>
        <v>0</v>
      </c>
      <c r="J41" s="23">
        <v>1</v>
      </c>
      <c r="K41" s="24">
        <v>2</v>
      </c>
      <c r="L41" s="188">
        <f t="shared" si="11"/>
        <v>3</v>
      </c>
      <c r="M41" s="191">
        <f t="shared" si="6"/>
        <v>1.2765957446808511</v>
      </c>
      <c r="N41" s="23">
        <f t="shared" si="12"/>
        <v>1</v>
      </c>
      <c r="O41" s="24">
        <f t="shared" si="13"/>
        <v>3</v>
      </c>
      <c r="P41" s="188">
        <f t="shared" si="14"/>
        <v>4</v>
      </c>
      <c r="Q41" s="191">
        <f t="shared" si="7"/>
        <v>0.6472491909385113</v>
      </c>
    </row>
    <row r="42" spans="1:17" ht="12.95" customHeight="1" x14ac:dyDescent="0.2">
      <c r="A42" s="6" t="s">
        <v>67</v>
      </c>
      <c r="B42" s="23">
        <v>4</v>
      </c>
      <c r="C42" s="24">
        <v>1</v>
      </c>
      <c r="D42" s="188">
        <f t="shared" si="10"/>
        <v>5</v>
      </c>
      <c r="E42" s="191">
        <f t="shared" si="4"/>
        <v>3.1055900621118013</v>
      </c>
      <c r="F42" s="187">
        <v>1</v>
      </c>
      <c r="G42" s="24">
        <v>2</v>
      </c>
      <c r="H42" s="188">
        <f t="shared" si="15"/>
        <v>3</v>
      </c>
      <c r="I42" s="189">
        <f t="shared" si="5"/>
        <v>1.3513513513513513</v>
      </c>
      <c r="J42" s="23">
        <v>1</v>
      </c>
      <c r="K42" s="24" t="s">
        <v>117</v>
      </c>
      <c r="L42" s="188">
        <f t="shared" si="11"/>
        <v>1</v>
      </c>
      <c r="M42" s="191">
        <f t="shared" si="6"/>
        <v>0.42553191489361702</v>
      </c>
      <c r="N42" s="23">
        <f t="shared" si="12"/>
        <v>6</v>
      </c>
      <c r="O42" s="24">
        <f t="shared" si="13"/>
        <v>3</v>
      </c>
      <c r="P42" s="188">
        <f t="shared" si="14"/>
        <v>9</v>
      </c>
      <c r="Q42" s="191">
        <f t="shared" si="7"/>
        <v>1.4563106796116505</v>
      </c>
    </row>
    <row r="43" spans="1:17" ht="12.95" customHeight="1" x14ac:dyDescent="0.2">
      <c r="A43" s="6" t="s">
        <v>68</v>
      </c>
      <c r="B43" s="23" t="s">
        <v>117</v>
      </c>
      <c r="C43" s="24">
        <v>2</v>
      </c>
      <c r="D43" s="188">
        <f t="shared" si="10"/>
        <v>2</v>
      </c>
      <c r="E43" s="191">
        <f t="shared" si="4"/>
        <v>1.2422360248447204</v>
      </c>
      <c r="F43" s="187">
        <v>3</v>
      </c>
      <c r="G43" s="24" t="s">
        <v>117</v>
      </c>
      <c r="H43" s="188">
        <f t="shared" si="15"/>
        <v>3</v>
      </c>
      <c r="I43" s="189">
        <f t="shared" si="5"/>
        <v>1.3513513513513513</v>
      </c>
      <c r="J43" s="23">
        <v>10</v>
      </c>
      <c r="K43" s="24">
        <v>1</v>
      </c>
      <c r="L43" s="188">
        <f t="shared" si="11"/>
        <v>11</v>
      </c>
      <c r="M43" s="191">
        <f t="shared" si="6"/>
        <v>4.6808510638297873</v>
      </c>
      <c r="N43" s="23">
        <f t="shared" si="12"/>
        <v>13</v>
      </c>
      <c r="O43" s="24">
        <f t="shared" si="13"/>
        <v>3</v>
      </c>
      <c r="P43" s="188">
        <f t="shared" si="14"/>
        <v>16</v>
      </c>
      <c r="Q43" s="191">
        <f t="shared" si="7"/>
        <v>2.5889967637540452</v>
      </c>
    </row>
    <row r="44" spans="1:17" ht="12.95" customHeight="1" x14ac:dyDescent="0.2">
      <c r="A44" s="6" t="s">
        <v>69</v>
      </c>
      <c r="B44" s="23">
        <v>2</v>
      </c>
      <c r="C44" s="24">
        <v>1</v>
      </c>
      <c r="D44" s="188">
        <f t="shared" si="10"/>
        <v>3</v>
      </c>
      <c r="E44" s="191">
        <f t="shared" si="4"/>
        <v>1.8633540372670807</v>
      </c>
      <c r="F44" s="187">
        <v>1</v>
      </c>
      <c r="G44" s="24" t="s">
        <v>117</v>
      </c>
      <c r="H44" s="188">
        <f t="shared" si="15"/>
        <v>1</v>
      </c>
      <c r="I44" s="189">
        <f t="shared" si="5"/>
        <v>0.45045045045045046</v>
      </c>
      <c r="J44" s="23" t="s">
        <v>117</v>
      </c>
      <c r="K44" s="24" t="s">
        <v>117</v>
      </c>
      <c r="L44" s="188">
        <f t="shared" si="11"/>
        <v>0</v>
      </c>
      <c r="M44" s="191">
        <f t="shared" si="6"/>
        <v>0</v>
      </c>
      <c r="N44" s="23">
        <f t="shared" si="12"/>
        <v>3</v>
      </c>
      <c r="O44" s="24">
        <f t="shared" si="13"/>
        <v>1</v>
      </c>
      <c r="P44" s="188">
        <f t="shared" si="14"/>
        <v>4</v>
      </c>
      <c r="Q44" s="191">
        <f t="shared" si="7"/>
        <v>0.6472491909385113</v>
      </c>
    </row>
    <row r="45" spans="1:17" ht="12.95" customHeight="1" x14ac:dyDescent="0.2">
      <c r="A45" s="6" t="s">
        <v>114</v>
      </c>
      <c r="B45" s="23">
        <v>1</v>
      </c>
      <c r="C45" s="24" t="s">
        <v>117</v>
      </c>
      <c r="D45" s="188">
        <f t="shared" si="10"/>
        <v>1</v>
      </c>
      <c r="E45" s="191">
        <f t="shared" si="4"/>
        <v>0.6211180124223602</v>
      </c>
      <c r="F45" s="187" t="s">
        <v>117</v>
      </c>
      <c r="G45" s="24" t="s">
        <v>117</v>
      </c>
      <c r="H45" s="188">
        <f t="shared" si="15"/>
        <v>0</v>
      </c>
      <c r="I45" s="189">
        <f t="shared" si="5"/>
        <v>0</v>
      </c>
      <c r="J45" s="23">
        <v>1</v>
      </c>
      <c r="K45" s="24" t="s">
        <v>117</v>
      </c>
      <c r="L45" s="188">
        <f t="shared" si="11"/>
        <v>1</v>
      </c>
      <c r="M45" s="191">
        <f t="shared" si="6"/>
        <v>0.42553191489361702</v>
      </c>
      <c r="N45" s="23">
        <f t="shared" si="12"/>
        <v>2</v>
      </c>
      <c r="O45" s="24">
        <f t="shared" si="13"/>
        <v>0</v>
      </c>
      <c r="P45" s="188">
        <f t="shared" si="14"/>
        <v>2</v>
      </c>
      <c r="Q45" s="191">
        <f t="shared" si="7"/>
        <v>0.32362459546925565</v>
      </c>
    </row>
    <row r="46" spans="1:17" ht="12.95" customHeight="1" x14ac:dyDescent="0.2">
      <c r="A46" s="6" t="s">
        <v>74</v>
      </c>
      <c r="B46" s="23" t="s">
        <v>117</v>
      </c>
      <c r="C46" s="24" t="s">
        <v>117</v>
      </c>
      <c r="D46" s="188">
        <f t="shared" si="10"/>
        <v>0</v>
      </c>
      <c r="E46" s="191">
        <f t="shared" si="4"/>
        <v>0</v>
      </c>
      <c r="F46" s="187" t="s">
        <v>117</v>
      </c>
      <c r="G46" s="24">
        <v>2</v>
      </c>
      <c r="H46" s="188">
        <f t="shared" si="15"/>
        <v>2</v>
      </c>
      <c r="I46" s="189">
        <f t="shared" si="5"/>
        <v>0.90090090090090091</v>
      </c>
      <c r="J46" s="23" t="s">
        <v>117</v>
      </c>
      <c r="K46" s="24" t="s">
        <v>117</v>
      </c>
      <c r="L46" s="188">
        <f t="shared" si="11"/>
        <v>0</v>
      </c>
      <c r="M46" s="191">
        <f t="shared" si="6"/>
        <v>0</v>
      </c>
      <c r="N46" s="23">
        <f t="shared" si="12"/>
        <v>0</v>
      </c>
      <c r="O46" s="24">
        <f t="shared" si="13"/>
        <v>2</v>
      </c>
      <c r="P46" s="188">
        <f t="shared" si="14"/>
        <v>2</v>
      </c>
      <c r="Q46" s="191">
        <f t="shared" si="7"/>
        <v>0.32362459546925565</v>
      </c>
    </row>
    <row r="47" spans="1:17" ht="12.95" customHeight="1" x14ac:dyDescent="0.2">
      <c r="A47" s="6" t="s">
        <v>133</v>
      </c>
      <c r="B47" s="23">
        <v>1</v>
      </c>
      <c r="C47" s="24" t="s">
        <v>117</v>
      </c>
      <c r="D47" s="188">
        <f t="shared" si="10"/>
        <v>1</v>
      </c>
      <c r="E47" s="191">
        <f t="shared" si="4"/>
        <v>0.6211180124223602</v>
      </c>
      <c r="F47" s="187">
        <v>1</v>
      </c>
      <c r="G47" s="24" t="s">
        <v>117</v>
      </c>
      <c r="H47" s="188">
        <f t="shared" si="15"/>
        <v>1</v>
      </c>
      <c r="I47" s="189">
        <f t="shared" si="5"/>
        <v>0.45045045045045046</v>
      </c>
      <c r="J47" s="23" t="s">
        <v>117</v>
      </c>
      <c r="K47" s="24" t="s">
        <v>117</v>
      </c>
      <c r="L47" s="188">
        <f t="shared" si="11"/>
        <v>0</v>
      </c>
      <c r="M47" s="191">
        <f t="shared" si="6"/>
        <v>0</v>
      </c>
      <c r="N47" s="23">
        <f t="shared" si="12"/>
        <v>2</v>
      </c>
      <c r="O47" s="24">
        <f t="shared" si="13"/>
        <v>0</v>
      </c>
      <c r="P47" s="188">
        <f t="shared" si="14"/>
        <v>2</v>
      </c>
      <c r="Q47" s="191">
        <f t="shared" si="7"/>
        <v>0.32362459546925565</v>
      </c>
    </row>
    <row r="48" spans="1:17" ht="12.95" customHeight="1" x14ac:dyDescent="0.2">
      <c r="A48" s="6" t="s">
        <v>75</v>
      </c>
      <c r="B48" s="23" t="s">
        <v>117</v>
      </c>
      <c r="C48" s="24" t="s">
        <v>117</v>
      </c>
      <c r="D48" s="188">
        <f t="shared" si="10"/>
        <v>0</v>
      </c>
      <c r="E48" s="191">
        <f t="shared" si="4"/>
        <v>0</v>
      </c>
      <c r="F48" s="187" t="s">
        <v>117</v>
      </c>
      <c r="G48" s="24" t="s">
        <v>117</v>
      </c>
      <c r="H48" s="188">
        <f t="shared" si="15"/>
        <v>0</v>
      </c>
      <c r="I48" s="189">
        <f t="shared" si="5"/>
        <v>0</v>
      </c>
      <c r="J48" s="23" t="s">
        <v>117</v>
      </c>
      <c r="K48" s="24">
        <v>1</v>
      </c>
      <c r="L48" s="188">
        <f t="shared" si="11"/>
        <v>1</v>
      </c>
      <c r="M48" s="191">
        <f t="shared" si="6"/>
        <v>0.42553191489361702</v>
      </c>
      <c r="N48" s="23">
        <f t="shared" si="12"/>
        <v>0</v>
      </c>
      <c r="O48" s="24">
        <f t="shared" si="13"/>
        <v>1</v>
      </c>
      <c r="P48" s="188">
        <f t="shared" si="14"/>
        <v>1</v>
      </c>
      <c r="Q48" s="191">
        <f t="shared" si="7"/>
        <v>0.16181229773462782</v>
      </c>
    </row>
    <row r="49" spans="1:17" ht="12.95" customHeight="1" x14ac:dyDescent="0.2">
      <c r="A49" s="6" t="s">
        <v>76</v>
      </c>
      <c r="B49" s="23">
        <v>2</v>
      </c>
      <c r="C49" s="24">
        <v>1</v>
      </c>
      <c r="D49" s="188">
        <f t="shared" si="10"/>
        <v>3</v>
      </c>
      <c r="E49" s="191">
        <f t="shared" si="4"/>
        <v>1.8633540372670807</v>
      </c>
      <c r="F49" s="187">
        <v>1</v>
      </c>
      <c r="G49" s="24">
        <v>1</v>
      </c>
      <c r="H49" s="188">
        <f t="shared" si="15"/>
        <v>2</v>
      </c>
      <c r="I49" s="189">
        <f t="shared" si="5"/>
        <v>0.90090090090090091</v>
      </c>
      <c r="J49" s="23">
        <v>1</v>
      </c>
      <c r="K49" s="24">
        <v>1</v>
      </c>
      <c r="L49" s="188">
        <f t="shared" si="11"/>
        <v>2</v>
      </c>
      <c r="M49" s="191">
        <f t="shared" si="6"/>
        <v>0.85106382978723405</v>
      </c>
      <c r="N49" s="23">
        <f t="shared" si="12"/>
        <v>4</v>
      </c>
      <c r="O49" s="24">
        <f t="shared" si="13"/>
        <v>3</v>
      </c>
      <c r="P49" s="188">
        <f t="shared" si="14"/>
        <v>7</v>
      </c>
      <c r="Q49" s="191">
        <f t="shared" si="7"/>
        <v>1.1326860841423949</v>
      </c>
    </row>
    <row r="50" spans="1:17" ht="12.95" customHeight="1" x14ac:dyDescent="0.2">
      <c r="A50" s="6" t="s">
        <v>220</v>
      </c>
      <c r="B50" s="23" t="s">
        <v>117</v>
      </c>
      <c r="C50" s="24" t="s">
        <v>117</v>
      </c>
      <c r="D50" s="188">
        <f t="shared" si="10"/>
        <v>0</v>
      </c>
      <c r="E50" s="191">
        <f t="shared" si="4"/>
        <v>0</v>
      </c>
      <c r="F50" s="187" t="s">
        <v>117</v>
      </c>
      <c r="G50" s="24" t="s">
        <v>117</v>
      </c>
      <c r="H50" s="188">
        <f t="shared" si="15"/>
        <v>0</v>
      </c>
      <c r="I50" s="189">
        <f t="shared" si="5"/>
        <v>0</v>
      </c>
      <c r="J50" s="23">
        <v>1</v>
      </c>
      <c r="K50" s="24" t="s">
        <v>117</v>
      </c>
      <c r="L50" s="188">
        <f t="shared" si="11"/>
        <v>1</v>
      </c>
      <c r="M50" s="191">
        <f t="shared" si="6"/>
        <v>0.42553191489361702</v>
      </c>
      <c r="N50" s="23">
        <f t="shared" si="12"/>
        <v>1</v>
      </c>
      <c r="O50" s="24">
        <f t="shared" si="13"/>
        <v>0</v>
      </c>
      <c r="P50" s="188">
        <f t="shared" si="14"/>
        <v>1</v>
      </c>
      <c r="Q50" s="191">
        <f t="shared" si="7"/>
        <v>0.16181229773462782</v>
      </c>
    </row>
    <row r="51" spans="1:17" ht="12.95" customHeight="1" x14ac:dyDescent="0.2">
      <c r="A51" s="6" t="s">
        <v>78</v>
      </c>
      <c r="B51" s="23">
        <v>1</v>
      </c>
      <c r="C51" s="24" t="s">
        <v>117</v>
      </c>
      <c r="D51" s="188">
        <f t="shared" si="10"/>
        <v>1</v>
      </c>
      <c r="E51" s="191">
        <f t="shared" si="4"/>
        <v>0.6211180124223602</v>
      </c>
      <c r="F51" s="187">
        <v>1</v>
      </c>
      <c r="G51" s="24" t="s">
        <v>117</v>
      </c>
      <c r="H51" s="188">
        <f t="shared" si="15"/>
        <v>1</v>
      </c>
      <c r="I51" s="189">
        <f t="shared" si="5"/>
        <v>0.45045045045045046</v>
      </c>
      <c r="J51" s="23" t="s">
        <v>117</v>
      </c>
      <c r="K51" s="24" t="s">
        <v>117</v>
      </c>
      <c r="L51" s="188">
        <f t="shared" si="11"/>
        <v>0</v>
      </c>
      <c r="M51" s="191">
        <f t="shared" si="6"/>
        <v>0</v>
      </c>
      <c r="N51" s="23">
        <f t="shared" si="12"/>
        <v>2</v>
      </c>
      <c r="O51" s="24">
        <f t="shared" si="13"/>
        <v>0</v>
      </c>
      <c r="P51" s="188">
        <f t="shared" si="14"/>
        <v>2</v>
      </c>
      <c r="Q51" s="191">
        <f t="shared" si="7"/>
        <v>0.32362459546925565</v>
      </c>
    </row>
    <row r="52" spans="1:17" ht="12.95" customHeight="1" x14ac:dyDescent="0.2">
      <c r="A52" s="6" t="s">
        <v>79</v>
      </c>
      <c r="B52" s="23" t="s">
        <v>117</v>
      </c>
      <c r="C52" s="24">
        <v>2</v>
      </c>
      <c r="D52" s="188">
        <f t="shared" si="10"/>
        <v>2</v>
      </c>
      <c r="E52" s="191">
        <f t="shared" si="4"/>
        <v>1.2422360248447204</v>
      </c>
      <c r="F52" s="187">
        <v>5</v>
      </c>
      <c r="G52" s="24">
        <v>2</v>
      </c>
      <c r="H52" s="188">
        <f t="shared" si="15"/>
        <v>7</v>
      </c>
      <c r="I52" s="189">
        <f t="shared" si="5"/>
        <v>3.1531531531531534</v>
      </c>
      <c r="J52" s="23" t="s">
        <v>117</v>
      </c>
      <c r="K52" s="24">
        <v>2</v>
      </c>
      <c r="L52" s="188">
        <f t="shared" si="11"/>
        <v>2</v>
      </c>
      <c r="M52" s="191">
        <f t="shared" si="6"/>
        <v>0.85106382978723405</v>
      </c>
      <c r="N52" s="23">
        <f t="shared" si="12"/>
        <v>5</v>
      </c>
      <c r="O52" s="24">
        <f t="shared" si="13"/>
        <v>6</v>
      </c>
      <c r="P52" s="188">
        <f t="shared" si="14"/>
        <v>11</v>
      </c>
      <c r="Q52" s="191">
        <f t="shared" si="7"/>
        <v>1.7799352750809061</v>
      </c>
    </row>
    <row r="53" spans="1:17" ht="12.95" customHeight="1" x14ac:dyDescent="0.2">
      <c r="A53" s="6" t="s">
        <v>81</v>
      </c>
      <c r="B53" s="23">
        <v>14</v>
      </c>
      <c r="C53" s="24">
        <v>2</v>
      </c>
      <c r="D53" s="188">
        <f t="shared" si="10"/>
        <v>16</v>
      </c>
      <c r="E53" s="191">
        <f t="shared" si="4"/>
        <v>9.9378881987577632</v>
      </c>
      <c r="F53" s="187">
        <v>26</v>
      </c>
      <c r="G53" s="24">
        <v>5</v>
      </c>
      <c r="H53" s="188">
        <f t="shared" si="15"/>
        <v>31</v>
      </c>
      <c r="I53" s="189">
        <f t="shared" si="5"/>
        <v>13.963963963963964</v>
      </c>
      <c r="J53" s="23">
        <v>21</v>
      </c>
      <c r="K53" s="24">
        <v>4</v>
      </c>
      <c r="L53" s="188">
        <f t="shared" si="11"/>
        <v>25</v>
      </c>
      <c r="M53" s="191">
        <f t="shared" si="6"/>
        <v>10.638297872340425</v>
      </c>
      <c r="N53" s="23">
        <f t="shared" si="12"/>
        <v>61</v>
      </c>
      <c r="O53" s="24">
        <f t="shared" si="13"/>
        <v>11</v>
      </c>
      <c r="P53" s="188">
        <f t="shared" si="14"/>
        <v>72</v>
      </c>
      <c r="Q53" s="191">
        <f t="shared" si="7"/>
        <v>11.650485436893204</v>
      </c>
    </row>
    <row r="54" spans="1:17" ht="12.95" customHeight="1" x14ac:dyDescent="0.2">
      <c r="A54" s="6" t="s">
        <v>211</v>
      </c>
      <c r="B54" s="23" t="s">
        <v>117</v>
      </c>
      <c r="C54" s="24" t="s">
        <v>117</v>
      </c>
      <c r="D54" s="188">
        <v>0</v>
      </c>
      <c r="E54" s="191">
        <f t="shared" si="4"/>
        <v>0</v>
      </c>
      <c r="F54" s="187" t="s">
        <v>117</v>
      </c>
      <c r="G54" s="24">
        <v>1</v>
      </c>
      <c r="H54" s="188">
        <f t="shared" si="15"/>
        <v>1</v>
      </c>
      <c r="I54" s="189">
        <f t="shared" si="5"/>
        <v>0.45045045045045046</v>
      </c>
      <c r="J54" s="23" t="s">
        <v>117</v>
      </c>
      <c r="K54" s="24" t="s">
        <v>117</v>
      </c>
      <c r="L54" s="188">
        <f t="shared" si="11"/>
        <v>0</v>
      </c>
      <c r="M54" s="191">
        <f t="shared" si="6"/>
        <v>0</v>
      </c>
      <c r="N54" s="23">
        <f t="shared" si="12"/>
        <v>0</v>
      </c>
      <c r="O54" s="24">
        <f t="shared" si="13"/>
        <v>1</v>
      </c>
      <c r="P54" s="188">
        <f t="shared" si="14"/>
        <v>1</v>
      </c>
      <c r="Q54" s="191">
        <f t="shared" si="7"/>
        <v>0.16181229773462782</v>
      </c>
    </row>
    <row r="55" spans="1:17" ht="12.95" customHeight="1" x14ac:dyDescent="0.2">
      <c r="A55" s="6" t="s">
        <v>135</v>
      </c>
      <c r="B55" s="23">
        <v>1</v>
      </c>
      <c r="C55" s="24">
        <v>1</v>
      </c>
      <c r="D55" s="188">
        <f t="shared" ref="D55:D63" si="16">SUM(B55:C55)</f>
        <v>2</v>
      </c>
      <c r="E55" s="191">
        <f t="shared" si="4"/>
        <v>1.2422360248447204</v>
      </c>
      <c r="F55" s="187" t="s">
        <v>117</v>
      </c>
      <c r="G55" s="24" t="s">
        <v>117</v>
      </c>
      <c r="H55" s="188">
        <f t="shared" si="15"/>
        <v>0</v>
      </c>
      <c r="I55" s="189">
        <f t="shared" si="5"/>
        <v>0</v>
      </c>
      <c r="J55" s="23" t="s">
        <v>117</v>
      </c>
      <c r="K55" s="24" t="s">
        <v>117</v>
      </c>
      <c r="L55" s="188">
        <f t="shared" si="11"/>
        <v>0</v>
      </c>
      <c r="M55" s="191">
        <f t="shared" si="6"/>
        <v>0</v>
      </c>
      <c r="N55" s="23">
        <f t="shared" si="12"/>
        <v>1</v>
      </c>
      <c r="O55" s="24">
        <f t="shared" si="13"/>
        <v>1</v>
      </c>
      <c r="P55" s="188">
        <f t="shared" si="14"/>
        <v>2</v>
      </c>
      <c r="Q55" s="191">
        <f t="shared" si="7"/>
        <v>0.32362459546925565</v>
      </c>
    </row>
    <row r="56" spans="1:17" ht="12.95" customHeight="1" x14ac:dyDescent="0.2">
      <c r="A56" s="6" t="s">
        <v>82</v>
      </c>
      <c r="B56" s="23">
        <v>1</v>
      </c>
      <c r="C56" s="24" t="s">
        <v>117</v>
      </c>
      <c r="D56" s="188">
        <f t="shared" si="16"/>
        <v>1</v>
      </c>
      <c r="E56" s="191">
        <f t="shared" si="4"/>
        <v>0.6211180124223602</v>
      </c>
      <c r="F56" s="187" t="s">
        <v>117</v>
      </c>
      <c r="G56" s="24" t="s">
        <v>117</v>
      </c>
      <c r="H56" s="188">
        <f t="shared" si="15"/>
        <v>0</v>
      </c>
      <c r="I56" s="189">
        <f t="shared" si="5"/>
        <v>0</v>
      </c>
      <c r="J56" s="23" t="s">
        <v>117</v>
      </c>
      <c r="K56" s="24" t="s">
        <v>117</v>
      </c>
      <c r="L56" s="188">
        <f t="shared" si="11"/>
        <v>0</v>
      </c>
      <c r="M56" s="191">
        <f t="shared" si="6"/>
        <v>0</v>
      </c>
      <c r="N56" s="23">
        <f t="shared" si="12"/>
        <v>1</v>
      </c>
      <c r="O56" s="24">
        <f t="shared" si="13"/>
        <v>0</v>
      </c>
      <c r="P56" s="188">
        <f t="shared" si="14"/>
        <v>1</v>
      </c>
      <c r="Q56" s="191">
        <f t="shared" si="7"/>
        <v>0.16181229773462782</v>
      </c>
    </row>
    <row r="57" spans="1:17" ht="12.95" customHeight="1" x14ac:dyDescent="0.2">
      <c r="A57" s="6" t="s">
        <v>83</v>
      </c>
      <c r="B57" s="23" t="s">
        <v>117</v>
      </c>
      <c r="C57" s="24">
        <v>1</v>
      </c>
      <c r="D57" s="188">
        <f t="shared" si="16"/>
        <v>1</v>
      </c>
      <c r="E57" s="191">
        <f t="shared" si="4"/>
        <v>0.6211180124223602</v>
      </c>
      <c r="F57" s="187">
        <v>6</v>
      </c>
      <c r="G57" s="24" t="s">
        <v>117</v>
      </c>
      <c r="H57" s="188">
        <f t="shared" si="15"/>
        <v>6</v>
      </c>
      <c r="I57" s="189">
        <f t="shared" si="5"/>
        <v>2.7027027027027026</v>
      </c>
      <c r="J57" s="23">
        <v>4</v>
      </c>
      <c r="K57" s="24" t="s">
        <v>117</v>
      </c>
      <c r="L57" s="188">
        <f t="shared" si="11"/>
        <v>4</v>
      </c>
      <c r="M57" s="191">
        <f t="shared" si="6"/>
        <v>1.7021276595744681</v>
      </c>
      <c r="N57" s="23">
        <f t="shared" si="12"/>
        <v>10</v>
      </c>
      <c r="O57" s="24">
        <f t="shared" si="13"/>
        <v>1</v>
      </c>
      <c r="P57" s="188">
        <f t="shared" si="14"/>
        <v>11</v>
      </c>
      <c r="Q57" s="191">
        <f t="shared" si="7"/>
        <v>1.7799352750809061</v>
      </c>
    </row>
    <row r="58" spans="1:17" ht="12.95" customHeight="1" x14ac:dyDescent="0.2">
      <c r="A58" s="6" t="s">
        <v>85</v>
      </c>
      <c r="B58" s="23" t="s">
        <v>117</v>
      </c>
      <c r="C58" s="24" t="s">
        <v>117</v>
      </c>
      <c r="D58" s="188">
        <f t="shared" si="16"/>
        <v>0</v>
      </c>
      <c r="E58" s="191">
        <f t="shared" si="4"/>
        <v>0</v>
      </c>
      <c r="F58" s="187">
        <v>1</v>
      </c>
      <c r="G58" s="24" t="s">
        <v>117</v>
      </c>
      <c r="H58" s="188">
        <f t="shared" si="15"/>
        <v>1</v>
      </c>
      <c r="I58" s="189">
        <f t="shared" si="5"/>
        <v>0.45045045045045046</v>
      </c>
      <c r="J58" s="23" t="s">
        <v>117</v>
      </c>
      <c r="K58" s="24" t="s">
        <v>117</v>
      </c>
      <c r="L58" s="188">
        <f t="shared" si="11"/>
        <v>0</v>
      </c>
      <c r="M58" s="191">
        <f t="shared" si="6"/>
        <v>0</v>
      </c>
      <c r="N58" s="23">
        <f t="shared" si="12"/>
        <v>1</v>
      </c>
      <c r="O58" s="24">
        <f t="shared" si="13"/>
        <v>0</v>
      </c>
      <c r="P58" s="188">
        <f t="shared" si="14"/>
        <v>1</v>
      </c>
      <c r="Q58" s="191">
        <f t="shared" si="7"/>
        <v>0.16181229773462782</v>
      </c>
    </row>
    <row r="59" spans="1:17" ht="12.95" customHeight="1" x14ac:dyDescent="0.2">
      <c r="A59" s="6" t="s">
        <v>136</v>
      </c>
      <c r="B59" s="23" t="s">
        <v>117</v>
      </c>
      <c r="C59" s="24" t="s">
        <v>117</v>
      </c>
      <c r="D59" s="188">
        <f t="shared" si="16"/>
        <v>0</v>
      </c>
      <c r="E59" s="191">
        <f t="shared" si="4"/>
        <v>0</v>
      </c>
      <c r="F59" s="187">
        <v>1</v>
      </c>
      <c r="G59" s="24" t="s">
        <v>117</v>
      </c>
      <c r="H59" s="188">
        <f t="shared" si="15"/>
        <v>1</v>
      </c>
      <c r="I59" s="189">
        <f t="shared" si="5"/>
        <v>0.45045045045045046</v>
      </c>
      <c r="J59" s="23" t="s">
        <v>117</v>
      </c>
      <c r="K59" s="24" t="s">
        <v>117</v>
      </c>
      <c r="L59" s="188">
        <f t="shared" si="11"/>
        <v>0</v>
      </c>
      <c r="M59" s="191">
        <f t="shared" si="6"/>
        <v>0</v>
      </c>
      <c r="N59" s="23">
        <f t="shared" si="12"/>
        <v>1</v>
      </c>
      <c r="O59" s="24">
        <f t="shared" si="13"/>
        <v>0</v>
      </c>
      <c r="P59" s="188">
        <f t="shared" si="14"/>
        <v>1</v>
      </c>
      <c r="Q59" s="191">
        <f t="shared" si="7"/>
        <v>0.16181229773462782</v>
      </c>
    </row>
    <row r="60" spans="1:17" ht="12.95" customHeight="1" x14ac:dyDescent="0.2">
      <c r="A60" s="6" t="s">
        <v>87</v>
      </c>
      <c r="B60" s="23">
        <v>12</v>
      </c>
      <c r="C60" s="24">
        <v>4</v>
      </c>
      <c r="D60" s="188">
        <f t="shared" si="16"/>
        <v>16</v>
      </c>
      <c r="E60" s="191">
        <f t="shared" si="4"/>
        <v>9.9378881987577632</v>
      </c>
      <c r="F60" s="187">
        <v>8</v>
      </c>
      <c r="G60" s="24">
        <v>4</v>
      </c>
      <c r="H60" s="188">
        <f t="shared" si="15"/>
        <v>12</v>
      </c>
      <c r="I60" s="189">
        <f t="shared" si="5"/>
        <v>5.4054054054054053</v>
      </c>
      <c r="J60" s="23">
        <v>8</v>
      </c>
      <c r="K60" s="24">
        <v>2</v>
      </c>
      <c r="L60" s="188">
        <f t="shared" si="11"/>
        <v>10</v>
      </c>
      <c r="M60" s="191">
        <f t="shared" si="6"/>
        <v>4.2553191489361701</v>
      </c>
      <c r="N60" s="23">
        <f t="shared" si="12"/>
        <v>28</v>
      </c>
      <c r="O60" s="24">
        <f t="shared" si="13"/>
        <v>10</v>
      </c>
      <c r="P60" s="188">
        <f t="shared" si="14"/>
        <v>38</v>
      </c>
      <c r="Q60" s="191">
        <f t="shared" si="7"/>
        <v>6.1488673139158578</v>
      </c>
    </row>
    <row r="61" spans="1:17" ht="12.95" customHeight="1" x14ac:dyDescent="0.2">
      <c r="A61" s="6" t="s">
        <v>88</v>
      </c>
      <c r="B61" s="23" t="s">
        <v>117</v>
      </c>
      <c r="C61" s="24" t="s">
        <v>117</v>
      </c>
      <c r="D61" s="188">
        <f t="shared" si="16"/>
        <v>0</v>
      </c>
      <c r="E61" s="191">
        <f t="shared" si="4"/>
        <v>0</v>
      </c>
      <c r="F61" s="187" t="s">
        <v>117</v>
      </c>
      <c r="G61" s="24" t="s">
        <v>117</v>
      </c>
      <c r="H61" s="188">
        <f t="shared" si="15"/>
        <v>0</v>
      </c>
      <c r="I61" s="189">
        <f t="shared" si="5"/>
        <v>0</v>
      </c>
      <c r="J61" s="23" t="s">
        <v>117</v>
      </c>
      <c r="K61" s="24">
        <v>1</v>
      </c>
      <c r="L61" s="188">
        <f t="shared" si="11"/>
        <v>1</v>
      </c>
      <c r="M61" s="191">
        <f t="shared" si="6"/>
        <v>0.42553191489361702</v>
      </c>
      <c r="N61" s="23">
        <f t="shared" si="12"/>
        <v>0</v>
      </c>
      <c r="O61" s="24">
        <f t="shared" si="13"/>
        <v>1</v>
      </c>
      <c r="P61" s="188">
        <f t="shared" si="14"/>
        <v>1</v>
      </c>
      <c r="Q61" s="191">
        <f t="shared" si="7"/>
        <v>0.16181229773462782</v>
      </c>
    </row>
    <row r="62" spans="1:17" ht="12.95" customHeight="1" x14ac:dyDescent="0.2">
      <c r="A62" s="6" t="s">
        <v>89</v>
      </c>
      <c r="B62" s="23" t="s">
        <v>117</v>
      </c>
      <c r="C62" s="24" t="s">
        <v>117</v>
      </c>
      <c r="D62" s="188">
        <f t="shared" si="16"/>
        <v>0</v>
      </c>
      <c r="E62" s="191">
        <f t="shared" si="4"/>
        <v>0</v>
      </c>
      <c r="F62" s="187" t="s">
        <v>117</v>
      </c>
      <c r="G62" s="24" t="s">
        <v>117</v>
      </c>
      <c r="H62" s="188">
        <f t="shared" si="15"/>
        <v>0</v>
      </c>
      <c r="I62" s="189">
        <f t="shared" si="5"/>
        <v>0</v>
      </c>
      <c r="J62" s="23" t="s">
        <v>117</v>
      </c>
      <c r="K62" s="24">
        <v>1</v>
      </c>
      <c r="L62" s="188">
        <f t="shared" si="11"/>
        <v>1</v>
      </c>
      <c r="M62" s="191">
        <f t="shared" si="6"/>
        <v>0.42553191489361702</v>
      </c>
      <c r="N62" s="23">
        <f t="shared" si="12"/>
        <v>0</v>
      </c>
      <c r="O62" s="24">
        <f t="shared" si="13"/>
        <v>1</v>
      </c>
      <c r="P62" s="188">
        <f t="shared" si="14"/>
        <v>1</v>
      </c>
      <c r="Q62" s="191">
        <f t="shared" si="7"/>
        <v>0.16181229773462782</v>
      </c>
    </row>
    <row r="63" spans="1:17" ht="12.95" customHeight="1" x14ac:dyDescent="0.2">
      <c r="A63" s="6" t="s">
        <v>91</v>
      </c>
      <c r="B63" s="23">
        <v>1</v>
      </c>
      <c r="C63" s="24" t="s">
        <v>117</v>
      </c>
      <c r="D63" s="188">
        <f t="shared" si="16"/>
        <v>1</v>
      </c>
      <c r="E63" s="191">
        <f t="shared" si="4"/>
        <v>0.6211180124223602</v>
      </c>
      <c r="F63" s="187">
        <v>2</v>
      </c>
      <c r="G63" s="24" t="s">
        <v>117</v>
      </c>
      <c r="H63" s="188">
        <f t="shared" si="15"/>
        <v>2</v>
      </c>
      <c r="I63" s="189">
        <f t="shared" si="5"/>
        <v>0.90090090090090091</v>
      </c>
      <c r="J63" s="23">
        <v>2</v>
      </c>
      <c r="K63" s="24" t="s">
        <v>117</v>
      </c>
      <c r="L63" s="188">
        <f t="shared" si="11"/>
        <v>2</v>
      </c>
      <c r="M63" s="191">
        <f t="shared" si="6"/>
        <v>0.85106382978723405</v>
      </c>
      <c r="N63" s="23">
        <f t="shared" si="12"/>
        <v>5</v>
      </c>
      <c r="O63" s="24">
        <f t="shared" si="13"/>
        <v>0</v>
      </c>
      <c r="P63" s="188">
        <f t="shared" si="14"/>
        <v>5</v>
      </c>
      <c r="Q63" s="191">
        <f t="shared" si="7"/>
        <v>0.80906148867313921</v>
      </c>
    </row>
    <row r="64" spans="1:17" ht="12.95" customHeight="1" x14ac:dyDescent="0.2">
      <c r="A64" s="6" t="s">
        <v>92</v>
      </c>
      <c r="B64" s="23" t="s">
        <v>117</v>
      </c>
      <c r="C64" s="24" t="s">
        <v>117</v>
      </c>
      <c r="D64" s="188">
        <v>0</v>
      </c>
      <c r="E64" s="191">
        <f t="shared" si="4"/>
        <v>0</v>
      </c>
      <c r="F64" s="187">
        <v>3</v>
      </c>
      <c r="G64" s="24" t="s">
        <v>117</v>
      </c>
      <c r="H64" s="188">
        <f t="shared" si="15"/>
        <v>3</v>
      </c>
      <c r="I64" s="189">
        <f t="shared" si="5"/>
        <v>1.3513513513513513</v>
      </c>
      <c r="J64" s="23" t="s">
        <v>117</v>
      </c>
      <c r="K64" s="24" t="s">
        <v>117</v>
      </c>
      <c r="L64" s="188">
        <f t="shared" si="11"/>
        <v>0</v>
      </c>
      <c r="M64" s="191">
        <f t="shared" si="6"/>
        <v>0</v>
      </c>
      <c r="N64" s="23">
        <f t="shared" si="12"/>
        <v>3</v>
      </c>
      <c r="O64" s="24">
        <f t="shared" si="13"/>
        <v>0</v>
      </c>
      <c r="P64" s="188">
        <f t="shared" si="14"/>
        <v>3</v>
      </c>
      <c r="Q64" s="191">
        <f t="shared" si="7"/>
        <v>0.4854368932038835</v>
      </c>
    </row>
    <row r="65" spans="1:17" ht="12.95" customHeight="1" x14ac:dyDescent="0.2">
      <c r="A65" s="6" t="s">
        <v>93</v>
      </c>
      <c r="B65" s="23" t="s">
        <v>117</v>
      </c>
      <c r="C65" s="24" t="s">
        <v>117</v>
      </c>
      <c r="D65" s="188">
        <v>0</v>
      </c>
      <c r="E65" s="191">
        <f t="shared" si="4"/>
        <v>0</v>
      </c>
      <c r="F65" s="187" t="s">
        <v>117</v>
      </c>
      <c r="G65" s="24" t="s">
        <v>117</v>
      </c>
      <c r="H65" s="188">
        <f t="shared" si="15"/>
        <v>0</v>
      </c>
      <c r="I65" s="189">
        <f t="shared" si="5"/>
        <v>0</v>
      </c>
      <c r="J65" s="23">
        <v>1</v>
      </c>
      <c r="K65" s="24" t="s">
        <v>117</v>
      </c>
      <c r="L65" s="188">
        <f t="shared" si="11"/>
        <v>1</v>
      </c>
      <c r="M65" s="191">
        <f t="shared" si="6"/>
        <v>0.42553191489361702</v>
      </c>
      <c r="N65" s="23">
        <f t="shared" si="12"/>
        <v>1</v>
      </c>
      <c r="O65" s="24">
        <f t="shared" si="13"/>
        <v>0</v>
      </c>
      <c r="P65" s="188">
        <f t="shared" si="14"/>
        <v>1</v>
      </c>
      <c r="Q65" s="191">
        <f t="shared" si="7"/>
        <v>0.16181229773462782</v>
      </c>
    </row>
    <row r="66" spans="1:17" ht="12.95" customHeight="1" x14ac:dyDescent="0.2">
      <c r="A66" s="6" t="s">
        <v>94</v>
      </c>
      <c r="B66" s="23">
        <v>1</v>
      </c>
      <c r="C66" s="24">
        <v>1</v>
      </c>
      <c r="D66" s="188">
        <f t="shared" ref="D66:D73" si="17">SUM(B66:C66)</f>
        <v>2</v>
      </c>
      <c r="E66" s="191">
        <f t="shared" si="4"/>
        <v>1.2422360248447204</v>
      </c>
      <c r="F66" s="187" t="s">
        <v>117</v>
      </c>
      <c r="G66" s="24" t="s">
        <v>117</v>
      </c>
      <c r="H66" s="188">
        <f t="shared" si="15"/>
        <v>0</v>
      </c>
      <c r="I66" s="189">
        <f t="shared" si="5"/>
        <v>0</v>
      </c>
      <c r="J66" s="23" t="s">
        <v>117</v>
      </c>
      <c r="K66" s="24" t="s">
        <v>117</v>
      </c>
      <c r="L66" s="188">
        <f t="shared" si="11"/>
        <v>0</v>
      </c>
      <c r="M66" s="191">
        <f t="shared" si="6"/>
        <v>0</v>
      </c>
      <c r="N66" s="23">
        <f t="shared" si="12"/>
        <v>1</v>
      </c>
      <c r="O66" s="24">
        <f t="shared" si="13"/>
        <v>1</v>
      </c>
      <c r="P66" s="188">
        <f t="shared" si="14"/>
        <v>2</v>
      </c>
      <c r="Q66" s="191">
        <f t="shared" si="7"/>
        <v>0.32362459546925565</v>
      </c>
    </row>
    <row r="67" spans="1:17" ht="12.95" customHeight="1" x14ac:dyDescent="0.2">
      <c r="A67" s="6" t="s">
        <v>95</v>
      </c>
      <c r="B67" s="23" t="s">
        <v>117</v>
      </c>
      <c r="C67" s="24" t="s">
        <v>117</v>
      </c>
      <c r="D67" s="188">
        <f t="shared" si="17"/>
        <v>0</v>
      </c>
      <c r="E67" s="191">
        <f t="shared" si="4"/>
        <v>0</v>
      </c>
      <c r="F67" s="187">
        <v>1</v>
      </c>
      <c r="G67" s="24" t="s">
        <v>117</v>
      </c>
      <c r="H67" s="188">
        <f t="shared" si="15"/>
        <v>1</v>
      </c>
      <c r="I67" s="189">
        <f t="shared" si="5"/>
        <v>0.45045045045045046</v>
      </c>
      <c r="J67" s="23" t="s">
        <v>117</v>
      </c>
      <c r="K67" s="24" t="s">
        <v>117</v>
      </c>
      <c r="L67" s="188">
        <f t="shared" si="11"/>
        <v>0</v>
      </c>
      <c r="M67" s="191">
        <f t="shared" si="6"/>
        <v>0</v>
      </c>
      <c r="N67" s="23">
        <f t="shared" si="12"/>
        <v>1</v>
      </c>
      <c r="O67" s="24">
        <f t="shared" si="13"/>
        <v>0</v>
      </c>
      <c r="P67" s="188">
        <f t="shared" si="14"/>
        <v>1</v>
      </c>
      <c r="Q67" s="191">
        <f t="shared" si="7"/>
        <v>0.16181229773462782</v>
      </c>
    </row>
    <row r="68" spans="1:17" ht="12.95" customHeight="1" x14ac:dyDescent="0.2">
      <c r="A68" s="6" t="s">
        <v>96</v>
      </c>
      <c r="B68" s="23" t="s">
        <v>117</v>
      </c>
      <c r="C68" s="24" t="s">
        <v>117</v>
      </c>
      <c r="D68" s="188">
        <f t="shared" si="17"/>
        <v>0</v>
      </c>
      <c r="E68" s="191">
        <f t="shared" si="4"/>
        <v>0</v>
      </c>
      <c r="F68" s="187">
        <v>1</v>
      </c>
      <c r="G68" s="24">
        <v>1</v>
      </c>
      <c r="H68" s="188">
        <f t="shared" si="15"/>
        <v>2</v>
      </c>
      <c r="I68" s="189">
        <f t="shared" si="5"/>
        <v>0.90090090090090091</v>
      </c>
      <c r="J68" s="23" t="s">
        <v>117</v>
      </c>
      <c r="K68" s="24" t="s">
        <v>117</v>
      </c>
      <c r="L68" s="188">
        <f t="shared" si="11"/>
        <v>0</v>
      </c>
      <c r="M68" s="191">
        <f t="shared" si="6"/>
        <v>0</v>
      </c>
      <c r="N68" s="23">
        <f t="shared" si="12"/>
        <v>1</v>
      </c>
      <c r="O68" s="24">
        <f t="shared" si="13"/>
        <v>1</v>
      </c>
      <c r="P68" s="188">
        <f t="shared" si="14"/>
        <v>2</v>
      </c>
      <c r="Q68" s="191">
        <f t="shared" si="7"/>
        <v>0.32362459546925565</v>
      </c>
    </row>
    <row r="69" spans="1:17" ht="12.95" customHeight="1" x14ac:dyDescent="0.2">
      <c r="A69" s="6" t="s">
        <v>97</v>
      </c>
      <c r="B69" s="23">
        <v>1</v>
      </c>
      <c r="C69" s="24">
        <v>1</v>
      </c>
      <c r="D69" s="188">
        <f t="shared" si="17"/>
        <v>2</v>
      </c>
      <c r="E69" s="191">
        <f t="shared" si="4"/>
        <v>1.2422360248447204</v>
      </c>
      <c r="F69" s="187">
        <v>1</v>
      </c>
      <c r="G69" s="24">
        <v>2</v>
      </c>
      <c r="H69" s="188">
        <f t="shared" si="15"/>
        <v>3</v>
      </c>
      <c r="I69" s="189">
        <f t="shared" si="5"/>
        <v>1.3513513513513513</v>
      </c>
      <c r="J69" s="23">
        <v>3</v>
      </c>
      <c r="K69" s="24">
        <v>3</v>
      </c>
      <c r="L69" s="188">
        <f t="shared" si="11"/>
        <v>6</v>
      </c>
      <c r="M69" s="191">
        <f t="shared" si="6"/>
        <v>2.5531914893617023</v>
      </c>
      <c r="N69" s="23">
        <f t="shared" si="12"/>
        <v>5</v>
      </c>
      <c r="O69" s="24">
        <f t="shared" si="13"/>
        <v>6</v>
      </c>
      <c r="P69" s="188">
        <f t="shared" si="14"/>
        <v>11</v>
      </c>
      <c r="Q69" s="191">
        <f t="shared" si="7"/>
        <v>1.7799352750809061</v>
      </c>
    </row>
    <row r="70" spans="1:17" ht="12.95" customHeight="1" x14ac:dyDescent="0.2">
      <c r="A70" s="6" t="s">
        <v>100</v>
      </c>
      <c r="B70" s="23">
        <v>24</v>
      </c>
      <c r="C70" s="24">
        <v>4</v>
      </c>
      <c r="D70" s="188">
        <f t="shared" si="17"/>
        <v>28</v>
      </c>
      <c r="E70" s="191">
        <f t="shared" si="4"/>
        <v>17.391304347826086</v>
      </c>
      <c r="F70" s="187">
        <v>32</v>
      </c>
      <c r="G70" s="24">
        <v>14</v>
      </c>
      <c r="H70" s="188">
        <f t="shared" si="15"/>
        <v>46</v>
      </c>
      <c r="I70" s="189">
        <f t="shared" si="5"/>
        <v>20.72072072072072</v>
      </c>
      <c r="J70" s="23">
        <v>45</v>
      </c>
      <c r="K70" s="24">
        <v>14</v>
      </c>
      <c r="L70" s="188">
        <f t="shared" ref="L70:L73" si="18">SUM(J70:K70)</f>
        <v>59</v>
      </c>
      <c r="M70" s="191">
        <f t="shared" si="6"/>
        <v>25.106382978723403</v>
      </c>
      <c r="N70" s="23">
        <f t="shared" si="12"/>
        <v>101</v>
      </c>
      <c r="O70" s="24">
        <f t="shared" si="13"/>
        <v>32</v>
      </c>
      <c r="P70" s="188">
        <f t="shared" ref="P70:P73" si="19">SUM(N70:O70)</f>
        <v>133</v>
      </c>
      <c r="Q70" s="191">
        <f t="shared" si="7"/>
        <v>21.521035598705502</v>
      </c>
    </row>
    <row r="71" spans="1:17" ht="12.95" customHeight="1" x14ac:dyDescent="0.2">
      <c r="A71" s="6" t="s">
        <v>101</v>
      </c>
      <c r="B71" s="23">
        <v>1</v>
      </c>
      <c r="C71" s="24" t="s">
        <v>117</v>
      </c>
      <c r="D71" s="188">
        <f t="shared" si="17"/>
        <v>1</v>
      </c>
      <c r="E71" s="191">
        <f t="shared" ref="E71:E74" si="20">D71*100/$D$74</f>
        <v>0.6211180124223602</v>
      </c>
      <c r="F71" s="187" t="s">
        <v>117</v>
      </c>
      <c r="G71" s="24" t="s">
        <v>117</v>
      </c>
      <c r="H71" s="188">
        <f t="shared" si="15"/>
        <v>0</v>
      </c>
      <c r="I71" s="189">
        <f t="shared" ref="I71:I74" si="21">H71*100/$H$74</f>
        <v>0</v>
      </c>
      <c r="J71" s="23" t="s">
        <v>117</v>
      </c>
      <c r="K71" s="24" t="s">
        <v>117</v>
      </c>
      <c r="L71" s="188">
        <f t="shared" si="18"/>
        <v>0</v>
      </c>
      <c r="M71" s="191">
        <f t="shared" ref="M71:M74" si="22">L71*100/$L$74</f>
        <v>0</v>
      </c>
      <c r="N71" s="23">
        <f t="shared" si="12"/>
        <v>1</v>
      </c>
      <c r="O71" s="24">
        <f t="shared" si="13"/>
        <v>0</v>
      </c>
      <c r="P71" s="188">
        <f t="shared" si="19"/>
        <v>1</v>
      </c>
      <c r="Q71" s="191">
        <f t="shared" ref="Q71:Q74" si="23">P71*100/$P$74</f>
        <v>0.16181229773462782</v>
      </c>
    </row>
    <row r="72" spans="1:17" ht="12.95" customHeight="1" x14ac:dyDescent="0.2">
      <c r="A72" s="6" t="s">
        <v>102</v>
      </c>
      <c r="B72" s="23">
        <v>1</v>
      </c>
      <c r="C72" s="24" t="s">
        <v>117</v>
      </c>
      <c r="D72" s="188">
        <f t="shared" si="17"/>
        <v>1</v>
      </c>
      <c r="E72" s="191">
        <f t="shared" si="20"/>
        <v>0.6211180124223602</v>
      </c>
      <c r="F72" s="187">
        <v>3</v>
      </c>
      <c r="G72" s="24">
        <v>1</v>
      </c>
      <c r="H72" s="188">
        <f t="shared" ref="H72:H73" si="24">SUM(F72:G72)</f>
        <v>4</v>
      </c>
      <c r="I72" s="189">
        <f t="shared" si="21"/>
        <v>1.8018018018018018</v>
      </c>
      <c r="J72" s="23" t="s">
        <v>117</v>
      </c>
      <c r="K72" s="24" t="s">
        <v>117</v>
      </c>
      <c r="L72" s="188">
        <f t="shared" si="18"/>
        <v>0</v>
      </c>
      <c r="M72" s="191">
        <f t="shared" si="22"/>
        <v>0</v>
      </c>
      <c r="N72" s="23">
        <f t="shared" si="12"/>
        <v>4</v>
      </c>
      <c r="O72" s="24">
        <f t="shared" si="13"/>
        <v>1</v>
      </c>
      <c r="P72" s="188">
        <f t="shared" si="19"/>
        <v>5</v>
      </c>
      <c r="Q72" s="191">
        <f t="shared" si="23"/>
        <v>0.80906148867313921</v>
      </c>
    </row>
    <row r="73" spans="1:17" ht="12.95" customHeight="1" thickBot="1" x14ac:dyDescent="0.25">
      <c r="A73" s="6" t="s">
        <v>103</v>
      </c>
      <c r="B73" s="23">
        <v>3</v>
      </c>
      <c r="C73" s="24" t="s">
        <v>117</v>
      </c>
      <c r="D73" s="188">
        <f t="shared" si="17"/>
        <v>3</v>
      </c>
      <c r="E73" s="191">
        <f t="shared" si="20"/>
        <v>1.8633540372670807</v>
      </c>
      <c r="F73" s="187">
        <v>2</v>
      </c>
      <c r="G73" s="24" t="s">
        <v>117</v>
      </c>
      <c r="H73" s="188">
        <f t="shared" si="24"/>
        <v>2</v>
      </c>
      <c r="I73" s="189">
        <f t="shared" si="21"/>
        <v>0.90090090090090091</v>
      </c>
      <c r="J73" s="23">
        <v>2</v>
      </c>
      <c r="K73" s="24" t="s">
        <v>117</v>
      </c>
      <c r="L73" s="188">
        <f t="shared" si="18"/>
        <v>2</v>
      </c>
      <c r="M73" s="191">
        <f t="shared" si="22"/>
        <v>0.85106382978723405</v>
      </c>
      <c r="N73" s="23">
        <f t="shared" si="12"/>
        <v>7</v>
      </c>
      <c r="O73" s="24">
        <f t="shared" si="13"/>
        <v>0</v>
      </c>
      <c r="P73" s="188">
        <f t="shared" si="19"/>
        <v>7</v>
      </c>
      <c r="Q73" s="191">
        <f t="shared" si="23"/>
        <v>1.1326860841423949</v>
      </c>
    </row>
    <row r="74" spans="1:17" ht="12.75" thickBot="1" x14ac:dyDescent="0.25">
      <c r="A74" s="193" t="s">
        <v>121</v>
      </c>
      <c r="B74" s="196">
        <f>SUM(B6:B73)</f>
        <v>119</v>
      </c>
      <c r="C74" s="195">
        <f>SUM(C6:C73)</f>
        <v>42</v>
      </c>
      <c r="D74" s="195">
        <f>SUM(D6:D73)</f>
        <v>161</v>
      </c>
      <c r="E74" s="209">
        <f t="shared" si="20"/>
        <v>100</v>
      </c>
      <c r="F74" s="196">
        <f>SUM(F6:F73)</f>
        <v>165</v>
      </c>
      <c r="G74" s="195">
        <f>SUM(G6:G73)</f>
        <v>57</v>
      </c>
      <c r="H74" s="195">
        <f>SUM(H6:H73)</f>
        <v>222</v>
      </c>
      <c r="I74" s="209">
        <f t="shared" si="21"/>
        <v>100</v>
      </c>
      <c r="J74" s="196">
        <f>SUM(J6:J73)</f>
        <v>173</v>
      </c>
      <c r="K74" s="195">
        <f>SUM(K6:K73)</f>
        <v>62</v>
      </c>
      <c r="L74" s="195">
        <f>SUM(L6:L73)</f>
        <v>235</v>
      </c>
      <c r="M74" s="209">
        <f t="shared" si="22"/>
        <v>100</v>
      </c>
      <c r="N74" s="196">
        <f>SUM(N6:N73)</f>
        <v>457</v>
      </c>
      <c r="O74" s="195">
        <f>SUM(O6:O73)</f>
        <v>161</v>
      </c>
      <c r="P74" s="195">
        <f>SUM(P6:P73)</f>
        <v>618</v>
      </c>
      <c r="Q74" s="209">
        <f t="shared" si="23"/>
        <v>100</v>
      </c>
    </row>
    <row r="75" spans="1:17" x14ac:dyDescent="0.2">
      <c r="F75" s="764"/>
      <c r="G75" s="764"/>
      <c r="H75" s="881"/>
    </row>
    <row r="76" spans="1:17" x14ac:dyDescent="0.2">
      <c r="F76" s="499"/>
      <c r="G76" s="499"/>
      <c r="H76" s="499"/>
    </row>
  </sheetData>
  <sortState ref="A6:Q73">
    <sortCondition ref="A6:A73"/>
  </sortState>
  <mergeCells count="5">
    <mergeCell ref="N4:Q4"/>
    <mergeCell ref="A4:A5"/>
    <mergeCell ref="B4:E4"/>
    <mergeCell ref="F4:I4"/>
    <mergeCell ref="J4:M4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>
    <tabColor rgb="FF2C5E2D"/>
  </sheetPr>
  <dimension ref="A1:F68"/>
  <sheetViews>
    <sheetView zoomScaleNormal="100" workbookViewId="0">
      <selection activeCell="M36" sqref="M36"/>
    </sheetView>
  </sheetViews>
  <sheetFormatPr defaultRowHeight="12" x14ac:dyDescent="0.2"/>
  <cols>
    <col min="1" max="1" width="32.7109375" style="41" customWidth="1"/>
    <col min="2" max="239" width="9.140625" style="41"/>
    <col min="240" max="240" width="28.85546875" style="41" customWidth="1"/>
    <col min="241" max="495" width="9.140625" style="41"/>
    <col min="496" max="496" width="28.85546875" style="41" customWidth="1"/>
    <col min="497" max="751" width="9.140625" style="41"/>
    <col min="752" max="752" width="28.85546875" style="41" customWidth="1"/>
    <col min="753" max="1007" width="9.140625" style="41"/>
    <col min="1008" max="1008" width="28.85546875" style="41" customWidth="1"/>
    <col min="1009" max="1263" width="9.140625" style="41"/>
    <col min="1264" max="1264" width="28.85546875" style="41" customWidth="1"/>
    <col min="1265" max="1519" width="9.140625" style="41"/>
    <col min="1520" max="1520" width="28.85546875" style="41" customWidth="1"/>
    <col min="1521" max="1775" width="9.140625" style="41"/>
    <col min="1776" max="1776" width="28.85546875" style="41" customWidth="1"/>
    <col min="1777" max="2031" width="9.140625" style="41"/>
    <col min="2032" max="2032" width="28.85546875" style="41" customWidth="1"/>
    <col min="2033" max="2287" width="9.140625" style="41"/>
    <col min="2288" max="2288" width="28.85546875" style="41" customWidth="1"/>
    <col min="2289" max="2543" width="9.140625" style="41"/>
    <col min="2544" max="2544" width="28.85546875" style="41" customWidth="1"/>
    <col min="2545" max="2799" width="9.140625" style="41"/>
    <col min="2800" max="2800" width="28.85546875" style="41" customWidth="1"/>
    <col min="2801" max="3055" width="9.140625" style="41"/>
    <col min="3056" max="3056" width="28.85546875" style="41" customWidth="1"/>
    <col min="3057" max="3311" width="9.140625" style="41"/>
    <col min="3312" max="3312" width="28.85546875" style="41" customWidth="1"/>
    <col min="3313" max="3567" width="9.140625" style="41"/>
    <col min="3568" max="3568" width="28.85546875" style="41" customWidth="1"/>
    <col min="3569" max="3823" width="9.140625" style="41"/>
    <col min="3824" max="3824" width="28.85546875" style="41" customWidth="1"/>
    <col min="3825" max="4079" width="9.140625" style="41"/>
    <col min="4080" max="4080" width="28.85546875" style="41" customWidth="1"/>
    <col min="4081" max="4335" width="9.140625" style="41"/>
    <col min="4336" max="4336" width="28.85546875" style="41" customWidth="1"/>
    <col min="4337" max="4591" width="9.140625" style="41"/>
    <col min="4592" max="4592" width="28.85546875" style="41" customWidth="1"/>
    <col min="4593" max="4847" width="9.140625" style="41"/>
    <col min="4848" max="4848" width="28.85546875" style="41" customWidth="1"/>
    <col min="4849" max="5103" width="9.140625" style="41"/>
    <col min="5104" max="5104" width="28.85546875" style="41" customWidth="1"/>
    <col min="5105" max="5359" width="9.140625" style="41"/>
    <col min="5360" max="5360" width="28.85546875" style="41" customWidth="1"/>
    <col min="5361" max="5615" width="9.140625" style="41"/>
    <col min="5616" max="5616" width="28.85546875" style="41" customWidth="1"/>
    <col min="5617" max="5871" width="9.140625" style="41"/>
    <col min="5872" max="5872" width="28.85546875" style="41" customWidth="1"/>
    <col min="5873" max="6127" width="9.140625" style="41"/>
    <col min="6128" max="6128" width="28.85546875" style="41" customWidth="1"/>
    <col min="6129" max="6383" width="9.140625" style="41"/>
    <col min="6384" max="6384" width="28.85546875" style="41" customWidth="1"/>
    <col min="6385" max="6639" width="9.140625" style="41"/>
    <col min="6640" max="6640" width="28.85546875" style="41" customWidth="1"/>
    <col min="6641" max="6895" width="9.140625" style="41"/>
    <col min="6896" max="6896" width="28.85546875" style="41" customWidth="1"/>
    <col min="6897" max="7151" width="9.140625" style="41"/>
    <col min="7152" max="7152" width="28.85546875" style="41" customWidth="1"/>
    <col min="7153" max="7407" width="9.140625" style="41"/>
    <col min="7408" max="7408" width="28.85546875" style="41" customWidth="1"/>
    <col min="7409" max="7663" width="9.140625" style="41"/>
    <col min="7664" max="7664" width="28.85546875" style="41" customWidth="1"/>
    <col min="7665" max="7919" width="9.140625" style="41"/>
    <col min="7920" max="7920" width="28.85546875" style="41" customWidth="1"/>
    <col min="7921" max="8175" width="9.140625" style="41"/>
    <col min="8176" max="8176" width="28.85546875" style="41" customWidth="1"/>
    <col min="8177" max="8431" width="9.140625" style="41"/>
    <col min="8432" max="8432" width="28.85546875" style="41" customWidth="1"/>
    <col min="8433" max="8687" width="9.140625" style="41"/>
    <col min="8688" max="8688" width="28.85546875" style="41" customWidth="1"/>
    <col min="8689" max="8943" width="9.140625" style="41"/>
    <col min="8944" max="8944" width="28.85546875" style="41" customWidth="1"/>
    <col min="8945" max="9199" width="9.140625" style="41"/>
    <col min="9200" max="9200" width="28.85546875" style="41" customWidth="1"/>
    <col min="9201" max="9455" width="9.140625" style="41"/>
    <col min="9456" max="9456" width="28.85546875" style="41" customWidth="1"/>
    <col min="9457" max="9711" width="9.140625" style="41"/>
    <col min="9712" max="9712" width="28.85546875" style="41" customWidth="1"/>
    <col min="9713" max="9967" width="9.140625" style="41"/>
    <col min="9968" max="9968" width="28.85546875" style="41" customWidth="1"/>
    <col min="9969" max="10223" width="9.140625" style="41"/>
    <col min="10224" max="10224" width="28.85546875" style="41" customWidth="1"/>
    <col min="10225" max="10479" width="9.140625" style="41"/>
    <col min="10480" max="10480" width="28.85546875" style="41" customWidth="1"/>
    <col min="10481" max="10735" width="9.140625" style="41"/>
    <col min="10736" max="10736" width="28.85546875" style="41" customWidth="1"/>
    <col min="10737" max="10991" width="9.140625" style="41"/>
    <col min="10992" max="10992" width="28.85546875" style="41" customWidth="1"/>
    <col min="10993" max="11247" width="9.140625" style="41"/>
    <col min="11248" max="11248" width="28.85546875" style="41" customWidth="1"/>
    <col min="11249" max="11503" width="9.140625" style="41"/>
    <col min="11504" max="11504" width="28.85546875" style="41" customWidth="1"/>
    <col min="11505" max="11759" width="9.140625" style="41"/>
    <col min="11760" max="11760" width="28.85546875" style="41" customWidth="1"/>
    <col min="11761" max="12015" width="9.140625" style="41"/>
    <col min="12016" max="12016" width="28.85546875" style="41" customWidth="1"/>
    <col min="12017" max="12271" width="9.140625" style="41"/>
    <col min="12272" max="12272" width="28.85546875" style="41" customWidth="1"/>
    <col min="12273" max="12527" width="9.140625" style="41"/>
    <col min="12528" max="12528" width="28.85546875" style="41" customWidth="1"/>
    <col min="12529" max="12783" width="9.140625" style="41"/>
    <col min="12784" max="12784" width="28.85546875" style="41" customWidth="1"/>
    <col min="12785" max="13039" width="9.140625" style="41"/>
    <col min="13040" max="13040" width="28.85546875" style="41" customWidth="1"/>
    <col min="13041" max="13295" width="9.140625" style="41"/>
    <col min="13296" max="13296" width="28.85546875" style="41" customWidth="1"/>
    <col min="13297" max="13551" width="9.140625" style="41"/>
    <col min="13552" max="13552" width="28.85546875" style="41" customWidth="1"/>
    <col min="13553" max="13807" width="9.140625" style="41"/>
    <col min="13808" max="13808" width="28.85546875" style="41" customWidth="1"/>
    <col min="13809" max="14063" width="9.140625" style="41"/>
    <col min="14064" max="14064" width="28.85546875" style="41" customWidth="1"/>
    <col min="14065" max="14319" width="9.140625" style="41"/>
    <col min="14320" max="14320" width="28.85546875" style="41" customWidth="1"/>
    <col min="14321" max="14575" width="9.140625" style="41"/>
    <col min="14576" max="14576" width="28.85546875" style="41" customWidth="1"/>
    <col min="14577" max="14831" width="9.140625" style="41"/>
    <col min="14832" max="14832" width="28.85546875" style="41" customWidth="1"/>
    <col min="14833" max="15087" width="9.140625" style="41"/>
    <col min="15088" max="15088" width="28.85546875" style="41" customWidth="1"/>
    <col min="15089" max="15343" width="9.140625" style="41"/>
    <col min="15344" max="15344" width="28.85546875" style="41" customWidth="1"/>
    <col min="15345" max="15599" width="9.140625" style="41"/>
    <col min="15600" max="15600" width="28.85546875" style="41" customWidth="1"/>
    <col min="15601" max="15855" width="9.140625" style="41"/>
    <col min="15856" max="15856" width="28.85546875" style="41" customWidth="1"/>
    <col min="15857" max="16111" width="9.140625" style="41"/>
    <col min="16112" max="16112" width="28.85546875" style="41" customWidth="1"/>
    <col min="16113" max="16384" width="9.140625" style="41"/>
  </cols>
  <sheetData>
    <row r="1" spans="1:5" x14ac:dyDescent="0.2">
      <c r="A1" s="457" t="s">
        <v>464</v>
      </c>
    </row>
    <row r="2" spans="1:5" x14ac:dyDescent="0.2">
      <c r="A2" s="503" t="s">
        <v>261</v>
      </c>
    </row>
    <row r="3" spans="1:5" x14ac:dyDescent="0.2">
      <c r="A3" s="503"/>
    </row>
    <row r="4" spans="1:5" x14ac:dyDescent="0.2">
      <c r="A4" s="503"/>
    </row>
    <row r="5" spans="1:5" ht="12.75" thickBot="1" x14ac:dyDescent="0.25"/>
    <row r="6" spans="1:5" x14ac:dyDescent="0.2">
      <c r="A6" s="197" t="s">
        <v>0</v>
      </c>
      <c r="B6" s="198">
        <v>2014</v>
      </c>
      <c r="C6" s="198">
        <v>2015</v>
      </c>
      <c r="D6" s="198">
        <v>2016</v>
      </c>
      <c r="E6" s="199" t="s">
        <v>118</v>
      </c>
    </row>
    <row r="7" spans="1:5" ht="12.75" thickBot="1" x14ac:dyDescent="0.25">
      <c r="A7" s="200" t="s">
        <v>245</v>
      </c>
      <c r="B7" s="201">
        <v>161</v>
      </c>
      <c r="C7" s="201">
        <v>222</v>
      </c>
      <c r="D7" s="201">
        <v>235</v>
      </c>
      <c r="E7" s="202">
        <f>SUM(B7:D7)</f>
        <v>618</v>
      </c>
    </row>
    <row r="8" spans="1:5" x14ac:dyDescent="0.2">
      <c r="A8" s="439" t="s">
        <v>246</v>
      </c>
      <c r="B8" s="251"/>
      <c r="C8" s="251"/>
      <c r="D8" s="251"/>
      <c r="E8" s="251"/>
    </row>
    <row r="9" spans="1:5" x14ac:dyDescent="0.2">
      <c r="A9" s="37" t="s">
        <v>247</v>
      </c>
      <c r="B9" s="34"/>
      <c r="C9" s="34"/>
      <c r="D9" s="34"/>
      <c r="E9" s="34"/>
    </row>
    <row r="10" spans="1:5" x14ac:dyDescent="0.2">
      <c r="A10" s="157"/>
    </row>
    <row r="11" spans="1:5" x14ac:dyDescent="0.2">
      <c r="A11" s="526" t="s">
        <v>100</v>
      </c>
      <c r="B11" s="568">
        <v>28</v>
      </c>
      <c r="C11" s="568">
        <v>46</v>
      </c>
      <c r="D11" s="568">
        <v>59</v>
      </c>
      <c r="E11" s="566">
        <v>95</v>
      </c>
    </row>
    <row r="12" spans="1:5" x14ac:dyDescent="0.2">
      <c r="A12" s="526" t="s">
        <v>81</v>
      </c>
      <c r="B12" s="568">
        <v>16</v>
      </c>
      <c r="C12" s="568">
        <v>31</v>
      </c>
      <c r="D12" s="568">
        <v>25</v>
      </c>
      <c r="E12" s="566">
        <v>57</v>
      </c>
    </row>
    <row r="13" spans="1:5" x14ac:dyDescent="0.2">
      <c r="A13" s="526" t="s">
        <v>87</v>
      </c>
      <c r="B13" s="568">
        <v>16</v>
      </c>
      <c r="C13" s="568">
        <v>12</v>
      </c>
      <c r="D13" s="568">
        <v>10</v>
      </c>
      <c r="E13" s="566">
        <v>50</v>
      </c>
    </row>
    <row r="14" spans="1:5" x14ac:dyDescent="0.2">
      <c r="A14" s="526" t="s">
        <v>20</v>
      </c>
      <c r="B14" s="568">
        <v>15</v>
      </c>
      <c r="C14" s="568">
        <v>11</v>
      </c>
      <c r="D14" s="568">
        <v>9</v>
      </c>
      <c r="E14" s="566">
        <v>38</v>
      </c>
    </row>
    <row r="15" spans="1:5" ht="12.75" thickBot="1" x14ac:dyDescent="0.25">
      <c r="A15" s="527" t="s">
        <v>35</v>
      </c>
      <c r="B15" s="569">
        <v>6</v>
      </c>
      <c r="C15" s="569">
        <v>10</v>
      </c>
      <c r="D15" s="569">
        <v>21</v>
      </c>
      <c r="E15" s="567">
        <v>22</v>
      </c>
    </row>
    <row r="16" spans="1:5" ht="12.75" thickBot="1" x14ac:dyDescent="0.25">
      <c r="A16" s="203" t="s">
        <v>121</v>
      </c>
      <c r="B16" s="195">
        <f>SUM(B11:B15)</f>
        <v>81</v>
      </c>
      <c r="C16" s="195">
        <f>SUM(C11:C15)</f>
        <v>110</v>
      </c>
      <c r="D16" s="195">
        <f>SUM(D11:D15)</f>
        <v>124</v>
      </c>
      <c r="E16" s="204">
        <f>SUM(B16:D16)</f>
        <v>315</v>
      </c>
    </row>
    <row r="17" spans="1:5" x14ac:dyDescent="0.2">
      <c r="A17" s="125"/>
      <c r="B17" s="126"/>
      <c r="C17" s="126"/>
      <c r="D17" s="126"/>
      <c r="E17" s="126"/>
    </row>
    <row r="18" spans="1:5" x14ac:dyDescent="0.2">
      <c r="A18" s="125"/>
      <c r="B18" s="126"/>
      <c r="C18" s="126"/>
      <c r="D18" s="126"/>
      <c r="E18" s="126"/>
    </row>
    <row r="19" spans="1:5" x14ac:dyDescent="0.2">
      <c r="A19" s="125"/>
      <c r="B19" s="126"/>
      <c r="C19" s="126"/>
      <c r="D19" s="126"/>
      <c r="E19" s="126"/>
    </row>
    <row r="20" spans="1:5" x14ac:dyDescent="0.2">
      <c r="A20" s="125"/>
      <c r="B20" s="126"/>
      <c r="C20" s="126"/>
      <c r="D20" s="126"/>
      <c r="E20" s="126"/>
    </row>
    <row r="21" spans="1:5" x14ac:dyDescent="0.2">
      <c r="A21" s="127"/>
      <c r="B21" s="128"/>
      <c r="C21" s="128"/>
      <c r="D21" s="128"/>
      <c r="E21" s="128"/>
    </row>
    <row r="22" spans="1:5" x14ac:dyDescent="0.2">
      <c r="A22" s="127"/>
      <c r="B22" s="128"/>
      <c r="C22" s="128"/>
      <c r="D22" s="128"/>
      <c r="E22" s="128"/>
    </row>
    <row r="23" spans="1:5" x14ac:dyDescent="0.2">
      <c r="A23" s="127"/>
      <c r="B23" s="128"/>
      <c r="C23" s="128"/>
      <c r="D23" s="128"/>
      <c r="E23" s="128"/>
    </row>
    <row r="24" spans="1:5" x14ac:dyDescent="0.2">
      <c r="A24" s="127"/>
      <c r="B24" s="128"/>
      <c r="C24" s="128"/>
      <c r="D24" s="128"/>
      <c r="E24" s="128"/>
    </row>
    <row r="25" spans="1:5" x14ac:dyDescent="0.2">
      <c r="A25" s="127"/>
      <c r="B25" s="128"/>
      <c r="C25" s="128"/>
      <c r="D25" s="128"/>
      <c r="E25" s="128"/>
    </row>
    <row r="28" spans="1:5" x14ac:dyDescent="0.2">
      <c r="B28" s="41">
        <v>2014</v>
      </c>
      <c r="C28" s="41">
        <v>2015</v>
      </c>
      <c r="D28" s="41">
        <v>2016</v>
      </c>
    </row>
    <row r="29" spans="1:5" x14ac:dyDescent="0.2">
      <c r="A29" s="440" t="s">
        <v>166</v>
      </c>
      <c r="B29" s="499">
        <f>B7-SUM(B30:B34)</f>
        <v>80</v>
      </c>
      <c r="C29" s="499">
        <f>C7-SUM(C30:C34)</f>
        <v>112</v>
      </c>
      <c r="D29" s="499">
        <f>D7-SUM(D30:D34)</f>
        <v>111</v>
      </c>
    </row>
    <row r="30" spans="1:5" x14ac:dyDescent="0.2">
      <c r="A30" s="6" t="str">
        <f>A11</f>
        <v>UKRAINA</v>
      </c>
      <c r="B30" s="188">
        <f>B11</f>
        <v>28</v>
      </c>
      <c r="C30" s="188">
        <f t="shared" ref="C30:D30" si="0">C11</f>
        <v>46</v>
      </c>
      <c r="D30" s="188">
        <f t="shared" si="0"/>
        <v>59</v>
      </c>
    </row>
    <row r="31" spans="1:5" x14ac:dyDescent="0.2">
      <c r="A31" s="6" t="str">
        <f t="shared" ref="A31:D34" si="1">A12</f>
        <v>ROSJA</v>
      </c>
      <c r="B31" s="188">
        <f t="shared" si="1"/>
        <v>16</v>
      </c>
      <c r="C31" s="188">
        <f t="shared" si="1"/>
        <v>31</v>
      </c>
      <c r="D31" s="188">
        <f t="shared" si="1"/>
        <v>25</v>
      </c>
    </row>
    <row r="32" spans="1:5" x14ac:dyDescent="0.2">
      <c r="A32" s="6" t="str">
        <f t="shared" si="1"/>
        <v>STANY ZJEDNOCZONE AMERYKI</v>
      </c>
      <c r="B32" s="188">
        <f t="shared" si="1"/>
        <v>16</v>
      </c>
      <c r="C32" s="188">
        <f t="shared" si="1"/>
        <v>12</v>
      </c>
      <c r="D32" s="188">
        <f t="shared" si="1"/>
        <v>10</v>
      </c>
    </row>
    <row r="33" spans="1:4" x14ac:dyDescent="0.2">
      <c r="A33" s="6" t="str">
        <f t="shared" si="1"/>
        <v>CHINY</v>
      </c>
      <c r="B33" s="188">
        <f t="shared" si="1"/>
        <v>15</v>
      </c>
      <c r="C33" s="188">
        <f t="shared" si="1"/>
        <v>11</v>
      </c>
      <c r="D33" s="188">
        <f t="shared" si="1"/>
        <v>9</v>
      </c>
    </row>
    <row r="34" spans="1:4" x14ac:dyDescent="0.2">
      <c r="A34" s="6" t="str">
        <f t="shared" si="1"/>
        <v>INDIE</v>
      </c>
      <c r="B34" s="188">
        <f t="shared" si="1"/>
        <v>6</v>
      </c>
      <c r="C34" s="188">
        <f t="shared" si="1"/>
        <v>10</v>
      </c>
      <c r="D34" s="188">
        <f t="shared" si="1"/>
        <v>21</v>
      </c>
    </row>
    <row r="68" spans="6:6" x14ac:dyDescent="0.2">
      <c r="F68" s="41">
        <v>3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tabColor rgb="FF2C5E2D"/>
  </sheetPr>
  <dimension ref="A1:I70"/>
  <sheetViews>
    <sheetView zoomScaleNormal="100" workbookViewId="0">
      <selection activeCell="K21" sqref="K21"/>
    </sheetView>
  </sheetViews>
  <sheetFormatPr defaultRowHeight="12" x14ac:dyDescent="0.2"/>
  <cols>
    <col min="1" max="1" width="32.7109375" style="41" customWidth="1"/>
    <col min="2" max="6" width="5.7109375" style="41" customWidth="1"/>
    <col min="7" max="7" width="6.7109375" style="41" bestFit="1" customWidth="1"/>
    <col min="8" max="9" width="5.7109375" style="41" customWidth="1"/>
    <col min="10" max="10" width="27.140625" style="41" customWidth="1"/>
    <col min="11" max="241" width="9.140625" style="41"/>
    <col min="242" max="242" width="34.28515625" style="41" customWidth="1"/>
    <col min="243" max="250" width="5.7109375" style="41" customWidth="1"/>
    <col min="251" max="251" width="27.140625" style="41" bestFit="1" customWidth="1"/>
    <col min="252" max="497" width="9.140625" style="41"/>
    <col min="498" max="498" width="34.28515625" style="41" customWidth="1"/>
    <col min="499" max="506" width="5.7109375" style="41" customWidth="1"/>
    <col min="507" max="507" width="27.140625" style="41" bestFit="1" customWidth="1"/>
    <col min="508" max="753" width="9.140625" style="41"/>
    <col min="754" max="754" width="34.28515625" style="41" customWidth="1"/>
    <col min="755" max="762" width="5.7109375" style="41" customWidth="1"/>
    <col min="763" max="763" width="27.140625" style="41" bestFit="1" customWidth="1"/>
    <col min="764" max="1009" width="9.140625" style="41"/>
    <col min="1010" max="1010" width="34.28515625" style="41" customWidth="1"/>
    <col min="1011" max="1018" width="5.7109375" style="41" customWidth="1"/>
    <col min="1019" max="1019" width="27.140625" style="41" bestFit="1" customWidth="1"/>
    <col min="1020" max="1265" width="9.140625" style="41"/>
    <col min="1266" max="1266" width="34.28515625" style="41" customWidth="1"/>
    <col min="1267" max="1274" width="5.7109375" style="41" customWidth="1"/>
    <col min="1275" max="1275" width="27.140625" style="41" bestFit="1" customWidth="1"/>
    <col min="1276" max="1521" width="9.140625" style="41"/>
    <col min="1522" max="1522" width="34.28515625" style="41" customWidth="1"/>
    <col min="1523" max="1530" width="5.7109375" style="41" customWidth="1"/>
    <col min="1531" max="1531" width="27.140625" style="41" bestFit="1" customWidth="1"/>
    <col min="1532" max="1777" width="9.140625" style="41"/>
    <col min="1778" max="1778" width="34.28515625" style="41" customWidth="1"/>
    <col min="1779" max="1786" width="5.7109375" style="41" customWidth="1"/>
    <col min="1787" max="1787" width="27.140625" style="41" bestFit="1" customWidth="1"/>
    <col min="1788" max="2033" width="9.140625" style="41"/>
    <col min="2034" max="2034" width="34.28515625" style="41" customWidth="1"/>
    <col min="2035" max="2042" width="5.7109375" style="41" customWidth="1"/>
    <col min="2043" max="2043" width="27.140625" style="41" bestFit="1" customWidth="1"/>
    <col min="2044" max="2289" width="9.140625" style="41"/>
    <col min="2290" max="2290" width="34.28515625" style="41" customWidth="1"/>
    <col min="2291" max="2298" width="5.7109375" style="41" customWidth="1"/>
    <col min="2299" max="2299" width="27.140625" style="41" bestFit="1" customWidth="1"/>
    <col min="2300" max="2545" width="9.140625" style="41"/>
    <col min="2546" max="2546" width="34.28515625" style="41" customWidth="1"/>
    <col min="2547" max="2554" width="5.7109375" style="41" customWidth="1"/>
    <col min="2555" max="2555" width="27.140625" style="41" bestFit="1" customWidth="1"/>
    <col min="2556" max="2801" width="9.140625" style="41"/>
    <col min="2802" max="2802" width="34.28515625" style="41" customWidth="1"/>
    <col min="2803" max="2810" width="5.7109375" style="41" customWidth="1"/>
    <col min="2811" max="2811" width="27.140625" style="41" bestFit="1" customWidth="1"/>
    <col min="2812" max="3057" width="9.140625" style="41"/>
    <col min="3058" max="3058" width="34.28515625" style="41" customWidth="1"/>
    <col min="3059" max="3066" width="5.7109375" style="41" customWidth="1"/>
    <col min="3067" max="3067" width="27.140625" style="41" bestFit="1" customWidth="1"/>
    <col min="3068" max="3313" width="9.140625" style="41"/>
    <col min="3314" max="3314" width="34.28515625" style="41" customWidth="1"/>
    <col min="3315" max="3322" width="5.7109375" style="41" customWidth="1"/>
    <col min="3323" max="3323" width="27.140625" style="41" bestFit="1" customWidth="1"/>
    <col min="3324" max="3569" width="9.140625" style="41"/>
    <col min="3570" max="3570" width="34.28515625" style="41" customWidth="1"/>
    <col min="3571" max="3578" width="5.7109375" style="41" customWidth="1"/>
    <col min="3579" max="3579" width="27.140625" style="41" bestFit="1" customWidth="1"/>
    <col min="3580" max="3825" width="9.140625" style="41"/>
    <col min="3826" max="3826" width="34.28515625" style="41" customWidth="1"/>
    <col min="3827" max="3834" width="5.7109375" style="41" customWidth="1"/>
    <col min="3835" max="3835" width="27.140625" style="41" bestFit="1" customWidth="1"/>
    <col min="3836" max="4081" width="9.140625" style="41"/>
    <col min="4082" max="4082" width="34.28515625" style="41" customWidth="1"/>
    <col min="4083" max="4090" width="5.7109375" style="41" customWidth="1"/>
    <col min="4091" max="4091" width="27.140625" style="41" bestFit="1" customWidth="1"/>
    <col min="4092" max="4337" width="9.140625" style="41"/>
    <col min="4338" max="4338" width="34.28515625" style="41" customWidth="1"/>
    <col min="4339" max="4346" width="5.7109375" style="41" customWidth="1"/>
    <col min="4347" max="4347" width="27.140625" style="41" bestFit="1" customWidth="1"/>
    <col min="4348" max="4593" width="9.140625" style="41"/>
    <col min="4594" max="4594" width="34.28515625" style="41" customWidth="1"/>
    <col min="4595" max="4602" width="5.7109375" style="41" customWidth="1"/>
    <col min="4603" max="4603" width="27.140625" style="41" bestFit="1" customWidth="1"/>
    <col min="4604" max="4849" width="9.140625" style="41"/>
    <col min="4850" max="4850" width="34.28515625" style="41" customWidth="1"/>
    <col min="4851" max="4858" width="5.7109375" style="41" customWidth="1"/>
    <col min="4859" max="4859" width="27.140625" style="41" bestFit="1" customWidth="1"/>
    <col min="4860" max="5105" width="9.140625" style="41"/>
    <col min="5106" max="5106" width="34.28515625" style="41" customWidth="1"/>
    <col min="5107" max="5114" width="5.7109375" style="41" customWidth="1"/>
    <col min="5115" max="5115" width="27.140625" style="41" bestFit="1" customWidth="1"/>
    <col min="5116" max="5361" width="9.140625" style="41"/>
    <col min="5362" max="5362" width="34.28515625" style="41" customWidth="1"/>
    <col min="5363" max="5370" width="5.7109375" style="41" customWidth="1"/>
    <col min="5371" max="5371" width="27.140625" style="41" bestFit="1" customWidth="1"/>
    <col min="5372" max="5617" width="9.140625" style="41"/>
    <col min="5618" max="5618" width="34.28515625" style="41" customWidth="1"/>
    <col min="5619" max="5626" width="5.7109375" style="41" customWidth="1"/>
    <col min="5627" max="5627" width="27.140625" style="41" bestFit="1" customWidth="1"/>
    <col min="5628" max="5873" width="9.140625" style="41"/>
    <col min="5874" max="5874" width="34.28515625" style="41" customWidth="1"/>
    <col min="5875" max="5882" width="5.7109375" style="41" customWidth="1"/>
    <col min="5883" max="5883" width="27.140625" style="41" bestFit="1" customWidth="1"/>
    <col min="5884" max="6129" width="9.140625" style="41"/>
    <col min="6130" max="6130" width="34.28515625" style="41" customWidth="1"/>
    <col min="6131" max="6138" width="5.7109375" style="41" customWidth="1"/>
    <col min="6139" max="6139" width="27.140625" style="41" bestFit="1" customWidth="1"/>
    <col min="6140" max="6385" width="9.140625" style="41"/>
    <col min="6386" max="6386" width="34.28515625" style="41" customWidth="1"/>
    <col min="6387" max="6394" width="5.7109375" style="41" customWidth="1"/>
    <col min="6395" max="6395" width="27.140625" style="41" bestFit="1" customWidth="1"/>
    <col min="6396" max="6641" width="9.140625" style="41"/>
    <col min="6642" max="6642" width="34.28515625" style="41" customWidth="1"/>
    <col min="6643" max="6650" width="5.7109375" style="41" customWidth="1"/>
    <col min="6651" max="6651" width="27.140625" style="41" bestFit="1" customWidth="1"/>
    <col min="6652" max="6897" width="9.140625" style="41"/>
    <col min="6898" max="6898" width="34.28515625" style="41" customWidth="1"/>
    <col min="6899" max="6906" width="5.7109375" style="41" customWidth="1"/>
    <col min="6907" max="6907" width="27.140625" style="41" bestFit="1" customWidth="1"/>
    <col min="6908" max="7153" width="9.140625" style="41"/>
    <col min="7154" max="7154" width="34.28515625" style="41" customWidth="1"/>
    <col min="7155" max="7162" width="5.7109375" style="41" customWidth="1"/>
    <col min="7163" max="7163" width="27.140625" style="41" bestFit="1" customWidth="1"/>
    <col min="7164" max="7409" width="9.140625" style="41"/>
    <col min="7410" max="7410" width="34.28515625" style="41" customWidth="1"/>
    <col min="7411" max="7418" width="5.7109375" style="41" customWidth="1"/>
    <col min="7419" max="7419" width="27.140625" style="41" bestFit="1" customWidth="1"/>
    <col min="7420" max="7665" width="9.140625" style="41"/>
    <col min="7666" max="7666" width="34.28515625" style="41" customWidth="1"/>
    <col min="7667" max="7674" width="5.7109375" style="41" customWidth="1"/>
    <col min="7675" max="7675" width="27.140625" style="41" bestFit="1" customWidth="1"/>
    <col min="7676" max="7921" width="9.140625" style="41"/>
    <col min="7922" max="7922" width="34.28515625" style="41" customWidth="1"/>
    <col min="7923" max="7930" width="5.7109375" style="41" customWidth="1"/>
    <col min="7931" max="7931" width="27.140625" style="41" bestFit="1" customWidth="1"/>
    <col min="7932" max="8177" width="9.140625" style="41"/>
    <col min="8178" max="8178" width="34.28515625" style="41" customWidth="1"/>
    <col min="8179" max="8186" width="5.7109375" style="41" customWidth="1"/>
    <col min="8187" max="8187" width="27.140625" style="41" bestFit="1" customWidth="1"/>
    <col min="8188" max="8433" width="9.140625" style="41"/>
    <col min="8434" max="8434" width="34.28515625" style="41" customWidth="1"/>
    <col min="8435" max="8442" width="5.7109375" style="41" customWidth="1"/>
    <col min="8443" max="8443" width="27.140625" style="41" bestFit="1" customWidth="1"/>
    <col min="8444" max="8689" width="9.140625" style="41"/>
    <col min="8690" max="8690" width="34.28515625" style="41" customWidth="1"/>
    <col min="8691" max="8698" width="5.7109375" style="41" customWidth="1"/>
    <col min="8699" max="8699" width="27.140625" style="41" bestFit="1" customWidth="1"/>
    <col min="8700" max="8945" width="9.140625" style="41"/>
    <col min="8946" max="8946" width="34.28515625" style="41" customWidth="1"/>
    <col min="8947" max="8954" width="5.7109375" style="41" customWidth="1"/>
    <col min="8955" max="8955" width="27.140625" style="41" bestFit="1" customWidth="1"/>
    <col min="8956" max="9201" width="9.140625" style="41"/>
    <col min="9202" max="9202" width="34.28515625" style="41" customWidth="1"/>
    <col min="9203" max="9210" width="5.7109375" style="41" customWidth="1"/>
    <col min="9211" max="9211" width="27.140625" style="41" bestFit="1" customWidth="1"/>
    <col min="9212" max="9457" width="9.140625" style="41"/>
    <col min="9458" max="9458" width="34.28515625" style="41" customWidth="1"/>
    <col min="9459" max="9466" width="5.7109375" style="41" customWidth="1"/>
    <col min="9467" max="9467" width="27.140625" style="41" bestFit="1" customWidth="1"/>
    <col min="9468" max="9713" width="9.140625" style="41"/>
    <col min="9714" max="9714" width="34.28515625" style="41" customWidth="1"/>
    <col min="9715" max="9722" width="5.7109375" style="41" customWidth="1"/>
    <col min="9723" max="9723" width="27.140625" style="41" bestFit="1" customWidth="1"/>
    <col min="9724" max="9969" width="9.140625" style="41"/>
    <col min="9970" max="9970" width="34.28515625" style="41" customWidth="1"/>
    <col min="9971" max="9978" width="5.7109375" style="41" customWidth="1"/>
    <col min="9979" max="9979" width="27.140625" style="41" bestFit="1" customWidth="1"/>
    <col min="9980" max="10225" width="9.140625" style="41"/>
    <col min="10226" max="10226" width="34.28515625" style="41" customWidth="1"/>
    <col min="10227" max="10234" width="5.7109375" style="41" customWidth="1"/>
    <col min="10235" max="10235" width="27.140625" style="41" bestFit="1" customWidth="1"/>
    <col min="10236" max="10481" width="9.140625" style="41"/>
    <col min="10482" max="10482" width="34.28515625" style="41" customWidth="1"/>
    <col min="10483" max="10490" width="5.7109375" style="41" customWidth="1"/>
    <col min="10491" max="10491" width="27.140625" style="41" bestFit="1" customWidth="1"/>
    <col min="10492" max="10737" width="9.140625" style="41"/>
    <col min="10738" max="10738" width="34.28515625" style="41" customWidth="1"/>
    <col min="10739" max="10746" width="5.7109375" style="41" customWidth="1"/>
    <col min="10747" max="10747" width="27.140625" style="41" bestFit="1" customWidth="1"/>
    <col min="10748" max="10993" width="9.140625" style="41"/>
    <col min="10994" max="10994" width="34.28515625" style="41" customWidth="1"/>
    <col min="10995" max="11002" width="5.7109375" style="41" customWidth="1"/>
    <col min="11003" max="11003" width="27.140625" style="41" bestFit="1" customWidth="1"/>
    <col min="11004" max="11249" width="9.140625" style="41"/>
    <col min="11250" max="11250" width="34.28515625" style="41" customWidth="1"/>
    <col min="11251" max="11258" width="5.7109375" style="41" customWidth="1"/>
    <col min="11259" max="11259" width="27.140625" style="41" bestFit="1" customWidth="1"/>
    <col min="11260" max="11505" width="9.140625" style="41"/>
    <col min="11506" max="11506" width="34.28515625" style="41" customWidth="1"/>
    <col min="11507" max="11514" width="5.7109375" style="41" customWidth="1"/>
    <col min="11515" max="11515" width="27.140625" style="41" bestFit="1" customWidth="1"/>
    <col min="11516" max="11761" width="9.140625" style="41"/>
    <col min="11762" max="11762" width="34.28515625" style="41" customWidth="1"/>
    <col min="11763" max="11770" width="5.7109375" style="41" customWidth="1"/>
    <col min="11771" max="11771" width="27.140625" style="41" bestFit="1" customWidth="1"/>
    <col min="11772" max="12017" width="9.140625" style="41"/>
    <col min="12018" max="12018" width="34.28515625" style="41" customWidth="1"/>
    <col min="12019" max="12026" width="5.7109375" style="41" customWidth="1"/>
    <col min="12027" max="12027" width="27.140625" style="41" bestFit="1" customWidth="1"/>
    <col min="12028" max="12273" width="9.140625" style="41"/>
    <col min="12274" max="12274" width="34.28515625" style="41" customWidth="1"/>
    <col min="12275" max="12282" width="5.7109375" style="41" customWidth="1"/>
    <col min="12283" max="12283" width="27.140625" style="41" bestFit="1" customWidth="1"/>
    <col min="12284" max="12529" width="9.140625" style="41"/>
    <col min="12530" max="12530" width="34.28515625" style="41" customWidth="1"/>
    <col min="12531" max="12538" width="5.7109375" style="41" customWidth="1"/>
    <col min="12539" max="12539" width="27.140625" style="41" bestFit="1" customWidth="1"/>
    <col min="12540" max="12785" width="9.140625" style="41"/>
    <col min="12786" max="12786" width="34.28515625" style="41" customWidth="1"/>
    <col min="12787" max="12794" width="5.7109375" style="41" customWidth="1"/>
    <col min="12795" max="12795" width="27.140625" style="41" bestFit="1" customWidth="1"/>
    <col min="12796" max="13041" width="9.140625" style="41"/>
    <col min="13042" max="13042" width="34.28515625" style="41" customWidth="1"/>
    <col min="13043" max="13050" width="5.7109375" style="41" customWidth="1"/>
    <col min="13051" max="13051" width="27.140625" style="41" bestFit="1" customWidth="1"/>
    <col min="13052" max="13297" width="9.140625" style="41"/>
    <col min="13298" max="13298" width="34.28515625" style="41" customWidth="1"/>
    <col min="13299" max="13306" width="5.7109375" style="41" customWidth="1"/>
    <col min="13307" max="13307" width="27.140625" style="41" bestFit="1" customWidth="1"/>
    <col min="13308" max="13553" width="9.140625" style="41"/>
    <col min="13554" max="13554" width="34.28515625" style="41" customWidth="1"/>
    <col min="13555" max="13562" width="5.7109375" style="41" customWidth="1"/>
    <col min="13563" max="13563" width="27.140625" style="41" bestFit="1" customWidth="1"/>
    <col min="13564" max="13809" width="9.140625" style="41"/>
    <col min="13810" max="13810" width="34.28515625" style="41" customWidth="1"/>
    <col min="13811" max="13818" width="5.7109375" style="41" customWidth="1"/>
    <col min="13819" max="13819" width="27.140625" style="41" bestFit="1" customWidth="1"/>
    <col min="13820" max="14065" width="9.140625" style="41"/>
    <col min="14066" max="14066" width="34.28515625" style="41" customWidth="1"/>
    <col min="14067" max="14074" width="5.7109375" style="41" customWidth="1"/>
    <col min="14075" max="14075" width="27.140625" style="41" bestFit="1" customWidth="1"/>
    <col min="14076" max="14321" width="9.140625" style="41"/>
    <col min="14322" max="14322" width="34.28515625" style="41" customWidth="1"/>
    <col min="14323" max="14330" width="5.7109375" style="41" customWidth="1"/>
    <col min="14331" max="14331" width="27.140625" style="41" bestFit="1" customWidth="1"/>
    <col min="14332" max="14577" width="9.140625" style="41"/>
    <col min="14578" max="14578" width="34.28515625" style="41" customWidth="1"/>
    <col min="14579" max="14586" width="5.7109375" style="41" customWidth="1"/>
    <col min="14587" max="14587" width="27.140625" style="41" bestFit="1" customWidth="1"/>
    <col min="14588" max="14833" width="9.140625" style="41"/>
    <col min="14834" max="14834" width="34.28515625" style="41" customWidth="1"/>
    <col min="14835" max="14842" width="5.7109375" style="41" customWidth="1"/>
    <col min="14843" max="14843" width="27.140625" style="41" bestFit="1" customWidth="1"/>
    <col min="14844" max="15089" width="9.140625" style="41"/>
    <col min="15090" max="15090" width="34.28515625" style="41" customWidth="1"/>
    <col min="15091" max="15098" width="5.7109375" style="41" customWidth="1"/>
    <col min="15099" max="15099" width="27.140625" style="41" bestFit="1" customWidth="1"/>
    <col min="15100" max="15345" width="9.140625" style="41"/>
    <col min="15346" max="15346" width="34.28515625" style="41" customWidth="1"/>
    <col min="15347" max="15354" width="5.7109375" style="41" customWidth="1"/>
    <col min="15355" max="15355" width="27.140625" style="41" bestFit="1" customWidth="1"/>
    <col min="15356" max="15601" width="9.140625" style="41"/>
    <col min="15602" max="15602" width="34.28515625" style="41" customWidth="1"/>
    <col min="15603" max="15610" width="5.7109375" style="41" customWidth="1"/>
    <col min="15611" max="15611" width="27.140625" style="41" bestFit="1" customWidth="1"/>
    <col min="15612" max="15857" width="9.140625" style="41"/>
    <col min="15858" max="15858" width="34.28515625" style="41" customWidth="1"/>
    <col min="15859" max="15866" width="5.7109375" style="41" customWidth="1"/>
    <col min="15867" max="15867" width="27.140625" style="41" bestFit="1" customWidth="1"/>
    <col min="15868" max="16113" width="9.140625" style="41"/>
    <col min="16114" max="16114" width="34.28515625" style="41" customWidth="1"/>
    <col min="16115" max="16122" width="5.7109375" style="41" customWidth="1"/>
    <col min="16123" max="16123" width="27.140625" style="41" bestFit="1" customWidth="1"/>
    <col min="16124" max="16384" width="9.140625" style="41"/>
  </cols>
  <sheetData>
    <row r="1" spans="1:9" x14ac:dyDescent="0.2">
      <c r="A1" s="457" t="s">
        <v>465</v>
      </c>
    </row>
    <row r="2" spans="1:9" x14ac:dyDescent="0.2">
      <c r="A2" s="503" t="s">
        <v>262</v>
      </c>
    </row>
    <row r="3" spans="1:9" x14ac:dyDescent="0.2">
      <c r="A3" s="843"/>
    </row>
    <row r="4" spans="1:9" x14ac:dyDescent="0.2">
      <c r="A4" s="503"/>
    </row>
    <row r="5" spans="1:9" x14ac:dyDescent="0.2">
      <c r="A5" s="503"/>
    </row>
    <row r="6" spans="1:9" ht="12.75" thickBot="1" x14ac:dyDescent="0.25"/>
    <row r="7" spans="1:9" x14ac:dyDescent="0.2">
      <c r="A7" s="1413" t="s">
        <v>249</v>
      </c>
      <c r="B7" s="1415">
        <v>2014</v>
      </c>
      <c r="C7" s="1416"/>
      <c r="D7" s="1415">
        <v>2015</v>
      </c>
      <c r="E7" s="1416"/>
      <c r="F7" s="1415">
        <v>2016</v>
      </c>
      <c r="G7" s="1416"/>
      <c r="H7" s="1417" t="s">
        <v>116</v>
      </c>
      <c r="I7" s="1416"/>
    </row>
    <row r="8" spans="1:9" ht="55.5" thickBot="1" x14ac:dyDescent="0.25">
      <c r="A8" s="1414"/>
      <c r="B8" s="205" t="s">
        <v>119</v>
      </c>
      <c r="C8" s="206" t="s">
        <v>120</v>
      </c>
      <c r="D8" s="205" t="s">
        <v>119</v>
      </c>
      <c r="E8" s="206" t="s">
        <v>120</v>
      </c>
      <c r="F8" s="205" t="s">
        <v>119</v>
      </c>
      <c r="G8" s="206" t="s">
        <v>120</v>
      </c>
      <c r="H8" s="207" t="s">
        <v>119</v>
      </c>
      <c r="I8" s="206" t="s">
        <v>120</v>
      </c>
    </row>
    <row r="9" spans="1:9" x14ac:dyDescent="0.2">
      <c r="A9" s="541" t="s">
        <v>321</v>
      </c>
      <c r="B9" s="210">
        <v>21</v>
      </c>
      <c r="C9" s="130">
        <f>B9*100/$B$25</f>
        <v>13.043478260869565</v>
      </c>
      <c r="D9" s="210">
        <v>22</v>
      </c>
      <c r="E9" s="130">
        <f>D9*100/$D$25</f>
        <v>9.9099099099099099</v>
      </c>
      <c r="F9" s="210">
        <v>17</v>
      </c>
      <c r="G9" s="130">
        <f>F9*100/$F$25</f>
        <v>7.2340425531914896</v>
      </c>
      <c r="H9" s="551">
        <f>SUM(F9,B9,D9)</f>
        <v>60</v>
      </c>
      <c r="I9" s="545">
        <f t="shared" ref="I9:I24" si="0">H9*100/$H$25</f>
        <v>9.7087378640776691</v>
      </c>
    </row>
    <row r="10" spans="1:9" x14ac:dyDescent="0.2">
      <c r="A10" s="537" t="s">
        <v>322</v>
      </c>
      <c r="B10" s="89">
        <v>4</v>
      </c>
      <c r="C10" s="130">
        <f t="shared" ref="C10:C25" si="1">B10*100/$B$25</f>
        <v>2.4844720496894408</v>
      </c>
      <c r="D10" s="89">
        <v>5</v>
      </c>
      <c r="E10" s="130">
        <f t="shared" ref="E10:E25" si="2">D10*100/$D$25</f>
        <v>2.2522522522522523</v>
      </c>
      <c r="F10" s="210">
        <v>3</v>
      </c>
      <c r="G10" s="130">
        <f t="shared" ref="G10:G25" si="3">F10*100/$F$25</f>
        <v>1.2765957446808511</v>
      </c>
      <c r="H10" s="551">
        <f t="shared" ref="H10:H24" si="4">SUM(F10,B10,D10)</f>
        <v>12</v>
      </c>
      <c r="I10" s="547">
        <f t="shared" si="0"/>
        <v>1.941747572815534</v>
      </c>
    </row>
    <row r="11" spans="1:9" x14ac:dyDescent="0.2">
      <c r="A11" s="537" t="s">
        <v>263</v>
      </c>
      <c r="B11" s="89">
        <v>1</v>
      </c>
      <c r="C11" s="130">
        <f t="shared" si="1"/>
        <v>0.6211180124223602</v>
      </c>
      <c r="D11" s="89">
        <v>2</v>
      </c>
      <c r="E11" s="130">
        <f t="shared" si="2"/>
        <v>0.90090090090090091</v>
      </c>
      <c r="F11" s="210">
        <v>8</v>
      </c>
      <c r="G11" s="130">
        <f t="shared" si="3"/>
        <v>3.4042553191489362</v>
      </c>
      <c r="H11" s="551">
        <f t="shared" si="4"/>
        <v>11</v>
      </c>
      <c r="I11" s="547">
        <f t="shared" si="0"/>
        <v>1.7799352750809061</v>
      </c>
    </row>
    <row r="12" spans="1:9" x14ac:dyDescent="0.2">
      <c r="A12" s="537" t="s">
        <v>323</v>
      </c>
      <c r="B12" s="89">
        <v>0</v>
      </c>
      <c r="C12" s="130">
        <f t="shared" si="1"/>
        <v>0</v>
      </c>
      <c r="D12" s="89">
        <v>7</v>
      </c>
      <c r="E12" s="130">
        <f t="shared" si="2"/>
        <v>3.1531531531531534</v>
      </c>
      <c r="F12" s="210">
        <v>5</v>
      </c>
      <c r="G12" s="130">
        <f t="shared" si="3"/>
        <v>2.1276595744680851</v>
      </c>
      <c r="H12" s="551">
        <f t="shared" si="4"/>
        <v>12</v>
      </c>
      <c r="I12" s="547">
        <f t="shared" si="0"/>
        <v>1.941747572815534</v>
      </c>
    </row>
    <row r="13" spans="1:9" x14ac:dyDescent="0.2">
      <c r="A13" s="537" t="s">
        <v>264</v>
      </c>
      <c r="B13" s="89">
        <v>4</v>
      </c>
      <c r="C13" s="130">
        <f t="shared" si="1"/>
        <v>2.4844720496894408</v>
      </c>
      <c r="D13" s="89">
        <v>8</v>
      </c>
      <c r="E13" s="130">
        <f t="shared" si="2"/>
        <v>3.6036036036036037</v>
      </c>
      <c r="F13" s="210">
        <v>10</v>
      </c>
      <c r="G13" s="130">
        <f t="shared" si="3"/>
        <v>4.2553191489361701</v>
      </c>
      <c r="H13" s="551">
        <f t="shared" si="4"/>
        <v>22</v>
      </c>
      <c r="I13" s="547">
        <f t="shared" si="0"/>
        <v>3.5598705501618122</v>
      </c>
    </row>
    <row r="14" spans="1:9" x14ac:dyDescent="0.2">
      <c r="A14" s="537" t="s">
        <v>324</v>
      </c>
      <c r="B14" s="89">
        <v>15</v>
      </c>
      <c r="C14" s="130">
        <f t="shared" si="1"/>
        <v>9.316770186335404</v>
      </c>
      <c r="D14" s="89">
        <v>39</v>
      </c>
      <c r="E14" s="130">
        <f t="shared" si="2"/>
        <v>17.567567567567568</v>
      </c>
      <c r="F14" s="210">
        <v>28</v>
      </c>
      <c r="G14" s="130">
        <f t="shared" si="3"/>
        <v>11.914893617021276</v>
      </c>
      <c r="H14" s="551">
        <f t="shared" si="4"/>
        <v>82</v>
      </c>
      <c r="I14" s="547">
        <f t="shared" si="0"/>
        <v>13.268608414239482</v>
      </c>
    </row>
    <row r="15" spans="1:9" x14ac:dyDescent="0.2">
      <c r="A15" s="537" t="s">
        <v>325</v>
      </c>
      <c r="B15" s="89">
        <v>83</v>
      </c>
      <c r="C15" s="130">
        <f t="shared" si="1"/>
        <v>51.552795031055901</v>
      </c>
      <c r="D15" s="89">
        <v>94</v>
      </c>
      <c r="E15" s="130">
        <f t="shared" si="2"/>
        <v>42.342342342342342</v>
      </c>
      <c r="F15" s="210">
        <v>115</v>
      </c>
      <c r="G15" s="130">
        <f t="shared" si="3"/>
        <v>48.936170212765958</v>
      </c>
      <c r="H15" s="551">
        <f t="shared" si="4"/>
        <v>292</v>
      </c>
      <c r="I15" s="547">
        <f t="shared" si="0"/>
        <v>47.249190938511326</v>
      </c>
    </row>
    <row r="16" spans="1:9" x14ac:dyDescent="0.2">
      <c r="A16" s="537" t="s">
        <v>326</v>
      </c>
      <c r="B16" s="89">
        <v>1</v>
      </c>
      <c r="C16" s="130">
        <f t="shared" si="1"/>
        <v>0.6211180124223602</v>
      </c>
      <c r="D16" s="89">
        <v>2</v>
      </c>
      <c r="E16" s="130">
        <f t="shared" si="2"/>
        <v>0.90090090090090091</v>
      </c>
      <c r="F16" s="210">
        <v>4</v>
      </c>
      <c r="G16" s="130">
        <f t="shared" si="3"/>
        <v>1.7021276595744681</v>
      </c>
      <c r="H16" s="551">
        <f t="shared" si="4"/>
        <v>7</v>
      </c>
      <c r="I16" s="547">
        <f t="shared" si="0"/>
        <v>1.1326860841423949</v>
      </c>
    </row>
    <row r="17" spans="1:9" x14ac:dyDescent="0.2">
      <c r="A17" s="537" t="s">
        <v>327</v>
      </c>
      <c r="B17" s="89">
        <v>1</v>
      </c>
      <c r="C17" s="130">
        <f t="shared" si="1"/>
        <v>0.6211180124223602</v>
      </c>
      <c r="D17" s="89">
        <v>4</v>
      </c>
      <c r="E17" s="130">
        <f t="shared" si="2"/>
        <v>1.8018018018018018</v>
      </c>
      <c r="F17" s="210">
        <v>4</v>
      </c>
      <c r="G17" s="130">
        <f t="shared" si="3"/>
        <v>1.7021276595744681</v>
      </c>
      <c r="H17" s="551">
        <f t="shared" si="4"/>
        <v>9</v>
      </c>
      <c r="I17" s="547">
        <f t="shared" si="0"/>
        <v>1.4563106796116505</v>
      </c>
    </row>
    <row r="18" spans="1:9" x14ac:dyDescent="0.2">
      <c r="A18" s="537" t="s">
        <v>158</v>
      </c>
      <c r="B18" s="89">
        <v>3</v>
      </c>
      <c r="C18" s="130">
        <f t="shared" si="1"/>
        <v>1.8633540372670807</v>
      </c>
      <c r="D18" s="89">
        <v>0</v>
      </c>
      <c r="E18" s="130">
        <f t="shared" si="2"/>
        <v>0</v>
      </c>
      <c r="F18" s="210">
        <v>1</v>
      </c>
      <c r="G18" s="130">
        <f t="shared" si="3"/>
        <v>0.42553191489361702</v>
      </c>
      <c r="H18" s="551">
        <f t="shared" si="4"/>
        <v>4</v>
      </c>
      <c r="I18" s="547">
        <f t="shared" si="0"/>
        <v>0.6472491909385113</v>
      </c>
    </row>
    <row r="19" spans="1:9" x14ac:dyDescent="0.2">
      <c r="A19" s="537" t="s">
        <v>329</v>
      </c>
      <c r="B19" s="89">
        <v>6</v>
      </c>
      <c r="C19" s="130">
        <f t="shared" si="1"/>
        <v>3.7267080745341614</v>
      </c>
      <c r="D19" s="89">
        <v>8</v>
      </c>
      <c r="E19" s="130">
        <f t="shared" si="2"/>
        <v>3.6036036036036037</v>
      </c>
      <c r="F19" s="210">
        <v>8</v>
      </c>
      <c r="G19" s="130">
        <f t="shared" si="3"/>
        <v>3.4042553191489362</v>
      </c>
      <c r="H19" s="551">
        <f t="shared" si="4"/>
        <v>22</v>
      </c>
      <c r="I19" s="547">
        <f t="shared" si="0"/>
        <v>3.5598705501618122</v>
      </c>
    </row>
    <row r="20" spans="1:9" x14ac:dyDescent="0.2">
      <c r="A20" s="537" t="s">
        <v>330</v>
      </c>
      <c r="B20" s="89">
        <v>10</v>
      </c>
      <c r="C20" s="130">
        <f t="shared" si="1"/>
        <v>6.2111801242236027</v>
      </c>
      <c r="D20" s="89">
        <v>11</v>
      </c>
      <c r="E20" s="130">
        <f t="shared" si="2"/>
        <v>4.954954954954955</v>
      </c>
      <c r="F20" s="210">
        <v>13</v>
      </c>
      <c r="G20" s="130">
        <f t="shared" si="3"/>
        <v>5.5319148936170217</v>
      </c>
      <c r="H20" s="551">
        <f t="shared" si="4"/>
        <v>34</v>
      </c>
      <c r="I20" s="547">
        <f t="shared" si="0"/>
        <v>5.5016181229773462</v>
      </c>
    </row>
    <row r="21" spans="1:9" x14ac:dyDescent="0.2">
      <c r="A21" s="537" t="s">
        <v>265</v>
      </c>
      <c r="B21" s="89">
        <v>1</v>
      </c>
      <c r="C21" s="130">
        <f t="shared" si="1"/>
        <v>0.6211180124223602</v>
      </c>
      <c r="D21" s="89">
        <v>1</v>
      </c>
      <c r="E21" s="130">
        <f t="shared" si="2"/>
        <v>0.45045045045045046</v>
      </c>
      <c r="F21" s="210">
        <v>1</v>
      </c>
      <c r="G21" s="130">
        <f t="shared" si="3"/>
        <v>0.42553191489361702</v>
      </c>
      <c r="H21" s="551">
        <f t="shared" si="4"/>
        <v>3</v>
      </c>
      <c r="I21" s="547">
        <f t="shared" si="0"/>
        <v>0.4854368932038835</v>
      </c>
    </row>
    <row r="22" spans="1:9" x14ac:dyDescent="0.2">
      <c r="A22" s="537" t="s">
        <v>266</v>
      </c>
      <c r="B22" s="89">
        <v>1</v>
      </c>
      <c r="C22" s="130">
        <f t="shared" si="1"/>
        <v>0.6211180124223602</v>
      </c>
      <c r="D22" s="89">
        <v>4</v>
      </c>
      <c r="E22" s="130">
        <f t="shared" si="2"/>
        <v>1.8018018018018018</v>
      </c>
      <c r="F22" s="210">
        <v>1</v>
      </c>
      <c r="G22" s="130">
        <f t="shared" si="3"/>
        <v>0.42553191489361702</v>
      </c>
      <c r="H22" s="551">
        <f t="shared" si="4"/>
        <v>6</v>
      </c>
      <c r="I22" s="547">
        <f t="shared" si="0"/>
        <v>0.970873786407767</v>
      </c>
    </row>
    <row r="23" spans="1:9" x14ac:dyDescent="0.2">
      <c r="A23" s="537" t="s">
        <v>331</v>
      </c>
      <c r="B23" s="89">
        <v>8</v>
      </c>
      <c r="C23" s="130">
        <f t="shared" si="1"/>
        <v>4.9689440993788816</v>
      </c>
      <c r="D23" s="89">
        <v>9</v>
      </c>
      <c r="E23" s="130">
        <f t="shared" si="2"/>
        <v>4.0540540540540544</v>
      </c>
      <c r="F23" s="210">
        <v>8</v>
      </c>
      <c r="G23" s="130">
        <f t="shared" si="3"/>
        <v>3.4042553191489362</v>
      </c>
      <c r="H23" s="551">
        <f t="shared" si="4"/>
        <v>25</v>
      </c>
      <c r="I23" s="547">
        <f t="shared" si="0"/>
        <v>4.0453074433656955</v>
      </c>
    </row>
    <row r="24" spans="1:9" ht="12.75" thickBot="1" x14ac:dyDescent="0.25">
      <c r="A24" s="542" t="s">
        <v>332</v>
      </c>
      <c r="B24" s="96">
        <v>2</v>
      </c>
      <c r="C24" s="130">
        <f t="shared" si="1"/>
        <v>1.2422360248447204</v>
      </c>
      <c r="D24" s="96">
        <v>6</v>
      </c>
      <c r="E24" s="130">
        <f t="shared" si="2"/>
        <v>2.7027027027027026</v>
      </c>
      <c r="F24" s="210">
        <v>9</v>
      </c>
      <c r="G24" s="130">
        <f t="shared" si="3"/>
        <v>3.8297872340425534</v>
      </c>
      <c r="H24" s="551">
        <f t="shared" si="4"/>
        <v>17</v>
      </c>
      <c r="I24" s="549">
        <f t="shared" si="0"/>
        <v>2.7508090614886731</v>
      </c>
    </row>
    <row r="25" spans="1:9" ht="12.75" thickBot="1" x14ac:dyDescent="0.25">
      <c r="A25" s="193" t="s">
        <v>121</v>
      </c>
      <c r="B25" s="196">
        <v>161</v>
      </c>
      <c r="C25" s="209">
        <f t="shared" si="1"/>
        <v>100</v>
      </c>
      <c r="D25" s="196">
        <v>222</v>
      </c>
      <c r="E25" s="209">
        <f t="shared" si="2"/>
        <v>100</v>
      </c>
      <c r="F25" s="196">
        <f>SUM(F9:F24)</f>
        <v>235</v>
      </c>
      <c r="G25" s="209">
        <f t="shared" si="3"/>
        <v>100</v>
      </c>
      <c r="H25" s="194">
        <f t="shared" ref="H25:I25" si="5">SUM(H9:H24)</f>
        <v>618</v>
      </c>
      <c r="I25" s="209">
        <f t="shared" si="5"/>
        <v>99.999999999999986</v>
      </c>
    </row>
    <row r="28" spans="1:9" ht="15" x14ac:dyDescent="0.25">
      <c r="A28" s="757"/>
    </row>
    <row r="29" spans="1:9" ht="15" x14ac:dyDescent="0.25">
      <c r="A29" s="757"/>
    </row>
    <row r="30" spans="1:9" ht="15" x14ac:dyDescent="0.25">
      <c r="A30" s="757"/>
    </row>
    <row r="31" spans="1:9" ht="15" x14ac:dyDescent="0.25">
      <c r="A31" s="757"/>
    </row>
    <row r="32" spans="1:9" ht="15" x14ac:dyDescent="0.25">
      <c r="A32" s="757"/>
    </row>
    <row r="33" spans="1:1" ht="15" x14ac:dyDescent="0.25">
      <c r="A33" s="757"/>
    </row>
    <row r="34" spans="1:1" ht="15" x14ac:dyDescent="0.25">
      <c r="A34" s="757"/>
    </row>
    <row r="35" spans="1:1" ht="15" x14ac:dyDescent="0.25">
      <c r="A35" s="757"/>
    </row>
    <row r="36" spans="1:1" ht="15" x14ac:dyDescent="0.25">
      <c r="A36" s="757"/>
    </row>
    <row r="37" spans="1:1" ht="15" x14ac:dyDescent="0.25">
      <c r="A37" s="757"/>
    </row>
    <row r="38" spans="1:1" ht="15" x14ac:dyDescent="0.25">
      <c r="A38" s="757"/>
    </row>
    <row r="39" spans="1:1" ht="15" x14ac:dyDescent="0.25">
      <c r="A39" s="757"/>
    </row>
    <row r="40" spans="1:1" ht="15" x14ac:dyDescent="0.25">
      <c r="A40" s="757"/>
    </row>
    <row r="41" spans="1:1" ht="15" x14ac:dyDescent="0.25">
      <c r="A41" s="757"/>
    </row>
    <row r="42" spans="1:1" ht="15" x14ac:dyDescent="0.25">
      <c r="A42" s="757"/>
    </row>
    <row r="70" spans="4:4" x14ac:dyDescent="0.2">
      <c r="D70" s="41">
        <v>3</v>
      </c>
    </row>
  </sheetData>
  <mergeCells count="5">
    <mergeCell ref="A7:A8"/>
    <mergeCell ref="B7:C7"/>
    <mergeCell ref="D7:E7"/>
    <mergeCell ref="H7:I7"/>
    <mergeCell ref="F7:G7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74 10 , fax: (0 22) 601 74 22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tabColor rgb="FF2C5E2D"/>
  </sheetPr>
  <dimension ref="A1:I71"/>
  <sheetViews>
    <sheetView zoomScaleNormal="100" workbookViewId="0">
      <selection activeCell="O17" sqref="O17"/>
    </sheetView>
  </sheetViews>
  <sheetFormatPr defaultRowHeight="12" x14ac:dyDescent="0.2"/>
  <cols>
    <col min="1" max="1" width="32.7109375" style="41" customWidth="1"/>
    <col min="2" max="2" width="4.28515625" style="41" customWidth="1"/>
    <col min="3" max="7" width="7.140625" style="41" customWidth="1"/>
    <col min="8" max="8" width="5.85546875" style="41" bestFit="1" customWidth="1"/>
    <col min="9" max="9" width="6.28515625" style="41" customWidth="1"/>
    <col min="10" max="11" width="9.140625" style="41"/>
    <col min="12" max="12" width="28.140625" style="41" customWidth="1"/>
    <col min="13" max="244" width="9.140625" style="41"/>
    <col min="245" max="245" width="33.5703125" style="41" customWidth="1"/>
    <col min="246" max="253" width="5.7109375" style="41" customWidth="1"/>
    <col min="254" max="254" width="9.140625" style="41"/>
    <col min="255" max="255" width="33.42578125" style="41" bestFit="1" customWidth="1"/>
    <col min="256" max="500" width="9.140625" style="41"/>
    <col min="501" max="501" width="33.5703125" style="41" customWidth="1"/>
    <col min="502" max="509" width="5.7109375" style="41" customWidth="1"/>
    <col min="510" max="510" width="9.140625" style="41"/>
    <col min="511" max="511" width="33.42578125" style="41" bestFit="1" customWidth="1"/>
    <col min="512" max="756" width="9.140625" style="41"/>
    <col min="757" max="757" width="33.5703125" style="41" customWidth="1"/>
    <col min="758" max="765" width="5.7109375" style="41" customWidth="1"/>
    <col min="766" max="766" width="9.140625" style="41"/>
    <col min="767" max="767" width="33.42578125" style="41" bestFit="1" customWidth="1"/>
    <col min="768" max="1012" width="9.140625" style="41"/>
    <col min="1013" max="1013" width="33.5703125" style="41" customWidth="1"/>
    <col min="1014" max="1021" width="5.7109375" style="41" customWidth="1"/>
    <col min="1022" max="1022" width="9.140625" style="41"/>
    <col min="1023" max="1023" width="33.42578125" style="41" bestFit="1" customWidth="1"/>
    <col min="1024" max="1268" width="9.140625" style="41"/>
    <col min="1269" max="1269" width="33.5703125" style="41" customWidth="1"/>
    <col min="1270" max="1277" width="5.7109375" style="41" customWidth="1"/>
    <col min="1278" max="1278" width="9.140625" style="41"/>
    <col min="1279" max="1279" width="33.42578125" style="41" bestFit="1" customWidth="1"/>
    <col min="1280" max="1524" width="9.140625" style="41"/>
    <col min="1525" max="1525" width="33.5703125" style="41" customWidth="1"/>
    <col min="1526" max="1533" width="5.7109375" style="41" customWidth="1"/>
    <col min="1534" max="1534" width="9.140625" style="41"/>
    <col min="1535" max="1535" width="33.42578125" style="41" bestFit="1" customWidth="1"/>
    <col min="1536" max="1780" width="9.140625" style="41"/>
    <col min="1781" max="1781" width="33.5703125" style="41" customWidth="1"/>
    <col min="1782" max="1789" width="5.7109375" style="41" customWidth="1"/>
    <col min="1790" max="1790" width="9.140625" style="41"/>
    <col min="1791" max="1791" width="33.42578125" style="41" bestFit="1" customWidth="1"/>
    <col min="1792" max="2036" width="9.140625" style="41"/>
    <col min="2037" max="2037" width="33.5703125" style="41" customWidth="1"/>
    <col min="2038" max="2045" width="5.7109375" style="41" customWidth="1"/>
    <col min="2046" max="2046" width="9.140625" style="41"/>
    <col min="2047" max="2047" width="33.42578125" style="41" bestFit="1" customWidth="1"/>
    <col min="2048" max="2292" width="9.140625" style="41"/>
    <col min="2293" max="2293" width="33.5703125" style="41" customWidth="1"/>
    <col min="2294" max="2301" width="5.7109375" style="41" customWidth="1"/>
    <col min="2302" max="2302" width="9.140625" style="41"/>
    <col min="2303" max="2303" width="33.42578125" style="41" bestFit="1" customWidth="1"/>
    <col min="2304" max="2548" width="9.140625" style="41"/>
    <col min="2549" max="2549" width="33.5703125" style="41" customWidth="1"/>
    <col min="2550" max="2557" width="5.7109375" style="41" customWidth="1"/>
    <col min="2558" max="2558" width="9.140625" style="41"/>
    <col min="2559" max="2559" width="33.42578125" style="41" bestFit="1" customWidth="1"/>
    <col min="2560" max="2804" width="9.140625" style="41"/>
    <col min="2805" max="2805" width="33.5703125" style="41" customWidth="1"/>
    <col min="2806" max="2813" width="5.7109375" style="41" customWidth="1"/>
    <col min="2814" max="2814" width="9.140625" style="41"/>
    <col min="2815" max="2815" width="33.42578125" style="41" bestFit="1" customWidth="1"/>
    <col min="2816" max="3060" width="9.140625" style="41"/>
    <col min="3061" max="3061" width="33.5703125" style="41" customWidth="1"/>
    <col min="3062" max="3069" width="5.7109375" style="41" customWidth="1"/>
    <col min="3070" max="3070" width="9.140625" style="41"/>
    <col min="3071" max="3071" width="33.42578125" style="41" bestFit="1" customWidth="1"/>
    <col min="3072" max="3316" width="9.140625" style="41"/>
    <col min="3317" max="3317" width="33.5703125" style="41" customWidth="1"/>
    <col min="3318" max="3325" width="5.7109375" style="41" customWidth="1"/>
    <col min="3326" max="3326" width="9.140625" style="41"/>
    <col min="3327" max="3327" width="33.42578125" style="41" bestFit="1" customWidth="1"/>
    <col min="3328" max="3572" width="9.140625" style="41"/>
    <col min="3573" max="3573" width="33.5703125" style="41" customWidth="1"/>
    <col min="3574" max="3581" width="5.7109375" style="41" customWidth="1"/>
    <col min="3582" max="3582" width="9.140625" style="41"/>
    <col min="3583" max="3583" width="33.42578125" style="41" bestFit="1" customWidth="1"/>
    <col min="3584" max="3828" width="9.140625" style="41"/>
    <col min="3829" max="3829" width="33.5703125" style="41" customWidth="1"/>
    <col min="3830" max="3837" width="5.7109375" style="41" customWidth="1"/>
    <col min="3838" max="3838" width="9.140625" style="41"/>
    <col min="3839" max="3839" width="33.42578125" style="41" bestFit="1" customWidth="1"/>
    <col min="3840" max="4084" width="9.140625" style="41"/>
    <col min="4085" max="4085" width="33.5703125" style="41" customWidth="1"/>
    <col min="4086" max="4093" width="5.7109375" style="41" customWidth="1"/>
    <col min="4094" max="4094" width="9.140625" style="41"/>
    <col min="4095" max="4095" width="33.42578125" style="41" bestFit="1" customWidth="1"/>
    <col min="4096" max="4340" width="9.140625" style="41"/>
    <col min="4341" max="4341" width="33.5703125" style="41" customWidth="1"/>
    <col min="4342" max="4349" width="5.7109375" style="41" customWidth="1"/>
    <col min="4350" max="4350" width="9.140625" style="41"/>
    <col min="4351" max="4351" width="33.42578125" style="41" bestFit="1" customWidth="1"/>
    <col min="4352" max="4596" width="9.140625" style="41"/>
    <col min="4597" max="4597" width="33.5703125" style="41" customWidth="1"/>
    <col min="4598" max="4605" width="5.7109375" style="41" customWidth="1"/>
    <col min="4606" max="4606" width="9.140625" style="41"/>
    <col min="4607" max="4607" width="33.42578125" style="41" bestFit="1" customWidth="1"/>
    <col min="4608" max="4852" width="9.140625" style="41"/>
    <col min="4853" max="4853" width="33.5703125" style="41" customWidth="1"/>
    <col min="4854" max="4861" width="5.7109375" style="41" customWidth="1"/>
    <col min="4862" max="4862" width="9.140625" style="41"/>
    <col min="4863" max="4863" width="33.42578125" style="41" bestFit="1" customWidth="1"/>
    <col min="4864" max="5108" width="9.140625" style="41"/>
    <col min="5109" max="5109" width="33.5703125" style="41" customWidth="1"/>
    <col min="5110" max="5117" width="5.7109375" style="41" customWidth="1"/>
    <col min="5118" max="5118" width="9.140625" style="41"/>
    <col min="5119" max="5119" width="33.42578125" style="41" bestFit="1" customWidth="1"/>
    <col min="5120" max="5364" width="9.140625" style="41"/>
    <col min="5365" max="5365" width="33.5703125" style="41" customWidth="1"/>
    <col min="5366" max="5373" width="5.7109375" style="41" customWidth="1"/>
    <col min="5374" max="5374" width="9.140625" style="41"/>
    <col min="5375" max="5375" width="33.42578125" style="41" bestFit="1" customWidth="1"/>
    <col min="5376" max="5620" width="9.140625" style="41"/>
    <col min="5621" max="5621" width="33.5703125" style="41" customWidth="1"/>
    <col min="5622" max="5629" width="5.7109375" style="41" customWidth="1"/>
    <col min="5630" max="5630" width="9.140625" style="41"/>
    <col min="5631" max="5631" width="33.42578125" style="41" bestFit="1" customWidth="1"/>
    <col min="5632" max="5876" width="9.140625" style="41"/>
    <col min="5877" max="5877" width="33.5703125" style="41" customWidth="1"/>
    <col min="5878" max="5885" width="5.7109375" style="41" customWidth="1"/>
    <col min="5886" max="5886" width="9.140625" style="41"/>
    <col min="5887" max="5887" width="33.42578125" style="41" bestFit="1" customWidth="1"/>
    <col min="5888" max="6132" width="9.140625" style="41"/>
    <col min="6133" max="6133" width="33.5703125" style="41" customWidth="1"/>
    <col min="6134" max="6141" width="5.7109375" style="41" customWidth="1"/>
    <col min="6142" max="6142" width="9.140625" style="41"/>
    <col min="6143" max="6143" width="33.42578125" style="41" bestFit="1" customWidth="1"/>
    <col min="6144" max="6388" width="9.140625" style="41"/>
    <col min="6389" max="6389" width="33.5703125" style="41" customWidth="1"/>
    <col min="6390" max="6397" width="5.7109375" style="41" customWidth="1"/>
    <col min="6398" max="6398" width="9.140625" style="41"/>
    <col min="6399" max="6399" width="33.42578125" style="41" bestFit="1" customWidth="1"/>
    <col min="6400" max="6644" width="9.140625" style="41"/>
    <col min="6645" max="6645" width="33.5703125" style="41" customWidth="1"/>
    <col min="6646" max="6653" width="5.7109375" style="41" customWidth="1"/>
    <col min="6654" max="6654" width="9.140625" style="41"/>
    <col min="6655" max="6655" width="33.42578125" style="41" bestFit="1" customWidth="1"/>
    <col min="6656" max="6900" width="9.140625" style="41"/>
    <col min="6901" max="6901" width="33.5703125" style="41" customWidth="1"/>
    <col min="6902" max="6909" width="5.7109375" style="41" customWidth="1"/>
    <col min="6910" max="6910" width="9.140625" style="41"/>
    <col min="6911" max="6911" width="33.42578125" style="41" bestFit="1" customWidth="1"/>
    <col min="6912" max="7156" width="9.140625" style="41"/>
    <col min="7157" max="7157" width="33.5703125" style="41" customWidth="1"/>
    <col min="7158" max="7165" width="5.7109375" style="41" customWidth="1"/>
    <col min="7166" max="7166" width="9.140625" style="41"/>
    <col min="7167" max="7167" width="33.42578125" style="41" bestFit="1" customWidth="1"/>
    <col min="7168" max="7412" width="9.140625" style="41"/>
    <col min="7413" max="7413" width="33.5703125" style="41" customWidth="1"/>
    <col min="7414" max="7421" width="5.7109375" style="41" customWidth="1"/>
    <col min="7422" max="7422" width="9.140625" style="41"/>
    <col min="7423" max="7423" width="33.42578125" style="41" bestFit="1" customWidth="1"/>
    <col min="7424" max="7668" width="9.140625" style="41"/>
    <col min="7669" max="7669" width="33.5703125" style="41" customWidth="1"/>
    <col min="7670" max="7677" width="5.7109375" style="41" customWidth="1"/>
    <col min="7678" max="7678" width="9.140625" style="41"/>
    <col min="7679" max="7679" width="33.42578125" style="41" bestFit="1" customWidth="1"/>
    <col min="7680" max="7924" width="9.140625" style="41"/>
    <col min="7925" max="7925" width="33.5703125" style="41" customWidth="1"/>
    <col min="7926" max="7933" width="5.7109375" style="41" customWidth="1"/>
    <col min="7934" max="7934" width="9.140625" style="41"/>
    <col min="7935" max="7935" width="33.42578125" style="41" bestFit="1" customWidth="1"/>
    <col min="7936" max="8180" width="9.140625" style="41"/>
    <col min="8181" max="8181" width="33.5703125" style="41" customWidth="1"/>
    <col min="8182" max="8189" width="5.7109375" style="41" customWidth="1"/>
    <col min="8190" max="8190" width="9.140625" style="41"/>
    <col min="8191" max="8191" width="33.42578125" style="41" bestFit="1" customWidth="1"/>
    <col min="8192" max="8436" width="9.140625" style="41"/>
    <col min="8437" max="8437" width="33.5703125" style="41" customWidth="1"/>
    <col min="8438" max="8445" width="5.7109375" style="41" customWidth="1"/>
    <col min="8446" max="8446" width="9.140625" style="41"/>
    <col min="8447" max="8447" width="33.42578125" style="41" bestFit="1" customWidth="1"/>
    <col min="8448" max="8692" width="9.140625" style="41"/>
    <col min="8693" max="8693" width="33.5703125" style="41" customWidth="1"/>
    <col min="8694" max="8701" width="5.7109375" style="41" customWidth="1"/>
    <col min="8702" max="8702" width="9.140625" style="41"/>
    <col min="8703" max="8703" width="33.42578125" style="41" bestFit="1" customWidth="1"/>
    <col min="8704" max="8948" width="9.140625" style="41"/>
    <col min="8949" max="8949" width="33.5703125" style="41" customWidth="1"/>
    <col min="8950" max="8957" width="5.7109375" style="41" customWidth="1"/>
    <col min="8958" max="8958" width="9.140625" style="41"/>
    <col min="8959" max="8959" width="33.42578125" style="41" bestFit="1" customWidth="1"/>
    <col min="8960" max="9204" width="9.140625" style="41"/>
    <col min="9205" max="9205" width="33.5703125" style="41" customWidth="1"/>
    <col min="9206" max="9213" width="5.7109375" style="41" customWidth="1"/>
    <col min="9214" max="9214" width="9.140625" style="41"/>
    <col min="9215" max="9215" width="33.42578125" style="41" bestFit="1" customWidth="1"/>
    <col min="9216" max="9460" width="9.140625" style="41"/>
    <col min="9461" max="9461" width="33.5703125" style="41" customWidth="1"/>
    <col min="9462" max="9469" width="5.7109375" style="41" customWidth="1"/>
    <col min="9470" max="9470" width="9.140625" style="41"/>
    <col min="9471" max="9471" width="33.42578125" style="41" bestFit="1" customWidth="1"/>
    <col min="9472" max="9716" width="9.140625" style="41"/>
    <col min="9717" max="9717" width="33.5703125" style="41" customWidth="1"/>
    <col min="9718" max="9725" width="5.7109375" style="41" customWidth="1"/>
    <col min="9726" max="9726" width="9.140625" style="41"/>
    <col min="9727" max="9727" width="33.42578125" style="41" bestFit="1" customWidth="1"/>
    <col min="9728" max="9972" width="9.140625" style="41"/>
    <col min="9973" max="9973" width="33.5703125" style="41" customWidth="1"/>
    <col min="9974" max="9981" width="5.7109375" style="41" customWidth="1"/>
    <col min="9982" max="9982" width="9.140625" style="41"/>
    <col min="9983" max="9983" width="33.42578125" style="41" bestFit="1" customWidth="1"/>
    <col min="9984" max="10228" width="9.140625" style="41"/>
    <col min="10229" max="10229" width="33.5703125" style="41" customWidth="1"/>
    <col min="10230" max="10237" width="5.7109375" style="41" customWidth="1"/>
    <col min="10238" max="10238" width="9.140625" style="41"/>
    <col min="10239" max="10239" width="33.42578125" style="41" bestFit="1" customWidth="1"/>
    <col min="10240" max="10484" width="9.140625" style="41"/>
    <col min="10485" max="10485" width="33.5703125" style="41" customWidth="1"/>
    <col min="10486" max="10493" width="5.7109375" style="41" customWidth="1"/>
    <col min="10494" max="10494" width="9.140625" style="41"/>
    <col min="10495" max="10495" width="33.42578125" style="41" bestFit="1" customWidth="1"/>
    <col min="10496" max="10740" width="9.140625" style="41"/>
    <col min="10741" max="10741" width="33.5703125" style="41" customWidth="1"/>
    <col min="10742" max="10749" width="5.7109375" style="41" customWidth="1"/>
    <col min="10750" max="10750" width="9.140625" style="41"/>
    <col min="10751" max="10751" width="33.42578125" style="41" bestFit="1" customWidth="1"/>
    <col min="10752" max="10996" width="9.140625" style="41"/>
    <col min="10997" max="10997" width="33.5703125" style="41" customWidth="1"/>
    <col min="10998" max="11005" width="5.7109375" style="41" customWidth="1"/>
    <col min="11006" max="11006" width="9.140625" style="41"/>
    <col min="11007" max="11007" width="33.42578125" style="41" bestFit="1" customWidth="1"/>
    <col min="11008" max="11252" width="9.140625" style="41"/>
    <col min="11253" max="11253" width="33.5703125" style="41" customWidth="1"/>
    <col min="11254" max="11261" width="5.7109375" style="41" customWidth="1"/>
    <col min="11262" max="11262" width="9.140625" style="41"/>
    <col min="11263" max="11263" width="33.42578125" style="41" bestFit="1" customWidth="1"/>
    <col min="11264" max="11508" width="9.140625" style="41"/>
    <col min="11509" max="11509" width="33.5703125" style="41" customWidth="1"/>
    <col min="11510" max="11517" width="5.7109375" style="41" customWidth="1"/>
    <col min="11518" max="11518" width="9.140625" style="41"/>
    <col min="11519" max="11519" width="33.42578125" style="41" bestFit="1" customWidth="1"/>
    <col min="11520" max="11764" width="9.140625" style="41"/>
    <col min="11765" max="11765" width="33.5703125" style="41" customWidth="1"/>
    <col min="11766" max="11773" width="5.7109375" style="41" customWidth="1"/>
    <col min="11774" max="11774" width="9.140625" style="41"/>
    <col min="11775" max="11775" width="33.42578125" style="41" bestFit="1" customWidth="1"/>
    <col min="11776" max="12020" width="9.140625" style="41"/>
    <col min="12021" max="12021" width="33.5703125" style="41" customWidth="1"/>
    <col min="12022" max="12029" width="5.7109375" style="41" customWidth="1"/>
    <col min="12030" max="12030" width="9.140625" style="41"/>
    <col min="12031" max="12031" width="33.42578125" style="41" bestFit="1" customWidth="1"/>
    <col min="12032" max="12276" width="9.140625" style="41"/>
    <col min="12277" max="12277" width="33.5703125" style="41" customWidth="1"/>
    <col min="12278" max="12285" width="5.7109375" style="41" customWidth="1"/>
    <col min="12286" max="12286" width="9.140625" style="41"/>
    <col min="12287" max="12287" width="33.42578125" style="41" bestFit="1" customWidth="1"/>
    <col min="12288" max="12532" width="9.140625" style="41"/>
    <col min="12533" max="12533" width="33.5703125" style="41" customWidth="1"/>
    <col min="12534" max="12541" width="5.7109375" style="41" customWidth="1"/>
    <col min="12542" max="12542" width="9.140625" style="41"/>
    <col min="12543" max="12543" width="33.42578125" style="41" bestFit="1" customWidth="1"/>
    <col min="12544" max="12788" width="9.140625" style="41"/>
    <col min="12789" max="12789" width="33.5703125" style="41" customWidth="1"/>
    <col min="12790" max="12797" width="5.7109375" style="41" customWidth="1"/>
    <col min="12798" max="12798" width="9.140625" style="41"/>
    <col min="12799" max="12799" width="33.42578125" style="41" bestFit="1" customWidth="1"/>
    <col min="12800" max="13044" width="9.140625" style="41"/>
    <col min="13045" max="13045" width="33.5703125" style="41" customWidth="1"/>
    <col min="13046" max="13053" width="5.7109375" style="41" customWidth="1"/>
    <col min="13054" max="13054" width="9.140625" style="41"/>
    <col min="13055" max="13055" width="33.42578125" style="41" bestFit="1" customWidth="1"/>
    <col min="13056" max="13300" width="9.140625" style="41"/>
    <col min="13301" max="13301" width="33.5703125" style="41" customWidth="1"/>
    <col min="13302" max="13309" width="5.7109375" style="41" customWidth="1"/>
    <col min="13310" max="13310" width="9.140625" style="41"/>
    <col min="13311" max="13311" width="33.42578125" style="41" bestFit="1" customWidth="1"/>
    <col min="13312" max="13556" width="9.140625" style="41"/>
    <col min="13557" max="13557" width="33.5703125" style="41" customWidth="1"/>
    <col min="13558" max="13565" width="5.7109375" style="41" customWidth="1"/>
    <col min="13566" max="13566" width="9.140625" style="41"/>
    <col min="13567" max="13567" width="33.42578125" style="41" bestFit="1" customWidth="1"/>
    <col min="13568" max="13812" width="9.140625" style="41"/>
    <col min="13813" max="13813" width="33.5703125" style="41" customWidth="1"/>
    <col min="13814" max="13821" width="5.7109375" style="41" customWidth="1"/>
    <col min="13822" max="13822" width="9.140625" style="41"/>
    <col min="13823" max="13823" width="33.42578125" style="41" bestFit="1" customWidth="1"/>
    <col min="13824" max="14068" width="9.140625" style="41"/>
    <col min="14069" max="14069" width="33.5703125" style="41" customWidth="1"/>
    <col min="14070" max="14077" width="5.7109375" style="41" customWidth="1"/>
    <col min="14078" max="14078" width="9.140625" style="41"/>
    <col min="14079" max="14079" width="33.42578125" style="41" bestFit="1" customWidth="1"/>
    <col min="14080" max="14324" width="9.140625" style="41"/>
    <col min="14325" max="14325" width="33.5703125" style="41" customWidth="1"/>
    <col min="14326" max="14333" width="5.7109375" style="41" customWidth="1"/>
    <col min="14334" max="14334" width="9.140625" style="41"/>
    <col min="14335" max="14335" width="33.42578125" style="41" bestFit="1" customWidth="1"/>
    <col min="14336" max="14580" width="9.140625" style="41"/>
    <col min="14581" max="14581" width="33.5703125" style="41" customWidth="1"/>
    <col min="14582" max="14589" width="5.7109375" style="41" customWidth="1"/>
    <col min="14590" max="14590" width="9.140625" style="41"/>
    <col min="14591" max="14591" width="33.42578125" style="41" bestFit="1" customWidth="1"/>
    <col min="14592" max="14836" width="9.140625" style="41"/>
    <col min="14837" max="14837" width="33.5703125" style="41" customWidth="1"/>
    <col min="14838" max="14845" width="5.7109375" style="41" customWidth="1"/>
    <col min="14846" max="14846" width="9.140625" style="41"/>
    <col min="14847" max="14847" width="33.42578125" style="41" bestFit="1" customWidth="1"/>
    <col min="14848" max="15092" width="9.140625" style="41"/>
    <col min="15093" max="15093" width="33.5703125" style="41" customWidth="1"/>
    <col min="15094" max="15101" width="5.7109375" style="41" customWidth="1"/>
    <col min="15102" max="15102" width="9.140625" style="41"/>
    <col min="15103" max="15103" width="33.42578125" style="41" bestFit="1" customWidth="1"/>
    <col min="15104" max="15348" width="9.140625" style="41"/>
    <col min="15349" max="15349" width="33.5703125" style="41" customWidth="1"/>
    <col min="15350" max="15357" width="5.7109375" style="41" customWidth="1"/>
    <col min="15358" max="15358" width="9.140625" style="41"/>
    <col min="15359" max="15359" width="33.42578125" style="41" bestFit="1" customWidth="1"/>
    <col min="15360" max="15604" width="9.140625" style="41"/>
    <col min="15605" max="15605" width="33.5703125" style="41" customWidth="1"/>
    <col min="15606" max="15613" width="5.7109375" style="41" customWidth="1"/>
    <col min="15614" max="15614" width="9.140625" style="41"/>
    <col min="15615" max="15615" width="33.42578125" style="41" bestFit="1" customWidth="1"/>
    <col min="15616" max="15860" width="9.140625" style="41"/>
    <col min="15861" max="15861" width="33.5703125" style="41" customWidth="1"/>
    <col min="15862" max="15869" width="5.7109375" style="41" customWidth="1"/>
    <col min="15870" max="15870" width="9.140625" style="41"/>
    <col min="15871" max="15871" width="33.42578125" style="41" bestFit="1" customWidth="1"/>
    <col min="15872" max="16116" width="9.140625" style="41"/>
    <col min="16117" max="16117" width="33.5703125" style="41" customWidth="1"/>
    <col min="16118" max="16125" width="5.7109375" style="41" customWidth="1"/>
    <col min="16126" max="16126" width="9.140625" style="41"/>
    <col min="16127" max="16127" width="33.42578125" style="41" bestFit="1" customWidth="1"/>
    <col min="16128" max="16384" width="9.140625" style="41"/>
  </cols>
  <sheetData>
    <row r="1" spans="1:9" ht="12" customHeight="1" x14ac:dyDescent="0.2">
      <c r="A1" s="465" t="s">
        <v>466</v>
      </c>
    </row>
    <row r="2" spans="1:9" x14ac:dyDescent="0.2">
      <c r="A2" s="755" t="s">
        <v>268</v>
      </c>
    </row>
    <row r="3" spans="1:9" ht="12.75" thickBot="1" x14ac:dyDescent="0.25">
      <c r="A3" s="504"/>
    </row>
    <row r="4" spans="1:9" x14ac:dyDescent="0.2">
      <c r="A4" s="1418" t="s">
        <v>0</v>
      </c>
      <c r="B4" s="1415">
        <v>2014</v>
      </c>
      <c r="C4" s="1416"/>
      <c r="D4" s="1415">
        <f>B4+1</f>
        <v>2015</v>
      </c>
      <c r="E4" s="1416"/>
      <c r="F4" s="1415">
        <f>D4+1</f>
        <v>2016</v>
      </c>
      <c r="G4" s="1416"/>
      <c r="H4" s="1417" t="s">
        <v>116</v>
      </c>
      <c r="I4" s="1416"/>
    </row>
    <row r="5" spans="1:9" ht="55.5" thickBot="1" x14ac:dyDescent="0.25">
      <c r="A5" s="1419"/>
      <c r="B5" s="205" t="s">
        <v>119</v>
      </c>
      <c r="C5" s="206" t="s">
        <v>120</v>
      </c>
      <c r="D5" s="205" t="s">
        <v>119</v>
      </c>
      <c r="E5" s="206" t="s">
        <v>120</v>
      </c>
      <c r="F5" s="205" t="s">
        <v>119</v>
      </c>
      <c r="G5" s="206" t="s">
        <v>120</v>
      </c>
      <c r="H5" s="207" t="s">
        <v>119</v>
      </c>
      <c r="I5" s="206" t="s">
        <v>120</v>
      </c>
    </row>
    <row r="6" spans="1:9" x14ac:dyDescent="0.2">
      <c r="A6" s="526" t="s">
        <v>1</v>
      </c>
      <c r="B6" s="92">
        <v>0</v>
      </c>
      <c r="C6" s="130">
        <f>B6*100/$B$71</f>
        <v>0</v>
      </c>
      <c r="D6" s="92">
        <v>0</v>
      </c>
      <c r="E6" s="130">
        <f>D6*100/$D$71</f>
        <v>0</v>
      </c>
      <c r="F6" s="92">
        <v>3</v>
      </c>
      <c r="G6" s="130">
        <f>F6*100/$F$71</f>
        <v>1.214574898785425</v>
      </c>
      <c r="H6" s="570">
        <f>SUM(F6,D6,B6)</f>
        <v>3</v>
      </c>
      <c r="I6" s="545">
        <f>H6*100/$H$71</f>
        <v>0.45523520485584218</v>
      </c>
    </row>
    <row r="7" spans="1:9" x14ac:dyDescent="0.2">
      <c r="A7" s="526" t="s">
        <v>3</v>
      </c>
      <c r="B7" s="92">
        <v>0</v>
      </c>
      <c r="C7" s="130">
        <f>B7*100/$B$71</f>
        <v>0</v>
      </c>
      <c r="D7" s="92">
        <v>0</v>
      </c>
      <c r="E7" s="130">
        <f>D7*100/$D$71</f>
        <v>0</v>
      </c>
      <c r="F7" s="92" t="str">
        <f>IFERROR(VLOOKUP(A7,'[2]Tab. 46'!$C$10:$D$64,2,FALSE),"0")</f>
        <v>0</v>
      </c>
      <c r="G7" s="130">
        <f>F7*100/$F$71</f>
        <v>0</v>
      </c>
      <c r="H7" s="570">
        <f t="shared" ref="H7:H70" si="0">SUM(F7,D7,B7)</f>
        <v>0</v>
      </c>
      <c r="I7" s="545">
        <f>H7*100/$H$71</f>
        <v>0</v>
      </c>
    </row>
    <row r="8" spans="1:9" ht="12.95" customHeight="1" x14ac:dyDescent="0.2">
      <c r="A8" s="526" t="s">
        <v>6</v>
      </c>
      <c r="B8" s="92">
        <v>5</v>
      </c>
      <c r="C8" s="130">
        <f>B8*100/$B$71</f>
        <v>2.6737967914438503</v>
      </c>
      <c r="D8" s="92">
        <v>6</v>
      </c>
      <c r="E8" s="130">
        <f>D8*100/$D$71</f>
        <v>2.6315789473684212</v>
      </c>
      <c r="F8" s="92" t="str">
        <f>IFERROR(VLOOKUP(A8,'[2]Tab. 46'!$C$10:$D$64,2,FALSE),"0")</f>
        <v>0</v>
      </c>
      <c r="G8" s="130">
        <f>F8*100/$F$71</f>
        <v>0</v>
      </c>
      <c r="H8" s="570">
        <f t="shared" si="0"/>
        <v>11</v>
      </c>
      <c r="I8" s="545">
        <f>H8*100/$H$71</f>
        <v>1.6691957511380879</v>
      </c>
    </row>
    <row r="9" spans="1:9" ht="12.95" customHeight="1" x14ac:dyDescent="0.2">
      <c r="A9" s="526" t="s">
        <v>7</v>
      </c>
      <c r="B9" s="92">
        <v>1</v>
      </c>
      <c r="C9" s="130">
        <f>B9*100/$B$71</f>
        <v>0.53475935828877008</v>
      </c>
      <c r="D9" s="92">
        <v>1</v>
      </c>
      <c r="E9" s="130">
        <f>D9*100/$D$71</f>
        <v>0.43859649122807015</v>
      </c>
      <c r="F9" s="92">
        <f>IFERROR(VLOOKUP(A9,'[1]Tab. 46'!$C$10:$D$64,2,FALSE),"-")</f>
        <v>2</v>
      </c>
      <c r="G9" s="130">
        <f>F9*100/$F$71</f>
        <v>0.80971659919028338</v>
      </c>
      <c r="H9" s="570">
        <f t="shared" si="0"/>
        <v>4</v>
      </c>
      <c r="I9" s="545">
        <f>H9*100/$H$71</f>
        <v>0.60698027314112291</v>
      </c>
    </row>
    <row r="10" spans="1:9" ht="12.95" customHeight="1" x14ac:dyDescent="0.2">
      <c r="A10" s="526" t="s">
        <v>8</v>
      </c>
      <c r="B10" s="92">
        <v>11</v>
      </c>
      <c r="C10" s="130">
        <f>B10*100/$B$71</f>
        <v>5.882352941176471</v>
      </c>
      <c r="D10" s="92">
        <v>2</v>
      </c>
      <c r="E10" s="130">
        <f>D10*100/$D$71</f>
        <v>0.8771929824561403</v>
      </c>
      <c r="F10" s="92">
        <f>IFERROR(VLOOKUP(A10,'[1]Tab. 46'!$C$10:$D$64,2,FALSE),"-")</f>
        <v>2</v>
      </c>
      <c r="G10" s="130">
        <f>F10*100/$F$71</f>
        <v>0.80971659919028338</v>
      </c>
      <c r="H10" s="570">
        <f t="shared" si="0"/>
        <v>15</v>
      </c>
      <c r="I10" s="545">
        <f>H10*100/$H$71</f>
        <v>2.2761760242792111</v>
      </c>
    </row>
    <row r="11" spans="1:9" ht="12.95" customHeight="1" x14ac:dyDescent="0.2">
      <c r="A11" s="526" t="s">
        <v>9</v>
      </c>
      <c r="B11" s="92">
        <v>1</v>
      </c>
      <c r="C11" s="130">
        <f>B11*100/$B$71</f>
        <v>0.53475935828877008</v>
      </c>
      <c r="D11" s="92">
        <v>0</v>
      </c>
      <c r="E11" s="130">
        <f>D11*100/$D$71</f>
        <v>0</v>
      </c>
      <c r="F11" s="92">
        <f>IFERROR(VLOOKUP(A11,'[1]Tab. 46'!$C$10:$D$64,2,FALSE),"-")</f>
        <v>3</v>
      </c>
      <c r="G11" s="130">
        <f>F11*100/$F$71</f>
        <v>1.214574898785425</v>
      </c>
      <c r="H11" s="570">
        <f t="shared" si="0"/>
        <v>4</v>
      </c>
      <c r="I11" s="545">
        <f>H11*100/$H$71</f>
        <v>0.60698027314112291</v>
      </c>
    </row>
    <row r="12" spans="1:9" ht="12.95" customHeight="1" x14ac:dyDescent="0.2">
      <c r="A12" s="526" t="s">
        <v>10</v>
      </c>
      <c r="B12" s="92">
        <v>1</v>
      </c>
      <c r="C12" s="130">
        <f>B12*100/$B$71</f>
        <v>0.53475935828877008</v>
      </c>
      <c r="D12" s="92">
        <v>0</v>
      </c>
      <c r="E12" s="130">
        <f>D12*100/$D$71</f>
        <v>0</v>
      </c>
      <c r="F12" s="92">
        <v>0</v>
      </c>
      <c r="G12" s="130">
        <f>F12*100/$F$71</f>
        <v>0</v>
      </c>
      <c r="H12" s="570">
        <f t="shared" si="0"/>
        <v>1</v>
      </c>
      <c r="I12" s="545">
        <f>H12*100/$H$71</f>
        <v>0.15174506828528073</v>
      </c>
    </row>
    <row r="13" spans="1:9" ht="12.95" customHeight="1" x14ac:dyDescent="0.2">
      <c r="A13" s="526" t="s">
        <v>14</v>
      </c>
      <c r="B13" s="92">
        <v>8</v>
      </c>
      <c r="C13" s="130">
        <f>B13*100/$B$71</f>
        <v>4.2780748663101607</v>
      </c>
      <c r="D13" s="92">
        <v>12</v>
      </c>
      <c r="E13" s="130">
        <f>D13*100/$D$71</f>
        <v>5.2631578947368425</v>
      </c>
      <c r="F13" s="92">
        <f>IFERROR(VLOOKUP(A13,'[1]Tab. 46'!$C$10:$D$64,2,FALSE),"-")</f>
        <v>3</v>
      </c>
      <c r="G13" s="130">
        <f>F13*100/$F$71</f>
        <v>1.214574898785425</v>
      </c>
      <c r="H13" s="570">
        <f t="shared" si="0"/>
        <v>23</v>
      </c>
      <c r="I13" s="545">
        <f>H13*100/$H$71</f>
        <v>3.4901365705614569</v>
      </c>
    </row>
    <row r="14" spans="1:9" ht="12.95" customHeight="1" x14ac:dyDescent="0.2">
      <c r="A14" s="526" t="s">
        <v>15</v>
      </c>
      <c r="B14" s="92">
        <v>0</v>
      </c>
      <c r="C14" s="130">
        <f>B14*100/$B$71</f>
        <v>0</v>
      </c>
      <c r="D14" s="92">
        <v>0</v>
      </c>
      <c r="E14" s="130">
        <f>D14*100/$D$71</f>
        <v>0</v>
      </c>
      <c r="F14" s="92">
        <f>IFERROR(VLOOKUP(A14,'[1]Tab. 46'!$C$10:$D$64,2,FALSE),"-")</f>
        <v>1</v>
      </c>
      <c r="G14" s="130">
        <f>F14*100/$F$71</f>
        <v>0.40485829959514169</v>
      </c>
      <c r="H14" s="570">
        <f t="shared" si="0"/>
        <v>1</v>
      </c>
      <c r="I14" s="545">
        <f>H14*100/$H$71</f>
        <v>0.15174506828528073</v>
      </c>
    </row>
    <row r="15" spans="1:9" ht="12.95" customHeight="1" x14ac:dyDescent="0.2">
      <c r="A15" s="526" t="s">
        <v>127</v>
      </c>
      <c r="B15" s="92">
        <v>0</v>
      </c>
      <c r="C15" s="130">
        <f>B15*100/$B$71</f>
        <v>0</v>
      </c>
      <c r="D15" s="92">
        <v>0</v>
      </c>
      <c r="E15" s="130">
        <f>D15*100/$D$71</f>
        <v>0</v>
      </c>
      <c r="F15" s="92">
        <v>4</v>
      </c>
      <c r="G15" s="130">
        <f>F15*100/$F$71</f>
        <v>1.6194331983805668</v>
      </c>
      <c r="H15" s="570">
        <f t="shared" ref="H15" si="1">SUM(F15,D15,B15)</f>
        <v>4</v>
      </c>
      <c r="I15" s="545">
        <f>H15*100/$H$71</f>
        <v>0.60698027314112291</v>
      </c>
    </row>
    <row r="16" spans="1:9" ht="12.95" customHeight="1" x14ac:dyDescent="0.2">
      <c r="A16" s="526" t="s">
        <v>17</v>
      </c>
      <c r="B16" s="92">
        <v>3</v>
      </c>
      <c r="C16" s="130">
        <f>B16*100/$B$71</f>
        <v>1.6042780748663101</v>
      </c>
      <c r="D16" s="92">
        <v>13</v>
      </c>
      <c r="E16" s="130">
        <f>D16*100/$D$71</f>
        <v>5.7017543859649127</v>
      </c>
      <c r="F16" s="92">
        <f>IFERROR(VLOOKUP(A16,'[1]Tab. 46'!$C$10:$D$64,2,FALSE),"-")</f>
        <v>7</v>
      </c>
      <c r="G16" s="130">
        <f>F16*100/$F$71</f>
        <v>2.834008097165992</v>
      </c>
      <c r="H16" s="570">
        <f t="shared" si="0"/>
        <v>23</v>
      </c>
      <c r="I16" s="545">
        <f>H16*100/$H$71</f>
        <v>3.4901365705614569</v>
      </c>
    </row>
    <row r="17" spans="1:9" ht="12.95" customHeight="1" x14ac:dyDescent="0.2">
      <c r="A17" s="526" t="s">
        <v>20</v>
      </c>
      <c r="B17" s="92">
        <v>17</v>
      </c>
      <c r="C17" s="130">
        <f>B17*100/$B$71</f>
        <v>9.0909090909090917</v>
      </c>
      <c r="D17" s="92">
        <v>16</v>
      </c>
      <c r="E17" s="130">
        <f>D17*100/$D$71</f>
        <v>7.0175438596491224</v>
      </c>
      <c r="F17" s="92">
        <f>IFERROR(VLOOKUP(A17,'[1]Tab. 46'!$C$10:$D$64,2,FALSE),"-")</f>
        <v>11</v>
      </c>
      <c r="G17" s="130">
        <f>F17*100/$F$71</f>
        <v>4.4534412955465585</v>
      </c>
      <c r="H17" s="570">
        <f t="shared" si="0"/>
        <v>44</v>
      </c>
      <c r="I17" s="545">
        <f>H17*100/$H$71</f>
        <v>6.6767830045523517</v>
      </c>
    </row>
    <row r="18" spans="1:9" ht="12.95" customHeight="1" x14ac:dyDescent="0.2">
      <c r="A18" s="526" t="s">
        <v>21</v>
      </c>
      <c r="B18" s="92">
        <v>1</v>
      </c>
      <c r="C18" s="130">
        <f>B18*100/$B$71</f>
        <v>0.53475935828877008</v>
      </c>
      <c r="D18" s="92">
        <v>0</v>
      </c>
      <c r="E18" s="130">
        <f>D18*100/$D$71</f>
        <v>0</v>
      </c>
      <c r="F18" s="92">
        <v>0</v>
      </c>
      <c r="G18" s="130">
        <f>F18*100/$F$71</f>
        <v>0</v>
      </c>
      <c r="H18" s="570">
        <f t="shared" si="0"/>
        <v>1</v>
      </c>
      <c r="I18" s="545">
        <f>H18*100/$H$71</f>
        <v>0.15174506828528073</v>
      </c>
    </row>
    <row r="19" spans="1:9" ht="12.95" customHeight="1" x14ac:dyDescent="0.2">
      <c r="A19" s="526" t="s">
        <v>22</v>
      </c>
      <c r="B19" s="92">
        <v>0</v>
      </c>
      <c r="C19" s="130">
        <f>B19*100/$B$71</f>
        <v>0</v>
      </c>
      <c r="D19" s="92">
        <v>1</v>
      </c>
      <c r="E19" s="130">
        <f>D19*100/$D$71</f>
        <v>0.43859649122807015</v>
      </c>
      <c r="F19" s="92">
        <v>0</v>
      </c>
      <c r="G19" s="130">
        <f>F19*100/$F$71</f>
        <v>0</v>
      </c>
      <c r="H19" s="570">
        <f t="shared" si="0"/>
        <v>1</v>
      </c>
      <c r="I19" s="545">
        <f>H19*100/$H$71</f>
        <v>0.15174506828528073</v>
      </c>
    </row>
    <row r="20" spans="1:9" ht="12.95" customHeight="1" x14ac:dyDescent="0.2">
      <c r="A20" s="526" t="s">
        <v>113</v>
      </c>
      <c r="B20" s="92">
        <v>1</v>
      </c>
      <c r="C20" s="130">
        <f>B20*100/$B$71</f>
        <v>0.53475935828877008</v>
      </c>
      <c r="D20" s="92">
        <v>0</v>
      </c>
      <c r="E20" s="130">
        <f>D20*100/$D$71</f>
        <v>0</v>
      </c>
      <c r="F20" s="92">
        <v>0</v>
      </c>
      <c r="G20" s="130">
        <f>F20*100/$F$71</f>
        <v>0</v>
      </c>
      <c r="H20" s="570">
        <f t="shared" si="0"/>
        <v>1</v>
      </c>
      <c r="I20" s="545">
        <f>H20*100/$H$71</f>
        <v>0.15174506828528073</v>
      </c>
    </row>
    <row r="21" spans="1:9" ht="12.95" customHeight="1" x14ac:dyDescent="0.2">
      <c r="A21" s="526" t="s">
        <v>24</v>
      </c>
      <c r="B21" s="92">
        <v>2</v>
      </c>
      <c r="C21" s="130">
        <f>B21*100/$B$71</f>
        <v>1.0695187165775402</v>
      </c>
      <c r="D21" s="92">
        <v>6</v>
      </c>
      <c r="E21" s="130">
        <f>D21*100/$D$71</f>
        <v>2.6315789473684212</v>
      </c>
      <c r="F21" s="92">
        <f>IFERROR(VLOOKUP(A21,'[1]Tab. 46'!$C$10:$D$64,2,FALSE),"-")</f>
        <v>5</v>
      </c>
      <c r="G21" s="130">
        <f>F21*100/$F$71</f>
        <v>2.0242914979757085</v>
      </c>
      <c r="H21" s="570">
        <f t="shared" si="0"/>
        <v>13</v>
      </c>
      <c r="I21" s="545">
        <f>H21*100/$H$71</f>
        <v>1.9726858877086495</v>
      </c>
    </row>
    <row r="22" spans="1:9" ht="12.95" customHeight="1" x14ac:dyDescent="0.2">
      <c r="A22" s="526" t="s">
        <v>25</v>
      </c>
      <c r="B22" s="92">
        <v>1</v>
      </c>
      <c r="C22" s="130">
        <f>B22*100/$B$71</f>
        <v>0.53475935828877008</v>
      </c>
      <c r="D22" s="92">
        <v>1</v>
      </c>
      <c r="E22" s="130">
        <f>D22*100/$D$71</f>
        <v>0.43859649122807015</v>
      </c>
      <c r="F22" s="92">
        <v>0</v>
      </c>
      <c r="G22" s="130">
        <f>F22*100/$F$71</f>
        <v>0</v>
      </c>
      <c r="H22" s="570">
        <f t="shared" si="0"/>
        <v>2</v>
      </c>
      <c r="I22" s="545">
        <f>H22*100/$H$71</f>
        <v>0.30349013657056145</v>
      </c>
    </row>
    <row r="23" spans="1:9" ht="12.95" customHeight="1" x14ac:dyDescent="0.2">
      <c r="A23" s="526" t="s">
        <v>27</v>
      </c>
      <c r="B23" s="92">
        <v>2</v>
      </c>
      <c r="C23" s="130">
        <f>B23*100/$B$71</f>
        <v>1.0695187165775402</v>
      </c>
      <c r="D23" s="92">
        <v>4</v>
      </c>
      <c r="E23" s="130">
        <f>D23*100/$D$71</f>
        <v>1.7543859649122806</v>
      </c>
      <c r="F23" s="92">
        <f>IFERROR(VLOOKUP(A23,'[1]Tab. 46'!$C$10:$D$64,2,FALSE),"-")</f>
        <v>4</v>
      </c>
      <c r="G23" s="130">
        <f>F23*100/$F$71</f>
        <v>1.6194331983805668</v>
      </c>
      <c r="H23" s="570">
        <f t="shared" si="0"/>
        <v>10</v>
      </c>
      <c r="I23" s="545">
        <f>H23*100/$H$71</f>
        <v>1.5174506828528074</v>
      </c>
    </row>
    <row r="24" spans="1:9" ht="12.95" customHeight="1" x14ac:dyDescent="0.2">
      <c r="A24" s="526" t="s">
        <v>30</v>
      </c>
      <c r="B24" s="92">
        <v>0</v>
      </c>
      <c r="C24" s="130">
        <f>B24*100/$B$71</f>
        <v>0</v>
      </c>
      <c r="D24" s="92">
        <v>2</v>
      </c>
      <c r="E24" s="130">
        <f>D24*100/$D$71</f>
        <v>0.8771929824561403</v>
      </c>
      <c r="F24" s="92">
        <v>0</v>
      </c>
      <c r="G24" s="130">
        <f>F24*100/$F$71</f>
        <v>0</v>
      </c>
      <c r="H24" s="570">
        <f t="shared" si="0"/>
        <v>2</v>
      </c>
      <c r="I24" s="545">
        <f>H24*100/$H$71</f>
        <v>0.30349013657056145</v>
      </c>
    </row>
    <row r="25" spans="1:9" ht="12.95" customHeight="1" x14ac:dyDescent="0.2">
      <c r="A25" s="526" t="s">
        <v>35</v>
      </c>
      <c r="B25" s="92">
        <v>2</v>
      </c>
      <c r="C25" s="130">
        <f>B25*100/$B$71</f>
        <v>1.0695187165775402</v>
      </c>
      <c r="D25" s="92">
        <v>9</v>
      </c>
      <c r="E25" s="130">
        <f>D25*100/$D$71</f>
        <v>3.9473684210526314</v>
      </c>
      <c r="F25" s="92">
        <f>IFERROR(VLOOKUP(A25,'[1]Tab. 46'!$C$10:$D$64,2,FALSE),"-")</f>
        <v>13</v>
      </c>
      <c r="G25" s="130">
        <f>F25*100/$F$71</f>
        <v>5.2631578947368425</v>
      </c>
      <c r="H25" s="570">
        <f t="shared" si="0"/>
        <v>24</v>
      </c>
      <c r="I25" s="545">
        <f>H25*100/$H$71</f>
        <v>3.6418816388467374</v>
      </c>
    </row>
    <row r="26" spans="1:9" ht="12.95" customHeight="1" x14ac:dyDescent="0.2">
      <c r="A26" s="526" t="s">
        <v>36</v>
      </c>
      <c r="B26" s="92">
        <v>2</v>
      </c>
      <c r="C26" s="130">
        <f>B26*100/$B$71</f>
        <v>1.0695187165775402</v>
      </c>
      <c r="D26" s="92">
        <v>1</v>
      </c>
      <c r="E26" s="130">
        <f>D26*100/$D$71</f>
        <v>0.43859649122807015</v>
      </c>
      <c r="F26" s="92">
        <f>IFERROR(VLOOKUP(A26,'[1]Tab. 46'!$C$10:$D$64,2,FALSE),"-")</f>
        <v>1</v>
      </c>
      <c r="G26" s="130">
        <f>F26*100/$F$71</f>
        <v>0.40485829959514169</v>
      </c>
      <c r="H26" s="570">
        <f t="shared" si="0"/>
        <v>4</v>
      </c>
      <c r="I26" s="545">
        <f>H26*100/$H$71</f>
        <v>0.60698027314112291</v>
      </c>
    </row>
    <row r="27" spans="1:9" ht="12.95" customHeight="1" x14ac:dyDescent="0.2">
      <c r="A27" s="526" t="s">
        <v>37</v>
      </c>
      <c r="B27" s="92">
        <v>2</v>
      </c>
      <c r="C27" s="130">
        <f>B27*100/$B$71</f>
        <v>1.0695187165775402</v>
      </c>
      <c r="D27" s="92">
        <v>5</v>
      </c>
      <c r="E27" s="130">
        <f>D27*100/$D$71</f>
        <v>2.192982456140351</v>
      </c>
      <c r="F27" s="92">
        <f>IFERROR(VLOOKUP(A27,'[1]Tab. 46'!$C$10:$D$64,2,FALSE),"-")</f>
        <v>2</v>
      </c>
      <c r="G27" s="130">
        <f>F27*100/$F$71</f>
        <v>0.80971659919028338</v>
      </c>
      <c r="H27" s="570">
        <f t="shared" si="0"/>
        <v>9</v>
      </c>
      <c r="I27" s="545">
        <f>H27*100/$H$71</f>
        <v>1.3657056145675266</v>
      </c>
    </row>
    <row r="28" spans="1:9" ht="12.95" customHeight="1" x14ac:dyDescent="0.2">
      <c r="A28" s="526" t="s">
        <v>38</v>
      </c>
      <c r="B28" s="92">
        <v>1</v>
      </c>
      <c r="C28" s="130">
        <f>B28*100/$B$71</f>
        <v>0.53475935828877008</v>
      </c>
      <c r="D28" s="92">
        <v>2</v>
      </c>
      <c r="E28" s="130">
        <f>D28*100/$D$71</f>
        <v>0.8771929824561403</v>
      </c>
      <c r="F28" s="92">
        <f>IFERROR(VLOOKUP(A28,'[1]Tab. 46'!$C$10:$D$64,2,FALSE),"-")</f>
        <v>2</v>
      </c>
      <c r="G28" s="130">
        <f>F28*100/$F$71</f>
        <v>0.80971659919028338</v>
      </c>
      <c r="H28" s="570">
        <f t="shared" si="0"/>
        <v>5</v>
      </c>
      <c r="I28" s="545">
        <f>H28*100/$H$71</f>
        <v>0.75872534142640369</v>
      </c>
    </row>
    <row r="29" spans="1:9" ht="12.95" customHeight="1" x14ac:dyDescent="0.2">
      <c r="A29" s="526" t="s">
        <v>39</v>
      </c>
      <c r="B29" s="92">
        <v>1</v>
      </c>
      <c r="C29" s="130">
        <f>B29*100/$B$71</f>
        <v>0.53475935828877008</v>
      </c>
      <c r="D29" s="92">
        <v>3</v>
      </c>
      <c r="E29" s="130">
        <f>D29*100/$D$71</f>
        <v>1.3157894736842106</v>
      </c>
      <c r="F29" s="92">
        <f>IFERROR(VLOOKUP(A29,'[1]Tab. 46'!$C$10:$D$64,2,FALSE),"-")</f>
        <v>7</v>
      </c>
      <c r="G29" s="130">
        <f>F29*100/$F$71</f>
        <v>2.834008097165992</v>
      </c>
      <c r="H29" s="570">
        <f t="shared" si="0"/>
        <v>11</v>
      </c>
      <c r="I29" s="545">
        <f>H29*100/$H$71</f>
        <v>1.6691957511380879</v>
      </c>
    </row>
    <row r="30" spans="1:9" ht="12.95" customHeight="1" x14ac:dyDescent="0.2">
      <c r="A30" s="526" t="s">
        <v>41</v>
      </c>
      <c r="B30" s="92">
        <v>4</v>
      </c>
      <c r="C30" s="130">
        <f>B30*100/$B$71</f>
        <v>2.1390374331550803</v>
      </c>
      <c r="D30" s="92">
        <v>5</v>
      </c>
      <c r="E30" s="130">
        <f>D30*100/$D$71</f>
        <v>2.192982456140351</v>
      </c>
      <c r="F30" s="92">
        <f>IFERROR(VLOOKUP(A30,'[1]Tab. 46'!$C$10:$D$64,2,FALSE),"-")</f>
        <v>3</v>
      </c>
      <c r="G30" s="130">
        <f>F30*100/$F$71</f>
        <v>1.214574898785425</v>
      </c>
      <c r="H30" s="570">
        <f t="shared" si="0"/>
        <v>12</v>
      </c>
      <c r="I30" s="545">
        <f>H30*100/$H$71</f>
        <v>1.8209408194233687</v>
      </c>
    </row>
    <row r="31" spans="1:9" ht="12.95" customHeight="1" x14ac:dyDescent="0.2">
      <c r="A31" s="526" t="s">
        <v>44</v>
      </c>
      <c r="B31" s="92">
        <v>1</v>
      </c>
      <c r="C31" s="130">
        <f>B31*100/$B$71</f>
        <v>0.53475935828877008</v>
      </c>
      <c r="D31" s="92">
        <v>0</v>
      </c>
      <c r="E31" s="130">
        <f>D31*100/$D$71</f>
        <v>0</v>
      </c>
      <c r="F31" s="92">
        <f>IFERROR(VLOOKUP(A31,'[1]Tab. 46'!$C$10:$D$64,2,FALSE),"-")</f>
        <v>1</v>
      </c>
      <c r="G31" s="130">
        <f>F31*100/$F$71</f>
        <v>0.40485829959514169</v>
      </c>
      <c r="H31" s="570">
        <f t="shared" si="0"/>
        <v>2</v>
      </c>
      <c r="I31" s="545">
        <f>H31*100/$H$71</f>
        <v>0.30349013657056145</v>
      </c>
    </row>
    <row r="32" spans="1:9" ht="12.95" customHeight="1" x14ac:dyDescent="0.2">
      <c r="A32" s="526" t="s">
        <v>45</v>
      </c>
      <c r="B32" s="92">
        <v>4</v>
      </c>
      <c r="C32" s="130">
        <f>B32*100/$B$71</f>
        <v>2.1390374331550803</v>
      </c>
      <c r="D32" s="92">
        <v>6</v>
      </c>
      <c r="E32" s="130">
        <f>D32*100/$D$71</f>
        <v>2.6315789473684212</v>
      </c>
      <c r="F32" s="92">
        <f>IFERROR(VLOOKUP(A32,'[1]Tab. 46'!$C$10:$D$64,2,FALSE),"-")</f>
        <v>5</v>
      </c>
      <c r="G32" s="130">
        <f>F32*100/$F$71</f>
        <v>2.0242914979757085</v>
      </c>
      <c r="H32" s="570">
        <f t="shared" si="0"/>
        <v>15</v>
      </c>
      <c r="I32" s="545">
        <f>H32*100/$H$71</f>
        <v>2.2761760242792111</v>
      </c>
    </row>
    <row r="33" spans="1:9" ht="12.95" customHeight="1" x14ac:dyDescent="0.2">
      <c r="A33" s="526" t="s">
        <v>47</v>
      </c>
      <c r="B33" s="92">
        <v>1</v>
      </c>
      <c r="C33" s="130">
        <f>B33*100/$B$71</f>
        <v>0.53475935828877008</v>
      </c>
      <c r="D33" s="92">
        <v>0</v>
      </c>
      <c r="E33" s="130">
        <f>D33*100/$D$71</f>
        <v>0</v>
      </c>
      <c r="F33" s="92">
        <v>0</v>
      </c>
      <c r="G33" s="130">
        <f>F33*100/$F$71</f>
        <v>0</v>
      </c>
      <c r="H33" s="570">
        <f t="shared" si="0"/>
        <v>1</v>
      </c>
      <c r="I33" s="545">
        <f>H33*100/$H$71</f>
        <v>0.15174506828528073</v>
      </c>
    </row>
    <row r="34" spans="1:9" ht="12.95" customHeight="1" x14ac:dyDescent="0.2">
      <c r="A34" s="526" t="s">
        <v>48</v>
      </c>
      <c r="B34" s="92">
        <v>0</v>
      </c>
      <c r="C34" s="130">
        <f>B34*100/$B$71</f>
        <v>0</v>
      </c>
      <c r="D34" s="92">
        <v>0</v>
      </c>
      <c r="E34" s="130">
        <f>D34*100/$D$71</f>
        <v>0</v>
      </c>
      <c r="F34" s="92">
        <v>2</v>
      </c>
      <c r="G34" s="130">
        <f>F34*100/$F$71</f>
        <v>0.80971659919028338</v>
      </c>
      <c r="H34" s="570">
        <f t="shared" ref="H34:H35" si="2">SUM(F34,D34,B34)</f>
        <v>2</v>
      </c>
      <c r="I34" s="545">
        <f>H34*100/$H$71</f>
        <v>0.30349013657056145</v>
      </c>
    </row>
    <row r="35" spans="1:9" ht="12.95" customHeight="1" x14ac:dyDescent="0.2">
      <c r="A35" s="526" t="s">
        <v>51</v>
      </c>
      <c r="B35" s="92">
        <v>0</v>
      </c>
      <c r="C35" s="130">
        <f>B35*100/$B$71</f>
        <v>0</v>
      </c>
      <c r="D35" s="92">
        <v>0</v>
      </c>
      <c r="E35" s="130">
        <f>D35*100/$D$71</f>
        <v>0</v>
      </c>
      <c r="F35" s="92">
        <f>IFERROR(VLOOKUP(A35,'[1]Tab. 46'!$C$10:$D$64,2,FALSE),"-")</f>
        <v>1</v>
      </c>
      <c r="G35" s="130">
        <f>F35*100/$F$71</f>
        <v>0.40485829959514169</v>
      </c>
      <c r="H35" s="570">
        <f t="shared" si="2"/>
        <v>1</v>
      </c>
      <c r="I35" s="545">
        <f>H35*100/$H$71</f>
        <v>0.15174506828528073</v>
      </c>
    </row>
    <row r="36" spans="1:9" ht="12.95" customHeight="1" x14ac:dyDescent="0.2">
      <c r="A36" s="526" t="s">
        <v>54</v>
      </c>
      <c r="B36" s="92">
        <v>1</v>
      </c>
      <c r="C36" s="130">
        <f>B36*100/$B$71</f>
        <v>0.53475935828877008</v>
      </c>
      <c r="D36" s="92">
        <v>0</v>
      </c>
      <c r="E36" s="130">
        <f>D36*100/$D$71</f>
        <v>0</v>
      </c>
      <c r="F36" s="92">
        <v>0</v>
      </c>
      <c r="G36" s="130">
        <f>F36*100/$F$71</f>
        <v>0</v>
      </c>
      <c r="H36" s="570">
        <f t="shared" si="0"/>
        <v>1</v>
      </c>
      <c r="I36" s="545">
        <f>H36*100/$H$71</f>
        <v>0.15174506828528073</v>
      </c>
    </row>
    <row r="37" spans="1:9" ht="12.95" customHeight="1" x14ac:dyDescent="0.2">
      <c r="A37" s="526" t="s">
        <v>140</v>
      </c>
      <c r="B37" s="92">
        <v>0</v>
      </c>
      <c r="C37" s="130">
        <f>B37*100/$B$71</f>
        <v>0</v>
      </c>
      <c r="D37" s="92">
        <v>0</v>
      </c>
      <c r="E37" s="130">
        <f>D37*100/$D$71</f>
        <v>0</v>
      </c>
      <c r="F37" s="92">
        <v>3</v>
      </c>
      <c r="G37" s="130">
        <f>F37*100/$F$71</f>
        <v>1.214574898785425</v>
      </c>
      <c r="H37" s="570">
        <f t="shared" ref="H37" si="3">SUM(F37,D37,B37)</f>
        <v>3</v>
      </c>
      <c r="I37" s="545">
        <f>H37*100/$H$71</f>
        <v>0.45523520485584218</v>
      </c>
    </row>
    <row r="38" spans="1:9" ht="12.95" customHeight="1" x14ac:dyDescent="0.2">
      <c r="A38" s="526" t="s">
        <v>56</v>
      </c>
      <c r="B38" s="92">
        <v>3</v>
      </c>
      <c r="C38" s="130">
        <f>B38*100/$B$71</f>
        <v>1.6042780748663101</v>
      </c>
      <c r="D38" s="92">
        <v>1</v>
      </c>
      <c r="E38" s="130">
        <f>D38*100/$D$71</f>
        <v>0.43859649122807015</v>
      </c>
      <c r="F38" s="92">
        <f>IFERROR(VLOOKUP(A38,'[1]Tab. 46'!$C$10:$D$64,2,FALSE),"-")</f>
        <v>2</v>
      </c>
      <c r="G38" s="130">
        <f>F38*100/$F$71</f>
        <v>0.80971659919028338</v>
      </c>
      <c r="H38" s="570">
        <f t="shared" si="0"/>
        <v>6</v>
      </c>
      <c r="I38" s="545">
        <f>H38*100/$H$71</f>
        <v>0.91047040971168436</v>
      </c>
    </row>
    <row r="39" spans="1:9" ht="12.95" customHeight="1" x14ac:dyDescent="0.2">
      <c r="A39" s="526" t="s">
        <v>58</v>
      </c>
      <c r="B39" s="92">
        <v>2</v>
      </c>
      <c r="C39" s="130">
        <f>B39*100/$B$71</f>
        <v>1.0695187165775402</v>
      </c>
      <c r="D39" s="92">
        <v>0</v>
      </c>
      <c r="E39" s="130">
        <f>D39*100/$D$71</f>
        <v>0</v>
      </c>
      <c r="F39" s="92">
        <v>0</v>
      </c>
      <c r="G39" s="130">
        <f>F39*100/$F$71</f>
        <v>0</v>
      </c>
      <c r="H39" s="570">
        <f t="shared" si="0"/>
        <v>2</v>
      </c>
      <c r="I39" s="545">
        <f>H39*100/$H$71</f>
        <v>0.30349013657056145</v>
      </c>
    </row>
    <row r="40" spans="1:9" ht="12.95" customHeight="1" x14ac:dyDescent="0.2">
      <c r="A40" s="526" t="s">
        <v>62</v>
      </c>
      <c r="B40" s="92">
        <v>0</v>
      </c>
      <c r="C40" s="130">
        <f>B40*100/$B$71</f>
        <v>0</v>
      </c>
      <c r="D40" s="92">
        <v>0</v>
      </c>
      <c r="E40" s="130">
        <f>D40*100/$D$71</f>
        <v>0</v>
      </c>
      <c r="F40" s="92">
        <v>4</v>
      </c>
      <c r="G40" s="130">
        <f>F40*100/$F$71</f>
        <v>1.6194331983805668</v>
      </c>
      <c r="H40" s="570">
        <f t="shared" si="0"/>
        <v>4</v>
      </c>
      <c r="I40" s="545">
        <f>H40*100/$H$71</f>
        <v>0.60698027314112291</v>
      </c>
    </row>
    <row r="41" spans="1:9" ht="12.95" customHeight="1" x14ac:dyDescent="0.2">
      <c r="A41" s="526" t="s">
        <v>66</v>
      </c>
      <c r="B41" s="92">
        <v>0</v>
      </c>
      <c r="C41" s="130">
        <f>B41*100/$B$71</f>
        <v>0</v>
      </c>
      <c r="D41" s="92">
        <v>0</v>
      </c>
      <c r="E41" s="130">
        <f>D41*100/$D$71</f>
        <v>0</v>
      </c>
      <c r="F41" s="92">
        <f>IFERROR(VLOOKUP(A41,'[1]Tab. 46'!$C$10:$D$64,2,FALSE),"-")</f>
        <v>2</v>
      </c>
      <c r="G41" s="130">
        <f>F41*100/$F$71</f>
        <v>0.80971659919028338</v>
      </c>
      <c r="H41" s="570">
        <f t="shared" si="0"/>
        <v>2</v>
      </c>
      <c r="I41" s="545">
        <f>H41*100/$H$71</f>
        <v>0.30349013657056145</v>
      </c>
    </row>
    <row r="42" spans="1:9" ht="12.95" customHeight="1" x14ac:dyDescent="0.2">
      <c r="A42" s="526" t="s">
        <v>67</v>
      </c>
      <c r="B42" s="92">
        <v>5</v>
      </c>
      <c r="C42" s="130">
        <f>B42*100/$B$71</f>
        <v>2.6737967914438503</v>
      </c>
      <c r="D42" s="92">
        <v>6</v>
      </c>
      <c r="E42" s="130">
        <f>D42*100/$D$71</f>
        <v>2.6315789473684212</v>
      </c>
      <c r="F42" s="92">
        <f>IFERROR(VLOOKUP(A42,'[1]Tab. 46'!$C$10:$D$64,2,FALSE),"-")</f>
        <v>1</v>
      </c>
      <c r="G42" s="130">
        <f>F42*100/$F$71</f>
        <v>0.40485829959514169</v>
      </c>
      <c r="H42" s="570">
        <f t="shared" si="0"/>
        <v>12</v>
      </c>
      <c r="I42" s="545">
        <f>H42*100/$H$71</f>
        <v>1.8209408194233687</v>
      </c>
    </row>
    <row r="43" spans="1:9" ht="12.95" customHeight="1" x14ac:dyDescent="0.2">
      <c r="A43" s="526" t="s">
        <v>68</v>
      </c>
      <c r="B43" s="92">
        <v>0</v>
      </c>
      <c r="C43" s="130">
        <f>B43*100/$B$71</f>
        <v>0</v>
      </c>
      <c r="D43" s="92">
        <v>0</v>
      </c>
      <c r="E43" s="130">
        <f>D43*100/$D$71</f>
        <v>0</v>
      </c>
      <c r="F43" s="92">
        <v>11</v>
      </c>
      <c r="G43" s="130">
        <f>F43*100/$F$71</f>
        <v>4.4534412955465585</v>
      </c>
      <c r="H43" s="570">
        <f t="shared" si="0"/>
        <v>11</v>
      </c>
      <c r="I43" s="545">
        <f>H43*100/$H$71</f>
        <v>1.6691957511380879</v>
      </c>
    </row>
    <row r="44" spans="1:9" ht="12.95" customHeight="1" x14ac:dyDescent="0.2">
      <c r="A44" s="526" t="s">
        <v>69</v>
      </c>
      <c r="B44" s="92">
        <v>3</v>
      </c>
      <c r="C44" s="130">
        <f>B44*100/$B$71</f>
        <v>1.6042780748663101</v>
      </c>
      <c r="D44" s="92">
        <v>0</v>
      </c>
      <c r="E44" s="130">
        <f>D44*100/$D$71</f>
        <v>0</v>
      </c>
      <c r="F44" s="92">
        <f>IFERROR(VLOOKUP(A44,'[1]Tab. 46'!$C$10:$D$64,2,FALSE),"-")</f>
        <v>1</v>
      </c>
      <c r="G44" s="130">
        <f>F44*100/$F$71</f>
        <v>0.40485829959514169</v>
      </c>
      <c r="H44" s="570">
        <f t="shared" si="0"/>
        <v>4</v>
      </c>
      <c r="I44" s="545">
        <f>H44*100/$H$71</f>
        <v>0.60698027314112291</v>
      </c>
    </row>
    <row r="45" spans="1:9" ht="12.95" customHeight="1" x14ac:dyDescent="0.2">
      <c r="A45" s="526" t="s">
        <v>114</v>
      </c>
      <c r="B45" s="92">
        <v>1</v>
      </c>
      <c r="C45" s="130">
        <f>B45*100/$B$71</f>
        <v>0.53475935828877008</v>
      </c>
      <c r="D45" s="92">
        <v>0</v>
      </c>
      <c r="E45" s="130">
        <f>D45*100/$D$71</f>
        <v>0</v>
      </c>
      <c r="F45" s="92">
        <f>IFERROR(VLOOKUP(A45,'[1]Tab. 46'!$C$10:$D$64,2,FALSE),"-")</f>
        <v>1</v>
      </c>
      <c r="G45" s="130">
        <f>F45*100/$F$71</f>
        <v>0.40485829959514169</v>
      </c>
      <c r="H45" s="570">
        <f t="shared" si="0"/>
        <v>2</v>
      </c>
      <c r="I45" s="545">
        <f>H45*100/$H$71</f>
        <v>0.30349013657056145</v>
      </c>
    </row>
    <row r="46" spans="1:9" ht="12.95" customHeight="1" x14ac:dyDescent="0.2">
      <c r="A46" s="526" t="s">
        <v>74</v>
      </c>
      <c r="B46" s="92">
        <v>0</v>
      </c>
      <c r="C46" s="130">
        <f>B46*100/$B$71</f>
        <v>0</v>
      </c>
      <c r="D46" s="92">
        <v>2</v>
      </c>
      <c r="E46" s="130">
        <f>D46*100/$D$71</f>
        <v>0.8771929824561403</v>
      </c>
      <c r="F46" s="92">
        <v>0</v>
      </c>
      <c r="G46" s="130">
        <f>F46*100/$F$71</f>
        <v>0</v>
      </c>
      <c r="H46" s="570">
        <f t="shared" si="0"/>
        <v>2</v>
      </c>
      <c r="I46" s="545">
        <f>H46*100/$H$71</f>
        <v>0.30349013657056145</v>
      </c>
    </row>
    <row r="47" spans="1:9" ht="12.95" customHeight="1" x14ac:dyDescent="0.2">
      <c r="A47" s="526" t="s">
        <v>133</v>
      </c>
      <c r="B47" s="92">
        <v>1</v>
      </c>
      <c r="C47" s="130">
        <f>B47*100/$B$71</f>
        <v>0.53475935828877008</v>
      </c>
      <c r="D47" s="92">
        <v>1</v>
      </c>
      <c r="E47" s="130">
        <f>D47*100/$D$71</f>
        <v>0.43859649122807015</v>
      </c>
      <c r="F47" s="92">
        <v>0</v>
      </c>
      <c r="G47" s="130">
        <f>F47*100/$F$71</f>
        <v>0</v>
      </c>
      <c r="H47" s="570">
        <f t="shared" si="0"/>
        <v>2</v>
      </c>
      <c r="I47" s="545">
        <f>H47*100/$H$71</f>
        <v>0.30349013657056145</v>
      </c>
    </row>
    <row r="48" spans="1:9" ht="12.95" customHeight="1" x14ac:dyDescent="0.2">
      <c r="A48" s="526" t="s">
        <v>75</v>
      </c>
      <c r="B48" s="92">
        <v>0</v>
      </c>
      <c r="C48" s="130">
        <f>B48*100/$B$71</f>
        <v>0</v>
      </c>
      <c r="D48" s="92">
        <v>0</v>
      </c>
      <c r="E48" s="130">
        <f>D48*100/$D$71</f>
        <v>0</v>
      </c>
      <c r="F48" s="92">
        <f>IFERROR(VLOOKUP(A48,'[1]Tab. 46'!$C$10:$D$64,2,FALSE),"-")</f>
        <v>1</v>
      </c>
      <c r="G48" s="130">
        <f>F48*100/$F$71</f>
        <v>0.40485829959514169</v>
      </c>
      <c r="H48" s="570">
        <f t="shared" si="0"/>
        <v>1</v>
      </c>
      <c r="I48" s="545">
        <f>H48*100/$H$71</f>
        <v>0.15174506828528073</v>
      </c>
    </row>
    <row r="49" spans="1:9" ht="12.95" customHeight="1" x14ac:dyDescent="0.2">
      <c r="A49" s="526" t="s">
        <v>76</v>
      </c>
      <c r="B49" s="92">
        <v>4</v>
      </c>
      <c r="C49" s="130">
        <f>B49*100/$B$71</f>
        <v>2.1390374331550803</v>
      </c>
      <c r="D49" s="92">
        <v>2</v>
      </c>
      <c r="E49" s="130">
        <f>D49*100/$D$71</f>
        <v>0.8771929824561403</v>
      </c>
      <c r="F49" s="92">
        <f>IFERROR(VLOOKUP(A49,'[1]Tab. 46'!$C$10:$D$64,2,FALSE),"-")</f>
        <v>2</v>
      </c>
      <c r="G49" s="130">
        <f>F49*100/$F$71</f>
        <v>0.80971659919028338</v>
      </c>
      <c r="H49" s="570">
        <f t="shared" si="0"/>
        <v>8</v>
      </c>
      <c r="I49" s="545">
        <f>H49*100/$H$71</f>
        <v>1.2139605462822458</v>
      </c>
    </row>
    <row r="50" spans="1:9" ht="12.95" customHeight="1" x14ac:dyDescent="0.2">
      <c r="A50" s="526" t="s">
        <v>220</v>
      </c>
      <c r="B50" s="92">
        <v>0</v>
      </c>
      <c r="C50" s="130">
        <f>B50*100/$B$71</f>
        <v>0</v>
      </c>
      <c r="D50" s="92">
        <v>0</v>
      </c>
      <c r="E50" s="130">
        <f>D50*100/$D$71</f>
        <v>0</v>
      </c>
      <c r="F50" s="92">
        <v>1</v>
      </c>
      <c r="G50" s="130">
        <f>F50*100/$F$71</f>
        <v>0.40485829959514169</v>
      </c>
      <c r="H50" s="570">
        <f t="shared" ref="H50" si="4">SUM(F50,D50,B50)</f>
        <v>1</v>
      </c>
      <c r="I50" s="545">
        <f>H50*100/$H$71</f>
        <v>0.15174506828528073</v>
      </c>
    </row>
    <row r="51" spans="1:9" ht="12.95" customHeight="1" x14ac:dyDescent="0.2">
      <c r="A51" s="526" t="s">
        <v>78</v>
      </c>
      <c r="B51" s="92">
        <v>1</v>
      </c>
      <c r="C51" s="130">
        <f>B51*100/$B$71</f>
        <v>0.53475935828877008</v>
      </c>
      <c r="D51" s="92">
        <v>0</v>
      </c>
      <c r="E51" s="130">
        <f>D51*100/$D$71</f>
        <v>0</v>
      </c>
      <c r="F51" s="92">
        <f>IFERROR(VLOOKUP(A51,'[1]Tab. 46'!$C$10:$D$64,2,FALSE),"-")</f>
        <v>1</v>
      </c>
      <c r="G51" s="130">
        <f>F51*100/$F$71</f>
        <v>0.40485829959514169</v>
      </c>
      <c r="H51" s="570">
        <f t="shared" si="0"/>
        <v>2</v>
      </c>
      <c r="I51" s="545">
        <f>H51*100/$H$71</f>
        <v>0.30349013657056145</v>
      </c>
    </row>
    <row r="52" spans="1:9" ht="12.95" customHeight="1" x14ac:dyDescent="0.2">
      <c r="A52" s="526" t="s">
        <v>79</v>
      </c>
      <c r="B52" s="92">
        <v>1</v>
      </c>
      <c r="C52" s="130">
        <f>B52*100/$B$71</f>
        <v>0.53475935828877008</v>
      </c>
      <c r="D52" s="92">
        <v>9</v>
      </c>
      <c r="E52" s="130">
        <f>D52*100/$D$71</f>
        <v>3.9473684210526314</v>
      </c>
      <c r="F52" s="92">
        <f>IFERROR(VLOOKUP(A52,'[1]Tab. 46'!$C$10:$D$64,2,FALSE),"-")</f>
        <v>2</v>
      </c>
      <c r="G52" s="130">
        <f>F52*100/$F$71</f>
        <v>0.80971659919028338</v>
      </c>
      <c r="H52" s="570">
        <f t="shared" si="0"/>
        <v>12</v>
      </c>
      <c r="I52" s="545">
        <f>H52*100/$H$71</f>
        <v>1.8209408194233687</v>
      </c>
    </row>
    <row r="53" spans="1:9" ht="12.95" customHeight="1" x14ac:dyDescent="0.2">
      <c r="A53" s="526" t="s">
        <v>81</v>
      </c>
      <c r="B53" s="92">
        <v>26</v>
      </c>
      <c r="C53" s="130">
        <f>B53*100/$B$71</f>
        <v>13.903743315508022</v>
      </c>
      <c r="D53" s="92">
        <v>31</v>
      </c>
      <c r="E53" s="130">
        <f>D53*100/$D$71</f>
        <v>13.596491228070175</v>
      </c>
      <c r="F53" s="92">
        <f>IFERROR(VLOOKUP(A53,'[1]Tab. 46'!$C$10:$D$64,2,FALSE),"-")</f>
        <v>35</v>
      </c>
      <c r="G53" s="130">
        <f>F53*100/$F$71</f>
        <v>14.17004048582996</v>
      </c>
      <c r="H53" s="570">
        <f t="shared" si="0"/>
        <v>92</v>
      </c>
      <c r="I53" s="545">
        <f>H53*100/$H$71</f>
        <v>13.960546282245827</v>
      </c>
    </row>
    <row r="54" spans="1:9" ht="12.95" customHeight="1" x14ac:dyDescent="0.2">
      <c r="A54" s="526" t="s">
        <v>135</v>
      </c>
      <c r="B54" s="92">
        <v>1</v>
      </c>
      <c r="C54" s="130">
        <f>B54*100/$B$71</f>
        <v>0.53475935828877008</v>
      </c>
      <c r="D54" s="92">
        <v>0</v>
      </c>
      <c r="E54" s="130">
        <f>D54*100/$D$71</f>
        <v>0</v>
      </c>
      <c r="F54" s="92">
        <v>0</v>
      </c>
      <c r="G54" s="130">
        <f>F54*100/$F$71</f>
        <v>0</v>
      </c>
      <c r="H54" s="570">
        <f t="shared" si="0"/>
        <v>1</v>
      </c>
      <c r="I54" s="545">
        <f>H54*100/$H$71</f>
        <v>0.15174506828528073</v>
      </c>
    </row>
    <row r="55" spans="1:9" ht="12.95" customHeight="1" x14ac:dyDescent="0.2">
      <c r="A55" s="526" t="s">
        <v>82</v>
      </c>
      <c r="B55" s="92">
        <v>1</v>
      </c>
      <c r="C55" s="130">
        <f>B55*100/$B$71</f>
        <v>0.53475935828877008</v>
      </c>
      <c r="D55" s="92">
        <v>0</v>
      </c>
      <c r="E55" s="130">
        <f>D55*100/$D$71</f>
        <v>0</v>
      </c>
      <c r="F55" s="92">
        <v>0</v>
      </c>
      <c r="G55" s="130">
        <f>F55*100/$F$71</f>
        <v>0</v>
      </c>
      <c r="H55" s="570">
        <f t="shared" si="0"/>
        <v>1</v>
      </c>
      <c r="I55" s="545">
        <f>H55*100/$H$71</f>
        <v>0.15174506828528073</v>
      </c>
    </row>
    <row r="56" spans="1:9" ht="12.95" customHeight="1" x14ac:dyDescent="0.2">
      <c r="A56" s="526" t="s">
        <v>83</v>
      </c>
      <c r="B56" s="92">
        <v>1</v>
      </c>
      <c r="C56" s="130">
        <f>B56*100/$B$71</f>
        <v>0.53475935828877008</v>
      </c>
      <c r="D56" s="92">
        <v>4</v>
      </c>
      <c r="E56" s="130">
        <f>D56*100/$D$71</f>
        <v>1.7543859649122806</v>
      </c>
      <c r="F56" s="92">
        <f>IFERROR(VLOOKUP(A56,'[1]Tab. 46'!$C$10:$D$64,2,FALSE),"-")</f>
        <v>6</v>
      </c>
      <c r="G56" s="130">
        <f>F56*100/$F$71</f>
        <v>2.42914979757085</v>
      </c>
      <c r="H56" s="570">
        <f t="shared" si="0"/>
        <v>11</v>
      </c>
      <c r="I56" s="545">
        <f>H56*100/$H$71</f>
        <v>1.6691957511380879</v>
      </c>
    </row>
    <row r="57" spans="1:9" ht="12.95" customHeight="1" x14ac:dyDescent="0.2">
      <c r="A57" s="526" t="s">
        <v>85</v>
      </c>
      <c r="B57" s="92">
        <v>0</v>
      </c>
      <c r="C57" s="130">
        <f>B57*100/$B$71</f>
        <v>0</v>
      </c>
      <c r="D57" s="92">
        <v>1</v>
      </c>
      <c r="E57" s="130">
        <f>D57*100/$D$71</f>
        <v>0.43859649122807015</v>
      </c>
      <c r="F57" s="92">
        <v>0</v>
      </c>
      <c r="G57" s="130">
        <f>F57*100/$F$71</f>
        <v>0</v>
      </c>
      <c r="H57" s="570">
        <f t="shared" si="0"/>
        <v>1</v>
      </c>
      <c r="I57" s="545">
        <f>H57*100/$H$71</f>
        <v>0.15174506828528073</v>
      </c>
    </row>
    <row r="58" spans="1:9" ht="12.95" customHeight="1" x14ac:dyDescent="0.2">
      <c r="A58" s="526" t="s">
        <v>136</v>
      </c>
      <c r="B58" s="92">
        <v>0</v>
      </c>
      <c r="C58" s="130">
        <f>B58*100/$B$71</f>
        <v>0</v>
      </c>
      <c r="D58" s="92">
        <v>1</v>
      </c>
      <c r="E58" s="130">
        <f>D58*100/$D$71</f>
        <v>0.43859649122807015</v>
      </c>
      <c r="F58" s="92">
        <v>0</v>
      </c>
      <c r="G58" s="130">
        <f>F58*100/$F$71</f>
        <v>0</v>
      </c>
      <c r="H58" s="570">
        <f t="shared" si="0"/>
        <v>1</v>
      </c>
      <c r="I58" s="545">
        <f>H58*100/$H$71</f>
        <v>0.15174506828528073</v>
      </c>
    </row>
    <row r="59" spans="1:9" ht="12.95" customHeight="1" x14ac:dyDescent="0.2">
      <c r="A59" s="526" t="s">
        <v>87</v>
      </c>
      <c r="B59" s="92">
        <v>19</v>
      </c>
      <c r="C59" s="130">
        <f>B59*100/$B$71</f>
        <v>10.160427807486631</v>
      </c>
      <c r="D59" s="92">
        <v>17</v>
      </c>
      <c r="E59" s="130">
        <f>D59*100/$D$71</f>
        <v>7.4561403508771926</v>
      </c>
      <c r="F59" s="92">
        <f>IFERROR(VLOOKUP(A59,'[1]Tab. 46'!$C$10:$D$64,2,FALSE),"-")</f>
        <v>11</v>
      </c>
      <c r="G59" s="130">
        <f>F59*100/$F$71</f>
        <v>4.4534412955465585</v>
      </c>
      <c r="H59" s="570">
        <f t="shared" si="0"/>
        <v>47</v>
      </c>
      <c r="I59" s="545">
        <f>H59*100/$H$71</f>
        <v>7.1320182094081943</v>
      </c>
    </row>
    <row r="60" spans="1:9" ht="12.95" customHeight="1" x14ac:dyDescent="0.2">
      <c r="A60" s="526" t="s">
        <v>88</v>
      </c>
      <c r="B60" s="92">
        <v>0</v>
      </c>
      <c r="C60" s="130">
        <f>B60*100/$B$71</f>
        <v>0</v>
      </c>
      <c r="D60" s="92">
        <v>0</v>
      </c>
      <c r="E60" s="130">
        <f>D60*100/$D$71</f>
        <v>0</v>
      </c>
      <c r="F60" s="92">
        <v>1</v>
      </c>
      <c r="G60" s="130">
        <f>F60*100/$F$71</f>
        <v>0.40485829959514169</v>
      </c>
      <c r="H60" s="570">
        <f t="shared" ref="H60:H61" si="5">SUM(F60,D60,B60)</f>
        <v>1</v>
      </c>
      <c r="I60" s="545">
        <f>H60*100/$H$71</f>
        <v>0.15174506828528073</v>
      </c>
    </row>
    <row r="61" spans="1:9" ht="12.95" customHeight="1" x14ac:dyDescent="0.2">
      <c r="A61" s="526" t="s">
        <v>89</v>
      </c>
      <c r="B61" s="92">
        <v>0</v>
      </c>
      <c r="C61" s="130">
        <f>B61*100/$B$71</f>
        <v>0</v>
      </c>
      <c r="D61" s="92">
        <v>0</v>
      </c>
      <c r="E61" s="130">
        <f>D61*100/$D$71</f>
        <v>0</v>
      </c>
      <c r="F61" s="92">
        <v>1</v>
      </c>
      <c r="G61" s="130">
        <f>F61*100/$F$71</f>
        <v>0.40485829959514169</v>
      </c>
      <c r="H61" s="570">
        <f t="shared" si="5"/>
        <v>1</v>
      </c>
      <c r="I61" s="545">
        <f>H61*100/$H$71</f>
        <v>0.15174506828528073</v>
      </c>
    </row>
    <row r="62" spans="1:9" ht="12.95" customHeight="1" x14ac:dyDescent="0.2">
      <c r="A62" s="526" t="s">
        <v>91</v>
      </c>
      <c r="B62" s="92">
        <v>1</v>
      </c>
      <c r="C62" s="130">
        <f>B62*100/$B$71</f>
        <v>0.53475935828877008</v>
      </c>
      <c r="D62" s="92">
        <v>3</v>
      </c>
      <c r="E62" s="130">
        <f>D62*100/$D$71</f>
        <v>1.3157894736842106</v>
      </c>
      <c r="F62" s="92">
        <f>IFERROR(VLOOKUP(A62,'[1]Tab. 46'!$C$10:$D$64,2,FALSE),"-")</f>
        <v>2</v>
      </c>
      <c r="G62" s="130">
        <f>F62*100/$F$71</f>
        <v>0.80971659919028338</v>
      </c>
      <c r="H62" s="570">
        <f t="shared" si="0"/>
        <v>6</v>
      </c>
      <c r="I62" s="545">
        <f>H62*100/$H$71</f>
        <v>0.91047040971168436</v>
      </c>
    </row>
    <row r="63" spans="1:9" ht="12.95" customHeight="1" x14ac:dyDescent="0.2">
      <c r="A63" s="526" t="s">
        <v>94</v>
      </c>
      <c r="B63" s="92">
        <v>2</v>
      </c>
      <c r="C63" s="130">
        <f>B63*100/$B$71</f>
        <v>1.0695187165775402</v>
      </c>
      <c r="D63" s="92">
        <v>0</v>
      </c>
      <c r="E63" s="130">
        <f>D63*100/$D$71</f>
        <v>0</v>
      </c>
      <c r="F63" s="92">
        <v>0</v>
      </c>
      <c r="G63" s="130">
        <f>F63*100/$F$71</f>
        <v>0</v>
      </c>
      <c r="H63" s="570">
        <f t="shared" si="0"/>
        <v>2</v>
      </c>
      <c r="I63" s="545">
        <f>H63*100/$H$71</f>
        <v>0.30349013657056145</v>
      </c>
    </row>
    <row r="64" spans="1:9" ht="12.95" customHeight="1" x14ac:dyDescent="0.2">
      <c r="A64" s="526" t="s">
        <v>96</v>
      </c>
      <c r="B64" s="92">
        <v>0</v>
      </c>
      <c r="C64" s="130">
        <f>B64*100/$B$71</f>
        <v>0</v>
      </c>
      <c r="D64" s="92">
        <v>1</v>
      </c>
      <c r="E64" s="130">
        <f>D64*100/$D$71</f>
        <v>0.43859649122807015</v>
      </c>
      <c r="F64" s="92">
        <f>IFERROR(VLOOKUP(A64,'[1]Tab. 46'!$C$10:$D$64,2,FALSE),"-")</f>
        <v>1</v>
      </c>
      <c r="G64" s="130">
        <f>F64*100/$F$71</f>
        <v>0.40485829959514169</v>
      </c>
      <c r="H64" s="570">
        <f t="shared" si="0"/>
        <v>2</v>
      </c>
      <c r="I64" s="545">
        <f>H64*100/$H$71</f>
        <v>0.30349013657056145</v>
      </c>
    </row>
    <row r="65" spans="1:9" x14ac:dyDescent="0.2">
      <c r="A65" s="526" t="s">
        <v>97</v>
      </c>
      <c r="B65" s="92">
        <v>3</v>
      </c>
      <c r="C65" s="130">
        <f>B65*100/$B$71</f>
        <v>1.6042780748663101</v>
      </c>
      <c r="D65" s="92">
        <v>1</v>
      </c>
      <c r="E65" s="130">
        <f>D65*100/$D$71</f>
        <v>0.43859649122807015</v>
      </c>
      <c r="F65" s="92">
        <f>IFERROR(VLOOKUP(A65,'[1]Tab. 46'!$C$10:$D$64,2,FALSE),"-")</f>
        <v>9</v>
      </c>
      <c r="G65" s="130">
        <f>F65*100/$F$71</f>
        <v>3.6437246963562755</v>
      </c>
      <c r="H65" s="570">
        <f t="shared" si="0"/>
        <v>13</v>
      </c>
      <c r="I65" s="545">
        <f>H65*100/$H$71</f>
        <v>1.9726858877086495</v>
      </c>
    </row>
    <row r="66" spans="1:9" x14ac:dyDescent="0.2">
      <c r="A66" s="526" t="s">
        <v>100</v>
      </c>
      <c r="B66" s="92">
        <v>31</v>
      </c>
      <c r="C66" s="130">
        <f>B66*100/$B$71</f>
        <v>16.577540106951872</v>
      </c>
      <c r="D66" s="92">
        <v>48</v>
      </c>
      <c r="E66" s="130">
        <f>D66*100/$D$71</f>
        <v>21.05263157894737</v>
      </c>
      <c r="F66" s="92">
        <f>IFERROR(VLOOKUP(A66,'[1]Tab. 46'!$C$10:$D$64,2,FALSE),"-")</f>
        <v>63</v>
      </c>
      <c r="G66" s="130">
        <f>F66*100/$F$71</f>
        <v>25.506072874493928</v>
      </c>
      <c r="H66" s="570">
        <f t="shared" si="0"/>
        <v>142</v>
      </c>
      <c r="I66" s="545">
        <f>H66*100/$H$71</f>
        <v>21.547799696509863</v>
      </c>
    </row>
    <row r="67" spans="1:9" x14ac:dyDescent="0.2">
      <c r="A67" s="526" t="s">
        <v>101</v>
      </c>
      <c r="B67" s="92">
        <v>3</v>
      </c>
      <c r="C67" s="130">
        <f>B67*100/$B$71</f>
        <v>1.6042780748663101</v>
      </c>
      <c r="D67" s="92">
        <v>0</v>
      </c>
      <c r="E67" s="130">
        <f>D67*100/$D$71</f>
        <v>0</v>
      </c>
      <c r="F67" s="92">
        <v>0</v>
      </c>
      <c r="G67" s="130">
        <f>F67*100/$F$71</f>
        <v>0</v>
      </c>
      <c r="H67" s="570">
        <f t="shared" si="0"/>
        <v>3</v>
      </c>
      <c r="I67" s="545">
        <f>H67*100/$H$71</f>
        <v>0.45523520485584218</v>
      </c>
    </row>
    <row r="68" spans="1:9" x14ac:dyDescent="0.2">
      <c r="A68" s="527" t="s">
        <v>102</v>
      </c>
      <c r="B68" s="406">
        <v>1</v>
      </c>
      <c r="C68" s="130">
        <f>B68*100/$B$71</f>
        <v>0.53475935828877008</v>
      </c>
      <c r="D68" s="92">
        <v>4</v>
      </c>
      <c r="E68" s="130">
        <f>D68*100/$D$71</f>
        <v>1.7543859649122806</v>
      </c>
      <c r="F68" s="92">
        <f>IFERROR(VLOOKUP(A68,'[1]Tab. 46'!$C$10:$D$64,2,FALSE),"-")</f>
        <v>1</v>
      </c>
      <c r="G68" s="130">
        <f>F68*100/$F$71</f>
        <v>0.40485829959514169</v>
      </c>
      <c r="H68" s="570">
        <f t="shared" si="0"/>
        <v>6</v>
      </c>
      <c r="I68" s="545">
        <f>H68*100/$H$71</f>
        <v>0.91047040971168436</v>
      </c>
    </row>
    <row r="69" spans="1:9" x14ac:dyDescent="0.2">
      <c r="A69" s="527" t="s">
        <v>103</v>
      </c>
      <c r="B69" s="406">
        <v>3</v>
      </c>
      <c r="C69" s="130">
        <f t="shared" ref="C69:C71" si="6">B69*100/$B$71</f>
        <v>1.6042780748663101</v>
      </c>
      <c r="D69" s="92">
        <v>1</v>
      </c>
      <c r="E69" s="130">
        <f t="shared" ref="E69:E71" si="7">D69*100/$D$71</f>
        <v>0.43859649122807015</v>
      </c>
      <c r="F69" s="92">
        <f>IFERROR(VLOOKUP(A69,'[1]Tab. 46'!$C$10:$D$64,2,FALSE),"-")</f>
        <v>3</v>
      </c>
      <c r="G69" s="130">
        <f t="shared" ref="G69:G71" si="8">F69*100/$F$71</f>
        <v>1.214574898785425</v>
      </c>
      <c r="H69" s="570">
        <f t="shared" si="0"/>
        <v>7</v>
      </c>
      <c r="I69" s="545">
        <f t="shared" ref="I69:I71" si="9">H69*100/$H$71</f>
        <v>1.062215477996965</v>
      </c>
    </row>
    <row r="70" spans="1:9" ht="12.75" thickBot="1" x14ac:dyDescent="0.25">
      <c r="A70" s="527" t="s">
        <v>105</v>
      </c>
      <c r="B70" s="406">
        <v>1</v>
      </c>
      <c r="C70" s="130">
        <f t="shared" si="6"/>
        <v>0.53475935828877008</v>
      </c>
      <c r="D70" s="92">
        <v>0</v>
      </c>
      <c r="E70" s="130">
        <f t="shared" si="7"/>
        <v>0</v>
      </c>
      <c r="F70" s="92">
        <v>0</v>
      </c>
      <c r="G70" s="130">
        <f t="shared" si="8"/>
        <v>0</v>
      </c>
      <c r="H70" s="570">
        <f t="shared" si="0"/>
        <v>1</v>
      </c>
      <c r="I70" s="545">
        <f t="shared" si="9"/>
        <v>0.15174506828528073</v>
      </c>
    </row>
    <row r="71" spans="1:9" ht="12.75" thickBot="1" x14ac:dyDescent="0.25">
      <c r="A71" s="193" t="s">
        <v>185</v>
      </c>
      <c r="B71" s="211">
        <f>SUM(B6:B70)</f>
        <v>187</v>
      </c>
      <c r="C71" s="209">
        <f t="shared" si="6"/>
        <v>100</v>
      </c>
      <c r="D71" s="211">
        <f>SUM(D6:D70)</f>
        <v>228</v>
      </c>
      <c r="E71" s="209">
        <f t="shared" si="7"/>
        <v>100</v>
      </c>
      <c r="F71" s="211">
        <f>SUM(F6:F70)</f>
        <v>247</v>
      </c>
      <c r="G71" s="209">
        <f t="shared" si="8"/>
        <v>100</v>
      </c>
      <c r="H71" s="211">
        <f>SUM(H7:H70)</f>
        <v>659</v>
      </c>
      <c r="I71" s="209">
        <f t="shared" si="9"/>
        <v>100</v>
      </c>
    </row>
  </sheetData>
  <mergeCells count="5">
    <mergeCell ref="H4:I4"/>
    <mergeCell ref="A4:A5"/>
    <mergeCell ref="B4:C4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>
    <tabColor rgb="FF2C5E2D"/>
  </sheetPr>
  <dimension ref="A1:I27"/>
  <sheetViews>
    <sheetView workbookViewId="0">
      <selection activeCell="A18" sqref="A18:XFD18"/>
    </sheetView>
  </sheetViews>
  <sheetFormatPr defaultRowHeight="15" x14ac:dyDescent="0.25"/>
  <cols>
    <col min="1" max="1" width="28.28515625" customWidth="1"/>
  </cols>
  <sheetData>
    <row r="1" spans="1:9" x14ac:dyDescent="0.25">
      <c r="A1" s="465" t="s">
        <v>467</v>
      </c>
      <c r="B1" s="41"/>
      <c r="C1" s="41"/>
      <c r="D1" s="41"/>
      <c r="E1" s="41"/>
      <c r="F1" s="41"/>
      <c r="G1" s="41"/>
      <c r="H1" s="41"/>
      <c r="I1" s="41"/>
    </row>
    <row r="2" spans="1:9" x14ac:dyDescent="0.25">
      <c r="A2" s="34" t="s">
        <v>269</v>
      </c>
      <c r="B2" s="41"/>
      <c r="C2" s="41"/>
      <c r="D2" s="41"/>
      <c r="E2" s="41"/>
      <c r="F2" s="41"/>
      <c r="G2" s="41"/>
      <c r="H2" s="41"/>
      <c r="I2" s="41"/>
    </row>
    <row r="3" spans="1:9" ht="15.75" thickBot="1" x14ac:dyDescent="0.3">
      <c r="A3" s="945"/>
      <c r="B3" s="41"/>
      <c r="C3" s="41"/>
      <c r="D3" s="764"/>
      <c r="E3" s="764"/>
      <c r="F3" s="41"/>
      <c r="G3" s="41"/>
      <c r="H3" s="41"/>
      <c r="I3" s="41"/>
    </row>
    <row r="4" spans="1:9" x14ac:dyDescent="0.25">
      <c r="A4" s="1418" t="s">
        <v>0</v>
      </c>
      <c r="B4" s="1420" t="s">
        <v>259</v>
      </c>
      <c r="C4" s="1421"/>
      <c r="D4" s="1422" t="s">
        <v>341</v>
      </c>
      <c r="E4" s="1422"/>
      <c r="F4" s="1420" t="s">
        <v>364</v>
      </c>
      <c r="G4" s="1421"/>
      <c r="H4" s="1420" t="s">
        <v>252</v>
      </c>
      <c r="I4" s="1421"/>
    </row>
    <row r="5" spans="1:9" ht="51.75" thickBot="1" x14ac:dyDescent="0.3">
      <c r="A5" s="1419"/>
      <c r="B5" s="205" t="s">
        <v>192</v>
      </c>
      <c r="C5" s="206" t="s">
        <v>193</v>
      </c>
      <c r="D5" s="207" t="s">
        <v>192</v>
      </c>
      <c r="E5" s="212" t="s">
        <v>193</v>
      </c>
      <c r="F5" s="205" t="s">
        <v>192</v>
      </c>
      <c r="G5" s="206" t="s">
        <v>193</v>
      </c>
      <c r="H5" s="205" t="s">
        <v>192</v>
      </c>
      <c r="I5" s="206" t="s">
        <v>193</v>
      </c>
    </row>
    <row r="6" spans="1:9" x14ac:dyDescent="0.25">
      <c r="A6" s="526" t="s">
        <v>14</v>
      </c>
      <c r="B6" s="23">
        <v>1</v>
      </c>
      <c r="C6" s="144" t="s">
        <v>117</v>
      </c>
      <c r="D6" s="187">
        <v>1</v>
      </c>
      <c r="E6" s="214" t="s">
        <v>117</v>
      </c>
      <c r="F6" s="23" t="s">
        <v>117</v>
      </c>
      <c r="G6" s="144" t="s">
        <v>117</v>
      </c>
      <c r="H6" s="711">
        <f t="shared" ref="H6:I7" si="0">SUM(D6,F6,B6)</f>
        <v>2</v>
      </c>
      <c r="I6" s="711">
        <f t="shared" si="0"/>
        <v>0</v>
      </c>
    </row>
    <row r="7" spans="1:9" x14ac:dyDescent="0.25">
      <c r="A7" s="526" t="s">
        <v>17</v>
      </c>
      <c r="B7" s="23" t="s">
        <v>117</v>
      </c>
      <c r="C7" s="144" t="s">
        <v>117</v>
      </c>
      <c r="D7" s="187" t="s">
        <v>117</v>
      </c>
      <c r="E7" s="214">
        <v>1</v>
      </c>
      <c r="F7" s="23">
        <v>1</v>
      </c>
      <c r="G7" s="144" t="s">
        <v>117</v>
      </c>
      <c r="H7" s="711">
        <f t="shared" si="0"/>
        <v>1</v>
      </c>
      <c r="I7" s="712">
        <f t="shared" ref="I7" si="1">SUM(E7,G7,C7)</f>
        <v>1</v>
      </c>
    </row>
    <row r="8" spans="1:9" x14ac:dyDescent="0.25">
      <c r="A8" s="526" t="s">
        <v>20</v>
      </c>
      <c r="B8" s="23" t="s">
        <v>117</v>
      </c>
      <c r="C8" s="144">
        <v>1</v>
      </c>
      <c r="D8" s="187" t="s">
        <v>117</v>
      </c>
      <c r="E8" s="214" t="s">
        <v>117</v>
      </c>
      <c r="F8" s="23" t="s">
        <v>117</v>
      </c>
      <c r="G8" s="144" t="s">
        <v>117</v>
      </c>
      <c r="H8" s="711">
        <f t="shared" ref="H8:H17" si="2">SUM(D8,F8,B8)</f>
        <v>0</v>
      </c>
      <c r="I8" s="712">
        <f t="shared" ref="I8:I17" si="3">SUM(E8,G8,C8)</f>
        <v>1</v>
      </c>
    </row>
    <row r="9" spans="1:9" x14ac:dyDescent="0.25">
      <c r="A9" s="526" t="s">
        <v>35</v>
      </c>
      <c r="B9" s="23" t="s">
        <v>117</v>
      </c>
      <c r="C9" s="144">
        <v>1</v>
      </c>
      <c r="D9" s="187" t="s">
        <v>117</v>
      </c>
      <c r="E9" s="214" t="s">
        <v>117</v>
      </c>
      <c r="F9" s="23">
        <v>4</v>
      </c>
      <c r="G9" s="144">
        <v>1</v>
      </c>
      <c r="H9" s="711">
        <f t="shared" si="2"/>
        <v>4</v>
      </c>
      <c r="I9" s="712">
        <f t="shared" si="3"/>
        <v>2</v>
      </c>
    </row>
    <row r="10" spans="1:9" x14ac:dyDescent="0.25">
      <c r="A10" s="526" t="s">
        <v>37</v>
      </c>
      <c r="B10" s="23" t="s">
        <v>117</v>
      </c>
      <c r="C10" s="144" t="s">
        <v>117</v>
      </c>
      <c r="D10" s="187" t="s">
        <v>117</v>
      </c>
      <c r="E10" s="214">
        <v>1</v>
      </c>
      <c r="F10" s="23">
        <v>1</v>
      </c>
      <c r="G10" s="144">
        <v>2</v>
      </c>
      <c r="H10" s="711">
        <f t="shared" si="2"/>
        <v>1</v>
      </c>
      <c r="I10" s="712">
        <f t="shared" si="3"/>
        <v>3</v>
      </c>
    </row>
    <row r="11" spans="1:9" x14ac:dyDescent="0.25">
      <c r="A11" s="526" t="s">
        <v>41</v>
      </c>
      <c r="B11" s="23" t="s">
        <v>117</v>
      </c>
      <c r="C11" s="144" t="s">
        <v>117</v>
      </c>
      <c r="D11" s="187" t="s">
        <v>117</v>
      </c>
      <c r="E11" s="214" t="s">
        <v>117</v>
      </c>
      <c r="F11" s="23" t="s">
        <v>117</v>
      </c>
      <c r="G11" s="144">
        <v>1</v>
      </c>
      <c r="H11" s="711">
        <f t="shared" si="2"/>
        <v>0</v>
      </c>
      <c r="I11" s="712">
        <f t="shared" si="3"/>
        <v>1</v>
      </c>
    </row>
    <row r="12" spans="1:9" x14ac:dyDescent="0.25">
      <c r="A12" s="526" t="s">
        <v>66</v>
      </c>
      <c r="B12" s="23">
        <v>1</v>
      </c>
      <c r="C12" s="144" t="s">
        <v>117</v>
      </c>
      <c r="D12" s="187" t="s">
        <v>117</v>
      </c>
      <c r="E12" s="214" t="s">
        <v>117</v>
      </c>
      <c r="F12" s="23" t="s">
        <v>117</v>
      </c>
      <c r="G12" s="144">
        <v>1</v>
      </c>
      <c r="H12" s="711">
        <f t="shared" si="2"/>
        <v>1</v>
      </c>
      <c r="I12" s="712">
        <f t="shared" si="3"/>
        <v>1</v>
      </c>
    </row>
    <row r="13" spans="1:9" x14ac:dyDescent="0.25">
      <c r="A13" s="526" t="s">
        <v>68</v>
      </c>
      <c r="B13" s="23" t="s">
        <v>117</v>
      </c>
      <c r="C13" s="144" t="s">
        <v>117</v>
      </c>
      <c r="D13" s="187" t="s">
        <v>117</v>
      </c>
      <c r="E13" s="214" t="s">
        <v>117</v>
      </c>
      <c r="F13" s="23">
        <v>1</v>
      </c>
      <c r="G13" s="144" t="s">
        <v>117</v>
      </c>
      <c r="H13" s="711">
        <f t="shared" si="2"/>
        <v>1</v>
      </c>
      <c r="I13" s="712">
        <f t="shared" si="3"/>
        <v>0</v>
      </c>
    </row>
    <row r="14" spans="1:9" x14ac:dyDescent="0.25">
      <c r="A14" s="526" t="s">
        <v>81</v>
      </c>
      <c r="B14" s="23" t="s">
        <v>117</v>
      </c>
      <c r="C14" s="144">
        <v>1</v>
      </c>
      <c r="D14" s="187" t="s">
        <v>117</v>
      </c>
      <c r="E14" s="214">
        <v>1</v>
      </c>
      <c r="F14" s="23" t="s">
        <v>117</v>
      </c>
      <c r="G14" s="144" t="s">
        <v>117</v>
      </c>
      <c r="H14" s="711">
        <f t="shared" si="2"/>
        <v>0</v>
      </c>
      <c r="I14" s="712">
        <f t="shared" si="3"/>
        <v>2</v>
      </c>
    </row>
    <row r="15" spans="1:9" x14ac:dyDescent="0.25">
      <c r="A15" s="526" t="s">
        <v>135</v>
      </c>
      <c r="B15" s="23">
        <v>1</v>
      </c>
      <c r="C15" s="144" t="s">
        <v>117</v>
      </c>
      <c r="D15" s="187" t="s">
        <v>117</v>
      </c>
      <c r="E15" s="214" t="s">
        <v>117</v>
      </c>
      <c r="F15" s="23" t="s">
        <v>117</v>
      </c>
      <c r="G15" s="144" t="s">
        <v>117</v>
      </c>
      <c r="H15" s="711">
        <f t="shared" ref="H15" si="4">SUM(D15,F15,B15)</f>
        <v>1</v>
      </c>
      <c r="I15" s="712">
        <f t="shared" ref="I15" si="5">SUM(E15,G15,C15)</f>
        <v>0</v>
      </c>
    </row>
    <row r="16" spans="1:9" x14ac:dyDescent="0.25">
      <c r="A16" s="526" t="s">
        <v>83</v>
      </c>
      <c r="B16" s="23" t="s">
        <v>117</v>
      </c>
      <c r="C16" s="144" t="s">
        <v>117</v>
      </c>
      <c r="D16" s="187" t="s">
        <v>117</v>
      </c>
      <c r="E16" s="214" t="s">
        <v>117</v>
      </c>
      <c r="F16" s="23">
        <v>1</v>
      </c>
      <c r="G16" s="144" t="s">
        <v>117</v>
      </c>
      <c r="H16" s="711">
        <f t="shared" si="2"/>
        <v>1</v>
      </c>
      <c r="I16" s="712">
        <f t="shared" si="3"/>
        <v>0</v>
      </c>
    </row>
    <row r="17" spans="1:9" ht="15.75" thickBot="1" x14ac:dyDescent="0.3">
      <c r="A17" s="526" t="s">
        <v>100</v>
      </c>
      <c r="B17" s="23" t="s">
        <v>117</v>
      </c>
      <c r="C17" s="144" t="s">
        <v>117</v>
      </c>
      <c r="D17" s="187" t="s">
        <v>117</v>
      </c>
      <c r="E17" s="214" t="s">
        <v>117</v>
      </c>
      <c r="F17" s="23">
        <v>1</v>
      </c>
      <c r="G17" s="144" t="s">
        <v>117</v>
      </c>
      <c r="H17" s="711">
        <f t="shared" si="2"/>
        <v>1</v>
      </c>
      <c r="I17" s="712">
        <f t="shared" si="3"/>
        <v>0</v>
      </c>
    </row>
    <row r="18" spans="1:9" ht="15.75" thickBot="1" x14ac:dyDescent="0.3">
      <c r="A18" s="193" t="s">
        <v>185</v>
      </c>
      <c r="B18" s="215">
        <f>SUM(B6:B17)</f>
        <v>3</v>
      </c>
      <c r="C18" s="215">
        <f>SUM(C6:C17)</f>
        <v>3</v>
      </c>
      <c r="D18" s="215">
        <f>SUM(D6:D17)</f>
        <v>1</v>
      </c>
      <c r="E18" s="215">
        <f>SUM(E6:E17)</f>
        <v>3</v>
      </c>
      <c r="F18" s="215">
        <f>SUM(F6:F17)</f>
        <v>9</v>
      </c>
      <c r="G18" s="215">
        <f>SUM(G6:G17)</f>
        <v>5</v>
      </c>
      <c r="H18" s="215">
        <f>SUM(H6:H17)</f>
        <v>13</v>
      </c>
      <c r="I18" s="215">
        <f>SUM(I6:I17)</f>
        <v>11</v>
      </c>
    </row>
    <row r="19" spans="1:9" x14ac:dyDescent="0.25">
      <c r="A19" s="41"/>
      <c r="B19" s="41"/>
      <c r="C19" s="41"/>
      <c r="D19" s="41"/>
      <c r="E19" s="41"/>
      <c r="F19" s="41"/>
      <c r="G19" s="41"/>
      <c r="H19" s="41"/>
      <c r="I19" s="41"/>
    </row>
    <row r="20" spans="1:9" x14ac:dyDescent="0.25">
      <c r="A20" s="41"/>
      <c r="B20" s="41"/>
      <c r="C20" s="41"/>
      <c r="D20" s="41"/>
      <c r="E20" s="41"/>
      <c r="F20" s="41"/>
      <c r="G20" s="41"/>
      <c r="H20" s="41"/>
      <c r="I20" s="41"/>
    </row>
    <row r="21" spans="1:9" x14ac:dyDescent="0.25"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  <c r="B22" s="41"/>
      <c r="C22" s="41"/>
      <c r="D22" s="41"/>
      <c r="E22" s="41"/>
      <c r="F22" s="41"/>
      <c r="G22" s="41"/>
      <c r="H22" s="41"/>
      <c r="I22" s="41"/>
    </row>
    <row r="23" spans="1:9" x14ac:dyDescent="0.25">
      <c r="B23" s="41"/>
      <c r="C23" s="41"/>
      <c r="D23" s="41"/>
      <c r="E23" s="41"/>
      <c r="F23" s="41"/>
      <c r="G23" s="41"/>
      <c r="H23" s="41"/>
      <c r="I23" s="41"/>
    </row>
    <row r="24" spans="1:9" x14ac:dyDescent="0.25">
      <c r="A24" s="41"/>
      <c r="B24" s="41"/>
      <c r="C24" s="41"/>
      <c r="D24" s="41"/>
      <c r="E24" s="41"/>
      <c r="F24" s="41"/>
      <c r="G24" s="41"/>
      <c r="H24" s="41"/>
      <c r="I24" s="41"/>
    </row>
    <row r="25" spans="1:9" x14ac:dyDescent="0.25">
      <c r="B25" s="41"/>
      <c r="C25" s="41"/>
      <c r="D25" s="41"/>
      <c r="E25" s="41"/>
      <c r="F25" s="41"/>
      <c r="G25" s="41"/>
      <c r="H25" s="41"/>
      <c r="I25" s="41"/>
    </row>
    <row r="26" spans="1:9" x14ac:dyDescent="0.25">
      <c r="A26" s="41"/>
      <c r="B26" s="41"/>
      <c r="C26" s="41"/>
      <c r="D26" s="41"/>
      <c r="E26" s="41"/>
      <c r="F26" s="41"/>
      <c r="G26" s="41"/>
      <c r="H26" s="41"/>
      <c r="I26" s="41"/>
    </row>
    <row r="27" spans="1:9" x14ac:dyDescent="0.25">
      <c r="A27" s="41"/>
      <c r="B27" s="41"/>
      <c r="C27" s="41"/>
      <c r="D27" s="41"/>
      <c r="E27" s="41"/>
      <c r="F27" s="41"/>
      <c r="G27" s="41"/>
      <c r="H27" s="41"/>
      <c r="I27" s="41"/>
    </row>
  </sheetData>
  <mergeCells count="5">
    <mergeCell ref="A4:A5"/>
    <mergeCell ref="B4:C4"/>
    <mergeCell ref="H4:I4"/>
    <mergeCell ref="D4:E4"/>
    <mergeCell ref="F4:G4"/>
  </mergeCells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rgb="FF7030A0"/>
  </sheetPr>
  <dimension ref="A1:Q20"/>
  <sheetViews>
    <sheetView zoomScaleNormal="100" workbookViewId="0">
      <selection activeCell="D20" sqref="D20"/>
    </sheetView>
  </sheetViews>
  <sheetFormatPr defaultRowHeight="12" x14ac:dyDescent="0.2"/>
  <cols>
    <col min="1" max="1" width="30.140625" style="41" customWidth="1"/>
    <col min="2" max="2" width="4" style="41" customWidth="1"/>
    <col min="3" max="3" width="3.85546875" style="41" customWidth="1"/>
    <col min="4" max="4" width="4.28515625" style="41" customWidth="1"/>
    <col min="5" max="5" width="5.42578125" style="41" bestFit="1" customWidth="1"/>
    <col min="6" max="6" width="4" style="41" customWidth="1"/>
    <col min="7" max="7" width="3.85546875" style="41" customWidth="1"/>
    <col min="8" max="8" width="4.28515625" style="41" customWidth="1"/>
    <col min="9" max="9" width="5.42578125" style="41" bestFit="1" customWidth="1"/>
    <col min="10" max="10" width="4" style="41" customWidth="1"/>
    <col min="11" max="11" width="3.85546875" style="41" customWidth="1"/>
    <col min="12" max="12" width="4.28515625" style="41" customWidth="1"/>
    <col min="13" max="13" width="5.42578125" style="41" bestFit="1" customWidth="1"/>
    <col min="14" max="14" width="4" style="41" customWidth="1"/>
    <col min="15" max="15" width="3.85546875" style="41" customWidth="1"/>
    <col min="16" max="16" width="4.28515625" style="41" customWidth="1"/>
    <col min="17" max="17" width="5.42578125" style="41" bestFit="1" customWidth="1"/>
    <col min="18" max="18" width="5.85546875" style="41" customWidth="1"/>
    <col min="19" max="19" width="5.5703125" style="41" customWidth="1"/>
    <col min="20" max="20" width="31.7109375" style="41" customWidth="1"/>
    <col min="21" max="21" width="4" style="41" customWidth="1"/>
    <col min="22" max="22" width="5.42578125" style="41" bestFit="1" customWidth="1"/>
    <col min="23" max="23" width="4" style="41" customWidth="1"/>
    <col min="24" max="24" width="5.42578125" style="41" bestFit="1" customWidth="1"/>
    <col min="25" max="25" width="4" style="41" customWidth="1"/>
    <col min="26" max="26" width="5.42578125" style="41" bestFit="1" customWidth="1"/>
    <col min="27" max="27" width="4" style="41" customWidth="1"/>
    <col min="28" max="28" width="5.42578125" style="41" bestFit="1" customWidth="1"/>
    <col min="29" max="215" width="9.140625" style="41"/>
    <col min="216" max="216" width="33.42578125" style="41" customWidth="1"/>
    <col min="217" max="228" width="5.7109375" style="41" customWidth="1"/>
    <col min="229" max="231" width="5.28515625" style="41" customWidth="1"/>
    <col min="232" max="232" width="5.7109375" style="41" customWidth="1"/>
    <col min="233" max="233" width="8.7109375" style="41" customWidth="1"/>
    <col min="234" max="471" width="9.140625" style="41"/>
    <col min="472" max="472" width="33.42578125" style="41" customWidth="1"/>
    <col min="473" max="484" width="5.7109375" style="41" customWidth="1"/>
    <col min="485" max="487" width="5.28515625" style="41" customWidth="1"/>
    <col min="488" max="488" width="5.7109375" style="41" customWidth="1"/>
    <col min="489" max="489" width="8.7109375" style="41" customWidth="1"/>
    <col min="490" max="727" width="9.140625" style="41"/>
    <col min="728" max="728" width="33.42578125" style="41" customWidth="1"/>
    <col min="729" max="740" width="5.7109375" style="41" customWidth="1"/>
    <col min="741" max="743" width="5.28515625" style="41" customWidth="1"/>
    <col min="744" max="744" width="5.7109375" style="41" customWidth="1"/>
    <col min="745" max="745" width="8.7109375" style="41" customWidth="1"/>
    <col min="746" max="983" width="9.140625" style="41"/>
    <col min="984" max="984" width="33.42578125" style="41" customWidth="1"/>
    <col min="985" max="996" width="5.7109375" style="41" customWidth="1"/>
    <col min="997" max="999" width="5.28515625" style="41" customWidth="1"/>
    <col min="1000" max="1000" width="5.7109375" style="41" customWidth="1"/>
    <col min="1001" max="1001" width="8.7109375" style="41" customWidth="1"/>
    <col min="1002" max="1239" width="9.140625" style="41"/>
    <col min="1240" max="1240" width="33.42578125" style="41" customWidth="1"/>
    <col min="1241" max="1252" width="5.7109375" style="41" customWidth="1"/>
    <col min="1253" max="1255" width="5.28515625" style="41" customWidth="1"/>
    <col min="1256" max="1256" width="5.7109375" style="41" customWidth="1"/>
    <col min="1257" max="1257" width="8.7109375" style="41" customWidth="1"/>
    <col min="1258" max="1495" width="9.140625" style="41"/>
    <col min="1496" max="1496" width="33.42578125" style="41" customWidth="1"/>
    <col min="1497" max="1508" width="5.7109375" style="41" customWidth="1"/>
    <col min="1509" max="1511" width="5.28515625" style="41" customWidth="1"/>
    <col min="1512" max="1512" width="5.7109375" style="41" customWidth="1"/>
    <col min="1513" max="1513" width="8.7109375" style="41" customWidth="1"/>
    <col min="1514" max="1751" width="9.140625" style="41"/>
    <col min="1752" max="1752" width="33.42578125" style="41" customWidth="1"/>
    <col min="1753" max="1764" width="5.7109375" style="41" customWidth="1"/>
    <col min="1765" max="1767" width="5.28515625" style="41" customWidth="1"/>
    <col min="1768" max="1768" width="5.7109375" style="41" customWidth="1"/>
    <col min="1769" max="1769" width="8.7109375" style="41" customWidth="1"/>
    <col min="1770" max="2007" width="9.140625" style="41"/>
    <col min="2008" max="2008" width="33.42578125" style="41" customWidth="1"/>
    <col min="2009" max="2020" width="5.7109375" style="41" customWidth="1"/>
    <col min="2021" max="2023" width="5.28515625" style="41" customWidth="1"/>
    <col min="2024" max="2024" width="5.7109375" style="41" customWidth="1"/>
    <col min="2025" max="2025" width="8.7109375" style="41" customWidth="1"/>
    <col min="2026" max="2263" width="9.140625" style="41"/>
    <col min="2264" max="2264" width="33.42578125" style="41" customWidth="1"/>
    <col min="2265" max="2276" width="5.7109375" style="41" customWidth="1"/>
    <col min="2277" max="2279" width="5.28515625" style="41" customWidth="1"/>
    <col min="2280" max="2280" width="5.7109375" style="41" customWidth="1"/>
    <col min="2281" max="2281" width="8.7109375" style="41" customWidth="1"/>
    <col min="2282" max="2519" width="9.140625" style="41"/>
    <col min="2520" max="2520" width="33.42578125" style="41" customWidth="1"/>
    <col min="2521" max="2532" width="5.7109375" style="41" customWidth="1"/>
    <col min="2533" max="2535" width="5.28515625" style="41" customWidth="1"/>
    <col min="2536" max="2536" width="5.7109375" style="41" customWidth="1"/>
    <col min="2537" max="2537" width="8.7109375" style="41" customWidth="1"/>
    <col min="2538" max="2775" width="9.140625" style="41"/>
    <col min="2776" max="2776" width="33.42578125" style="41" customWidth="1"/>
    <col min="2777" max="2788" width="5.7109375" style="41" customWidth="1"/>
    <col min="2789" max="2791" width="5.28515625" style="41" customWidth="1"/>
    <col min="2792" max="2792" width="5.7109375" style="41" customWidth="1"/>
    <col min="2793" max="2793" width="8.7109375" style="41" customWidth="1"/>
    <col min="2794" max="3031" width="9.140625" style="41"/>
    <col min="3032" max="3032" width="33.42578125" style="41" customWidth="1"/>
    <col min="3033" max="3044" width="5.7109375" style="41" customWidth="1"/>
    <col min="3045" max="3047" width="5.28515625" style="41" customWidth="1"/>
    <col min="3048" max="3048" width="5.7109375" style="41" customWidth="1"/>
    <col min="3049" max="3049" width="8.7109375" style="41" customWidth="1"/>
    <col min="3050" max="3287" width="9.140625" style="41"/>
    <col min="3288" max="3288" width="33.42578125" style="41" customWidth="1"/>
    <col min="3289" max="3300" width="5.7109375" style="41" customWidth="1"/>
    <col min="3301" max="3303" width="5.28515625" style="41" customWidth="1"/>
    <col min="3304" max="3304" width="5.7109375" style="41" customWidth="1"/>
    <col min="3305" max="3305" width="8.7109375" style="41" customWidth="1"/>
    <col min="3306" max="3543" width="9.140625" style="41"/>
    <col min="3544" max="3544" width="33.42578125" style="41" customWidth="1"/>
    <col min="3545" max="3556" width="5.7109375" style="41" customWidth="1"/>
    <col min="3557" max="3559" width="5.28515625" style="41" customWidth="1"/>
    <col min="3560" max="3560" width="5.7109375" style="41" customWidth="1"/>
    <col min="3561" max="3561" width="8.7109375" style="41" customWidth="1"/>
    <col min="3562" max="3799" width="9.140625" style="41"/>
    <col min="3800" max="3800" width="33.42578125" style="41" customWidth="1"/>
    <col min="3801" max="3812" width="5.7109375" style="41" customWidth="1"/>
    <col min="3813" max="3815" width="5.28515625" style="41" customWidth="1"/>
    <col min="3816" max="3816" width="5.7109375" style="41" customWidth="1"/>
    <col min="3817" max="3817" width="8.7109375" style="41" customWidth="1"/>
    <col min="3818" max="4055" width="9.140625" style="41"/>
    <col min="4056" max="4056" width="33.42578125" style="41" customWidth="1"/>
    <col min="4057" max="4068" width="5.7109375" style="41" customWidth="1"/>
    <col min="4069" max="4071" width="5.28515625" style="41" customWidth="1"/>
    <col min="4072" max="4072" width="5.7109375" style="41" customWidth="1"/>
    <col min="4073" max="4073" width="8.7109375" style="41" customWidth="1"/>
    <col min="4074" max="4311" width="9.140625" style="41"/>
    <col min="4312" max="4312" width="33.42578125" style="41" customWidth="1"/>
    <col min="4313" max="4324" width="5.7109375" style="41" customWidth="1"/>
    <col min="4325" max="4327" width="5.28515625" style="41" customWidth="1"/>
    <col min="4328" max="4328" width="5.7109375" style="41" customWidth="1"/>
    <col min="4329" max="4329" width="8.7109375" style="41" customWidth="1"/>
    <col min="4330" max="4567" width="9.140625" style="41"/>
    <col min="4568" max="4568" width="33.42578125" style="41" customWidth="1"/>
    <col min="4569" max="4580" width="5.7109375" style="41" customWidth="1"/>
    <col min="4581" max="4583" width="5.28515625" style="41" customWidth="1"/>
    <col min="4584" max="4584" width="5.7109375" style="41" customWidth="1"/>
    <col min="4585" max="4585" width="8.7109375" style="41" customWidth="1"/>
    <col min="4586" max="4823" width="9.140625" style="41"/>
    <col min="4824" max="4824" width="33.42578125" style="41" customWidth="1"/>
    <col min="4825" max="4836" width="5.7109375" style="41" customWidth="1"/>
    <col min="4837" max="4839" width="5.28515625" style="41" customWidth="1"/>
    <col min="4840" max="4840" width="5.7109375" style="41" customWidth="1"/>
    <col min="4841" max="4841" width="8.7109375" style="41" customWidth="1"/>
    <col min="4842" max="5079" width="9.140625" style="41"/>
    <col min="5080" max="5080" width="33.42578125" style="41" customWidth="1"/>
    <col min="5081" max="5092" width="5.7109375" style="41" customWidth="1"/>
    <col min="5093" max="5095" width="5.28515625" style="41" customWidth="1"/>
    <col min="5096" max="5096" width="5.7109375" style="41" customWidth="1"/>
    <col min="5097" max="5097" width="8.7109375" style="41" customWidth="1"/>
    <col min="5098" max="5335" width="9.140625" style="41"/>
    <col min="5336" max="5336" width="33.42578125" style="41" customWidth="1"/>
    <col min="5337" max="5348" width="5.7109375" style="41" customWidth="1"/>
    <col min="5349" max="5351" width="5.28515625" style="41" customWidth="1"/>
    <col min="5352" max="5352" width="5.7109375" style="41" customWidth="1"/>
    <col min="5353" max="5353" width="8.7109375" style="41" customWidth="1"/>
    <col min="5354" max="5591" width="9.140625" style="41"/>
    <col min="5592" max="5592" width="33.42578125" style="41" customWidth="1"/>
    <col min="5593" max="5604" width="5.7109375" style="41" customWidth="1"/>
    <col min="5605" max="5607" width="5.28515625" style="41" customWidth="1"/>
    <col min="5608" max="5608" width="5.7109375" style="41" customWidth="1"/>
    <col min="5609" max="5609" width="8.7109375" style="41" customWidth="1"/>
    <col min="5610" max="5847" width="9.140625" style="41"/>
    <col min="5848" max="5848" width="33.42578125" style="41" customWidth="1"/>
    <col min="5849" max="5860" width="5.7109375" style="41" customWidth="1"/>
    <col min="5861" max="5863" width="5.28515625" style="41" customWidth="1"/>
    <col min="5864" max="5864" width="5.7109375" style="41" customWidth="1"/>
    <col min="5865" max="5865" width="8.7109375" style="41" customWidth="1"/>
    <col min="5866" max="6103" width="9.140625" style="41"/>
    <col min="6104" max="6104" width="33.42578125" style="41" customWidth="1"/>
    <col min="6105" max="6116" width="5.7109375" style="41" customWidth="1"/>
    <col min="6117" max="6119" width="5.28515625" style="41" customWidth="1"/>
    <col min="6120" max="6120" width="5.7109375" style="41" customWidth="1"/>
    <col min="6121" max="6121" width="8.7109375" style="41" customWidth="1"/>
    <col min="6122" max="6359" width="9.140625" style="41"/>
    <col min="6360" max="6360" width="33.42578125" style="41" customWidth="1"/>
    <col min="6361" max="6372" width="5.7109375" style="41" customWidth="1"/>
    <col min="6373" max="6375" width="5.28515625" style="41" customWidth="1"/>
    <col min="6376" max="6376" width="5.7109375" style="41" customWidth="1"/>
    <col min="6377" max="6377" width="8.7109375" style="41" customWidth="1"/>
    <col min="6378" max="6615" width="9.140625" style="41"/>
    <col min="6616" max="6616" width="33.42578125" style="41" customWidth="1"/>
    <col min="6617" max="6628" width="5.7109375" style="41" customWidth="1"/>
    <col min="6629" max="6631" width="5.28515625" style="41" customWidth="1"/>
    <col min="6632" max="6632" width="5.7109375" style="41" customWidth="1"/>
    <col min="6633" max="6633" width="8.7109375" style="41" customWidth="1"/>
    <col min="6634" max="6871" width="9.140625" style="41"/>
    <col min="6872" max="6872" width="33.42578125" style="41" customWidth="1"/>
    <col min="6873" max="6884" width="5.7109375" style="41" customWidth="1"/>
    <col min="6885" max="6887" width="5.28515625" style="41" customWidth="1"/>
    <col min="6888" max="6888" width="5.7109375" style="41" customWidth="1"/>
    <col min="6889" max="6889" width="8.7109375" style="41" customWidth="1"/>
    <col min="6890" max="7127" width="9.140625" style="41"/>
    <col min="7128" max="7128" width="33.42578125" style="41" customWidth="1"/>
    <col min="7129" max="7140" width="5.7109375" style="41" customWidth="1"/>
    <col min="7141" max="7143" width="5.28515625" style="41" customWidth="1"/>
    <col min="7144" max="7144" width="5.7109375" style="41" customWidth="1"/>
    <col min="7145" max="7145" width="8.7109375" style="41" customWidth="1"/>
    <col min="7146" max="7383" width="9.140625" style="41"/>
    <col min="7384" max="7384" width="33.42578125" style="41" customWidth="1"/>
    <col min="7385" max="7396" width="5.7109375" style="41" customWidth="1"/>
    <col min="7397" max="7399" width="5.28515625" style="41" customWidth="1"/>
    <col min="7400" max="7400" width="5.7109375" style="41" customWidth="1"/>
    <col min="7401" max="7401" width="8.7109375" style="41" customWidth="1"/>
    <col min="7402" max="7639" width="9.140625" style="41"/>
    <col min="7640" max="7640" width="33.42578125" style="41" customWidth="1"/>
    <col min="7641" max="7652" width="5.7109375" style="41" customWidth="1"/>
    <col min="7653" max="7655" width="5.28515625" style="41" customWidth="1"/>
    <col min="7656" max="7656" width="5.7109375" style="41" customWidth="1"/>
    <col min="7657" max="7657" width="8.7109375" style="41" customWidth="1"/>
    <col min="7658" max="7895" width="9.140625" style="41"/>
    <col min="7896" max="7896" width="33.42578125" style="41" customWidth="1"/>
    <col min="7897" max="7908" width="5.7109375" style="41" customWidth="1"/>
    <col min="7909" max="7911" width="5.28515625" style="41" customWidth="1"/>
    <col min="7912" max="7912" width="5.7109375" style="41" customWidth="1"/>
    <col min="7913" max="7913" width="8.7109375" style="41" customWidth="1"/>
    <col min="7914" max="8151" width="9.140625" style="41"/>
    <col min="8152" max="8152" width="33.42578125" style="41" customWidth="1"/>
    <col min="8153" max="8164" width="5.7109375" style="41" customWidth="1"/>
    <col min="8165" max="8167" width="5.28515625" style="41" customWidth="1"/>
    <col min="8168" max="8168" width="5.7109375" style="41" customWidth="1"/>
    <col min="8169" max="8169" width="8.7109375" style="41" customWidth="1"/>
    <col min="8170" max="8407" width="9.140625" style="41"/>
    <col min="8408" max="8408" width="33.42578125" style="41" customWidth="1"/>
    <col min="8409" max="8420" width="5.7109375" style="41" customWidth="1"/>
    <col min="8421" max="8423" width="5.28515625" style="41" customWidth="1"/>
    <col min="8424" max="8424" width="5.7109375" style="41" customWidth="1"/>
    <col min="8425" max="8425" width="8.7109375" style="41" customWidth="1"/>
    <col min="8426" max="8663" width="9.140625" style="41"/>
    <col min="8664" max="8664" width="33.42578125" style="41" customWidth="1"/>
    <col min="8665" max="8676" width="5.7109375" style="41" customWidth="1"/>
    <col min="8677" max="8679" width="5.28515625" style="41" customWidth="1"/>
    <col min="8680" max="8680" width="5.7109375" style="41" customWidth="1"/>
    <col min="8681" max="8681" width="8.7109375" style="41" customWidth="1"/>
    <col min="8682" max="8919" width="9.140625" style="41"/>
    <col min="8920" max="8920" width="33.42578125" style="41" customWidth="1"/>
    <col min="8921" max="8932" width="5.7109375" style="41" customWidth="1"/>
    <col min="8933" max="8935" width="5.28515625" style="41" customWidth="1"/>
    <col min="8936" max="8936" width="5.7109375" style="41" customWidth="1"/>
    <col min="8937" max="8937" width="8.7109375" style="41" customWidth="1"/>
    <col min="8938" max="9175" width="9.140625" style="41"/>
    <col min="9176" max="9176" width="33.42578125" style="41" customWidth="1"/>
    <col min="9177" max="9188" width="5.7109375" style="41" customWidth="1"/>
    <col min="9189" max="9191" width="5.28515625" style="41" customWidth="1"/>
    <col min="9192" max="9192" width="5.7109375" style="41" customWidth="1"/>
    <col min="9193" max="9193" width="8.7109375" style="41" customWidth="1"/>
    <col min="9194" max="9431" width="9.140625" style="41"/>
    <col min="9432" max="9432" width="33.42578125" style="41" customWidth="1"/>
    <col min="9433" max="9444" width="5.7109375" style="41" customWidth="1"/>
    <col min="9445" max="9447" width="5.28515625" style="41" customWidth="1"/>
    <col min="9448" max="9448" width="5.7109375" style="41" customWidth="1"/>
    <col min="9449" max="9449" width="8.7109375" style="41" customWidth="1"/>
    <col min="9450" max="9687" width="9.140625" style="41"/>
    <col min="9688" max="9688" width="33.42578125" style="41" customWidth="1"/>
    <col min="9689" max="9700" width="5.7109375" style="41" customWidth="1"/>
    <col min="9701" max="9703" width="5.28515625" style="41" customWidth="1"/>
    <col min="9704" max="9704" width="5.7109375" style="41" customWidth="1"/>
    <col min="9705" max="9705" width="8.7109375" style="41" customWidth="1"/>
    <col min="9706" max="9943" width="9.140625" style="41"/>
    <col min="9944" max="9944" width="33.42578125" style="41" customWidth="1"/>
    <col min="9945" max="9956" width="5.7109375" style="41" customWidth="1"/>
    <col min="9957" max="9959" width="5.28515625" style="41" customWidth="1"/>
    <col min="9960" max="9960" width="5.7109375" style="41" customWidth="1"/>
    <col min="9961" max="9961" width="8.7109375" style="41" customWidth="1"/>
    <col min="9962" max="10199" width="9.140625" style="41"/>
    <col min="10200" max="10200" width="33.42578125" style="41" customWidth="1"/>
    <col min="10201" max="10212" width="5.7109375" style="41" customWidth="1"/>
    <col min="10213" max="10215" width="5.28515625" style="41" customWidth="1"/>
    <col min="10216" max="10216" width="5.7109375" style="41" customWidth="1"/>
    <col min="10217" max="10217" width="8.7109375" style="41" customWidth="1"/>
    <col min="10218" max="10455" width="9.140625" style="41"/>
    <col min="10456" max="10456" width="33.42578125" style="41" customWidth="1"/>
    <col min="10457" max="10468" width="5.7109375" style="41" customWidth="1"/>
    <col min="10469" max="10471" width="5.28515625" style="41" customWidth="1"/>
    <col min="10472" max="10472" width="5.7109375" style="41" customWidth="1"/>
    <col min="10473" max="10473" width="8.7109375" style="41" customWidth="1"/>
    <col min="10474" max="10711" width="9.140625" style="41"/>
    <col min="10712" max="10712" width="33.42578125" style="41" customWidth="1"/>
    <col min="10713" max="10724" width="5.7109375" style="41" customWidth="1"/>
    <col min="10725" max="10727" width="5.28515625" style="41" customWidth="1"/>
    <col min="10728" max="10728" width="5.7109375" style="41" customWidth="1"/>
    <col min="10729" max="10729" width="8.7109375" style="41" customWidth="1"/>
    <col min="10730" max="10967" width="9.140625" style="41"/>
    <col min="10968" max="10968" width="33.42578125" style="41" customWidth="1"/>
    <col min="10969" max="10980" width="5.7109375" style="41" customWidth="1"/>
    <col min="10981" max="10983" width="5.28515625" style="41" customWidth="1"/>
    <col min="10984" max="10984" width="5.7109375" style="41" customWidth="1"/>
    <col min="10985" max="10985" width="8.7109375" style="41" customWidth="1"/>
    <col min="10986" max="11223" width="9.140625" style="41"/>
    <col min="11224" max="11224" width="33.42578125" style="41" customWidth="1"/>
    <col min="11225" max="11236" width="5.7109375" style="41" customWidth="1"/>
    <col min="11237" max="11239" width="5.28515625" style="41" customWidth="1"/>
    <col min="11240" max="11240" width="5.7109375" style="41" customWidth="1"/>
    <col min="11241" max="11241" width="8.7109375" style="41" customWidth="1"/>
    <col min="11242" max="11479" width="9.140625" style="41"/>
    <col min="11480" max="11480" width="33.42578125" style="41" customWidth="1"/>
    <col min="11481" max="11492" width="5.7109375" style="41" customWidth="1"/>
    <col min="11493" max="11495" width="5.28515625" style="41" customWidth="1"/>
    <col min="11496" max="11496" width="5.7109375" style="41" customWidth="1"/>
    <col min="11497" max="11497" width="8.7109375" style="41" customWidth="1"/>
    <col min="11498" max="11735" width="9.140625" style="41"/>
    <col min="11736" max="11736" width="33.42578125" style="41" customWidth="1"/>
    <col min="11737" max="11748" width="5.7109375" style="41" customWidth="1"/>
    <col min="11749" max="11751" width="5.28515625" style="41" customWidth="1"/>
    <col min="11752" max="11752" width="5.7109375" style="41" customWidth="1"/>
    <col min="11753" max="11753" width="8.7109375" style="41" customWidth="1"/>
    <col min="11754" max="11991" width="9.140625" style="41"/>
    <col min="11992" max="11992" width="33.42578125" style="41" customWidth="1"/>
    <col min="11993" max="12004" width="5.7109375" style="41" customWidth="1"/>
    <col min="12005" max="12007" width="5.28515625" style="41" customWidth="1"/>
    <col min="12008" max="12008" width="5.7109375" style="41" customWidth="1"/>
    <col min="12009" max="12009" width="8.7109375" style="41" customWidth="1"/>
    <col min="12010" max="12247" width="9.140625" style="41"/>
    <col min="12248" max="12248" width="33.42578125" style="41" customWidth="1"/>
    <col min="12249" max="12260" width="5.7109375" style="41" customWidth="1"/>
    <col min="12261" max="12263" width="5.28515625" style="41" customWidth="1"/>
    <col min="12264" max="12264" width="5.7109375" style="41" customWidth="1"/>
    <col min="12265" max="12265" width="8.7109375" style="41" customWidth="1"/>
    <col min="12266" max="12503" width="9.140625" style="41"/>
    <col min="12504" max="12504" width="33.42578125" style="41" customWidth="1"/>
    <col min="12505" max="12516" width="5.7109375" style="41" customWidth="1"/>
    <col min="12517" max="12519" width="5.28515625" style="41" customWidth="1"/>
    <col min="12520" max="12520" width="5.7109375" style="41" customWidth="1"/>
    <col min="12521" max="12521" width="8.7109375" style="41" customWidth="1"/>
    <col min="12522" max="12759" width="9.140625" style="41"/>
    <col min="12760" max="12760" width="33.42578125" style="41" customWidth="1"/>
    <col min="12761" max="12772" width="5.7109375" style="41" customWidth="1"/>
    <col min="12773" max="12775" width="5.28515625" style="41" customWidth="1"/>
    <col min="12776" max="12776" width="5.7109375" style="41" customWidth="1"/>
    <col min="12777" max="12777" width="8.7109375" style="41" customWidth="1"/>
    <col min="12778" max="13015" width="9.140625" style="41"/>
    <col min="13016" max="13016" width="33.42578125" style="41" customWidth="1"/>
    <col min="13017" max="13028" width="5.7109375" style="41" customWidth="1"/>
    <col min="13029" max="13031" width="5.28515625" style="41" customWidth="1"/>
    <col min="13032" max="13032" width="5.7109375" style="41" customWidth="1"/>
    <col min="13033" max="13033" width="8.7109375" style="41" customWidth="1"/>
    <col min="13034" max="13271" width="9.140625" style="41"/>
    <col min="13272" max="13272" width="33.42578125" style="41" customWidth="1"/>
    <col min="13273" max="13284" width="5.7109375" style="41" customWidth="1"/>
    <col min="13285" max="13287" width="5.28515625" style="41" customWidth="1"/>
    <col min="13288" max="13288" width="5.7109375" style="41" customWidth="1"/>
    <col min="13289" max="13289" width="8.7109375" style="41" customWidth="1"/>
    <col min="13290" max="13527" width="9.140625" style="41"/>
    <col min="13528" max="13528" width="33.42578125" style="41" customWidth="1"/>
    <col min="13529" max="13540" width="5.7109375" style="41" customWidth="1"/>
    <col min="13541" max="13543" width="5.28515625" style="41" customWidth="1"/>
    <col min="13544" max="13544" width="5.7109375" style="41" customWidth="1"/>
    <col min="13545" max="13545" width="8.7109375" style="41" customWidth="1"/>
    <col min="13546" max="13783" width="9.140625" style="41"/>
    <col min="13784" max="13784" width="33.42578125" style="41" customWidth="1"/>
    <col min="13785" max="13796" width="5.7109375" style="41" customWidth="1"/>
    <col min="13797" max="13799" width="5.28515625" style="41" customWidth="1"/>
    <col min="13800" max="13800" width="5.7109375" style="41" customWidth="1"/>
    <col min="13801" max="13801" width="8.7109375" style="41" customWidth="1"/>
    <col min="13802" max="14039" width="9.140625" style="41"/>
    <col min="14040" max="14040" width="33.42578125" style="41" customWidth="1"/>
    <col min="14041" max="14052" width="5.7109375" style="41" customWidth="1"/>
    <col min="14053" max="14055" width="5.28515625" style="41" customWidth="1"/>
    <col min="14056" max="14056" width="5.7109375" style="41" customWidth="1"/>
    <col min="14057" max="14057" width="8.7109375" style="41" customWidth="1"/>
    <col min="14058" max="14295" width="9.140625" style="41"/>
    <col min="14296" max="14296" width="33.42578125" style="41" customWidth="1"/>
    <col min="14297" max="14308" width="5.7109375" style="41" customWidth="1"/>
    <col min="14309" max="14311" width="5.28515625" style="41" customWidth="1"/>
    <col min="14312" max="14312" width="5.7109375" style="41" customWidth="1"/>
    <col min="14313" max="14313" width="8.7109375" style="41" customWidth="1"/>
    <col min="14314" max="14551" width="9.140625" style="41"/>
    <col min="14552" max="14552" width="33.42578125" style="41" customWidth="1"/>
    <col min="14553" max="14564" width="5.7109375" style="41" customWidth="1"/>
    <col min="14565" max="14567" width="5.28515625" style="41" customWidth="1"/>
    <col min="14568" max="14568" width="5.7109375" style="41" customWidth="1"/>
    <col min="14569" max="14569" width="8.7109375" style="41" customWidth="1"/>
    <col min="14570" max="14807" width="9.140625" style="41"/>
    <col min="14808" max="14808" width="33.42578125" style="41" customWidth="1"/>
    <col min="14809" max="14820" width="5.7109375" style="41" customWidth="1"/>
    <col min="14821" max="14823" width="5.28515625" style="41" customWidth="1"/>
    <col min="14824" max="14824" width="5.7109375" style="41" customWidth="1"/>
    <col min="14825" max="14825" width="8.7109375" style="41" customWidth="1"/>
    <col min="14826" max="15063" width="9.140625" style="41"/>
    <col min="15064" max="15064" width="33.42578125" style="41" customWidth="1"/>
    <col min="15065" max="15076" width="5.7109375" style="41" customWidth="1"/>
    <col min="15077" max="15079" width="5.28515625" style="41" customWidth="1"/>
    <col min="15080" max="15080" width="5.7109375" style="41" customWidth="1"/>
    <col min="15081" max="15081" width="8.7109375" style="41" customWidth="1"/>
    <col min="15082" max="15319" width="9.140625" style="41"/>
    <col min="15320" max="15320" width="33.42578125" style="41" customWidth="1"/>
    <col min="15321" max="15332" width="5.7109375" style="41" customWidth="1"/>
    <col min="15333" max="15335" width="5.28515625" style="41" customWidth="1"/>
    <col min="15336" max="15336" width="5.7109375" style="41" customWidth="1"/>
    <col min="15337" max="15337" width="8.7109375" style="41" customWidth="1"/>
    <col min="15338" max="15575" width="9.140625" style="41"/>
    <col min="15576" max="15576" width="33.42578125" style="41" customWidth="1"/>
    <col min="15577" max="15588" width="5.7109375" style="41" customWidth="1"/>
    <col min="15589" max="15591" width="5.28515625" style="41" customWidth="1"/>
    <col min="15592" max="15592" width="5.7109375" style="41" customWidth="1"/>
    <col min="15593" max="15593" width="8.7109375" style="41" customWidth="1"/>
    <col min="15594" max="15831" width="9.140625" style="41"/>
    <col min="15832" max="15832" width="33.42578125" style="41" customWidth="1"/>
    <col min="15833" max="15844" width="5.7109375" style="41" customWidth="1"/>
    <col min="15845" max="15847" width="5.28515625" style="41" customWidth="1"/>
    <col min="15848" max="15848" width="5.7109375" style="41" customWidth="1"/>
    <col min="15849" max="15849" width="8.7109375" style="41" customWidth="1"/>
    <col min="15850" max="16087" width="9.140625" style="41"/>
    <col min="16088" max="16088" width="33.42578125" style="41" customWidth="1"/>
    <col min="16089" max="16100" width="5.7109375" style="41" customWidth="1"/>
    <col min="16101" max="16103" width="5.28515625" style="41" customWidth="1"/>
    <col min="16104" max="16104" width="5.7109375" style="41" customWidth="1"/>
    <col min="16105" max="16105" width="8.7109375" style="41" customWidth="1"/>
    <col min="16106" max="16384" width="9.140625" style="41"/>
  </cols>
  <sheetData>
    <row r="1" spans="1:17" x14ac:dyDescent="0.2">
      <c r="A1" s="465" t="s">
        <v>468</v>
      </c>
    </row>
    <row r="2" spans="1:17" x14ac:dyDescent="0.2">
      <c r="A2" s="41" t="s">
        <v>270</v>
      </c>
    </row>
    <row r="3" spans="1:17" ht="12.75" thickBot="1" x14ac:dyDescent="0.25">
      <c r="A3" s="843"/>
    </row>
    <row r="4" spans="1:17" x14ac:dyDescent="0.2">
      <c r="A4" s="1423" t="s">
        <v>0</v>
      </c>
      <c r="B4" s="1425">
        <v>2014</v>
      </c>
      <c r="C4" s="1426"/>
      <c r="D4" s="1426"/>
      <c r="E4" s="1427"/>
      <c r="F4" s="1425">
        <f>B4+1</f>
        <v>2015</v>
      </c>
      <c r="G4" s="1426"/>
      <c r="H4" s="1426"/>
      <c r="I4" s="1427"/>
      <c r="J4" s="1425">
        <v>2016</v>
      </c>
      <c r="K4" s="1426"/>
      <c r="L4" s="1426"/>
      <c r="M4" s="1427"/>
      <c r="N4" s="1425" t="s">
        <v>116</v>
      </c>
      <c r="O4" s="1426"/>
      <c r="P4" s="1426"/>
      <c r="Q4" s="1427"/>
    </row>
    <row r="5" spans="1:17" ht="55.5" thickBot="1" x14ac:dyDescent="0.25">
      <c r="A5" s="1424"/>
      <c r="B5" s="218" t="s">
        <v>112</v>
      </c>
      <c r="C5" s="217" t="s">
        <v>147</v>
      </c>
      <c r="D5" s="217" t="s">
        <v>118</v>
      </c>
      <c r="E5" s="714" t="s">
        <v>120</v>
      </c>
      <c r="F5" s="218" t="s">
        <v>112</v>
      </c>
      <c r="G5" s="217" t="s">
        <v>147</v>
      </c>
      <c r="H5" s="217" t="s">
        <v>118</v>
      </c>
      <c r="I5" s="714" t="s">
        <v>120</v>
      </c>
      <c r="J5" s="218" t="s">
        <v>112</v>
      </c>
      <c r="K5" s="217" t="s">
        <v>147</v>
      </c>
      <c r="L5" s="217" t="s">
        <v>118</v>
      </c>
      <c r="M5" s="714" t="s">
        <v>120</v>
      </c>
      <c r="N5" s="218" t="s">
        <v>112</v>
      </c>
      <c r="O5" s="217" t="s">
        <v>147</v>
      </c>
      <c r="P5" s="217" t="s">
        <v>118</v>
      </c>
      <c r="Q5" s="714" t="s">
        <v>120</v>
      </c>
    </row>
    <row r="6" spans="1:17" x14ac:dyDescent="0.2">
      <c r="A6" s="9" t="s">
        <v>7</v>
      </c>
      <c r="B6" s="145" t="s">
        <v>117</v>
      </c>
      <c r="C6" s="155">
        <v>1</v>
      </c>
      <c r="D6" s="165">
        <v>1</v>
      </c>
      <c r="E6" s="715">
        <f>D6*100/$D$20</f>
        <v>6.666666666666667</v>
      </c>
      <c r="F6" s="145" t="s">
        <v>117</v>
      </c>
      <c r="G6" s="155" t="s">
        <v>117</v>
      </c>
      <c r="H6" s="165">
        <f t="shared" ref="H6:H19" si="0">SUM(F6:G6)</f>
        <v>0</v>
      </c>
      <c r="I6" s="715">
        <f>H6*100/$H$20</f>
        <v>0</v>
      </c>
      <c r="J6" s="145" t="s">
        <v>117</v>
      </c>
      <c r="K6" s="155" t="s">
        <v>117</v>
      </c>
      <c r="L6" s="165">
        <f t="shared" ref="L6:L19" si="1">SUM(J6:K6)</f>
        <v>0</v>
      </c>
      <c r="M6" s="715">
        <f>L6*100/$L$20</f>
        <v>0</v>
      </c>
      <c r="N6" s="220">
        <f t="shared" ref="N6:N19" si="2">SUM(J6,B6,F6)</f>
        <v>0</v>
      </c>
      <c r="O6" s="221">
        <f t="shared" ref="O6:O19" si="3">SUM(K6,C6,G6)</f>
        <v>1</v>
      </c>
      <c r="P6" s="222">
        <f t="shared" ref="P6:P19" si="4">SUM(N6:O6)</f>
        <v>1</v>
      </c>
      <c r="Q6" s="716">
        <f>P6*100/$P$20</f>
        <v>2.8571428571428572</v>
      </c>
    </row>
    <row r="7" spans="1:17" x14ac:dyDescent="0.2">
      <c r="A7" s="880" t="s">
        <v>8</v>
      </c>
      <c r="B7" s="145" t="s">
        <v>117</v>
      </c>
      <c r="C7" s="155" t="s">
        <v>117</v>
      </c>
      <c r="D7" s="165">
        <f t="shared" ref="D7:D19" si="5">SUM(B7:C7)</f>
        <v>0</v>
      </c>
      <c r="E7" s="715">
        <f>D7*100/$D$20</f>
        <v>0</v>
      </c>
      <c r="F7" s="145">
        <v>1</v>
      </c>
      <c r="G7" s="155" t="s">
        <v>117</v>
      </c>
      <c r="H7" s="165">
        <f t="shared" si="0"/>
        <v>1</v>
      </c>
      <c r="I7" s="715">
        <f>H7*100/$H$20</f>
        <v>10</v>
      </c>
      <c r="J7" s="145">
        <v>2</v>
      </c>
      <c r="K7" s="155">
        <v>2</v>
      </c>
      <c r="L7" s="165">
        <f t="shared" si="1"/>
        <v>4</v>
      </c>
      <c r="M7" s="715">
        <f>L7*100/$L$20</f>
        <v>40</v>
      </c>
      <c r="N7" s="220">
        <f t="shared" si="2"/>
        <v>3</v>
      </c>
      <c r="O7" s="221">
        <f t="shared" si="3"/>
        <v>2</v>
      </c>
      <c r="P7" s="222">
        <f t="shared" si="4"/>
        <v>5</v>
      </c>
      <c r="Q7" s="716">
        <f>P7*100/$P$20</f>
        <v>14.285714285714286</v>
      </c>
    </row>
    <row r="8" spans="1:17" x14ac:dyDescent="0.2">
      <c r="A8" s="6" t="s">
        <v>14</v>
      </c>
      <c r="B8" s="23">
        <v>3</v>
      </c>
      <c r="C8" s="24">
        <v>3</v>
      </c>
      <c r="D8" s="165">
        <f t="shared" si="5"/>
        <v>6</v>
      </c>
      <c r="E8" s="715">
        <f>D8*100/$D$20</f>
        <v>40</v>
      </c>
      <c r="F8" s="145" t="s">
        <v>117</v>
      </c>
      <c r="G8" s="155" t="s">
        <v>117</v>
      </c>
      <c r="H8" s="165">
        <f t="shared" si="0"/>
        <v>0</v>
      </c>
      <c r="I8" s="715">
        <f>H8*100/$H$20</f>
        <v>0</v>
      </c>
      <c r="J8" s="145">
        <v>1</v>
      </c>
      <c r="K8" s="155" t="s">
        <v>117</v>
      </c>
      <c r="L8" s="165">
        <f t="shared" si="1"/>
        <v>1</v>
      </c>
      <c r="M8" s="715">
        <f>L8*100/$L$20</f>
        <v>10</v>
      </c>
      <c r="N8" s="220">
        <f t="shared" si="2"/>
        <v>4</v>
      </c>
      <c r="O8" s="221">
        <f t="shared" si="3"/>
        <v>3</v>
      </c>
      <c r="P8" s="222">
        <f t="shared" si="4"/>
        <v>7</v>
      </c>
      <c r="Q8" s="716">
        <f>P8*100/$P$20</f>
        <v>20</v>
      </c>
    </row>
    <row r="9" spans="1:17" x14ac:dyDescent="0.2">
      <c r="A9" s="6" t="s">
        <v>17</v>
      </c>
      <c r="B9" s="23">
        <v>1</v>
      </c>
      <c r="C9" s="24" t="s">
        <v>117</v>
      </c>
      <c r="D9" s="165">
        <f t="shared" si="5"/>
        <v>1</v>
      </c>
      <c r="E9" s="715">
        <f>D9*100/$D$20</f>
        <v>6.666666666666667</v>
      </c>
      <c r="F9" s="145" t="s">
        <v>117</v>
      </c>
      <c r="G9" s="155" t="s">
        <v>117</v>
      </c>
      <c r="H9" s="165">
        <f t="shared" si="0"/>
        <v>0</v>
      </c>
      <c r="I9" s="715">
        <f>H9*100/$H$20</f>
        <v>0</v>
      </c>
      <c r="J9" s="145" t="s">
        <v>117</v>
      </c>
      <c r="K9" s="155" t="s">
        <v>117</v>
      </c>
      <c r="L9" s="165">
        <f t="shared" si="1"/>
        <v>0</v>
      </c>
      <c r="M9" s="715">
        <f>L9*100/$L$20</f>
        <v>0</v>
      </c>
      <c r="N9" s="220">
        <f t="shared" si="2"/>
        <v>1</v>
      </c>
      <c r="O9" s="221">
        <f t="shared" si="3"/>
        <v>0</v>
      </c>
      <c r="P9" s="222">
        <f t="shared" si="4"/>
        <v>1</v>
      </c>
      <c r="Q9" s="716">
        <f>P9*100/$P$20</f>
        <v>2.8571428571428572</v>
      </c>
    </row>
    <row r="10" spans="1:17" x14ac:dyDescent="0.2">
      <c r="A10" s="6" t="s">
        <v>20</v>
      </c>
      <c r="B10" s="224" t="s">
        <v>117</v>
      </c>
      <c r="C10" s="223">
        <v>2</v>
      </c>
      <c r="D10" s="165">
        <f t="shared" si="5"/>
        <v>2</v>
      </c>
      <c r="E10" s="715">
        <f>D10*100/$D$20</f>
        <v>13.333333333333334</v>
      </c>
      <c r="F10" s="145" t="s">
        <v>117</v>
      </c>
      <c r="G10" s="155" t="s">
        <v>117</v>
      </c>
      <c r="H10" s="165">
        <f t="shared" si="0"/>
        <v>0</v>
      </c>
      <c r="I10" s="715">
        <f>H10*100/$H$20</f>
        <v>0</v>
      </c>
      <c r="J10" s="145" t="s">
        <v>117</v>
      </c>
      <c r="K10" s="155" t="s">
        <v>117</v>
      </c>
      <c r="L10" s="165">
        <f t="shared" si="1"/>
        <v>0</v>
      </c>
      <c r="M10" s="715">
        <f>L10*100/$L$20</f>
        <v>0</v>
      </c>
      <c r="N10" s="220">
        <f t="shared" si="2"/>
        <v>0</v>
      </c>
      <c r="O10" s="221">
        <f t="shared" si="3"/>
        <v>2</v>
      </c>
      <c r="P10" s="222">
        <f t="shared" si="4"/>
        <v>2</v>
      </c>
      <c r="Q10" s="716">
        <f>P10*100/$P$20</f>
        <v>5.7142857142857144</v>
      </c>
    </row>
    <row r="11" spans="1:17" x14ac:dyDescent="0.2">
      <c r="A11" s="6" t="s">
        <v>35</v>
      </c>
      <c r="B11" s="23">
        <v>1</v>
      </c>
      <c r="C11" s="24" t="s">
        <v>117</v>
      </c>
      <c r="D11" s="165">
        <f t="shared" si="5"/>
        <v>1</v>
      </c>
      <c r="E11" s="715">
        <f>D11*100/$D$20</f>
        <v>6.666666666666667</v>
      </c>
      <c r="F11" s="145" t="s">
        <v>117</v>
      </c>
      <c r="G11" s="155" t="s">
        <v>117</v>
      </c>
      <c r="H11" s="165">
        <f t="shared" si="0"/>
        <v>0</v>
      </c>
      <c r="I11" s="715">
        <f>H11*100/$H$20</f>
        <v>0</v>
      </c>
      <c r="J11" s="145" t="s">
        <v>117</v>
      </c>
      <c r="K11" s="155" t="s">
        <v>117</v>
      </c>
      <c r="L11" s="165">
        <f t="shared" si="1"/>
        <v>0</v>
      </c>
      <c r="M11" s="715">
        <f>L11*100/$L$20</f>
        <v>0</v>
      </c>
      <c r="N11" s="220">
        <f t="shared" si="2"/>
        <v>1</v>
      </c>
      <c r="O11" s="221">
        <f t="shared" si="3"/>
        <v>0</v>
      </c>
      <c r="P11" s="222">
        <f t="shared" si="4"/>
        <v>1</v>
      </c>
      <c r="Q11" s="716">
        <f>P11*100/$P$20</f>
        <v>2.8571428571428572</v>
      </c>
    </row>
    <row r="12" spans="1:17" x14ac:dyDescent="0.2">
      <c r="A12" s="880" t="s">
        <v>41</v>
      </c>
      <c r="B12" s="23" t="s">
        <v>117</v>
      </c>
      <c r="C12" s="24" t="s">
        <v>117</v>
      </c>
      <c r="D12" s="165">
        <f t="shared" si="5"/>
        <v>0</v>
      </c>
      <c r="E12" s="715">
        <f>D12*100/$D$20</f>
        <v>0</v>
      </c>
      <c r="F12" s="145" t="s">
        <v>117</v>
      </c>
      <c r="G12" s="155">
        <v>1</v>
      </c>
      <c r="H12" s="165">
        <f t="shared" si="0"/>
        <v>1</v>
      </c>
      <c r="I12" s="715">
        <f>H12*100/$H$20</f>
        <v>10</v>
      </c>
      <c r="J12" s="145" t="s">
        <v>117</v>
      </c>
      <c r="K12" s="155" t="s">
        <v>117</v>
      </c>
      <c r="L12" s="165">
        <f t="shared" si="1"/>
        <v>0</v>
      </c>
      <c r="M12" s="715">
        <f>L12*100/$L$20</f>
        <v>0</v>
      </c>
      <c r="N12" s="220">
        <f t="shared" si="2"/>
        <v>0</v>
      </c>
      <c r="O12" s="221">
        <f t="shared" si="3"/>
        <v>1</v>
      </c>
      <c r="P12" s="222">
        <f t="shared" si="4"/>
        <v>1</v>
      </c>
      <c r="Q12" s="716">
        <f>P12*100/$P$20</f>
        <v>2.8571428571428572</v>
      </c>
    </row>
    <row r="13" spans="1:17" x14ac:dyDescent="0.2">
      <c r="A13" s="880" t="s">
        <v>47</v>
      </c>
      <c r="B13" s="23" t="s">
        <v>117</v>
      </c>
      <c r="C13" s="24" t="s">
        <v>117</v>
      </c>
      <c r="D13" s="165">
        <f t="shared" si="5"/>
        <v>0</v>
      </c>
      <c r="E13" s="715">
        <f>D13*100/$D$20</f>
        <v>0</v>
      </c>
      <c r="F13" s="145">
        <v>1</v>
      </c>
      <c r="G13" s="155" t="s">
        <v>117</v>
      </c>
      <c r="H13" s="165">
        <f t="shared" si="0"/>
        <v>1</v>
      </c>
      <c r="I13" s="715">
        <f>H13*100/$H$20</f>
        <v>10</v>
      </c>
      <c r="J13" s="145" t="s">
        <v>117</v>
      </c>
      <c r="K13" s="155" t="s">
        <v>117</v>
      </c>
      <c r="L13" s="165">
        <f t="shared" si="1"/>
        <v>0</v>
      </c>
      <c r="M13" s="715">
        <f>L13*100/$L$20</f>
        <v>0</v>
      </c>
      <c r="N13" s="220">
        <f t="shared" si="2"/>
        <v>1</v>
      </c>
      <c r="O13" s="221">
        <f t="shared" si="3"/>
        <v>0</v>
      </c>
      <c r="P13" s="222">
        <f t="shared" si="4"/>
        <v>1</v>
      </c>
      <c r="Q13" s="716">
        <f>P13*100/$P$20</f>
        <v>2.8571428571428572</v>
      </c>
    </row>
    <row r="14" spans="1:17" x14ac:dyDescent="0.2">
      <c r="A14" s="9" t="s">
        <v>49</v>
      </c>
      <c r="B14" s="23" t="s">
        <v>117</v>
      </c>
      <c r="C14" s="24" t="s">
        <v>117</v>
      </c>
      <c r="D14" s="165">
        <f t="shared" si="5"/>
        <v>0</v>
      </c>
      <c r="E14" s="715">
        <f>D14*100/$D$20</f>
        <v>0</v>
      </c>
      <c r="F14" s="145">
        <v>1</v>
      </c>
      <c r="G14" s="155" t="s">
        <v>117</v>
      </c>
      <c r="H14" s="165">
        <f t="shared" si="0"/>
        <v>1</v>
      </c>
      <c r="I14" s="715">
        <f>H14*100/$H$20</f>
        <v>10</v>
      </c>
      <c r="J14" s="145" t="s">
        <v>117</v>
      </c>
      <c r="K14" s="155" t="s">
        <v>117</v>
      </c>
      <c r="L14" s="165">
        <f t="shared" si="1"/>
        <v>0</v>
      </c>
      <c r="M14" s="715">
        <f>L14*100/$L$20</f>
        <v>0</v>
      </c>
      <c r="N14" s="220">
        <f t="shared" si="2"/>
        <v>1</v>
      </c>
      <c r="O14" s="221">
        <f t="shared" si="3"/>
        <v>0</v>
      </c>
      <c r="P14" s="222">
        <f t="shared" si="4"/>
        <v>1</v>
      </c>
      <c r="Q14" s="716">
        <f>P14*100/$P$20</f>
        <v>2.8571428571428572</v>
      </c>
    </row>
    <row r="15" spans="1:17" x14ac:dyDescent="0.2">
      <c r="A15" s="880" t="s">
        <v>74</v>
      </c>
      <c r="B15" s="23" t="s">
        <v>117</v>
      </c>
      <c r="C15" s="24" t="s">
        <v>117</v>
      </c>
      <c r="D15" s="165">
        <f t="shared" si="5"/>
        <v>0</v>
      </c>
      <c r="E15" s="715">
        <f>D15*100/$D$20</f>
        <v>0</v>
      </c>
      <c r="F15" s="145" t="s">
        <v>117</v>
      </c>
      <c r="G15" s="155">
        <v>1</v>
      </c>
      <c r="H15" s="165">
        <f t="shared" si="0"/>
        <v>1</v>
      </c>
      <c r="I15" s="715">
        <f>H15*100/$H$20</f>
        <v>10</v>
      </c>
      <c r="J15" s="145" t="s">
        <v>117</v>
      </c>
      <c r="K15" s="155" t="s">
        <v>117</v>
      </c>
      <c r="L15" s="165">
        <f t="shared" si="1"/>
        <v>0</v>
      </c>
      <c r="M15" s="715">
        <f>L15*100/$L$20</f>
        <v>0</v>
      </c>
      <c r="N15" s="220">
        <f t="shared" si="2"/>
        <v>0</v>
      </c>
      <c r="O15" s="221">
        <f t="shared" si="3"/>
        <v>1</v>
      </c>
      <c r="P15" s="222">
        <f t="shared" si="4"/>
        <v>1</v>
      </c>
      <c r="Q15" s="716">
        <f>P15*100/$P$20</f>
        <v>2.8571428571428572</v>
      </c>
    </row>
    <row r="16" spans="1:17" ht="12.75" customHeight="1" x14ac:dyDescent="0.2">
      <c r="A16" s="880" t="s">
        <v>79</v>
      </c>
      <c r="B16" s="23" t="s">
        <v>117</v>
      </c>
      <c r="C16" s="24" t="s">
        <v>117</v>
      </c>
      <c r="D16" s="165">
        <f t="shared" si="5"/>
        <v>0</v>
      </c>
      <c r="E16" s="715">
        <f>D16*100/$D$20</f>
        <v>0</v>
      </c>
      <c r="F16" s="145" t="s">
        <v>117</v>
      </c>
      <c r="G16" s="155">
        <v>1</v>
      </c>
      <c r="H16" s="165">
        <f t="shared" si="0"/>
        <v>1</v>
      </c>
      <c r="I16" s="715">
        <f>H16*100/$H$20</f>
        <v>10</v>
      </c>
      <c r="J16" s="145" t="s">
        <v>117</v>
      </c>
      <c r="K16" s="155" t="s">
        <v>117</v>
      </c>
      <c r="L16" s="165">
        <f t="shared" si="1"/>
        <v>0</v>
      </c>
      <c r="M16" s="715">
        <f>L16*100/$L$20</f>
        <v>0</v>
      </c>
      <c r="N16" s="220">
        <f t="shared" si="2"/>
        <v>0</v>
      </c>
      <c r="O16" s="221">
        <f t="shared" si="3"/>
        <v>1</v>
      </c>
      <c r="P16" s="222">
        <f t="shared" si="4"/>
        <v>1</v>
      </c>
      <c r="Q16" s="716">
        <f>P16*100/$P$20</f>
        <v>2.8571428571428572</v>
      </c>
    </row>
    <row r="17" spans="1:17" x14ac:dyDescent="0.2">
      <c r="A17" s="9" t="s">
        <v>81</v>
      </c>
      <c r="B17" s="23" t="s">
        <v>117</v>
      </c>
      <c r="C17" s="24" t="s">
        <v>117</v>
      </c>
      <c r="D17" s="165">
        <f t="shared" si="5"/>
        <v>0</v>
      </c>
      <c r="E17" s="715">
        <f>D17*100/$D$20</f>
        <v>0</v>
      </c>
      <c r="F17" s="145">
        <v>3</v>
      </c>
      <c r="G17" s="155">
        <v>1</v>
      </c>
      <c r="H17" s="165">
        <f t="shared" si="0"/>
        <v>4</v>
      </c>
      <c r="I17" s="715">
        <f>H17*100/$H$20</f>
        <v>40</v>
      </c>
      <c r="J17" s="145">
        <v>1</v>
      </c>
      <c r="K17" s="155" t="s">
        <v>117</v>
      </c>
      <c r="L17" s="165">
        <f t="shared" si="1"/>
        <v>1</v>
      </c>
      <c r="M17" s="715">
        <f>L17*100/$L$20</f>
        <v>10</v>
      </c>
      <c r="N17" s="220">
        <f t="shared" si="2"/>
        <v>4</v>
      </c>
      <c r="O17" s="221">
        <f t="shared" si="3"/>
        <v>1</v>
      </c>
      <c r="P17" s="222">
        <f t="shared" si="4"/>
        <v>5</v>
      </c>
      <c r="Q17" s="716">
        <f>P17*100/$P$20</f>
        <v>14.285714285714286</v>
      </c>
    </row>
    <row r="18" spans="1:17" x14ac:dyDescent="0.2">
      <c r="A18" s="880" t="s">
        <v>88</v>
      </c>
      <c r="B18" s="23" t="s">
        <v>117</v>
      </c>
      <c r="C18" s="24" t="s">
        <v>117</v>
      </c>
      <c r="D18" s="165">
        <f t="shared" si="5"/>
        <v>0</v>
      </c>
      <c r="E18" s="715">
        <f>D18*100/$D$20</f>
        <v>0</v>
      </c>
      <c r="F18" s="145" t="s">
        <v>117</v>
      </c>
      <c r="G18" s="155" t="s">
        <v>117</v>
      </c>
      <c r="H18" s="165">
        <f t="shared" si="0"/>
        <v>0</v>
      </c>
      <c r="I18" s="715">
        <f>H18*100/$H$20</f>
        <v>0</v>
      </c>
      <c r="J18" s="145"/>
      <c r="K18" s="155">
        <v>2</v>
      </c>
      <c r="L18" s="165">
        <f t="shared" si="1"/>
        <v>2</v>
      </c>
      <c r="M18" s="715">
        <f>L18*100/$L$20</f>
        <v>20</v>
      </c>
      <c r="N18" s="220">
        <f t="shared" si="2"/>
        <v>0</v>
      </c>
      <c r="O18" s="221">
        <f t="shared" si="3"/>
        <v>2</v>
      </c>
      <c r="P18" s="222">
        <f t="shared" si="4"/>
        <v>2</v>
      </c>
      <c r="Q18" s="716">
        <f>P18*100/$P$20</f>
        <v>5.7142857142857144</v>
      </c>
    </row>
    <row r="19" spans="1:17" ht="12.75" thickBot="1" x14ac:dyDescent="0.25">
      <c r="A19" s="370" t="s">
        <v>100</v>
      </c>
      <c r="B19" s="145">
        <v>4</v>
      </c>
      <c r="C19" s="155" t="s">
        <v>117</v>
      </c>
      <c r="D19" s="928">
        <f t="shared" si="5"/>
        <v>4</v>
      </c>
      <c r="E19" s="929">
        <f>D19*100/$D$20</f>
        <v>26.666666666666668</v>
      </c>
      <c r="F19" s="145" t="s">
        <v>117</v>
      </c>
      <c r="G19" s="155" t="s">
        <v>117</v>
      </c>
      <c r="H19" s="165">
        <f t="shared" si="0"/>
        <v>0</v>
      </c>
      <c r="I19" s="715">
        <f>H19*100/$H$20</f>
        <v>0</v>
      </c>
      <c r="J19" s="145">
        <v>2</v>
      </c>
      <c r="K19" s="155" t="s">
        <v>117</v>
      </c>
      <c r="L19" s="165">
        <f t="shared" si="1"/>
        <v>2</v>
      </c>
      <c r="M19" s="715">
        <f>L19*100/$L$20</f>
        <v>20</v>
      </c>
      <c r="N19" s="220">
        <f t="shared" si="2"/>
        <v>6</v>
      </c>
      <c r="O19" s="221">
        <f t="shared" si="3"/>
        <v>0</v>
      </c>
      <c r="P19" s="222">
        <f t="shared" si="4"/>
        <v>6</v>
      </c>
      <c r="Q19" s="716">
        <f>P19*100/$P$20</f>
        <v>17.142857142857142</v>
      </c>
    </row>
    <row r="20" spans="1:17" ht="12.75" thickBot="1" x14ac:dyDescent="0.25">
      <c r="A20" s="927" t="s">
        <v>115</v>
      </c>
      <c r="B20" s="228">
        <f t="shared" ref="B20:Q20" si="6">SUM(B6:B19)</f>
        <v>9</v>
      </c>
      <c r="C20" s="930">
        <f t="shared" si="6"/>
        <v>6</v>
      </c>
      <c r="D20" s="930">
        <f t="shared" si="6"/>
        <v>15</v>
      </c>
      <c r="E20" s="713">
        <f t="shared" si="6"/>
        <v>100</v>
      </c>
      <c r="F20" s="228">
        <f t="shared" si="6"/>
        <v>6</v>
      </c>
      <c r="G20" s="930">
        <f t="shared" si="6"/>
        <v>4</v>
      </c>
      <c r="H20" s="930">
        <f t="shared" si="6"/>
        <v>10</v>
      </c>
      <c r="I20" s="713">
        <f t="shared" si="6"/>
        <v>100</v>
      </c>
      <c r="J20" s="228">
        <f t="shared" si="6"/>
        <v>6</v>
      </c>
      <c r="K20" s="930">
        <f t="shared" si="6"/>
        <v>4</v>
      </c>
      <c r="L20" s="930">
        <f t="shared" si="6"/>
        <v>10</v>
      </c>
      <c r="M20" s="713">
        <f t="shared" si="6"/>
        <v>100</v>
      </c>
      <c r="N20" s="228">
        <f t="shared" si="6"/>
        <v>21</v>
      </c>
      <c r="O20" s="930">
        <f t="shared" si="6"/>
        <v>14</v>
      </c>
      <c r="P20" s="930">
        <f t="shared" si="6"/>
        <v>35</v>
      </c>
      <c r="Q20" s="713">
        <f t="shared" si="6"/>
        <v>99.999999999999972</v>
      </c>
    </row>
  </sheetData>
  <sortState ref="A6:Q20">
    <sortCondition ref="A6:A20"/>
  </sortState>
  <mergeCells count="5">
    <mergeCell ref="A4:A5"/>
    <mergeCell ref="B4:E4"/>
    <mergeCell ref="N4:Q4"/>
    <mergeCell ref="F4:I4"/>
    <mergeCell ref="J4:M4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1"/>
  <sheetViews>
    <sheetView workbookViewId="0">
      <selection activeCell="N16" sqref="N16"/>
    </sheetView>
  </sheetViews>
  <sheetFormatPr defaultRowHeight="15" x14ac:dyDescent="0.25"/>
  <cols>
    <col min="1" max="1" width="32.42578125" customWidth="1"/>
    <col min="2" max="9" width="7.7109375" customWidth="1"/>
  </cols>
  <sheetData>
    <row r="1" spans="1:14" x14ac:dyDescent="0.25">
      <c r="A1" s="457" t="s">
        <v>469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503" t="s">
        <v>271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A3" s="843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1423" t="s">
        <v>249</v>
      </c>
      <c r="B4" s="1428">
        <v>2014</v>
      </c>
      <c r="C4" s="1430"/>
      <c r="D4" s="1428">
        <f>B4+1</f>
        <v>2015</v>
      </c>
      <c r="E4" s="1429"/>
      <c r="F4" s="1428">
        <f>D4+1</f>
        <v>2016</v>
      </c>
      <c r="G4" s="1429"/>
      <c r="H4" s="1428" t="s">
        <v>116</v>
      </c>
      <c r="I4" s="1429"/>
      <c r="J4" s="41"/>
      <c r="K4" s="41"/>
      <c r="L4" s="41"/>
      <c r="M4" s="41"/>
      <c r="N4" s="41"/>
    </row>
    <row r="5" spans="1:14" ht="55.5" thickBot="1" x14ac:dyDescent="0.3">
      <c r="A5" s="1424"/>
      <c r="B5" s="218" t="s">
        <v>119</v>
      </c>
      <c r="C5" s="760" t="s">
        <v>120</v>
      </c>
      <c r="D5" s="218" t="s">
        <v>119</v>
      </c>
      <c r="E5" s="219" t="s">
        <v>120</v>
      </c>
      <c r="F5" s="218" t="s">
        <v>119</v>
      </c>
      <c r="G5" s="219" t="s">
        <v>120</v>
      </c>
      <c r="H5" s="218" t="s">
        <v>119</v>
      </c>
      <c r="I5" s="219" t="s">
        <v>120</v>
      </c>
      <c r="J5" s="41"/>
      <c r="K5" s="41"/>
      <c r="L5" s="41"/>
      <c r="M5" s="41"/>
      <c r="N5" s="41"/>
    </row>
    <row r="6" spans="1:14" x14ac:dyDescent="0.25">
      <c r="A6" s="2" t="s">
        <v>321</v>
      </c>
      <c r="B6" s="86">
        <v>2</v>
      </c>
      <c r="C6" s="715">
        <f>B6*100/$B$21</f>
        <v>13.333333333333334</v>
      </c>
      <c r="D6" s="86">
        <v>1</v>
      </c>
      <c r="E6" s="715">
        <f>D6*100/$D$21</f>
        <v>9.0909090909090917</v>
      </c>
      <c r="F6" s="86">
        <v>1</v>
      </c>
      <c r="G6" s="715">
        <f>F6*100/$F$21</f>
        <v>10</v>
      </c>
      <c r="H6" s="229">
        <f t="shared" ref="H6:H20" si="0">SUM(F6,B6,D6)</f>
        <v>4</v>
      </c>
      <c r="I6" s="717">
        <f t="shared" ref="I6:I20" si="1">H6*100/H$21</f>
        <v>11.111111111111111</v>
      </c>
      <c r="J6" s="41"/>
      <c r="K6" s="41"/>
      <c r="L6" s="41"/>
      <c r="M6" s="41"/>
      <c r="N6" s="41"/>
    </row>
    <row r="7" spans="1:14" x14ac:dyDescent="0.25">
      <c r="A7" s="2" t="s">
        <v>322</v>
      </c>
      <c r="B7" s="86">
        <v>1</v>
      </c>
      <c r="C7" s="715">
        <f t="shared" ref="C7:C21" si="2">B7*100/$B$21</f>
        <v>6.666666666666667</v>
      </c>
      <c r="D7" s="86">
        <v>0</v>
      </c>
      <c r="E7" s="715">
        <f t="shared" ref="E7:E21" si="3">D7*100/$D$21</f>
        <v>0</v>
      </c>
      <c r="F7" s="86">
        <v>4</v>
      </c>
      <c r="G7" s="715">
        <f t="shared" ref="G7:G21" si="4">F7*100/$F$21</f>
        <v>40</v>
      </c>
      <c r="H7" s="229">
        <f t="shared" si="0"/>
        <v>5</v>
      </c>
      <c r="I7" s="717">
        <f t="shared" si="1"/>
        <v>13.888888888888889</v>
      </c>
      <c r="J7" s="41"/>
      <c r="K7" s="41"/>
      <c r="L7" s="41"/>
      <c r="M7" s="41"/>
      <c r="N7" s="41"/>
    </row>
    <row r="8" spans="1:14" x14ac:dyDescent="0.25">
      <c r="A8" s="2" t="s">
        <v>263</v>
      </c>
      <c r="B8" s="86">
        <v>1</v>
      </c>
      <c r="C8" s="715">
        <f t="shared" si="2"/>
        <v>6.666666666666667</v>
      </c>
      <c r="D8" s="86">
        <v>1</v>
      </c>
      <c r="E8" s="715">
        <f t="shared" si="3"/>
        <v>9.0909090909090917</v>
      </c>
      <c r="F8" s="86">
        <v>0</v>
      </c>
      <c r="G8" s="715">
        <f t="shared" si="4"/>
        <v>0</v>
      </c>
      <c r="H8" s="229">
        <f t="shared" si="0"/>
        <v>2</v>
      </c>
      <c r="I8" s="717">
        <f t="shared" si="1"/>
        <v>5.5555555555555554</v>
      </c>
      <c r="J8" s="41"/>
      <c r="K8" s="41"/>
      <c r="L8" s="41"/>
      <c r="M8" s="41"/>
      <c r="N8" s="41"/>
    </row>
    <row r="9" spans="1:14" x14ac:dyDescent="0.25">
      <c r="A9" s="2" t="s">
        <v>323</v>
      </c>
      <c r="B9" s="86">
        <v>3</v>
      </c>
      <c r="C9" s="715">
        <f t="shared" si="2"/>
        <v>20</v>
      </c>
      <c r="D9" s="86">
        <v>0</v>
      </c>
      <c r="E9" s="715">
        <f t="shared" si="3"/>
        <v>0</v>
      </c>
      <c r="F9" s="86">
        <v>0</v>
      </c>
      <c r="G9" s="715">
        <f t="shared" si="4"/>
        <v>0</v>
      </c>
      <c r="H9" s="229">
        <f t="shared" si="0"/>
        <v>3</v>
      </c>
      <c r="I9" s="717">
        <f t="shared" si="1"/>
        <v>8.3333333333333339</v>
      </c>
      <c r="J9" s="41"/>
      <c r="K9" s="41"/>
      <c r="L9" s="41"/>
      <c r="M9" s="41"/>
      <c r="N9" s="41"/>
    </row>
    <row r="10" spans="1:14" x14ac:dyDescent="0.25">
      <c r="A10" s="2" t="s">
        <v>264</v>
      </c>
      <c r="B10" s="86">
        <v>1</v>
      </c>
      <c r="C10" s="715">
        <f t="shared" si="2"/>
        <v>6.666666666666667</v>
      </c>
      <c r="D10" s="86">
        <v>1</v>
      </c>
      <c r="E10" s="715">
        <f t="shared" si="3"/>
        <v>9.0909090909090917</v>
      </c>
      <c r="F10" s="86">
        <v>0</v>
      </c>
      <c r="G10" s="715">
        <f t="shared" si="4"/>
        <v>0</v>
      </c>
      <c r="H10" s="229">
        <f t="shared" si="0"/>
        <v>2</v>
      </c>
      <c r="I10" s="717">
        <f t="shared" si="1"/>
        <v>5.5555555555555554</v>
      </c>
      <c r="J10" s="41"/>
      <c r="K10" s="41"/>
      <c r="L10" s="41"/>
      <c r="M10" s="41"/>
      <c r="N10" s="41"/>
    </row>
    <row r="11" spans="1:14" x14ac:dyDescent="0.25">
      <c r="A11" s="2" t="s">
        <v>324</v>
      </c>
      <c r="B11" s="86">
        <v>0</v>
      </c>
      <c r="C11" s="715">
        <f t="shared" si="2"/>
        <v>0</v>
      </c>
      <c r="D11" s="86">
        <v>1</v>
      </c>
      <c r="E11" s="715">
        <f t="shared" si="3"/>
        <v>9.0909090909090917</v>
      </c>
      <c r="F11" s="86">
        <v>0</v>
      </c>
      <c r="G11" s="715">
        <f t="shared" si="4"/>
        <v>0</v>
      </c>
      <c r="H11" s="229">
        <f t="shared" si="0"/>
        <v>1</v>
      </c>
      <c r="I11" s="717">
        <f t="shared" si="1"/>
        <v>2.7777777777777777</v>
      </c>
      <c r="J11" s="41"/>
      <c r="K11" s="41"/>
      <c r="L11" s="41"/>
      <c r="M11" s="41"/>
      <c r="N11" s="41"/>
    </row>
    <row r="12" spans="1:14" x14ac:dyDescent="0.25">
      <c r="A12" s="6" t="s">
        <v>325</v>
      </c>
      <c r="B12" s="92">
        <v>2</v>
      </c>
      <c r="C12" s="715">
        <f t="shared" si="2"/>
        <v>13.333333333333334</v>
      </c>
      <c r="D12" s="86">
        <v>3</v>
      </c>
      <c r="E12" s="715">
        <f t="shared" si="3"/>
        <v>27.272727272727273</v>
      </c>
      <c r="F12" s="86">
        <v>2</v>
      </c>
      <c r="G12" s="715">
        <f t="shared" si="4"/>
        <v>20</v>
      </c>
      <c r="H12" s="229">
        <f t="shared" si="0"/>
        <v>7</v>
      </c>
      <c r="I12" s="717">
        <f t="shared" si="1"/>
        <v>19.444444444444443</v>
      </c>
      <c r="J12" s="41"/>
      <c r="K12" s="41"/>
      <c r="L12" s="41"/>
      <c r="M12" s="41"/>
      <c r="N12" s="41"/>
    </row>
    <row r="13" spans="1:14" x14ac:dyDescent="0.25">
      <c r="A13" s="9" t="s">
        <v>326</v>
      </c>
      <c r="B13" s="86">
        <v>0</v>
      </c>
      <c r="C13" s="715">
        <f t="shared" si="2"/>
        <v>0</v>
      </c>
      <c r="D13" s="86">
        <v>0</v>
      </c>
      <c r="E13" s="715">
        <f t="shared" si="3"/>
        <v>0</v>
      </c>
      <c r="F13" s="86">
        <v>0</v>
      </c>
      <c r="G13" s="715">
        <f t="shared" si="4"/>
        <v>0</v>
      </c>
      <c r="H13" s="229">
        <f t="shared" si="0"/>
        <v>0</v>
      </c>
      <c r="I13" s="717">
        <f t="shared" si="1"/>
        <v>0</v>
      </c>
      <c r="J13" s="41"/>
      <c r="K13" s="41"/>
      <c r="L13" s="41"/>
      <c r="M13" s="41"/>
      <c r="N13" s="41"/>
    </row>
    <row r="14" spans="1:14" x14ac:dyDescent="0.25">
      <c r="A14" s="9" t="s">
        <v>327</v>
      </c>
      <c r="B14" s="86">
        <v>0</v>
      </c>
      <c r="C14" s="715">
        <f t="shared" si="2"/>
        <v>0</v>
      </c>
      <c r="D14" s="86">
        <v>0</v>
      </c>
      <c r="E14" s="715">
        <f t="shared" si="3"/>
        <v>0</v>
      </c>
      <c r="F14" s="86">
        <v>0</v>
      </c>
      <c r="G14" s="715">
        <f t="shared" si="4"/>
        <v>0</v>
      </c>
      <c r="H14" s="229">
        <f t="shared" si="0"/>
        <v>0</v>
      </c>
      <c r="I14" s="717">
        <f t="shared" si="1"/>
        <v>0</v>
      </c>
      <c r="J14" s="41"/>
      <c r="K14" s="41"/>
      <c r="L14" s="41"/>
      <c r="M14" s="41"/>
      <c r="N14" s="41"/>
    </row>
    <row r="15" spans="1:14" x14ac:dyDescent="0.25">
      <c r="A15" s="9" t="s">
        <v>158</v>
      </c>
      <c r="B15" s="86">
        <v>1</v>
      </c>
      <c r="C15" s="715">
        <f t="shared" si="2"/>
        <v>6.666666666666667</v>
      </c>
      <c r="D15" s="86">
        <v>0</v>
      </c>
      <c r="E15" s="715">
        <f t="shared" si="3"/>
        <v>0</v>
      </c>
      <c r="F15" s="86">
        <v>0</v>
      </c>
      <c r="G15" s="715">
        <f t="shared" si="4"/>
        <v>0</v>
      </c>
      <c r="H15" s="229">
        <f t="shared" si="0"/>
        <v>1</v>
      </c>
      <c r="I15" s="717">
        <f t="shared" si="1"/>
        <v>2.7777777777777777</v>
      </c>
      <c r="J15" s="41"/>
      <c r="K15" s="41"/>
      <c r="L15" s="41"/>
      <c r="M15" s="41"/>
      <c r="N15" s="41"/>
    </row>
    <row r="16" spans="1:14" x14ac:dyDescent="0.25">
      <c r="A16" s="9" t="s">
        <v>329</v>
      </c>
      <c r="B16" s="86">
        <v>1</v>
      </c>
      <c r="C16" s="715">
        <f t="shared" si="2"/>
        <v>6.666666666666667</v>
      </c>
      <c r="D16" s="86">
        <v>1</v>
      </c>
      <c r="E16" s="715">
        <f t="shared" si="3"/>
        <v>9.0909090909090917</v>
      </c>
      <c r="F16" s="86">
        <v>1</v>
      </c>
      <c r="G16" s="715">
        <f t="shared" si="4"/>
        <v>10</v>
      </c>
      <c r="H16" s="229">
        <f t="shared" si="0"/>
        <v>3</v>
      </c>
      <c r="I16" s="717">
        <f t="shared" si="1"/>
        <v>8.3333333333333339</v>
      </c>
      <c r="J16" s="41"/>
      <c r="K16" s="41"/>
      <c r="L16" s="41"/>
      <c r="M16" s="41"/>
      <c r="N16" s="41"/>
    </row>
    <row r="17" spans="1:14" x14ac:dyDescent="0.25">
      <c r="A17" s="9" t="s">
        <v>330</v>
      </c>
      <c r="B17" s="86">
        <v>1</v>
      </c>
      <c r="C17" s="715">
        <f t="shared" si="2"/>
        <v>6.666666666666667</v>
      </c>
      <c r="D17" s="86">
        <v>1</v>
      </c>
      <c r="E17" s="715">
        <f t="shared" si="3"/>
        <v>9.0909090909090917</v>
      </c>
      <c r="F17" s="86">
        <v>0</v>
      </c>
      <c r="G17" s="715">
        <f t="shared" si="4"/>
        <v>0</v>
      </c>
      <c r="H17" s="229">
        <f t="shared" si="0"/>
        <v>2</v>
      </c>
      <c r="I17" s="717">
        <f t="shared" si="1"/>
        <v>5.5555555555555554</v>
      </c>
      <c r="J17" s="41"/>
      <c r="K17" s="41"/>
      <c r="L17" s="41"/>
      <c r="M17" s="41"/>
      <c r="N17" s="41"/>
    </row>
    <row r="18" spans="1:14" x14ac:dyDescent="0.25">
      <c r="A18" s="9" t="s">
        <v>265</v>
      </c>
      <c r="B18" s="86">
        <v>0</v>
      </c>
      <c r="C18" s="715">
        <f t="shared" si="2"/>
        <v>0</v>
      </c>
      <c r="D18" s="86">
        <v>0</v>
      </c>
      <c r="E18" s="715">
        <f t="shared" si="3"/>
        <v>0</v>
      </c>
      <c r="F18" s="86">
        <v>0</v>
      </c>
      <c r="G18" s="715">
        <f t="shared" si="4"/>
        <v>0</v>
      </c>
      <c r="H18" s="229">
        <f t="shared" si="0"/>
        <v>0</v>
      </c>
      <c r="I18" s="717">
        <f t="shared" si="1"/>
        <v>0</v>
      </c>
      <c r="J18" s="41"/>
      <c r="K18" s="41"/>
      <c r="L18" s="41"/>
      <c r="M18" s="41"/>
      <c r="N18" s="41"/>
    </row>
    <row r="19" spans="1:14" x14ac:dyDescent="0.25">
      <c r="A19" s="9" t="s">
        <v>331</v>
      </c>
      <c r="B19" s="86">
        <v>2</v>
      </c>
      <c r="C19" s="715">
        <f t="shared" si="2"/>
        <v>13.333333333333334</v>
      </c>
      <c r="D19" s="86">
        <v>2</v>
      </c>
      <c r="E19" s="715">
        <f t="shared" si="3"/>
        <v>18.181818181818183</v>
      </c>
      <c r="F19" s="86">
        <v>2</v>
      </c>
      <c r="G19" s="715">
        <f t="shared" si="4"/>
        <v>20</v>
      </c>
      <c r="H19" s="229">
        <f t="shared" si="0"/>
        <v>6</v>
      </c>
      <c r="I19" s="717">
        <f t="shared" si="1"/>
        <v>16.666666666666668</v>
      </c>
      <c r="J19" s="41"/>
      <c r="K19" s="41"/>
      <c r="L19" s="41"/>
      <c r="M19" s="41"/>
      <c r="N19" s="41"/>
    </row>
    <row r="20" spans="1:14" ht="15.75" thickBot="1" x14ac:dyDescent="0.3">
      <c r="A20" s="9" t="s">
        <v>332</v>
      </c>
      <c r="B20" s="406">
        <v>0</v>
      </c>
      <c r="C20" s="715">
        <f t="shared" si="2"/>
        <v>0</v>
      </c>
      <c r="D20" s="86">
        <v>0</v>
      </c>
      <c r="E20" s="715">
        <f t="shared" si="3"/>
        <v>0</v>
      </c>
      <c r="F20" s="86">
        <v>0</v>
      </c>
      <c r="G20" s="715">
        <f t="shared" si="4"/>
        <v>0</v>
      </c>
      <c r="H20" s="229">
        <f t="shared" si="0"/>
        <v>0</v>
      </c>
      <c r="I20" s="717">
        <f t="shared" si="1"/>
        <v>0</v>
      </c>
      <c r="J20" s="41"/>
      <c r="K20" s="41"/>
      <c r="L20" s="41"/>
      <c r="M20" s="41"/>
      <c r="N20" s="41"/>
    </row>
    <row r="21" spans="1:14" ht="15.75" thickBot="1" x14ac:dyDescent="0.3">
      <c r="A21" s="225" t="s">
        <v>115</v>
      </c>
      <c r="B21" s="438">
        <f t="shared" ref="B21:I21" si="5">SUM(B6:B20)</f>
        <v>15</v>
      </c>
      <c r="C21" s="1076">
        <f t="shared" si="2"/>
        <v>100</v>
      </c>
      <c r="D21" s="759">
        <f t="shared" si="5"/>
        <v>11</v>
      </c>
      <c r="E21" s="1076">
        <f t="shared" si="3"/>
        <v>100</v>
      </c>
      <c r="F21" s="759">
        <f t="shared" si="5"/>
        <v>10</v>
      </c>
      <c r="G21" s="1076">
        <f t="shared" si="4"/>
        <v>100</v>
      </c>
      <c r="H21" s="231">
        <f t="shared" si="5"/>
        <v>36</v>
      </c>
      <c r="I21" s="713">
        <f t="shared" si="5"/>
        <v>100</v>
      </c>
      <c r="J21" s="41"/>
      <c r="K21" s="41"/>
      <c r="L21" s="41"/>
      <c r="M21" s="41"/>
      <c r="N21" s="41"/>
    </row>
  </sheetData>
  <mergeCells count="5">
    <mergeCell ref="A4:A5"/>
    <mergeCell ref="D4:E4"/>
    <mergeCell ref="B4:C4"/>
    <mergeCell ref="H4:I4"/>
    <mergeCell ref="F4:G4"/>
  </mergeCell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3">
    <tabColor rgb="FF7030A0"/>
  </sheetPr>
  <dimension ref="A1:I20"/>
  <sheetViews>
    <sheetView zoomScaleNormal="100" workbookViewId="0">
      <selection activeCell="N18" sqref="N18"/>
    </sheetView>
  </sheetViews>
  <sheetFormatPr defaultRowHeight="12" x14ac:dyDescent="0.2"/>
  <cols>
    <col min="1" max="1" width="32.7109375" style="41" customWidth="1"/>
    <col min="2" max="6" width="5.7109375" style="41" customWidth="1"/>
    <col min="7" max="7" width="6.42578125" style="41" customWidth="1"/>
    <col min="8" max="10" width="5.7109375" style="41" customWidth="1"/>
    <col min="11" max="11" width="5.28515625" style="41" customWidth="1"/>
    <col min="12" max="12" width="5" style="41" bestFit="1" customWidth="1"/>
    <col min="13" max="13" width="5.28515625" style="41" customWidth="1"/>
    <col min="14" max="14" width="5" style="41" bestFit="1" customWidth="1"/>
    <col min="15" max="15" width="5.140625" style="41" customWidth="1"/>
    <col min="16" max="16" width="5" style="41" bestFit="1" customWidth="1"/>
    <col min="17" max="17" width="4.5703125" style="41" customWidth="1"/>
    <col min="18" max="18" width="5.7109375" style="41" bestFit="1" customWidth="1"/>
    <col min="19" max="19" width="5.28515625" style="41" customWidth="1"/>
    <col min="20" max="242" width="9.140625" style="41"/>
    <col min="243" max="243" width="22.140625" style="41" customWidth="1"/>
    <col min="244" max="253" width="5.7109375" style="41" customWidth="1"/>
    <col min="254" max="256" width="5.28515625" style="41" customWidth="1"/>
    <col min="257" max="257" width="30.85546875" style="41" bestFit="1" customWidth="1"/>
    <col min="258" max="498" width="9.140625" style="41"/>
    <col min="499" max="499" width="22.140625" style="41" customWidth="1"/>
    <col min="500" max="509" width="5.7109375" style="41" customWidth="1"/>
    <col min="510" max="512" width="5.28515625" style="41" customWidth="1"/>
    <col min="513" max="513" width="30.85546875" style="41" bestFit="1" customWidth="1"/>
    <col min="514" max="754" width="9.140625" style="41"/>
    <col min="755" max="755" width="22.140625" style="41" customWidth="1"/>
    <col min="756" max="765" width="5.7109375" style="41" customWidth="1"/>
    <col min="766" max="768" width="5.28515625" style="41" customWidth="1"/>
    <col min="769" max="769" width="30.85546875" style="41" bestFit="1" customWidth="1"/>
    <col min="770" max="1010" width="9.140625" style="41"/>
    <col min="1011" max="1011" width="22.140625" style="41" customWidth="1"/>
    <col min="1012" max="1021" width="5.7109375" style="41" customWidth="1"/>
    <col min="1022" max="1024" width="5.28515625" style="41" customWidth="1"/>
    <col min="1025" max="1025" width="30.85546875" style="41" bestFit="1" customWidth="1"/>
    <col min="1026" max="1266" width="9.140625" style="41"/>
    <col min="1267" max="1267" width="22.140625" style="41" customWidth="1"/>
    <col min="1268" max="1277" width="5.7109375" style="41" customWidth="1"/>
    <col min="1278" max="1280" width="5.28515625" style="41" customWidth="1"/>
    <col min="1281" max="1281" width="30.85546875" style="41" bestFit="1" customWidth="1"/>
    <col min="1282" max="1522" width="9.140625" style="41"/>
    <col min="1523" max="1523" width="22.140625" style="41" customWidth="1"/>
    <col min="1524" max="1533" width="5.7109375" style="41" customWidth="1"/>
    <col min="1534" max="1536" width="5.28515625" style="41" customWidth="1"/>
    <col min="1537" max="1537" width="30.85546875" style="41" bestFit="1" customWidth="1"/>
    <col min="1538" max="1778" width="9.140625" style="41"/>
    <col min="1779" max="1779" width="22.140625" style="41" customWidth="1"/>
    <col min="1780" max="1789" width="5.7109375" style="41" customWidth="1"/>
    <col min="1790" max="1792" width="5.28515625" style="41" customWidth="1"/>
    <col min="1793" max="1793" width="30.85546875" style="41" bestFit="1" customWidth="1"/>
    <col min="1794" max="2034" width="9.140625" style="41"/>
    <col min="2035" max="2035" width="22.140625" style="41" customWidth="1"/>
    <col min="2036" max="2045" width="5.7109375" style="41" customWidth="1"/>
    <col min="2046" max="2048" width="5.28515625" style="41" customWidth="1"/>
    <col min="2049" max="2049" width="30.85546875" style="41" bestFit="1" customWidth="1"/>
    <col min="2050" max="2290" width="9.140625" style="41"/>
    <col min="2291" max="2291" width="22.140625" style="41" customWidth="1"/>
    <col min="2292" max="2301" width="5.7109375" style="41" customWidth="1"/>
    <col min="2302" max="2304" width="5.28515625" style="41" customWidth="1"/>
    <col min="2305" max="2305" width="30.85546875" style="41" bestFit="1" customWidth="1"/>
    <col min="2306" max="2546" width="9.140625" style="41"/>
    <col min="2547" max="2547" width="22.140625" style="41" customWidth="1"/>
    <col min="2548" max="2557" width="5.7109375" style="41" customWidth="1"/>
    <col min="2558" max="2560" width="5.28515625" style="41" customWidth="1"/>
    <col min="2561" max="2561" width="30.85546875" style="41" bestFit="1" customWidth="1"/>
    <col min="2562" max="2802" width="9.140625" style="41"/>
    <col min="2803" max="2803" width="22.140625" style="41" customWidth="1"/>
    <col min="2804" max="2813" width="5.7109375" style="41" customWidth="1"/>
    <col min="2814" max="2816" width="5.28515625" style="41" customWidth="1"/>
    <col min="2817" max="2817" width="30.85546875" style="41" bestFit="1" customWidth="1"/>
    <col min="2818" max="3058" width="9.140625" style="41"/>
    <col min="3059" max="3059" width="22.140625" style="41" customWidth="1"/>
    <col min="3060" max="3069" width="5.7109375" style="41" customWidth="1"/>
    <col min="3070" max="3072" width="5.28515625" style="41" customWidth="1"/>
    <col min="3073" max="3073" width="30.85546875" style="41" bestFit="1" customWidth="1"/>
    <col min="3074" max="3314" width="9.140625" style="41"/>
    <col min="3315" max="3315" width="22.140625" style="41" customWidth="1"/>
    <col min="3316" max="3325" width="5.7109375" style="41" customWidth="1"/>
    <col min="3326" max="3328" width="5.28515625" style="41" customWidth="1"/>
    <col min="3329" max="3329" width="30.85546875" style="41" bestFit="1" customWidth="1"/>
    <col min="3330" max="3570" width="9.140625" style="41"/>
    <col min="3571" max="3571" width="22.140625" style="41" customWidth="1"/>
    <col min="3572" max="3581" width="5.7109375" style="41" customWidth="1"/>
    <col min="3582" max="3584" width="5.28515625" style="41" customWidth="1"/>
    <col min="3585" max="3585" width="30.85546875" style="41" bestFit="1" customWidth="1"/>
    <col min="3586" max="3826" width="9.140625" style="41"/>
    <col min="3827" max="3827" width="22.140625" style="41" customWidth="1"/>
    <col min="3828" max="3837" width="5.7109375" style="41" customWidth="1"/>
    <col min="3838" max="3840" width="5.28515625" style="41" customWidth="1"/>
    <col min="3841" max="3841" width="30.85546875" style="41" bestFit="1" customWidth="1"/>
    <col min="3842" max="4082" width="9.140625" style="41"/>
    <col min="4083" max="4083" width="22.140625" style="41" customWidth="1"/>
    <col min="4084" max="4093" width="5.7109375" style="41" customWidth="1"/>
    <col min="4094" max="4096" width="5.28515625" style="41" customWidth="1"/>
    <col min="4097" max="4097" width="30.85546875" style="41" bestFit="1" customWidth="1"/>
    <col min="4098" max="4338" width="9.140625" style="41"/>
    <col min="4339" max="4339" width="22.140625" style="41" customWidth="1"/>
    <col min="4340" max="4349" width="5.7109375" style="41" customWidth="1"/>
    <col min="4350" max="4352" width="5.28515625" style="41" customWidth="1"/>
    <col min="4353" max="4353" width="30.85546875" style="41" bestFit="1" customWidth="1"/>
    <col min="4354" max="4594" width="9.140625" style="41"/>
    <col min="4595" max="4595" width="22.140625" style="41" customWidth="1"/>
    <col min="4596" max="4605" width="5.7109375" style="41" customWidth="1"/>
    <col min="4606" max="4608" width="5.28515625" style="41" customWidth="1"/>
    <col min="4609" max="4609" width="30.85546875" style="41" bestFit="1" customWidth="1"/>
    <col min="4610" max="4850" width="9.140625" style="41"/>
    <col min="4851" max="4851" width="22.140625" style="41" customWidth="1"/>
    <col min="4852" max="4861" width="5.7109375" style="41" customWidth="1"/>
    <col min="4862" max="4864" width="5.28515625" style="41" customWidth="1"/>
    <col min="4865" max="4865" width="30.85546875" style="41" bestFit="1" customWidth="1"/>
    <col min="4866" max="5106" width="9.140625" style="41"/>
    <col min="5107" max="5107" width="22.140625" style="41" customWidth="1"/>
    <col min="5108" max="5117" width="5.7109375" style="41" customWidth="1"/>
    <col min="5118" max="5120" width="5.28515625" style="41" customWidth="1"/>
    <col min="5121" max="5121" width="30.85546875" style="41" bestFit="1" customWidth="1"/>
    <col min="5122" max="5362" width="9.140625" style="41"/>
    <col min="5363" max="5363" width="22.140625" style="41" customWidth="1"/>
    <col min="5364" max="5373" width="5.7109375" style="41" customWidth="1"/>
    <col min="5374" max="5376" width="5.28515625" style="41" customWidth="1"/>
    <col min="5377" max="5377" width="30.85546875" style="41" bestFit="1" customWidth="1"/>
    <col min="5378" max="5618" width="9.140625" style="41"/>
    <col min="5619" max="5619" width="22.140625" style="41" customWidth="1"/>
    <col min="5620" max="5629" width="5.7109375" style="41" customWidth="1"/>
    <col min="5630" max="5632" width="5.28515625" style="41" customWidth="1"/>
    <col min="5633" max="5633" width="30.85546875" style="41" bestFit="1" customWidth="1"/>
    <col min="5634" max="5874" width="9.140625" style="41"/>
    <col min="5875" max="5875" width="22.140625" style="41" customWidth="1"/>
    <col min="5876" max="5885" width="5.7109375" style="41" customWidth="1"/>
    <col min="5886" max="5888" width="5.28515625" style="41" customWidth="1"/>
    <col min="5889" max="5889" width="30.85546875" style="41" bestFit="1" customWidth="1"/>
    <col min="5890" max="6130" width="9.140625" style="41"/>
    <col min="6131" max="6131" width="22.140625" style="41" customWidth="1"/>
    <col min="6132" max="6141" width="5.7109375" style="41" customWidth="1"/>
    <col min="6142" max="6144" width="5.28515625" style="41" customWidth="1"/>
    <col min="6145" max="6145" width="30.85546875" style="41" bestFit="1" customWidth="1"/>
    <col min="6146" max="6386" width="9.140625" style="41"/>
    <col min="6387" max="6387" width="22.140625" style="41" customWidth="1"/>
    <col min="6388" max="6397" width="5.7109375" style="41" customWidth="1"/>
    <col min="6398" max="6400" width="5.28515625" style="41" customWidth="1"/>
    <col min="6401" max="6401" width="30.85546875" style="41" bestFit="1" customWidth="1"/>
    <col min="6402" max="6642" width="9.140625" style="41"/>
    <col min="6643" max="6643" width="22.140625" style="41" customWidth="1"/>
    <col min="6644" max="6653" width="5.7109375" style="41" customWidth="1"/>
    <col min="6654" max="6656" width="5.28515625" style="41" customWidth="1"/>
    <col min="6657" max="6657" width="30.85546875" style="41" bestFit="1" customWidth="1"/>
    <col min="6658" max="6898" width="9.140625" style="41"/>
    <col min="6899" max="6899" width="22.140625" style="41" customWidth="1"/>
    <col min="6900" max="6909" width="5.7109375" style="41" customWidth="1"/>
    <col min="6910" max="6912" width="5.28515625" style="41" customWidth="1"/>
    <col min="6913" max="6913" width="30.85546875" style="41" bestFit="1" customWidth="1"/>
    <col min="6914" max="7154" width="9.140625" style="41"/>
    <col min="7155" max="7155" width="22.140625" style="41" customWidth="1"/>
    <col min="7156" max="7165" width="5.7109375" style="41" customWidth="1"/>
    <col min="7166" max="7168" width="5.28515625" style="41" customWidth="1"/>
    <col min="7169" max="7169" width="30.85546875" style="41" bestFit="1" customWidth="1"/>
    <col min="7170" max="7410" width="9.140625" style="41"/>
    <col min="7411" max="7411" width="22.140625" style="41" customWidth="1"/>
    <col min="7412" max="7421" width="5.7109375" style="41" customWidth="1"/>
    <col min="7422" max="7424" width="5.28515625" style="41" customWidth="1"/>
    <col min="7425" max="7425" width="30.85546875" style="41" bestFit="1" customWidth="1"/>
    <col min="7426" max="7666" width="9.140625" style="41"/>
    <col min="7667" max="7667" width="22.140625" style="41" customWidth="1"/>
    <col min="7668" max="7677" width="5.7109375" style="41" customWidth="1"/>
    <col min="7678" max="7680" width="5.28515625" style="41" customWidth="1"/>
    <col min="7681" max="7681" width="30.85546875" style="41" bestFit="1" customWidth="1"/>
    <col min="7682" max="7922" width="9.140625" style="41"/>
    <col min="7923" max="7923" width="22.140625" style="41" customWidth="1"/>
    <col min="7924" max="7933" width="5.7109375" style="41" customWidth="1"/>
    <col min="7934" max="7936" width="5.28515625" style="41" customWidth="1"/>
    <col min="7937" max="7937" width="30.85546875" style="41" bestFit="1" customWidth="1"/>
    <col min="7938" max="8178" width="9.140625" style="41"/>
    <col min="8179" max="8179" width="22.140625" style="41" customWidth="1"/>
    <col min="8180" max="8189" width="5.7109375" style="41" customWidth="1"/>
    <col min="8190" max="8192" width="5.28515625" style="41" customWidth="1"/>
    <col min="8193" max="8193" width="30.85546875" style="41" bestFit="1" customWidth="1"/>
    <col min="8194" max="8434" width="9.140625" style="41"/>
    <col min="8435" max="8435" width="22.140625" style="41" customWidth="1"/>
    <col min="8436" max="8445" width="5.7109375" style="41" customWidth="1"/>
    <col min="8446" max="8448" width="5.28515625" style="41" customWidth="1"/>
    <col min="8449" max="8449" width="30.85546875" style="41" bestFit="1" customWidth="1"/>
    <col min="8450" max="8690" width="9.140625" style="41"/>
    <col min="8691" max="8691" width="22.140625" style="41" customWidth="1"/>
    <col min="8692" max="8701" width="5.7109375" style="41" customWidth="1"/>
    <col min="8702" max="8704" width="5.28515625" style="41" customWidth="1"/>
    <col min="8705" max="8705" width="30.85546875" style="41" bestFit="1" customWidth="1"/>
    <col min="8706" max="8946" width="9.140625" style="41"/>
    <col min="8947" max="8947" width="22.140625" style="41" customWidth="1"/>
    <col min="8948" max="8957" width="5.7109375" style="41" customWidth="1"/>
    <col min="8958" max="8960" width="5.28515625" style="41" customWidth="1"/>
    <col min="8961" max="8961" width="30.85546875" style="41" bestFit="1" customWidth="1"/>
    <col min="8962" max="9202" width="9.140625" style="41"/>
    <col min="9203" max="9203" width="22.140625" style="41" customWidth="1"/>
    <col min="9204" max="9213" width="5.7109375" style="41" customWidth="1"/>
    <col min="9214" max="9216" width="5.28515625" style="41" customWidth="1"/>
    <col min="9217" max="9217" width="30.85546875" style="41" bestFit="1" customWidth="1"/>
    <col min="9218" max="9458" width="9.140625" style="41"/>
    <col min="9459" max="9459" width="22.140625" style="41" customWidth="1"/>
    <col min="9460" max="9469" width="5.7109375" style="41" customWidth="1"/>
    <col min="9470" max="9472" width="5.28515625" style="41" customWidth="1"/>
    <col min="9473" max="9473" width="30.85546875" style="41" bestFit="1" customWidth="1"/>
    <col min="9474" max="9714" width="9.140625" style="41"/>
    <col min="9715" max="9715" width="22.140625" style="41" customWidth="1"/>
    <col min="9716" max="9725" width="5.7109375" style="41" customWidth="1"/>
    <col min="9726" max="9728" width="5.28515625" style="41" customWidth="1"/>
    <col min="9729" max="9729" width="30.85546875" style="41" bestFit="1" customWidth="1"/>
    <col min="9730" max="9970" width="9.140625" style="41"/>
    <col min="9971" max="9971" width="22.140625" style="41" customWidth="1"/>
    <col min="9972" max="9981" width="5.7109375" style="41" customWidth="1"/>
    <col min="9982" max="9984" width="5.28515625" style="41" customWidth="1"/>
    <col min="9985" max="9985" width="30.85546875" style="41" bestFit="1" customWidth="1"/>
    <col min="9986" max="10226" width="9.140625" style="41"/>
    <col min="10227" max="10227" width="22.140625" style="41" customWidth="1"/>
    <col min="10228" max="10237" width="5.7109375" style="41" customWidth="1"/>
    <col min="10238" max="10240" width="5.28515625" style="41" customWidth="1"/>
    <col min="10241" max="10241" width="30.85546875" style="41" bestFit="1" customWidth="1"/>
    <col min="10242" max="10482" width="9.140625" style="41"/>
    <col min="10483" max="10483" width="22.140625" style="41" customWidth="1"/>
    <col min="10484" max="10493" width="5.7109375" style="41" customWidth="1"/>
    <col min="10494" max="10496" width="5.28515625" style="41" customWidth="1"/>
    <col min="10497" max="10497" width="30.85546875" style="41" bestFit="1" customWidth="1"/>
    <col min="10498" max="10738" width="9.140625" style="41"/>
    <col min="10739" max="10739" width="22.140625" style="41" customWidth="1"/>
    <col min="10740" max="10749" width="5.7109375" style="41" customWidth="1"/>
    <col min="10750" max="10752" width="5.28515625" style="41" customWidth="1"/>
    <col min="10753" max="10753" width="30.85546875" style="41" bestFit="1" customWidth="1"/>
    <col min="10754" max="10994" width="9.140625" style="41"/>
    <col min="10995" max="10995" width="22.140625" style="41" customWidth="1"/>
    <col min="10996" max="11005" width="5.7109375" style="41" customWidth="1"/>
    <col min="11006" max="11008" width="5.28515625" style="41" customWidth="1"/>
    <col min="11009" max="11009" width="30.85546875" style="41" bestFit="1" customWidth="1"/>
    <col min="11010" max="11250" width="9.140625" style="41"/>
    <col min="11251" max="11251" width="22.140625" style="41" customWidth="1"/>
    <col min="11252" max="11261" width="5.7109375" style="41" customWidth="1"/>
    <col min="11262" max="11264" width="5.28515625" style="41" customWidth="1"/>
    <col min="11265" max="11265" width="30.85546875" style="41" bestFit="1" customWidth="1"/>
    <col min="11266" max="11506" width="9.140625" style="41"/>
    <col min="11507" max="11507" width="22.140625" style="41" customWidth="1"/>
    <col min="11508" max="11517" width="5.7109375" style="41" customWidth="1"/>
    <col min="11518" max="11520" width="5.28515625" style="41" customWidth="1"/>
    <col min="11521" max="11521" width="30.85546875" style="41" bestFit="1" customWidth="1"/>
    <col min="11522" max="11762" width="9.140625" style="41"/>
    <col min="11763" max="11763" width="22.140625" style="41" customWidth="1"/>
    <col min="11764" max="11773" width="5.7109375" style="41" customWidth="1"/>
    <col min="11774" max="11776" width="5.28515625" style="41" customWidth="1"/>
    <col min="11777" max="11777" width="30.85546875" style="41" bestFit="1" customWidth="1"/>
    <col min="11778" max="12018" width="9.140625" style="41"/>
    <col min="12019" max="12019" width="22.140625" style="41" customWidth="1"/>
    <col min="12020" max="12029" width="5.7109375" style="41" customWidth="1"/>
    <col min="12030" max="12032" width="5.28515625" style="41" customWidth="1"/>
    <col min="12033" max="12033" width="30.85546875" style="41" bestFit="1" customWidth="1"/>
    <col min="12034" max="12274" width="9.140625" style="41"/>
    <col min="12275" max="12275" width="22.140625" style="41" customWidth="1"/>
    <col min="12276" max="12285" width="5.7109375" style="41" customWidth="1"/>
    <col min="12286" max="12288" width="5.28515625" style="41" customWidth="1"/>
    <col min="12289" max="12289" width="30.85546875" style="41" bestFit="1" customWidth="1"/>
    <col min="12290" max="12530" width="9.140625" style="41"/>
    <col min="12531" max="12531" width="22.140625" style="41" customWidth="1"/>
    <col min="12532" max="12541" width="5.7109375" style="41" customWidth="1"/>
    <col min="12542" max="12544" width="5.28515625" style="41" customWidth="1"/>
    <col min="12545" max="12545" width="30.85546875" style="41" bestFit="1" customWidth="1"/>
    <col min="12546" max="12786" width="9.140625" style="41"/>
    <col min="12787" max="12787" width="22.140625" style="41" customWidth="1"/>
    <col min="12788" max="12797" width="5.7109375" style="41" customWidth="1"/>
    <col min="12798" max="12800" width="5.28515625" style="41" customWidth="1"/>
    <col min="12801" max="12801" width="30.85546875" style="41" bestFit="1" customWidth="1"/>
    <col min="12802" max="13042" width="9.140625" style="41"/>
    <col min="13043" max="13043" width="22.140625" style="41" customWidth="1"/>
    <col min="13044" max="13053" width="5.7109375" style="41" customWidth="1"/>
    <col min="13054" max="13056" width="5.28515625" style="41" customWidth="1"/>
    <col min="13057" max="13057" width="30.85546875" style="41" bestFit="1" customWidth="1"/>
    <col min="13058" max="13298" width="9.140625" style="41"/>
    <col min="13299" max="13299" width="22.140625" style="41" customWidth="1"/>
    <col min="13300" max="13309" width="5.7109375" style="41" customWidth="1"/>
    <col min="13310" max="13312" width="5.28515625" style="41" customWidth="1"/>
    <col min="13313" max="13313" width="30.85546875" style="41" bestFit="1" customWidth="1"/>
    <col min="13314" max="13554" width="9.140625" style="41"/>
    <col min="13555" max="13555" width="22.140625" style="41" customWidth="1"/>
    <col min="13556" max="13565" width="5.7109375" style="41" customWidth="1"/>
    <col min="13566" max="13568" width="5.28515625" style="41" customWidth="1"/>
    <col min="13569" max="13569" width="30.85546875" style="41" bestFit="1" customWidth="1"/>
    <col min="13570" max="13810" width="9.140625" style="41"/>
    <col min="13811" max="13811" width="22.140625" style="41" customWidth="1"/>
    <col min="13812" max="13821" width="5.7109375" style="41" customWidth="1"/>
    <col min="13822" max="13824" width="5.28515625" style="41" customWidth="1"/>
    <col min="13825" max="13825" width="30.85546875" style="41" bestFit="1" customWidth="1"/>
    <col min="13826" max="14066" width="9.140625" style="41"/>
    <col min="14067" max="14067" width="22.140625" style="41" customWidth="1"/>
    <col min="14068" max="14077" width="5.7109375" style="41" customWidth="1"/>
    <col min="14078" max="14080" width="5.28515625" style="41" customWidth="1"/>
    <col min="14081" max="14081" width="30.85546875" style="41" bestFit="1" customWidth="1"/>
    <col min="14082" max="14322" width="9.140625" style="41"/>
    <col min="14323" max="14323" width="22.140625" style="41" customWidth="1"/>
    <col min="14324" max="14333" width="5.7109375" style="41" customWidth="1"/>
    <col min="14334" max="14336" width="5.28515625" style="41" customWidth="1"/>
    <col min="14337" max="14337" width="30.85546875" style="41" bestFit="1" customWidth="1"/>
    <col min="14338" max="14578" width="9.140625" style="41"/>
    <col min="14579" max="14579" width="22.140625" style="41" customWidth="1"/>
    <col min="14580" max="14589" width="5.7109375" style="41" customWidth="1"/>
    <col min="14590" max="14592" width="5.28515625" style="41" customWidth="1"/>
    <col min="14593" max="14593" width="30.85546875" style="41" bestFit="1" customWidth="1"/>
    <col min="14594" max="14834" width="9.140625" style="41"/>
    <col min="14835" max="14835" width="22.140625" style="41" customWidth="1"/>
    <col min="14836" max="14845" width="5.7109375" style="41" customWidth="1"/>
    <col min="14846" max="14848" width="5.28515625" style="41" customWidth="1"/>
    <col min="14849" max="14849" width="30.85546875" style="41" bestFit="1" customWidth="1"/>
    <col min="14850" max="15090" width="9.140625" style="41"/>
    <col min="15091" max="15091" width="22.140625" style="41" customWidth="1"/>
    <col min="15092" max="15101" width="5.7109375" style="41" customWidth="1"/>
    <col min="15102" max="15104" width="5.28515625" style="41" customWidth="1"/>
    <col min="15105" max="15105" width="30.85546875" style="41" bestFit="1" customWidth="1"/>
    <col min="15106" max="15346" width="9.140625" style="41"/>
    <col min="15347" max="15347" width="22.140625" style="41" customWidth="1"/>
    <col min="15348" max="15357" width="5.7109375" style="41" customWidth="1"/>
    <col min="15358" max="15360" width="5.28515625" style="41" customWidth="1"/>
    <col min="15361" max="15361" width="30.85546875" style="41" bestFit="1" customWidth="1"/>
    <col min="15362" max="15602" width="9.140625" style="41"/>
    <col min="15603" max="15603" width="22.140625" style="41" customWidth="1"/>
    <col min="15604" max="15613" width="5.7109375" style="41" customWidth="1"/>
    <col min="15614" max="15616" width="5.28515625" style="41" customWidth="1"/>
    <col min="15617" max="15617" width="30.85546875" style="41" bestFit="1" customWidth="1"/>
    <col min="15618" max="15858" width="9.140625" style="41"/>
    <col min="15859" max="15859" width="22.140625" style="41" customWidth="1"/>
    <col min="15860" max="15869" width="5.7109375" style="41" customWidth="1"/>
    <col min="15870" max="15872" width="5.28515625" style="41" customWidth="1"/>
    <col min="15873" max="15873" width="30.85546875" style="41" bestFit="1" customWidth="1"/>
    <col min="15874" max="16114" width="9.140625" style="41"/>
    <col min="16115" max="16115" width="22.140625" style="41" customWidth="1"/>
    <col min="16116" max="16125" width="5.7109375" style="41" customWidth="1"/>
    <col min="16126" max="16128" width="5.28515625" style="41" customWidth="1"/>
    <col min="16129" max="16129" width="30.85546875" style="41" bestFit="1" customWidth="1"/>
    <col min="16130" max="16384" width="9.140625" style="41"/>
  </cols>
  <sheetData>
    <row r="1" spans="1:9" x14ac:dyDescent="0.2">
      <c r="A1" s="457" t="s">
        <v>470</v>
      </c>
    </row>
    <row r="2" spans="1:9" x14ac:dyDescent="0.2">
      <c r="A2" s="503" t="s">
        <v>272</v>
      </c>
    </row>
    <row r="3" spans="1:9" ht="12.75" thickBot="1" x14ac:dyDescent="0.25"/>
    <row r="4" spans="1:9" x14ac:dyDescent="0.2">
      <c r="A4" s="1423" t="s">
        <v>273</v>
      </c>
      <c r="B4" s="1428">
        <v>2014</v>
      </c>
      <c r="C4" s="1429"/>
      <c r="D4" s="1428">
        <f>B4+1</f>
        <v>2015</v>
      </c>
      <c r="E4" s="1429"/>
      <c r="F4" s="1428">
        <f>D4+1</f>
        <v>2016</v>
      </c>
      <c r="G4" s="1429"/>
      <c r="H4" s="1428" t="s">
        <v>116</v>
      </c>
      <c r="I4" s="1429"/>
    </row>
    <row r="5" spans="1:9" ht="55.5" thickBot="1" x14ac:dyDescent="0.25">
      <c r="A5" s="1424"/>
      <c r="B5" s="218" t="s">
        <v>119</v>
      </c>
      <c r="C5" s="219" t="s">
        <v>120</v>
      </c>
      <c r="D5" s="218" t="s">
        <v>119</v>
      </c>
      <c r="E5" s="219" t="s">
        <v>120</v>
      </c>
      <c r="F5" s="218" t="s">
        <v>119</v>
      </c>
      <c r="G5" s="219" t="s">
        <v>120</v>
      </c>
      <c r="H5" s="218" t="s">
        <v>119</v>
      </c>
      <c r="I5" s="219" t="s">
        <v>120</v>
      </c>
    </row>
    <row r="6" spans="1:9" x14ac:dyDescent="0.2">
      <c r="A6" s="525" t="s">
        <v>8</v>
      </c>
      <c r="B6" s="433">
        <v>0</v>
      </c>
      <c r="C6" s="931">
        <f t="shared" ref="C6:C12" si="0">B6*100/$B$12</f>
        <v>0</v>
      </c>
      <c r="D6" s="433">
        <v>0</v>
      </c>
      <c r="E6" s="931">
        <f t="shared" ref="E6:E12" si="1">D6*100/$D$12</f>
        <v>0</v>
      </c>
      <c r="F6" s="433">
        <v>4</v>
      </c>
      <c r="G6" s="931">
        <f t="shared" ref="G6:G12" si="2">F6*100/$F$12</f>
        <v>36.363636363636367</v>
      </c>
      <c r="H6" s="571">
        <f>SUM(D6,F6,B6)</f>
        <v>4</v>
      </c>
      <c r="I6" s="545">
        <f t="shared" ref="I6:I12" si="3">H6*100/$H$12</f>
        <v>14.814814814814815</v>
      </c>
    </row>
    <row r="7" spans="1:9" x14ac:dyDescent="0.2">
      <c r="A7" s="525" t="s">
        <v>7</v>
      </c>
      <c r="B7" s="86">
        <v>1</v>
      </c>
      <c r="C7" s="931">
        <f t="shared" si="0"/>
        <v>16.666666666666668</v>
      </c>
      <c r="D7" s="86">
        <v>0</v>
      </c>
      <c r="E7" s="931">
        <f t="shared" si="1"/>
        <v>0</v>
      </c>
      <c r="F7" s="86">
        <v>0</v>
      </c>
      <c r="G7" s="931">
        <f t="shared" si="2"/>
        <v>0</v>
      </c>
      <c r="H7" s="571">
        <f t="shared" ref="H7:H11" si="4">SUM(D7,F7,B7)</f>
        <v>1</v>
      </c>
      <c r="I7" s="545">
        <f t="shared" si="3"/>
        <v>3.7037037037037037</v>
      </c>
    </row>
    <row r="8" spans="1:9" x14ac:dyDescent="0.2">
      <c r="A8" s="525" t="s">
        <v>14</v>
      </c>
      <c r="B8" s="86">
        <v>5</v>
      </c>
      <c r="C8" s="931">
        <f t="shared" si="0"/>
        <v>83.333333333333329</v>
      </c>
      <c r="D8" s="86">
        <v>3</v>
      </c>
      <c r="E8" s="931">
        <f t="shared" si="1"/>
        <v>30</v>
      </c>
      <c r="F8" s="86">
        <v>3</v>
      </c>
      <c r="G8" s="931">
        <f t="shared" si="2"/>
        <v>27.272727272727273</v>
      </c>
      <c r="H8" s="571">
        <f t="shared" si="4"/>
        <v>11</v>
      </c>
      <c r="I8" s="545">
        <f t="shared" si="3"/>
        <v>40.74074074074074</v>
      </c>
    </row>
    <row r="9" spans="1:9" x14ac:dyDescent="0.2">
      <c r="A9" s="526" t="s">
        <v>79</v>
      </c>
      <c r="B9" s="23">
        <v>0</v>
      </c>
      <c r="C9" s="191">
        <f t="shared" si="0"/>
        <v>0</v>
      </c>
      <c r="D9" s="23">
        <v>1</v>
      </c>
      <c r="E9" s="191">
        <f t="shared" si="1"/>
        <v>10</v>
      </c>
      <c r="F9" s="23">
        <v>1</v>
      </c>
      <c r="G9" s="191">
        <f t="shared" si="2"/>
        <v>9.0909090909090917</v>
      </c>
      <c r="H9" s="571">
        <f t="shared" si="4"/>
        <v>2</v>
      </c>
      <c r="I9" s="547">
        <f t="shared" si="3"/>
        <v>7.4074074074074074</v>
      </c>
    </row>
    <row r="10" spans="1:9" x14ac:dyDescent="0.2">
      <c r="A10" s="525" t="s">
        <v>81</v>
      </c>
      <c r="B10" s="86">
        <v>0</v>
      </c>
      <c r="C10" s="931">
        <f t="shared" si="0"/>
        <v>0</v>
      </c>
      <c r="D10" s="86">
        <v>3</v>
      </c>
      <c r="E10" s="931">
        <f t="shared" si="1"/>
        <v>30</v>
      </c>
      <c r="F10" s="86">
        <v>1</v>
      </c>
      <c r="G10" s="931">
        <f t="shared" si="2"/>
        <v>9.0909090909090917</v>
      </c>
      <c r="H10" s="571">
        <f t="shared" si="4"/>
        <v>4</v>
      </c>
      <c r="I10" s="545">
        <f t="shared" si="3"/>
        <v>14.814814814814815</v>
      </c>
    </row>
    <row r="11" spans="1:9" ht="12.75" thickBot="1" x14ac:dyDescent="0.25">
      <c r="A11" s="525" t="s">
        <v>100</v>
      </c>
      <c r="B11" s="86">
        <v>0</v>
      </c>
      <c r="C11" s="931">
        <f t="shared" si="0"/>
        <v>0</v>
      </c>
      <c r="D11" s="86">
        <v>3</v>
      </c>
      <c r="E11" s="931">
        <f t="shared" si="1"/>
        <v>30</v>
      </c>
      <c r="F11" s="86">
        <v>2</v>
      </c>
      <c r="G11" s="931">
        <f t="shared" si="2"/>
        <v>18.181818181818183</v>
      </c>
      <c r="H11" s="571">
        <f t="shared" si="4"/>
        <v>5</v>
      </c>
      <c r="I11" s="545">
        <f t="shared" si="3"/>
        <v>18.518518518518519</v>
      </c>
    </row>
    <row r="12" spans="1:9" ht="12.75" thickBot="1" x14ac:dyDescent="0.25">
      <c r="A12" s="225" t="s">
        <v>115</v>
      </c>
      <c r="B12" s="231">
        <f>SUM(B6:B11)</f>
        <v>6</v>
      </c>
      <c r="C12" s="227">
        <f t="shared" si="0"/>
        <v>100</v>
      </c>
      <c r="D12" s="231">
        <f>SUM(D6:D11)</f>
        <v>10</v>
      </c>
      <c r="E12" s="227">
        <f t="shared" si="1"/>
        <v>100</v>
      </c>
      <c r="F12" s="231">
        <f>SUM(F6:F11)</f>
        <v>11</v>
      </c>
      <c r="G12" s="227">
        <f t="shared" si="2"/>
        <v>100</v>
      </c>
      <c r="H12" s="230">
        <f>SUM(H6:H11)</f>
        <v>27</v>
      </c>
      <c r="I12" s="227">
        <f t="shared" si="3"/>
        <v>100</v>
      </c>
    </row>
    <row r="16" spans="1:9" ht="15" x14ac:dyDescent="0.25">
      <c r="A16" s="757"/>
      <c r="B16" s="842"/>
    </row>
    <row r="17" spans="1:2" ht="15" x14ac:dyDescent="0.25">
      <c r="A17" s="757"/>
      <c r="B17" s="842"/>
    </row>
    <row r="18" spans="1:2" ht="15" x14ac:dyDescent="0.25">
      <c r="A18" s="757"/>
      <c r="B18" s="842"/>
    </row>
    <row r="19" spans="1:2" ht="15" x14ac:dyDescent="0.25">
      <c r="A19" s="757"/>
      <c r="B19" s="842"/>
    </row>
    <row r="20" spans="1:2" ht="15" x14ac:dyDescent="0.25">
      <c r="A20" s="757"/>
      <c r="B20" s="842"/>
    </row>
  </sheetData>
  <mergeCells count="5">
    <mergeCell ref="A4:A5"/>
    <mergeCell ref="B4:C4"/>
    <mergeCell ref="H4:I4"/>
    <mergeCell ref="D4:E4"/>
    <mergeCell ref="F4:G4"/>
  </mergeCells>
  <pageMargins left="0.7" right="0.7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2">
    <tabColor rgb="FF7030A0"/>
  </sheetPr>
  <dimension ref="A1:I14"/>
  <sheetViews>
    <sheetView workbookViewId="0">
      <selection activeCell="L20" sqref="L20"/>
    </sheetView>
  </sheetViews>
  <sheetFormatPr defaultRowHeight="15" x14ac:dyDescent="0.25"/>
  <cols>
    <col min="1" max="1" width="15.140625" customWidth="1"/>
    <col min="2" max="2" width="7.42578125" customWidth="1"/>
    <col min="3" max="3" width="6.85546875" customWidth="1"/>
    <col min="4" max="4" width="6.42578125" customWidth="1"/>
    <col min="5" max="8" width="7.140625" customWidth="1"/>
    <col min="9" max="9" width="7" customWidth="1"/>
    <col min="10" max="10" width="4.85546875" customWidth="1"/>
    <col min="11" max="11" width="5.42578125" customWidth="1"/>
    <col min="12" max="12" width="19.140625" bestFit="1" customWidth="1"/>
  </cols>
  <sheetData>
    <row r="1" spans="1:9" x14ac:dyDescent="0.25">
      <c r="A1" s="457" t="s">
        <v>471</v>
      </c>
      <c r="B1" s="41"/>
      <c r="C1" s="41"/>
      <c r="D1" s="41"/>
      <c r="E1" s="41"/>
      <c r="F1" s="41"/>
      <c r="G1" s="41"/>
      <c r="H1" s="41"/>
      <c r="I1" s="41"/>
    </row>
    <row r="2" spans="1:9" x14ac:dyDescent="0.25">
      <c r="A2" s="503" t="s">
        <v>275</v>
      </c>
      <c r="B2" s="41"/>
      <c r="C2" s="41"/>
      <c r="D2" s="41"/>
      <c r="E2" s="41"/>
      <c r="F2" s="41"/>
      <c r="G2" s="41"/>
      <c r="H2" s="41"/>
      <c r="I2" s="41"/>
    </row>
    <row r="3" spans="1:9" ht="15.75" thickBot="1" x14ac:dyDescent="0.3">
      <c r="A3" s="41"/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1423" t="s">
        <v>273</v>
      </c>
      <c r="B4" s="1428">
        <v>2014</v>
      </c>
      <c r="C4" s="1429"/>
      <c r="D4" s="1428">
        <f>B4+1</f>
        <v>2015</v>
      </c>
      <c r="E4" s="1429"/>
      <c r="F4" s="1428">
        <f>D4+1</f>
        <v>2016</v>
      </c>
      <c r="G4" s="1429"/>
      <c r="H4" s="1428" t="s">
        <v>116</v>
      </c>
      <c r="I4" s="1429"/>
    </row>
    <row r="5" spans="1:9" ht="51.75" thickBot="1" x14ac:dyDescent="0.3">
      <c r="A5" s="1424"/>
      <c r="B5" s="218" t="s">
        <v>192</v>
      </c>
      <c r="C5" s="219" t="s">
        <v>193</v>
      </c>
      <c r="D5" s="218" t="s">
        <v>192</v>
      </c>
      <c r="E5" s="219" t="s">
        <v>193</v>
      </c>
      <c r="F5" s="218" t="s">
        <v>192</v>
      </c>
      <c r="G5" s="219" t="s">
        <v>193</v>
      </c>
      <c r="H5" s="216" t="s">
        <v>192</v>
      </c>
      <c r="I5" s="219" t="s">
        <v>193</v>
      </c>
    </row>
    <row r="6" spans="1:9" x14ac:dyDescent="0.25">
      <c r="A6" s="572" t="s">
        <v>20</v>
      </c>
      <c r="B6" s="233" t="s">
        <v>117</v>
      </c>
      <c r="C6" s="234">
        <v>1</v>
      </c>
      <c r="D6" s="235" t="s">
        <v>117</v>
      </c>
      <c r="E6" s="236" t="s">
        <v>117</v>
      </c>
      <c r="F6" s="233" t="s">
        <v>117</v>
      </c>
      <c r="G6" s="234" t="s">
        <v>117</v>
      </c>
      <c r="H6" s="192">
        <f>SUM(D6,F6,B6)</f>
        <v>0</v>
      </c>
      <c r="I6" s="237">
        <f>SUM(E6,G6,C6)</f>
        <v>1</v>
      </c>
    </row>
    <row r="7" spans="1:9" ht="15.75" thickBot="1" x14ac:dyDescent="0.3">
      <c r="A7" s="761" t="s">
        <v>81</v>
      </c>
      <c r="B7" s="224" t="s">
        <v>117</v>
      </c>
      <c r="C7" s="763" t="s">
        <v>117</v>
      </c>
      <c r="D7" s="223" t="s">
        <v>117</v>
      </c>
      <c r="E7" s="762">
        <v>1</v>
      </c>
      <c r="F7" s="224" t="s">
        <v>117</v>
      </c>
      <c r="G7" s="763" t="s">
        <v>117</v>
      </c>
      <c r="H7" s="192">
        <f t="shared" ref="H7" si="0">SUM(D7,F7,B7)</f>
        <v>0</v>
      </c>
      <c r="I7" s="237">
        <f t="shared" ref="I7" si="1">SUM(E7,G7,C7)</f>
        <v>1</v>
      </c>
    </row>
    <row r="8" spans="1:9" ht="15.75" thickBot="1" x14ac:dyDescent="0.3">
      <c r="A8" s="225" t="s">
        <v>115</v>
      </c>
      <c r="B8" s="228">
        <f t="shared" ref="B8:I8" si="2">SUM(B6:B7)</f>
        <v>0</v>
      </c>
      <c r="C8" s="238">
        <f t="shared" si="2"/>
        <v>1</v>
      </c>
      <c r="D8" s="228">
        <f t="shared" si="2"/>
        <v>0</v>
      </c>
      <c r="E8" s="238">
        <f t="shared" si="2"/>
        <v>1</v>
      </c>
      <c r="F8" s="228">
        <f t="shared" si="2"/>
        <v>0</v>
      </c>
      <c r="G8" s="238">
        <f t="shared" si="2"/>
        <v>0</v>
      </c>
      <c r="H8" s="226">
        <f t="shared" si="2"/>
        <v>0</v>
      </c>
      <c r="I8" s="238">
        <f t="shared" si="2"/>
        <v>2</v>
      </c>
    </row>
    <row r="9" spans="1:9" x14ac:dyDescent="0.25">
      <c r="A9" s="41"/>
      <c r="B9" s="41"/>
      <c r="C9" s="41"/>
      <c r="D9" s="41"/>
      <c r="E9" s="41"/>
      <c r="F9" s="41"/>
      <c r="G9" s="41"/>
      <c r="H9" s="41"/>
      <c r="I9" s="41"/>
    </row>
    <row r="10" spans="1:9" x14ac:dyDescent="0.25">
      <c r="A10" s="41"/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/>
      <c r="C12" s="41"/>
      <c r="D12" s="41"/>
      <c r="E12" s="41"/>
      <c r="F12" s="41"/>
      <c r="G12" s="41"/>
      <c r="H12" s="41"/>
      <c r="I12" s="41"/>
    </row>
    <row r="13" spans="1:9" x14ac:dyDescent="0.25">
      <c r="A13" s="41"/>
      <c r="B13" s="41"/>
      <c r="C13" s="41"/>
      <c r="D13" s="41"/>
      <c r="E13" s="41"/>
      <c r="F13" s="41"/>
      <c r="G13" s="41"/>
      <c r="H13" s="41"/>
      <c r="I13" s="41"/>
    </row>
    <row r="14" spans="1:9" x14ac:dyDescent="0.25">
      <c r="A14" s="41"/>
      <c r="B14" s="41"/>
      <c r="C14" s="41"/>
      <c r="D14" s="41"/>
      <c r="E14" s="41"/>
      <c r="F14" s="41"/>
      <c r="G14" s="41"/>
      <c r="H14" s="41"/>
      <c r="I14" s="41"/>
    </row>
  </sheetData>
  <mergeCells count="5">
    <mergeCell ref="A4:A5"/>
    <mergeCell ref="B4:C4"/>
    <mergeCell ref="D4:E4"/>
    <mergeCell ref="H4:I4"/>
    <mergeCell ref="F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H25" sqref="H25"/>
    </sheetView>
  </sheetViews>
  <sheetFormatPr defaultRowHeight="15" x14ac:dyDescent="0.25"/>
  <cols>
    <col min="1" max="1" width="27.85546875" customWidth="1"/>
    <col min="2" max="2" width="7.7109375" customWidth="1"/>
    <col min="3" max="3" width="5.42578125" bestFit="1" customWidth="1"/>
    <col min="4" max="4" width="5.28515625" bestFit="1" customWidth="1"/>
    <col min="5" max="5" width="5.7109375" customWidth="1"/>
    <col min="6" max="6" width="5.28515625" bestFit="1" customWidth="1"/>
    <col min="7" max="7" width="5.42578125" bestFit="1" customWidth="1"/>
    <col min="8" max="8" width="6.140625" bestFit="1" customWidth="1"/>
    <col min="9" max="9" width="6.85546875" customWidth="1"/>
  </cols>
  <sheetData>
    <row r="1" spans="1:10" x14ac:dyDescent="0.25">
      <c r="A1" s="1127" t="s">
        <v>424</v>
      </c>
    </row>
    <row r="2" spans="1:10" x14ac:dyDescent="0.25">
      <c r="A2" s="949" t="s">
        <v>425</v>
      </c>
    </row>
    <row r="3" spans="1:10" ht="15.75" thickBot="1" x14ac:dyDescent="0.3"/>
    <row r="4" spans="1:10" x14ac:dyDescent="0.25">
      <c r="A4" s="1199" t="s">
        <v>0</v>
      </c>
      <c r="B4" s="1201">
        <v>2014</v>
      </c>
      <c r="C4" s="1205"/>
      <c r="D4" s="1206">
        <v>2015</v>
      </c>
      <c r="E4" s="1207"/>
      <c r="F4" s="1206">
        <v>2016</v>
      </c>
      <c r="G4" s="1207"/>
      <c r="H4" s="1206" t="s">
        <v>180</v>
      </c>
      <c r="I4" s="1207"/>
    </row>
    <row r="5" spans="1:10" ht="33.75" thickBot="1" x14ac:dyDescent="0.3">
      <c r="A5" s="1209"/>
      <c r="B5" s="1124" t="s">
        <v>423</v>
      </c>
      <c r="C5" s="1125" t="s">
        <v>120</v>
      </c>
      <c r="D5" s="1124" t="s">
        <v>423</v>
      </c>
      <c r="E5" s="1125" t="s">
        <v>120</v>
      </c>
      <c r="F5" s="1124" t="s">
        <v>423</v>
      </c>
      <c r="G5" s="1125" t="s">
        <v>120</v>
      </c>
      <c r="H5" s="1124" t="s">
        <v>423</v>
      </c>
      <c r="I5" s="1126" t="s">
        <v>120</v>
      </c>
    </row>
    <row r="6" spans="1:10" x14ac:dyDescent="0.25">
      <c r="A6" s="1138" t="s">
        <v>100</v>
      </c>
      <c r="B6" s="1092">
        <v>2251</v>
      </c>
      <c r="C6" s="1121">
        <f t="shared" ref="C6:C12" si="0">B6*100/$B$12</f>
        <v>42.367777150385848</v>
      </c>
      <c r="D6" s="1092">
        <v>2276</v>
      </c>
      <c r="E6" s="1121">
        <f t="shared" ref="E6:E12" si="1">D6*100/$D$12</f>
        <v>45.320589406610914</v>
      </c>
      <c r="F6" s="1092">
        <v>2638</v>
      </c>
      <c r="G6" s="1121">
        <f t="shared" ref="G6:G12" si="2">F6*100/$F$12</f>
        <v>51.898485146566991</v>
      </c>
      <c r="H6" s="1154">
        <f>SUM(B6,D6,F6)</f>
        <v>7165</v>
      </c>
      <c r="I6" s="1121">
        <f t="shared" ref="I6:I12" si="3">H6*100/$H$12</f>
        <v>46.471656505383315</v>
      </c>
    </row>
    <row r="7" spans="1:10" x14ac:dyDescent="0.25">
      <c r="A7" s="1139" t="s">
        <v>14</v>
      </c>
      <c r="B7" s="1089">
        <v>1289</v>
      </c>
      <c r="C7" s="1122">
        <f t="shared" si="0"/>
        <v>24.261246000376435</v>
      </c>
      <c r="D7" s="1089">
        <v>955</v>
      </c>
      <c r="E7" s="1122">
        <f t="shared" si="1"/>
        <v>19.016328156113101</v>
      </c>
      <c r="F7" s="1089">
        <v>779</v>
      </c>
      <c r="G7" s="1122">
        <f t="shared" si="2"/>
        <v>15.32559512099154</v>
      </c>
      <c r="H7" s="1155">
        <f>SUM(B7,D7,F7)</f>
        <v>3023</v>
      </c>
      <c r="I7" s="1122">
        <f t="shared" si="3"/>
        <v>19.606952912180567</v>
      </c>
    </row>
    <row r="8" spans="1:10" x14ac:dyDescent="0.25">
      <c r="A8" s="1139" t="s">
        <v>81</v>
      </c>
      <c r="B8" s="1089">
        <v>379</v>
      </c>
      <c r="C8" s="1122">
        <f t="shared" si="0"/>
        <v>7.1334462638810461</v>
      </c>
      <c r="D8" s="1089">
        <v>329</v>
      </c>
      <c r="E8" s="1122">
        <f t="shared" si="1"/>
        <v>6.5511748307447233</v>
      </c>
      <c r="F8" s="1089">
        <v>382</v>
      </c>
      <c r="G8" s="1122">
        <f t="shared" si="2"/>
        <v>7.5152469014361598</v>
      </c>
      <c r="H8" s="1155">
        <f>SUM(B8,D8,F8)</f>
        <v>1090</v>
      </c>
      <c r="I8" s="1122">
        <f t="shared" si="3"/>
        <v>7.0696588403165128</v>
      </c>
    </row>
    <row r="9" spans="1:10" x14ac:dyDescent="0.25">
      <c r="A9" s="1139" t="s">
        <v>69</v>
      </c>
      <c r="B9" s="1089">
        <v>380</v>
      </c>
      <c r="C9" s="1122">
        <f t="shared" si="0"/>
        <v>7.1522680218332395</v>
      </c>
      <c r="D9" s="1089">
        <v>364</v>
      </c>
      <c r="E9" s="1122">
        <f t="shared" si="1"/>
        <v>7.2481083233771404</v>
      </c>
      <c r="F9" s="1089">
        <v>175</v>
      </c>
      <c r="G9" s="1122">
        <f t="shared" si="2"/>
        <v>3.4428487113909108</v>
      </c>
      <c r="H9" s="1155">
        <f>SUM(B9,D9,F9)</f>
        <v>919</v>
      </c>
      <c r="I9" s="1122">
        <f t="shared" si="3"/>
        <v>5.9605655727072255</v>
      </c>
    </row>
    <row r="10" spans="1:10" x14ac:dyDescent="0.25">
      <c r="A10" s="1139" t="s">
        <v>7</v>
      </c>
      <c r="B10" s="1089">
        <v>190</v>
      </c>
      <c r="C10" s="1122">
        <f t="shared" si="0"/>
        <v>3.5761340109166198</v>
      </c>
      <c r="D10" s="1089">
        <v>256</v>
      </c>
      <c r="E10" s="1122">
        <f t="shared" si="1"/>
        <v>5.0975706889685384</v>
      </c>
      <c r="F10" s="1089">
        <v>216</v>
      </c>
      <c r="G10" s="1122">
        <f t="shared" si="2"/>
        <v>4.2494589809167813</v>
      </c>
      <c r="H10" s="1155">
        <f>SUM(B10,D10,F10)</f>
        <v>662</v>
      </c>
      <c r="I10" s="1122">
        <f t="shared" si="3"/>
        <v>4.293682708522506</v>
      </c>
    </row>
    <row r="11" spans="1:10" ht="15.75" thickBot="1" x14ac:dyDescent="0.3">
      <c r="A11" s="1140" t="s">
        <v>166</v>
      </c>
      <c r="B11" s="1097">
        <f>B12-SUM(B6:B10)</f>
        <v>824</v>
      </c>
      <c r="C11" s="1150">
        <f t="shared" si="0"/>
        <v>15.509128552606814</v>
      </c>
      <c r="D11" s="1097">
        <f>D12-SUM(D6:D10)</f>
        <v>842</v>
      </c>
      <c r="E11" s="1150">
        <f t="shared" si="1"/>
        <v>16.766228594185584</v>
      </c>
      <c r="F11" s="1097">
        <f>F12-SUM(F6:F10)</f>
        <v>893</v>
      </c>
      <c r="G11" s="1150">
        <f t="shared" si="2"/>
        <v>17.568365138697619</v>
      </c>
      <c r="H11" s="1156">
        <f>H12-SUM(H6:H10)</f>
        <v>2559</v>
      </c>
      <c r="I11" s="1151">
        <f t="shared" si="3"/>
        <v>16.597483460889869</v>
      </c>
    </row>
    <row r="12" spans="1:10" ht="15.75" thickBot="1" x14ac:dyDescent="0.3">
      <c r="A12" s="1119" t="s">
        <v>126</v>
      </c>
      <c r="B12" s="1120">
        <v>5313</v>
      </c>
      <c r="C12" s="1123">
        <f t="shared" si="0"/>
        <v>100</v>
      </c>
      <c r="D12" s="1120">
        <v>5022</v>
      </c>
      <c r="E12" s="1123">
        <f t="shared" si="1"/>
        <v>100</v>
      </c>
      <c r="F12" s="1120">
        <v>5083</v>
      </c>
      <c r="G12" s="1123">
        <f t="shared" si="2"/>
        <v>100</v>
      </c>
      <c r="H12" s="1120">
        <f>SUM(B12,D12,F12)</f>
        <v>15418</v>
      </c>
      <c r="I12" s="1123">
        <f t="shared" si="3"/>
        <v>100</v>
      </c>
    </row>
    <row r="15" spans="1:10" x14ac:dyDescent="0.25">
      <c r="A15" s="1129" t="s">
        <v>426</v>
      </c>
      <c r="B15" s="1130"/>
      <c r="C15" s="1130"/>
      <c r="D15" s="1130"/>
      <c r="E15" s="1130"/>
      <c r="F15" s="1130"/>
      <c r="G15" s="1130"/>
      <c r="H15" s="1130"/>
      <c r="I15" s="1130"/>
      <c r="J15" s="584"/>
    </row>
    <row r="16" spans="1:10" x14ac:dyDescent="0.25">
      <c r="A16" s="1130" t="s">
        <v>427</v>
      </c>
      <c r="B16" s="1130"/>
      <c r="C16" s="1130"/>
      <c r="D16" s="1130"/>
      <c r="E16" s="1130"/>
      <c r="F16" s="1130"/>
      <c r="G16" s="1130"/>
      <c r="H16" s="1130"/>
      <c r="I16" s="1130"/>
      <c r="J16" s="584"/>
    </row>
    <row r="17" spans="1:11" ht="15.75" thickBot="1" x14ac:dyDescent="0.3"/>
    <row r="18" spans="1:11" x14ac:dyDescent="0.25">
      <c r="A18" s="1199" t="s">
        <v>0</v>
      </c>
      <c r="B18" s="1201">
        <v>2014</v>
      </c>
      <c r="C18" s="1203"/>
      <c r="D18" s="1208">
        <v>2015</v>
      </c>
      <c r="E18" s="1207"/>
      <c r="F18" s="1206">
        <v>2016</v>
      </c>
      <c r="G18" s="1208"/>
      <c r="H18" s="1206" t="s">
        <v>180</v>
      </c>
      <c r="I18" s="1207"/>
    </row>
    <row r="19" spans="1:11" ht="33.75" thickBot="1" x14ac:dyDescent="0.3">
      <c r="A19" s="1200"/>
      <c r="B19" s="1124" t="s">
        <v>423</v>
      </c>
      <c r="C19" s="1126" t="s">
        <v>120</v>
      </c>
      <c r="D19" s="1133" t="s">
        <v>423</v>
      </c>
      <c r="E19" s="1125" t="s">
        <v>120</v>
      </c>
      <c r="F19" s="1124" t="s">
        <v>423</v>
      </c>
      <c r="G19" s="1125" t="s">
        <v>120</v>
      </c>
      <c r="H19" s="1124" t="s">
        <v>423</v>
      </c>
      <c r="I19" s="1126" t="s">
        <v>120</v>
      </c>
    </row>
    <row r="20" spans="1:11" x14ac:dyDescent="0.25">
      <c r="A20" s="1138" t="s">
        <v>100</v>
      </c>
      <c r="B20" s="1092">
        <v>27545</v>
      </c>
      <c r="C20" s="1121">
        <f>B20*100/$B$26</f>
        <v>37.105139085337107</v>
      </c>
      <c r="D20" s="1095">
        <v>30894</v>
      </c>
      <c r="E20" s="1121">
        <f>D20*100/$D$26</f>
        <v>47.766593997866323</v>
      </c>
      <c r="F20" s="1093">
        <v>31758</v>
      </c>
      <c r="G20" s="1158">
        <f>F20*100/$F$26</f>
        <v>59.707834326646484</v>
      </c>
      <c r="H20" s="1154">
        <f>SUM(B20,D20,F20)</f>
        <v>90197</v>
      </c>
      <c r="I20" s="1121">
        <v>48.192356136906568</v>
      </c>
      <c r="J20" s="1164"/>
      <c r="K20" s="1164"/>
    </row>
    <row r="21" spans="1:11" x14ac:dyDescent="0.25">
      <c r="A21" s="1139" t="s">
        <v>14</v>
      </c>
      <c r="B21" s="1089">
        <v>35034</v>
      </c>
      <c r="C21" s="1122">
        <f t="shared" ref="C21:C26" si="4">B21*100/$B$26</f>
        <v>47.193372398464334</v>
      </c>
      <c r="D21" s="1088">
        <v>22339</v>
      </c>
      <c r="E21" s="1122">
        <f t="shared" ref="E21:E26" si="5">D21*100/$D$26</f>
        <v>34.539326190144877</v>
      </c>
      <c r="F21" s="1087">
        <v>11489</v>
      </c>
      <c r="G21" s="1159">
        <f t="shared" ref="G21:G26" si="6">F21*100/$F$26</f>
        <v>21.600330895485907</v>
      </c>
      <c r="H21" s="1155">
        <f t="shared" ref="H21:H26" si="7">SUM(B21,D21,F21)</f>
        <v>68862</v>
      </c>
      <c r="I21" s="1122">
        <v>34.443283683716011</v>
      </c>
      <c r="J21" s="1164"/>
      <c r="K21" s="1164"/>
    </row>
    <row r="22" spans="1:11" x14ac:dyDescent="0.25">
      <c r="A22" s="1139" t="s">
        <v>81</v>
      </c>
      <c r="B22" s="1089">
        <v>3137</v>
      </c>
      <c r="C22" s="1122">
        <f t="shared" si="4"/>
        <v>4.2257695157270829</v>
      </c>
      <c r="D22" s="1088">
        <v>2566</v>
      </c>
      <c r="E22" s="1122">
        <f t="shared" si="5"/>
        <v>3.9674072699723242</v>
      </c>
      <c r="F22" s="1087">
        <v>2432</v>
      </c>
      <c r="G22" s="1159">
        <f t="shared" si="6"/>
        <v>4.5723739871025968</v>
      </c>
      <c r="H22" s="1155">
        <f t="shared" si="7"/>
        <v>8135</v>
      </c>
      <c r="I22" s="1122">
        <v>4.2550887236226744</v>
      </c>
      <c r="J22" s="1164"/>
      <c r="K22" s="1164"/>
    </row>
    <row r="23" spans="1:11" x14ac:dyDescent="0.25">
      <c r="A23" s="1139" t="s">
        <v>7</v>
      </c>
      <c r="B23" s="1089">
        <v>609</v>
      </c>
      <c r="C23" s="1122">
        <f t="shared" si="4"/>
        <v>0.82036775106082038</v>
      </c>
      <c r="D23" s="1088">
        <v>689</v>
      </c>
      <c r="E23" s="1122">
        <f t="shared" si="5"/>
        <v>1.0652936901835273</v>
      </c>
      <c r="F23" s="1087">
        <v>666</v>
      </c>
      <c r="G23" s="1159">
        <f t="shared" si="6"/>
        <v>1.252138600086484</v>
      </c>
      <c r="H23" s="1155">
        <f t="shared" si="7"/>
        <v>1964</v>
      </c>
      <c r="I23" s="1122">
        <v>1.0459149300900037</v>
      </c>
      <c r="J23" s="1164"/>
      <c r="K23" s="1164"/>
    </row>
    <row r="24" spans="1:11" x14ac:dyDescent="0.25">
      <c r="A24" s="1139" t="s">
        <v>89</v>
      </c>
      <c r="B24" s="1089">
        <v>637</v>
      </c>
      <c r="C24" s="1122">
        <f t="shared" si="4"/>
        <v>0.85808580858085803</v>
      </c>
      <c r="D24" s="1088">
        <v>703</v>
      </c>
      <c r="E24" s="1122">
        <f t="shared" si="5"/>
        <v>1.0869397158186063</v>
      </c>
      <c r="F24" s="1087">
        <v>374</v>
      </c>
      <c r="G24" s="1159">
        <f t="shared" si="6"/>
        <v>0.70315290755607363</v>
      </c>
      <c r="H24" s="1155">
        <f t="shared" si="7"/>
        <v>1714</v>
      </c>
      <c r="I24" s="1122">
        <v>0.88270688020535315</v>
      </c>
      <c r="J24" s="1164"/>
      <c r="K24" s="1164"/>
    </row>
    <row r="25" spans="1:11" ht="15.75" thickBot="1" x14ac:dyDescent="0.3">
      <c r="A25" s="1157" t="s">
        <v>166</v>
      </c>
      <c r="B25" s="1097">
        <f>B26-SUM(B20:B24)</f>
        <v>7273</v>
      </c>
      <c r="C25" s="1152">
        <f t="shared" si="4"/>
        <v>9.797265440829797</v>
      </c>
      <c r="D25" s="1097">
        <f>D26-SUM(D20:D24)</f>
        <v>7486</v>
      </c>
      <c r="E25" s="1153">
        <f t="shared" si="5"/>
        <v>11.574439136014348</v>
      </c>
      <c r="F25" s="1098">
        <f>F26-SUM(F20:F24)</f>
        <v>6470</v>
      </c>
      <c r="G25" s="1160">
        <f t="shared" si="6"/>
        <v>12.164169283122449</v>
      </c>
      <c r="H25" s="1156">
        <f t="shared" si="7"/>
        <v>21229</v>
      </c>
      <c r="I25" s="1151">
        <v>11.180649645459392</v>
      </c>
      <c r="J25" s="1164"/>
      <c r="K25" s="1164"/>
    </row>
    <row r="26" spans="1:11" ht="15.75" thickBot="1" x14ac:dyDescent="0.3">
      <c r="A26" s="1119" t="s">
        <v>126</v>
      </c>
      <c r="B26" s="1120">
        <v>74235</v>
      </c>
      <c r="C26" s="1123">
        <f t="shared" si="4"/>
        <v>100</v>
      </c>
      <c r="D26" s="1134">
        <v>64677</v>
      </c>
      <c r="E26" s="1123">
        <f t="shared" si="5"/>
        <v>100</v>
      </c>
      <c r="F26" s="1132">
        <v>53189</v>
      </c>
      <c r="G26" s="1161">
        <f t="shared" si="6"/>
        <v>100</v>
      </c>
      <c r="H26" s="1120">
        <f t="shared" si="7"/>
        <v>192101</v>
      </c>
      <c r="I26" s="1131">
        <v>100</v>
      </c>
      <c r="K26" s="1164"/>
    </row>
    <row r="29" spans="1:11" x14ac:dyDescent="0.25">
      <c r="A29" s="1129" t="s">
        <v>428</v>
      </c>
    </row>
    <row r="30" spans="1:11" x14ac:dyDescent="0.25">
      <c r="A30" s="1130" t="s">
        <v>429</v>
      </c>
    </row>
    <row r="31" spans="1:11" ht="15.75" thickBot="1" x14ac:dyDescent="0.3"/>
    <row r="32" spans="1:11" x14ac:dyDescent="0.25">
      <c r="A32" s="1199" t="s">
        <v>0</v>
      </c>
      <c r="B32" s="1201">
        <v>2014</v>
      </c>
      <c r="C32" s="1203"/>
      <c r="D32" s="1208">
        <v>2015</v>
      </c>
      <c r="E32" s="1208"/>
      <c r="F32" s="1206">
        <v>2016</v>
      </c>
      <c r="G32" s="1207"/>
      <c r="H32" s="1206" t="s">
        <v>180</v>
      </c>
      <c r="I32" s="1207"/>
    </row>
    <row r="33" spans="1:21" ht="58.5" thickBot="1" x14ac:dyDescent="0.3">
      <c r="A33" s="1200"/>
      <c r="B33" s="1124" t="s">
        <v>419</v>
      </c>
      <c r="C33" s="1126" t="s">
        <v>180</v>
      </c>
      <c r="D33" s="1133" t="s">
        <v>419</v>
      </c>
      <c r="E33" s="1125" t="s">
        <v>180</v>
      </c>
      <c r="F33" s="1124" t="s">
        <v>419</v>
      </c>
      <c r="G33" s="1126" t="s">
        <v>180</v>
      </c>
      <c r="H33" s="1124" t="s">
        <v>419</v>
      </c>
      <c r="I33" s="1126" t="s">
        <v>180</v>
      </c>
    </row>
    <row r="34" spans="1:21" x14ac:dyDescent="0.25">
      <c r="A34" s="1138" t="s">
        <v>100</v>
      </c>
      <c r="B34" s="1092">
        <v>572</v>
      </c>
      <c r="C34" s="1121">
        <f>B34*100/$B$40</f>
        <v>23.823406913785924</v>
      </c>
      <c r="D34" s="1095">
        <v>1057</v>
      </c>
      <c r="E34" s="1158">
        <f>D34*100/$D$40</f>
        <v>35.339351387495817</v>
      </c>
      <c r="F34" s="1092">
        <v>928</v>
      </c>
      <c r="G34" s="1121">
        <f>F34*100/$F$40</f>
        <v>36.052836052836049</v>
      </c>
      <c r="H34" s="1154">
        <f>SUM(B34,D34,F34)</f>
        <v>2557</v>
      </c>
      <c r="I34" s="1121">
        <f>H34*100/$H$40</f>
        <v>32.098920411749937</v>
      </c>
    </row>
    <row r="35" spans="1:21" x14ac:dyDescent="0.25">
      <c r="A35" s="1139" t="s">
        <v>20</v>
      </c>
      <c r="B35" s="1089">
        <v>518</v>
      </c>
      <c r="C35" s="1122">
        <f t="shared" ref="C35:C40" si="8">B35*100/$B$40</f>
        <v>21.574344023323615</v>
      </c>
      <c r="D35" s="1088">
        <v>524</v>
      </c>
      <c r="E35" s="1159">
        <f t="shared" ref="E35:E40" si="9">D35*100/$D$40</f>
        <v>17.519224339685724</v>
      </c>
      <c r="F35" s="1089">
        <v>369</v>
      </c>
      <c r="G35" s="1122">
        <f t="shared" ref="G35:G40" si="10">F35*100/$F$40</f>
        <v>14.335664335664335</v>
      </c>
      <c r="H35" s="1155">
        <f>SUM(B35,D35,F35)</f>
        <v>1411</v>
      </c>
      <c r="I35" s="1122">
        <f t="shared" ref="I35:I40" si="11">H35*100/$H$40</f>
        <v>17.712779312076325</v>
      </c>
    </row>
    <row r="36" spans="1:21" x14ac:dyDescent="0.25">
      <c r="A36" s="1139" t="s">
        <v>14</v>
      </c>
      <c r="B36" s="1089">
        <v>362</v>
      </c>
      <c r="C36" s="1122">
        <f t="shared" si="8"/>
        <v>15.077051228654728</v>
      </c>
      <c r="D36" s="1088">
        <v>278</v>
      </c>
      <c r="E36" s="1159">
        <f t="shared" si="9"/>
        <v>9.2945503176195245</v>
      </c>
      <c r="F36" s="1089">
        <v>202</v>
      </c>
      <c r="G36" s="1122">
        <f t="shared" si="10"/>
        <v>7.8477078477078477</v>
      </c>
      <c r="H36" s="1155">
        <f>SUM(B36,D36,F36)</f>
        <v>842</v>
      </c>
      <c r="I36" s="1122">
        <f t="shared" si="11"/>
        <v>10.569922169219181</v>
      </c>
    </row>
    <row r="37" spans="1:21" x14ac:dyDescent="0.25">
      <c r="A37" s="1139" t="s">
        <v>37</v>
      </c>
      <c r="B37" s="1089">
        <v>181</v>
      </c>
      <c r="C37" s="1122">
        <f t="shared" si="8"/>
        <v>7.538525614327364</v>
      </c>
      <c r="D37" s="1088">
        <v>208</v>
      </c>
      <c r="E37" s="1159">
        <f t="shared" si="9"/>
        <v>6.9541959210966233</v>
      </c>
      <c r="F37" s="1089">
        <v>213</v>
      </c>
      <c r="G37" s="1122">
        <f t="shared" si="10"/>
        <v>8.2750582750582744</v>
      </c>
      <c r="H37" s="1155">
        <f>SUM(B37,D37,F37)</f>
        <v>602</v>
      </c>
      <c r="I37" s="1122">
        <f t="shared" si="11"/>
        <v>7.5571177504393674</v>
      </c>
    </row>
    <row r="38" spans="1:21" x14ac:dyDescent="0.25">
      <c r="A38" s="1139" t="s">
        <v>81</v>
      </c>
      <c r="B38" s="1089">
        <v>115</v>
      </c>
      <c r="C38" s="1122">
        <f t="shared" si="8"/>
        <v>4.7896709704289879</v>
      </c>
      <c r="D38" s="1088">
        <v>110</v>
      </c>
      <c r="E38" s="1159">
        <f t="shared" si="9"/>
        <v>3.6776997659645603</v>
      </c>
      <c r="F38" s="1089">
        <v>125</v>
      </c>
      <c r="G38" s="1122">
        <f t="shared" si="10"/>
        <v>4.8562548562548562</v>
      </c>
      <c r="H38" s="1155">
        <f>SUM(B38,D38,F38)</f>
        <v>350</v>
      </c>
      <c r="I38" s="1122">
        <f t="shared" si="11"/>
        <v>4.3936731107205622</v>
      </c>
    </row>
    <row r="39" spans="1:21" ht="15.75" thickBot="1" x14ac:dyDescent="0.3">
      <c r="A39" s="1157" t="s">
        <v>166</v>
      </c>
      <c r="B39" s="1097">
        <f>B40-SUM(B34:B38)</f>
        <v>653</v>
      </c>
      <c r="C39" s="1152">
        <f t="shared" si="8"/>
        <v>27.197001249479385</v>
      </c>
      <c r="D39" s="1100">
        <f t="shared" ref="D39:H39" si="12">D40-SUM(D34:D38)</f>
        <v>814</v>
      </c>
      <c r="E39" s="1160">
        <f t="shared" si="9"/>
        <v>27.214978268137745</v>
      </c>
      <c r="F39" s="1097">
        <f t="shared" si="12"/>
        <v>737</v>
      </c>
      <c r="G39" s="1152">
        <f t="shared" si="10"/>
        <v>28.632478632478634</v>
      </c>
      <c r="H39" s="1162">
        <f t="shared" si="12"/>
        <v>2204</v>
      </c>
      <c r="I39" s="1151">
        <f t="shared" si="11"/>
        <v>27.667587245794628</v>
      </c>
    </row>
    <row r="40" spans="1:21" ht="15.75" thickBot="1" x14ac:dyDescent="0.3">
      <c r="A40" s="1119" t="s">
        <v>126</v>
      </c>
      <c r="B40" s="1120">
        <v>2401</v>
      </c>
      <c r="C40" s="1123">
        <f t="shared" si="8"/>
        <v>100</v>
      </c>
      <c r="D40" s="1134">
        <v>2991</v>
      </c>
      <c r="E40" s="1161">
        <f t="shared" si="9"/>
        <v>100</v>
      </c>
      <c r="F40" s="1120">
        <v>2574</v>
      </c>
      <c r="G40" s="1123">
        <f t="shared" si="10"/>
        <v>100</v>
      </c>
      <c r="H40" s="1163">
        <f>SUM(B40,D40,F40)</f>
        <v>7966</v>
      </c>
      <c r="I40" s="1131">
        <f t="shared" si="11"/>
        <v>100</v>
      </c>
    </row>
    <row r="42" spans="1:21" s="584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s="58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</sheetData>
  <sortState ref="A31:U167">
    <sortCondition descending="1" ref="H31:H167"/>
  </sortState>
  <mergeCells count="15">
    <mergeCell ref="H18:I18"/>
    <mergeCell ref="D32:E32"/>
    <mergeCell ref="F32:G32"/>
    <mergeCell ref="H32:I32"/>
    <mergeCell ref="A4:A5"/>
    <mergeCell ref="B4:C4"/>
    <mergeCell ref="D4:E4"/>
    <mergeCell ref="F4:G4"/>
    <mergeCell ref="H4:I4"/>
    <mergeCell ref="A18:A19"/>
    <mergeCell ref="A32:A33"/>
    <mergeCell ref="B32:C32"/>
    <mergeCell ref="B18:C18"/>
    <mergeCell ref="D18:E18"/>
    <mergeCell ref="F18:G18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>
    <tabColor rgb="FFFFFF00"/>
  </sheetPr>
  <dimension ref="A1:P77"/>
  <sheetViews>
    <sheetView zoomScaleNormal="100" workbookViewId="0">
      <selection activeCell="T69" sqref="T69"/>
    </sheetView>
  </sheetViews>
  <sheetFormatPr defaultRowHeight="12" x14ac:dyDescent="0.25"/>
  <cols>
    <col min="1" max="1" width="35.28515625" style="34" customWidth="1"/>
    <col min="2" max="3" width="6" style="34" customWidth="1"/>
    <col min="4" max="11" width="6.42578125" style="34" customWidth="1"/>
    <col min="12" max="12" width="5.42578125" style="34" customWidth="1"/>
    <col min="13" max="16" width="6" style="34" customWidth="1"/>
    <col min="17" max="218" width="9.140625" style="34"/>
    <col min="219" max="219" width="33.140625" style="34" customWidth="1"/>
    <col min="220" max="221" width="6" style="34" customWidth="1"/>
    <col min="222" max="222" width="6.42578125" style="34" customWidth="1"/>
    <col min="223" max="224" width="6" style="34" customWidth="1"/>
    <col min="225" max="225" width="6.85546875" style="34" customWidth="1"/>
    <col min="226" max="227" width="6" style="34" bestFit="1" customWidth="1"/>
    <col min="228" max="229" width="6.42578125" style="34" bestFit="1" customWidth="1"/>
    <col min="230" max="234" width="6" style="34" bestFit="1" customWidth="1"/>
    <col min="235" max="474" width="9.140625" style="34"/>
    <col min="475" max="475" width="33.140625" style="34" customWidth="1"/>
    <col min="476" max="477" width="6" style="34" customWidth="1"/>
    <col min="478" max="478" width="6.42578125" style="34" customWidth="1"/>
    <col min="479" max="480" width="6" style="34" customWidth="1"/>
    <col min="481" max="481" width="6.85546875" style="34" customWidth="1"/>
    <col min="482" max="483" width="6" style="34" bestFit="1" customWidth="1"/>
    <col min="484" max="485" width="6.42578125" style="34" bestFit="1" customWidth="1"/>
    <col min="486" max="490" width="6" style="34" bestFit="1" customWidth="1"/>
    <col min="491" max="730" width="9.140625" style="34"/>
    <col min="731" max="731" width="33.140625" style="34" customWidth="1"/>
    <col min="732" max="733" width="6" style="34" customWidth="1"/>
    <col min="734" max="734" width="6.42578125" style="34" customWidth="1"/>
    <col min="735" max="736" width="6" style="34" customWidth="1"/>
    <col min="737" max="737" width="6.85546875" style="34" customWidth="1"/>
    <col min="738" max="739" width="6" style="34" bestFit="1" customWidth="1"/>
    <col min="740" max="741" width="6.42578125" style="34" bestFit="1" customWidth="1"/>
    <col min="742" max="746" width="6" style="34" bestFit="1" customWidth="1"/>
    <col min="747" max="986" width="9.140625" style="34"/>
    <col min="987" max="987" width="33.140625" style="34" customWidth="1"/>
    <col min="988" max="989" width="6" style="34" customWidth="1"/>
    <col min="990" max="990" width="6.42578125" style="34" customWidth="1"/>
    <col min="991" max="992" width="6" style="34" customWidth="1"/>
    <col min="993" max="993" width="6.85546875" style="34" customWidth="1"/>
    <col min="994" max="995" width="6" style="34" bestFit="1" customWidth="1"/>
    <col min="996" max="997" width="6.42578125" style="34" bestFit="1" customWidth="1"/>
    <col min="998" max="1002" width="6" style="34" bestFit="1" customWidth="1"/>
    <col min="1003" max="1242" width="9.140625" style="34"/>
    <col min="1243" max="1243" width="33.140625" style="34" customWidth="1"/>
    <col min="1244" max="1245" width="6" style="34" customWidth="1"/>
    <col min="1246" max="1246" width="6.42578125" style="34" customWidth="1"/>
    <col min="1247" max="1248" width="6" style="34" customWidth="1"/>
    <col min="1249" max="1249" width="6.85546875" style="34" customWidth="1"/>
    <col min="1250" max="1251" width="6" style="34" bestFit="1" customWidth="1"/>
    <col min="1252" max="1253" width="6.42578125" style="34" bestFit="1" customWidth="1"/>
    <col min="1254" max="1258" width="6" style="34" bestFit="1" customWidth="1"/>
    <col min="1259" max="1498" width="9.140625" style="34"/>
    <col min="1499" max="1499" width="33.140625" style="34" customWidth="1"/>
    <col min="1500" max="1501" width="6" style="34" customWidth="1"/>
    <col min="1502" max="1502" width="6.42578125" style="34" customWidth="1"/>
    <col min="1503" max="1504" width="6" style="34" customWidth="1"/>
    <col min="1505" max="1505" width="6.85546875" style="34" customWidth="1"/>
    <col min="1506" max="1507" width="6" style="34" bestFit="1" customWidth="1"/>
    <col min="1508" max="1509" width="6.42578125" style="34" bestFit="1" customWidth="1"/>
    <col min="1510" max="1514" width="6" style="34" bestFit="1" customWidth="1"/>
    <col min="1515" max="1754" width="9.140625" style="34"/>
    <col min="1755" max="1755" width="33.140625" style="34" customWidth="1"/>
    <col min="1756" max="1757" width="6" style="34" customWidth="1"/>
    <col min="1758" max="1758" width="6.42578125" style="34" customWidth="1"/>
    <col min="1759" max="1760" width="6" style="34" customWidth="1"/>
    <col min="1761" max="1761" width="6.85546875" style="34" customWidth="1"/>
    <col min="1762" max="1763" width="6" style="34" bestFit="1" customWidth="1"/>
    <col min="1764" max="1765" width="6.42578125" style="34" bestFit="1" customWidth="1"/>
    <col min="1766" max="1770" width="6" style="34" bestFit="1" customWidth="1"/>
    <col min="1771" max="2010" width="9.140625" style="34"/>
    <col min="2011" max="2011" width="33.140625" style="34" customWidth="1"/>
    <col min="2012" max="2013" width="6" style="34" customWidth="1"/>
    <col min="2014" max="2014" width="6.42578125" style="34" customWidth="1"/>
    <col min="2015" max="2016" width="6" style="34" customWidth="1"/>
    <col min="2017" max="2017" width="6.85546875" style="34" customWidth="1"/>
    <col min="2018" max="2019" width="6" style="34" bestFit="1" customWidth="1"/>
    <col min="2020" max="2021" width="6.42578125" style="34" bestFit="1" customWidth="1"/>
    <col min="2022" max="2026" width="6" style="34" bestFit="1" customWidth="1"/>
    <col min="2027" max="2266" width="9.140625" style="34"/>
    <col min="2267" max="2267" width="33.140625" style="34" customWidth="1"/>
    <col min="2268" max="2269" width="6" style="34" customWidth="1"/>
    <col min="2270" max="2270" width="6.42578125" style="34" customWidth="1"/>
    <col min="2271" max="2272" width="6" style="34" customWidth="1"/>
    <col min="2273" max="2273" width="6.85546875" style="34" customWidth="1"/>
    <col min="2274" max="2275" width="6" style="34" bestFit="1" customWidth="1"/>
    <col min="2276" max="2277" width="6.42578125" style="34" bestFit="1" customWidth="1"/>
    <col min="2278" max="2282" width="6" style="34" bestFit="1" customWidth="1"/>
    <col min="2283" max="2522" width="9.140625" style="34"/>
    <col min="2523" max="2523" width="33.140625" style="34" customWidth="1"/>
    <col min="2524" max="2525" width="6" style="34" customWidth="1"/>
    <col min="2526" max="2526" width="6.42578125" style="34" customWidth="1"/>
    <col min="2527" max="2528" width="6" style="34" customWidth="1"/>
    <col min="2529" max="2529" width="6.85546875" style="34" customWidth="1"/>
    <col min="2530" max="2531" width="6" style="34" bestFit="1" customWidth="1"/>
    <col min="2532" max="2533" width="6.42578125" style="34" bestFit="1" customWidth="1"/>
    <col min="2534" max="2538" width="6" style="34" bestFit="1" customWidth="1"/>
    <col min="2539" max="2778" width="9.140625" style="34"/>
    <col min="2779" max="2779" width="33.140625" style="34" customWidth="1"/>
    <col min="2780" max="2781" width="6" style="34" customWidth="1"/>
    <col min="2782" max="2782" width="6.42578125" style="34" customWidth="1"/>
    <col min="2783" max="2784" width="6" style="34" customWidth="1"/>
    <col min="2785" max="2785" width="6.85546875" style="34" customWidth="1"/>
    <col min="2786" max="2787" width="6" style="34" bestFit="1" customWidth="1"/>
    <col min="2788" max="2789" width="6.42578125" style="34" bestFit="1" customWidth="1"/>
    <col min="2790" max="2794" width="6" style="34" bestFit="1" customWidth="1"/>
    <col min="2795" max="3034" width="9.140625" style="34"/>
    <col min="3035" max="3035" width="33.140625" style="34" customWidth="1"/>
    <col min="3036" max="3037" width="6" style="34" customWidth="1"/>
    <col min="3038" max="3038" width="6.42578125" style="34" customWidth="1"/>
    <col min="3039" max="3040" width="6" style="34" customWidth="1"/>
    <col min="3041" max="3041" width="6.85546875" style="34" customWidth="1"/>
    <col min="3042" max="3043" width="6" style="34" bestFit="1" customWidth="1"/>
    <col min="3044" max="3045" width="6.42578125" style="34" bestFit="1" customWidth="1"/>
    <col min="3046" max="3050" width="6" style="34" bestFit="1" customWidth="1"/>
    <col min="3051" max="3290" width="9.140625" style="34"/>
    <col min="3291" max="3291" width="33.140625" style="34" customWidth="1"/>
    <col min="3292" max="3293" width="6" style="34" customWidth="1"/>
    <col min="3294" max="3294" width="6.42578125" style="34" customWidth="1"/>
    <col min="3295" max="3296" width="6" style="34" customWidth="1"/>
    <col min="3297" max="3297" width="6.85546875" style="34" customWidth="1"/>
    <col min="3298" max="3299" width="6" style="34" bestFit="1" customWidth="1"/>
    <col min="3300" max="3301" width="6.42578125" style="34" bestFit="1" customWidth="1"/>
    <col min="3302" max="3306" width="6" style="34" bestFit="1" customWidth="1"/>
    <col min="3307" max="3546" width="9.140625" style="34"/>
    <col min="3547" max="3547" width="33.140625" style="34" customWidth="1"/>
    <col min="3548" max="3549" width="6" style="34" customWidth="1"/>
    <col min="3550" max="3550" width="6.42578125" style="34" customWidth="1"/>
    <col min="3551" max="3552" width="6" style="34" customWidth="1"/>
    <col min="3553" max="3553" width="6.85546875" style="34" customWidth="1"/>
    <col min="3554" max="3555" width="6" style="34" bestFit="1" customWidth="1"/>
    <col min="3556" max="3557" width="6.42578125" style="34" bestFit="1" customWidth="1"/>
    <col min="3558" max="3562" width="6" style="34" bestFit="1" customWidth="1"/>
    <col min="3563" max="3802" width="9.140625" style="34"/>
    <col min="3803" max="3803" width="33.140625" style="34" customWidth="1"/>
    <col min="3804" max="3805" width="6" style="34" customWidth="1"/>
    <col min="3806" max="3806" width="6.42578125" style="34" customWidth="1"/>
    <col min="3807" max="3808" width="6" style="34" customWidth="1"/>
    <col min="3809" max="3809" width="6.85546875" style="34" customWidth="1"/>
    <col min="3810" max="3811" width="6" style="34" bestFit="1" customWidth="1"/>
    <col min="3812" max="3813" width="6.42578125" style="34" bestFit="1" customWidth="1"/>
    <col min="3814" max="3818" width="6" style="34" bestFit="1" customWidth="1"/>
    <col min="3819" max="4058" width="9.140625" style="34"/>
    <col min="4059" max="4059" width="33.140625" style="34" customWidth="1"/>
    <col min="4060" max="4061" width="6" style="34" customWidth="1"/>
    <col min="4062" max="4062" width="6.42578125" style="34" customWidth="1"/>
    <col min="4063" max="4064" width="6" style="34" customWidth="1"/>
    <col min="4065" max="4065" width="6.85546875" style="34" customWidth="1"/>
    <col min="4066" max="4067" width="6" style="34" bestFit="1" customWidth="1"/>
    <col min="4068" max="4069" width="6.42578125" style="34" bestFit="1" customWidth="1"/>
    <col min="4070" max="4074" width="6" style="34" bestFit="1" customWidth="1"/>
    <col min="4075" max="4314" width="9.140625" style="34"/>
    <col min="4315" max="4315" width="33.140625" style="34" customWidth="1"/>
    <col min="4316" max="4317" width="6" style="34" customWidth="1"/>
    <col min="4318" max="4318" width="6.42578125" style="34" customWidth="1"/>
    <col min="4319" max="4320" width="6" style="34" customWidth="1"/>
    <col min="4321" max="4321" width="6.85546875" style="34" customWidth="1"/>
    <col min="4322" max="4323" width="6" style="34" bestFit="1" customWidth="1"/>
    <col min="4324" max="4325" width="6.42578125" style="34" bestFit="1" customWidth="1"/>
    <col min="4326" max="4330" width="6" style="34" bestFit="1" customWidth="1"/>
    <col min="4331" max="4570" width="9.140625" style="34"/>
    <col min="4571" max="4571" width="33.140625" style="34" customWidth="1"/>
    <col min="4572" max="4573" width="6" style="34" customWidth="1"/>
    <col min="4574" max="4574" width="6.42578125" style="34" customWidth="1"/>
    <col min="4575" max="4576" width="6" style="34" customWidth="1"/>
    <col min="4577" max="4577" width="6.85546875" style="34" customWidth="1"/>
    <col min="4578" max="4579" width="6" style="34" bestFit="1" customWidth="1"/>
    <col min="4580" max="4581" width="6.42578125" style="34" bestFit="1" customWidth="1"/>
    <col min="4582" max="4586" width="6" style="34" bestFit="1" customWidth="1"/>
    <col min="4587" max="4826" width="9.140625" style="34"/>
    <col min="4827" max="4827" width="33.140625" style="34" customWidth="1"/>
    <col min="4828" max="4829" width="6" style="34" customWidth="1"/>
    <col min="4830" max="4830" width="6.42578125" style="34" customWidth="1"/>
    <col min="4831" max="4832" width="6" style="34" customWidth="1"/>
    <col min="4833" max="4833" width="6.85546875" style="34" customWidth="1"/>
    <col min="4834" max="4835" width="6" style="34" bestFit="1" customWidth="1"/>
    <col min="4836" max="4837" width="6.42578125" style="34" bestFit="1" customWidth="1"/>
    <col min="4838" max="4842" width="6" style="34" bestFit="1" customWidth="1"/>
    <col min="4843" max="5082" width="9.140625" style="34"/>
    <col min="5083" max="5083" width="33.140625" style="34" customWidth="1"/>
    <col min="5084" max="5085" width="6" style="34" customWidth="1"/>
    <col min="5086" max="5086" width="6.42578125" style="34" customWidth="1"/>
    <col min="5087" max="5088" width="6" style="34" customWidth="1"/>
    <col min="5089" max="5089" width="6.85546875" style="34" customWidth="1"/>
    <col min="5090" max="5091" width="6" style="34" bestFit="1" customWidth="1"/>
    <col min="5092" max="5093" width="6.42578125" style="34" bestFit="1" customWidth="1"/>
    <col min="5094" max="5098" width="6" style="34" bestFit="1" customWidth="1"/>
    <col min="5099" max="5338" width="9.140625" style="34"/>
    <col min="5339" max="5339" width="33.140625" style="34" customWidth="1"/>
    <col min="5340" max="5341" width="6" style="34" customWidth="1"/>
    <col min="5342" max="5342" width="6.42578125" style="34" customWidth="1"/>
    <col min="5343" max="5344" width="6" style="34" customWidth="1"/>
    <col min="5345" max="5345" width="6.85546875" style="34" customWidth="1"/>
    <col min="5346" max="5347" width="6" style="34" bestFit="1" customWidth="1"/>
    <col min="5348" max="5349" width="6.42578125" style="34" bestFit="1" customWidth="1"/>
    <col min="5350" max="5354" width="6" style="34" bestFit="1" customWidth="1"/>
    <col min="5355" max="5594" width="9.140625" style="34"/>
    <col min="5595" max="5595" width="33.140625" style="34" customWidth="1"/>
    <col min="5596" max="5597" width="6" style="34" customWidth="1"/>
    <col min="5598" max="5598" width="6.42578125" style="34" customWidth="1"/>
    <col min="5599" max="5600" width="6" style="34" customWidth="1"/>
    <col min="5601" max="5601" width="6.85546875" style="34" customWidth="1"/>
    <col min="5602" max="5603" width="6" style="34" bestFit="1" customWidth="1"/>
    <col min="5604" max="5605" width="6.42578125" style="34" bestFit="1" customWidth="1"/>
    <col min="5606" max="5610" width="6" style="34" bestFit="1" customWidth="1"/>
    <col min="5611" max="5850" width="9.140625" style="34"/>
    <col min="5851" max="5851" width="33.140625" style="34" customWidth="1"/>
    <col min="5852" max="5853" width="6" style="34" customWidth="1"/>
    <col min="5854" max="5854" width="6.42578125" style="34" customWidth="1"/>
    <col min="5855" max="5856" width="6" style="34" customWidth="1"/>
    <col min="5857" max="5857" width="6.85546875" style="34" customWidth="1"/>
    <col min="5858" max="5859" width="6" style="34" bestFit="1" customWidth="1"/>
    <col min="5860" max="5861" width="6.42578125" style="34" bestFit="1" customWidth="1"/>
    <col min="5862" max="5866" width="6" style="34" bestFit="1" customWidth="1"/>
    <col min="5867" max="6106" width="9.140625" style="34"/>
    <col min="6107" max="6107" width="33.140625" style="34" customWidth="1"/>
    <col min="6108" max="6109" width="6" style="34" customWidth="1"/>
    <col min="6110" max="6110" width="6.42578125" style="34" customWidth="1"/>
    <col min="6111" max="6112" width="6" style="34" customWidth="1"/>
    <col min="6113" max="6113" width="6.85546875" style="34" customWidth="1"/>
    <col min="6114" max="6115" width="6" style="34" bestFit="1" customWidth="1"/>
    <col min="6116" max="6117" width="6.42578125" style="34" bestFit="1" customWidth="1"/>
    <col min="6118" max="6122" width="6" style="34" bestFit="1" customWidth="1"/>
    <col min="6123" max="6362" width="9.140625" style="34"/>
    <col min="6363" max="6363" width="33.140625" style="34" customWidth="1"/>
    <col min="6364" max="6365" width="6" style="34" customWidth="1"/>
    <col min="6366" max="6366" width="6.42578125" style="34" customWidth="1"/>
    <col min="6367" max="6368" width="6" style="34" customWidth="1"/>
    <col min="6369" max="6369" width="6.85546875" style="34" customWidth="1"/>
    <col min="6370" max="6371" width="6" style="34" bestFit="1" customWidth="1"/>
    <col min="6372" max="6373" width="6.42578125" style="34" bestFit="1" customWidth="1"/>
    <col min="6374" max="6378" width="6" style="34" bestFit="1" customWidth="1"/>
    <col min="6379" max="6618" width="9.140625" style="34"/>
    <col min="6619" max="6619" width="33.140625" style="34" customWidth="1"/>
    <col min="6620" max="6621" width="6" style="34" customWidth="1"/>
    <col min="6622" max="6622" width="6.42578125" style="34" customWidth="1"/>
    <col min="6623" max="6624" width="6" style="34" customWidth="1"/>
    <col min="6625" max="6625" width="6.85546875" style="34" customWidth="1"/>
    <col min="6626" max="6627" width="6" style="34" bestFit="1" customWidth="1"/>
    <col min="6628" max="6629" width="6.42578125" style="34" bestFit="1" customWidth="1"/>
    <col min="6630" max="6634" width="6" style="34" bestFit="1" customWidth="1"/>
    <col min="6635" max="6874" width="9.140625" style="34"/>
    <col min="6875" max="6875" width="33.140625" style="34" customWidth="1"/>
    <col min="6876" max="6877" width="6" style="34" customWidth="1"/>
    <col min="6878" max="6878" width="6.42578125" style="34" customWidth="1"/>
    <col min="6879" max="6880" width="6" style="34" customWidth="1"/>
    <col min="6881" max="6881" width="6.85546875" style="34" customWidth="1"/>
    <col min="6882" max="6883" width="6" style="34" bestFit="1" customWidth="1"/>
    <col min="6884" max="6885" width="6.42578125" style="34" bestFit="1" customWidth="1"/>
    <col min="6886" max="6890" width="6" style="34" bestFit="1" customWidth="1"/>
    <col min="6891" max="7130" width="9.140625" style="34"/>
    <col min="7131" max="7131" width="33.140625" style="34" customWidth="1"/>
    <col min="7132" max="7133" width="6" style="34" customWidth="1"/>
    <col min="7134" max="7134" width="6.42578125" style="34" customWidth="1"/>
    <col min="7135" max="7136" width="6" style="34" customWidth="1"/>
    <col min="7137" max="7137" width="6.85546875" style="34" customWidth="1"/>
    <col min="7138" max="7139" width="6" style="34" bestFit="1" customWidth="1"/>
    <col min="7140" max="7141" width="6.42578125" style="34" bestFit="1" customWidth="1"/>
    <col min="7142" max="7146" width="6" style="34" bestFit="1" customWidth="1"/>
    <col min="7147" max="7386" width="9.140625" style="34"/>
    <col min="7387" max="7387" width="33.140625" style="34" customWidth="1"/>
    <col min="7388" max="7389" width="6" style="34" customWidth="1"/>
    <col min="7390" max="7390" width="6.42578125" style="34" customWidth="1"/>
    <col min="7391" max="7392" width="6" style="34" customWidth="1"/>
    <col min="7393" max="7393" width="6.85546875" style="34" customWidth="1"/>
    <col min="7394" max="7395" width="6" style="34" bestFit="1" customWidth="1"/>
    <col min="7396" max="7397" width="6.42578125" style="34" bestFit="1" customWidth="1"/>
    <col min="7398" max="7402" width="6" style="34" bestFit="1" customWidth="1"/>
    <col min="7403" max="7642" width="9.140625" style="34"/>
    <col min="7643" max="7643" width="33.140625" style="34" customWidth="1"/>
    <col min="7644" max="7645" width="6" style="34" customWidth="1"/>
    <col min="7646" max="7646" width="6.42578125" style="34" customWidth="1"/>
    <col min="7647" max="7648" width="6" style="34" customWidth="1"/>
    <col min="7649" max="7649" width="6.85546875" style="34" customWidth="1"/>
    <col min="7650" max="7651" width="6" style="34" bestFit="1" customWidth="1"/>
    <col min="7652" max="7653" width="6.42578125" style="34" bestFit="1" customWidth="1"/>
    <col min="7654" max="7658" width="6" style="34" bestFit="1" customWidth="1"/>
    <col min="7659" max="7898" width="9.140625" style="34"/>
    <col min="7899" max="7899" width="33.140625" style="34" customWidth="1"/>
    <col min="7900" max="7901" width="6" style="34" customWidth="1"/>
    <col min="7902" max="7902" width="6.42578125" style="34" customWidth="1"/>
    <col min="7903" max="7904" width="6" style="34" customWidth="1"/>
    <col min="7905" max="7905" width="6.85546875" style="34" customWidth="1"/>
    <col min="7906" max="7907" width="6" style="34" bestFit="1" customWidth="1"/>
    <col min="7908" max="7909" width="6.42578125" style="34" bestFit="1" customWidth="1"/>
    <col min="7910" max="7914" width="6" style="34" bestFit="1" customWidth="1"/>
    <col min="7915" max="8154" width="9.140625" style="34"/>
    <col min="8155" max="8155" width="33.140625" style="34" customWidth="1"/>
    <col min="8156" max="8157" width="6" style="34" customWidth="1"/>
    <col min="8158" max="8158" width="6.42578125" style="34" customWidth="1"/>
    <col min="8159" max="8160" width="6" style="34" customWidth="1"/>
    <col min="8161" max="8161" width="6.85546875" style="34" customWidth="1"/>
    <col min="8162" max="8163" width="6" style="34" bestFit="1" customWidth="1"/>
    <col min="8164" max="8165" width="6.42578125" style="34" bestFit="1" customWidth="1"/>
    <col min="8166" max="8170" width="6" style="34" bestFit="1" customWidth="1"/>
    <col min="8171" max="8410" width="9.140625" style="34"/>
    <col min="8411" max="8411" width="33.140625" style="34" customWidth="1"/>
    <col min="8412" max="8413" width="6" style="34" customWidth="1"/>
    <col min="8414" max="8414" width="6.42578125" style="34" customWidth="1"/>
    <col min="8415" max="8416" width="6" style="34" customWidth="1"/>
    <col min="8417" max="8417" width="6.85546875" style="34" customWidth="1"/>
    <col min="8418" max="8419" width="6" style="34" bestFit="1" customWidth="1"/>
    <col min="8420" max="8421" width="6.42578125" style="34" bestFit="1" customWidth="1"/>
    <col min="8422" max="8426" width="6" style="34" bestFit="1" customWidth="1"/>
    <col min="8427" max="8666" width="9.140625" style="34"/>
    <col min="8667" max="8667" width="33.140625" style="34" customWidth="1"/>
    <col min="8668" max="8669" width="6" style="34" customWidth="1"/>
    <col min="8670" max="8670" width="6.42578125" style="34" customWidth="1"/>
    <col min="8671" max="8672" width="6" style="34" customWidth="1"/>
    <col min="8673" max="8673" width="6.85546875" style="34" customWidth="1"/>
    <col min="8674" max="8675" width="6" style="34" bestFit="1" customWidth="1"/>
    <col min="8676" max="8677" width="6.42578125" style="34" bestFit="1" customWidth="1"/>
    <col min="8678" max="8682" width="6" style="34" bestFit="1" customWidth="1"/>
    <col min="8683" max="8922" width="9.140625" style="34"/>
    <col min="8923" max="8923" width="33.140625" style="34" customWidth="1"/>
    <col min="8924" max="8925" width="6" style="34" customWidth="1"/>
    <col min="8926" max="8926" width="6.42578125" style="34" customWidth="1"/>
    <col min="8927" max="8928" width="6" style="34" customWidth="1"/>
    <col min="8929" max="8929" width="6.85546875" style="34" customWidth="1"/>
    <col min="8930" max="8931" width="6" style="34" bestFit="1" customWidth="1"/>
    <col min="8932" max="8933" width="6.42578125" style="34" bestFit="1" customWidth="1"/>
    <col min="8934" max="8938" width="6" style="34" bestFit="1" customWidth="1"/>
    <col min="8939" max="9178" width="9.140625" style="34"/>
    <col min="9179" max="9179" width="33.140625" style="34" customWidth="1"/>
    <col min="9180" max="9181" width="6" style="34" customWidth="1"/>
    <col min="9182" max="9182" width="6.42578125" style="34" customWidth="1"/>
    <col min="9183" max="9184" width="6" style="34" customWidth="1"/>
    <col min="9185" max="9185" width="6.85546875" style="34" customWidth="1"/>
    <col min="9186" max="9187" width="6" style="34" bestFit="1" customWidth="1"/>
    <col min="9188" max="9189" width="6.42578125" style="34" bestFit="1" customWidth="1"/>
    <col min="9190" max="9194" width="6" style="34" bestFit="1" customWidth="1"/>
    <col min="9195" max="9434" width="9.140625" style="34"/>
    <col min="9435" max="9435" width="33.140625" style="34" customWidth="1"/>
    <col min="9436" max="9437" width="6" style="34" customWidth="1"/>
    <col min="9438" max="9438" width="6.42578125" style="34" customWidth="1"/>
    <col min="9439" max="9440" width="6" style="34" customWidth="1"/>
    <col min="9441" max="9441" width="6.85546875" style="34" customWidth="1"/>
    <col min="9442" max="9443" width="6" style="34" bestFit="1" customWidth="1"/>
    <col min="9444" max="9445" width="6.42578125" style="34" bestFit="1" customWidth="1"/>
    <col min="9446" max="9450" width="6" style="34" bestFit="1" customWidth="1"/>
    <col min="9451" max="9690" width="9.140625" style="34"/>
    <col min="9691" max="9691" width="33.140625" style="34" customWidth="1"/>
    <col min="9692" max="9693" width="6" style="34" customWidth="1"/>
    <col min="9694" max="9694" width="6.42578125" style="34" customWidth="1"/>
    <col min="9695" max="9696" width="6" style="34" customWidth="1"/>
    <col min="9697" max="9697" width="6.85546875" style="34" customWidth="1"/>
    <col min="9698" max="9699" width="6" style="34" bestFit="1" customWidth="1"/>
    <col min="9700" max="9701" width="6.42578125" style="34" bestFit="1" customWidth="1"/>
    <col min="9702" max="9706" width="6" style="34" bestFit="1" customWidth="1"/>
    <col min="9707" max="9946" width="9.140625" style="34"/>
    <col min="9947" max="9947" width="33.140625" style="34" customWidth="1"/>
    <col min="9948" max="9949" width="6" style="34" customWidth="1"/>
    <col min="9950" max="9950" width="6.42578125" style="34" customWidth="1"/>
    <col min="9951" max="9952" width="6" style="34" customWidth="1"/>
    <col min="9953" max="9953" width="6.85546875" style="34" customWidth="1"/>
    <col min="9954" max="9955" width="6" style="34" bestFit="1" customWidth="1"/>
    <col min="9956" max="9957" width="6.42578125" style="34" bestFit="1" customWidth="1"/>
    <col min="9958" max="9962" width="6" style="34" bestFit="1" customWidth="1"/>
    <col min="9963" max="10202" width="9.140625" style="34"/>
    <col min="10203" max="10203" width="33.140625" style="34" customWidth="1"/>
    <col min="10204" max="10205" width="6" style="34" customWidth="1"/>
    <col min="10206" max="10206" width="6.42578125" style="34" customWidth="1"/>
    <col min="10207" max="10208" width="6" style="34" customWidth="1"/>
    <col min="10209" max="10209" width="6.85546875" style="34" customWidth="1"/>
    <col min="10210" max="10211" width="6" style="34" bestFit="1" customWidth="1"/>
    <col min="10212" max="10213" width="6.42578125" style="34" bestFit="1" customWidth="1"/>
    <col min="10214" max="10218" width="6" style="34" bestFit="1" customWidth="1"/>
    <col min="10219" max="10458" width="9.140625" style="34"/>
    <col min="10459" max="10459" width="33.140625" style="34" customWidth="1"/>
    <col min="10460" max="10461" width="6" style="34" customWidth="1"/>
    <col min="10462" max="10462" width="6.42578125" style="34" customWidth="1"/>
    <col min="10463" max="10464" width="6" style="34" customWidth="1"/>
    <col min="10465" max="10465" width="6.85546875" style="34" customWidth="1"/>
    <col min="10466" max="10467" width="6" style="34" bestFit="1" customWidth="1"/>
    <col min="10468" max="10469" width="6.42578125" style="34" bestFit="1" customWidth="1"/>
    <col min="10470" max="10474" width="6" style="34" bestFit="1" customWidth="1"/>
    <col min="10475" max="10714" width="9.140625" style="34"/>
    <col min="10715" max="10715" width="33.140625" style="34" customWidth="1"/>
    <col min="10716" max="10717" width="6" style="34" customWidth="1"/>
    <col min="10718" max="10718" width="6.42578125" style="34" customWidth="1"/>
    <col min="10719" max="10720" width="6" style="34" customWidth="1"/>
    <col min="10721" max="10721" width="6.85546875" style="34" customWidth="1"/>
    <col min="10722" max="10723" width="6" style="34" bestFit="1" customWidth="1"/>
    <col min="10724" max="10725" width="6.42578125" style="34" bestFit="1" customWidth="1"/>
    <col min="10726" max="10730" width="6" style="34" bestFit="1" customWidth="1"/>
    <col min="10731" max="10970" width="9.140625" style="34"/>
    <col min="10971" max="10971" width="33.140625" style="34" customWidth="1"/>
    <col min="10972" max="10973" width="6" style="34" customWidth="1"/>
    <col min="10974" max="10974" width="6.42578125" style="34" customWidth="1"/>
    <col min="10975" max="10976" width="6" style="34" customWidth="1"/>
    <col min="10977" max="10977" width="6.85546875" style="34" customWidth="1"/>
    <col min="10978" max="10979" width="6" style="34" bestFit="1" customWidth="1"/>
    <col min="10980" max="10981" width="6.42578125" style="34" bestFit="1" customWidth="1"/>
    <col min="10982" max="10986" width="6" style="34" bestFit="1" customWidth="1"/>
    <col min="10987" max="11226" width="9.140625" style="34"/>
    <col min="11227" max="11227" width="33.140625" style="34" customWidth="1"/>
    <col min="11228" max="11229" width="6" style="34" customWidth="1"/>
    <col min="11230" max="11230" width="6.42578125" style="34" customWidth="1"/>
    <col min="11231" max="11232" width="6" style="34" customWidth="1"/>
    <col min="11233" max="11233" width="6.85546875" style="34" customWidth="1"/>
    <col min="11234" max="11235" width="6" style="34" bestFit="1" customWidth="1"/>
    <col min="11236" max="11237" width="6.42578125" style="34" bestFit="1" customWidth="1"/>
    <col min="11238" max="11242" width="6" style="34" bestFit="1" customWidth="1"/>
    <col min="11243" max="11482" width="9.140625" style="34"/>
    <col min="11483" max="11483" width="33.140625" style="34" customWidth="1"/>
    <col min="11484" max="11485" width="6" style="34" customWidth="1"/>
    <col min="11486" max="11486" width="6.42578125" style="34" customWidth="1"/>
    <col min="11487" max="11488" width="6" style="34" customWidth="1"/>
    <col min="11489" max="11489" width="6.85546875" style="34" customWidth="1"/>
    <col min="11490" max="11491" width="6" style="34" bestFit="1" customWidth="1"/>
    <col min="11492" max="11493" width="6.42578125" style="34" bestFit="1" customWidth="1"/>
    <col min="11494" max="11498" width="6" style="34" bestFit="1" customWidth="1"/>
    <col min="11499" max="11738" width="9.140625" style="34"/>
    <col min="11739" max="11739" width="33.140625" style="34" customWidth="1"/>
    <col min="11740" max="11741" width="6" style="34" customWidth="1"/>
    <col min="11742" max="11742" width="6.42578125" style="34" customWidth="1"/>
    <col min="11743" max="11744" width="6" style="34" customWidth="1"/>
    <col min="11745" max="11745" width="6.85546875" style="34" customWidth="1"/>
    <col min="11746" max="11747" width="6" style="34" bestFit="1" customWidth="1"/>
    <col min="11748" max="11749" width="6.42578125" style="34" bestFit="1" customWidth="1"/>
    <col min="11750" max="11754" width="6" style="34" bestFit="1" customWidth="1"/>
    <col min="11755" max="11994" width="9.140625" style="34"/>
    <col min="11995" max="11995" width="33.140625" style="34" customWidth="1"/>
    <col min="11996" max="11997" width="6" style="34" customWidth="1"/>
    <col min="11998" max="11998" width="6.42578125" style="34" customWidth="1"/>
    <col min="11999" max="12000" width="6" style="34" customWidth="1"/>
    <col min="12001" max="12001" width="6.85546875" style="34" customWidth="1"/>
    <col min="12002" max="12003" width="6" style="34" bestFit="1" customWidth="1"/>
    <col min="12004" max="12005" width="6.42578125" style="34" bestFit="1" customWidth="1"/>
    <col min="12006" max="12010" width="6" style="34" bestFit="1" customWidth="1"/>
    <col min="12011" max="12250" width="9.140625" style="34"/>
    <col min="12251" max="12251" width="33.140625" style="34" customWidth="1"/>
    <col min="12252" max="12253" width="6" style="34" customWidth="1"/>
    <col min="12254" max="12254" width="6.42578125" style="34" customWidth="1"/>
    <col min="12255" max="12256" width="6" style="34" customWidth="1"/>
    <col min="12257" max="12257" width="6.85546875" style="34" customWidth="1"/>
    <col min="12258" max="12259" width="6" style="34" bestFit="1" customWidth="1"/>
    <col min="12260" max="12261" width="6.42578125" style="34" bestFit="1" customWidth="1"/>
    <col min="12262" max="12266" width="6" style="34" bestFit="1" customWidth="1"/>
    <col min="12267" max="12506" width="9.140625" style="34"/>
    <col min="12507" max="12507" width="33.140625" style="34" customWidth="1"/>
    <col min="12508" max="12509" width="6" style="34" customWidth="1"/>
    <col min="12510" max="12510" width="6.42578125" style="34" customWidth="1"/>
    <col min="12511" max="12512" width="6" style="34" customWidth="1"/>
    <col min="12513" max="12513" width="6.85546875" style="34" customWidth="1"/>
    <col min="12514" max="12515" width="6" style="34" bestFit="1" customWidth="1"/>
    <col min="12516" max="12517" width="6.42578125" style="34" bestFit="1" customWidth="1"/>
    <col min="12518" max="12522" width="6" style="34" bestFit="1" customWidth="1"/>
    <col min="12523" max="12762" width="9.140625" style="34"/>
    <col min="12763" max="12763" width="33.140625" style="34" customWidth="1"/>
    <col min="12764" max="12765" width="6" style="34" customWidth="1"/>
    <col min="12766" max="12766" width="6.42578125" style="34" customWidth="1"/>
    <col min="12767" max="12768" width="6" style="34" customWidth="1"/>
    <col min="12769" max="12769" width="6.85546875" style="34" customWidth="1"/>
    <col min="12770" max="12771" width="6" style="34" bestFit="1" customWidth="1"/>
    <col min="12772" max="12773" width="6.42578125" style="34" bestFit="1" customWidth="1"/>
    <col min="12774" max="12778" width="6" style="34" bestFit="1" customWidth="1"/>
    <col min="12779" max="13018" width="9.140625" style="34"/>
    <col min="13019" max="13019" width="33.140625" style="34" customWidth="1"/>
    <col min="13020" max="13021" width="6" style="34" customWidth="1"/>
    <col min="13022" max="13022" width="6.42578125" style="34" customWidth="1"/>
    <col min="13023" max="13024" width="6" style="34" customWidth="1"/>
    <col min="13025" max="13025" width="6.85546875" style="34" customWidth="1"/>
    <col min="13026" max="13027" width="6" style="34" bestFit="1" customWidth="1"/>
    <col min="13028" max="13029" width="6.42578125" style="34" bestFit="1" customWidth="1"/>
    <col min="13030" max="13034" width="6" style="34" bestFit="1" customWidth="1"/>
    <col min="13035" max="13274" width="9.140625" style="34"/>
    <col min="13275" max="13275" width="33.140625" style="34" customWidth="1"/>
    <col min="13276" max="13277" width="6" style="34" customWidth="1"/>
    <col min="13278" max="13278" width="6.42578125" style="34" customWidth="1"/>
    <col min="13279" max="13280" width="6" style="34" customWidth="1"/>
    <col min="13281" max="13281" width="6.85546875" style="34" customWidth="1"/>
    <col min="13282" max="13283" width="6" style="34" bestFit="1" customWidth="1"/>
    <col min="13284" max="13285" width="6.42578125" style="34" bestFit="1" customWidth="1"/>
    <col min="13286" max="13290" width="6" style="34" bestFit="1" customWidth="1"/>
    <col min="13291" max="13530" width="9.140625" style="34"/>
    <col min="13531" max="13531" width="33.140625" style="34" customWidth="1"/>
    <col min="13532" max="13533" width="6" style="34" customWidth="1"/>
    <col min="13534" max="13534" width="6.42578125" style="34" customWidth="1"/>
    <col min="13535" max="13536" width="6" style="34" customWidth="1"/>
    <col min="13537" max="13537" width="6.85546875" style="34" customWidth="1"/>
    <col min="13538" max="13539" width="6" style="34" bestFit="1" customWidth="1"/>
    <col min="13540" max="13541" width="6.42578125" style="34" bestFit="1" customWidth="1"/>
    <col min="13542" max="13546" width="6" style="34" bestFit="1" customWidth="1"/>
    <col min="13547" max="13786" width="9.140625" style="34"/>
    <col min="13787" max="13787" width="33.140625" style="34" customWidth="1"/>
    <col min="13788" max="13789" width="6" style="34" customWidth="1"/>
    <col min="13790" max="13790" width="6.42578125" style="34" customWidth="1"/>
    <col min="13791" max="13792" width="6" style="34" customWidth="1"/>
    <col min="13793" max="13793" width="6.85546875" style="34" customWidth="1"/>
    <col min="13794" max="13795" width="6" style="34" bestFit="1" customWidth="1"/>
    <col min="13796" max="13797" width="6.42578125" style="34" bestFit="1" customWidth="1"/>
    <col min="13798" max="13802" width="6" style="34" bestFit="1" customWidth="1"/>
    <col min="13803" max="14042" width="9.140625" style="34"/>
    <col min="14043" max="14043" width="33.140625" style="34" customWidth="1"/>
    <col min="14044" max="14045" width="6" style="34" customWidth="1"/>
    <col min="14046" max="14046" width="6.42578125" style="34" customWidth="1"/>
    <col min="14047" max="14048" width="6" style="34" customWidth="1"/>
    <col min="14049" max="14049" width="6.85546875" style="34" customWidth="1"/>
    <col min="14050" max="14051" width="6" style="34" bestFit="1" customWidth="1"/>
    <col min="14052" max="14053" width="6.42578125" style="34" bestFit="1" customWidth="1"/>
    <col min="14054" max="14058" width="6" style="34" bestFit="1" customWidth="1"/>
    <col min="14059" max="14298" width="9.140625" style="34"/>
    <col min="14299" max="14299" width="33.140625" style="34" customWidth="1"/>
    <col min="14300" max="14301" width="6" style="34" customWidth="1"/>
    <col min="14302" max="14302" width="6.42578125" style="34" customWidth="1"/>
    <col min="14303" max="14304" width="6" style="34" customWidth="1"/>
    <col min="14305" max="14305" width="6.85546875" style="34" customWidth="1"/>
    <col min="14306" max="14307" width="6" style="34" bestFit="1" customWidth="1"/>
    <col min="14308" max="14309" width="6.42578125" style="34" bestFit="1" customWidth="1"/>
    <col min="14310" max="14314" width="6" style="34" bestFit="1" customWidth="1"/>
    <col min="14315" max="14554" width="9.140625" style="34"/>
    <col min="14555" max="14555" width="33.140625" style="34" customWidth="1"/>
    <col min="14556" max="14557" width="6" style="34" customWidth="1"/>
    <col min="14558" max="14558" width="6.42578125" style="34" customWidth="1"/>
    <col min="14559" max="14560" width="6" style="34" customWidth="1"/>
    <col min="14561" max="14561" width="6.85546875" style="34" customWidth="1"/>
    <col min="14562" max="14563" width="6" style="34" bestFit="1" customWidth="1"/>
    <col min="14564" max="14565" width="6.42578125" style="34" bestFit="1" customWidth="1"/>
    <col min="14566" max="14570" width="6" style="34" bestFit="1" customWidth="1"/>
    <col min="14571" max="14810" width="9.140625" style="34"/>
    <col min="14811" max="14811" width="33.140625" style="34" customWidth="1"/>
    <col min="14812" max="14813" width="6" style="34" customWidth="1"/>
    <col min="14814" max="14814" width="6.42578125" style="34" customWidth="1"/>
    <col min="14815" max="14816" width="6" style="34" customWidth="1"/>
    <col min="14817" max="14817" width="6.85546875" style="34" customWidth="1"/>
    <col min="14818" max="14819" width="6" style="34" bestFit="1" customWidth="1"/>
    <col min="14820" max="14821" width="6.42578125" style="34" bestFit="1" customWidth="1"/>
    <col min="14822" max="14826" width="6" style="34" bestFit="1" customWidth="1"/>
    <col min="14827" max="15066" width="9.140625" style="34"/>
    <col min="15067" max="15067" width="33.140625" style="34" customWidth="1"/>
    <col min="15068" max="15069" width="6" style="34" customWidth="1"/>
    <col min="15070" max="15070" width="6.42578125" style="34" customWidth="1"/>
    <col min="15071" max="15072" width="6" style="34" customWidth="1"/>
    <col min="15073" max="15073" width="6.85546875" style="34" customWidth="1"/>
    <col min="15074" max="15075" width="6" style="34" bestFit="1" customWidth="1"/>
    <col min="15076" max="15077" width="6.42578125" style="34" bestFit="1" customWidth="1"/>
    <col min="15078" max="15082" width="6" style="34" bestFit="1" customWidth="1"/>
    <col min="15083" max="15322" width="9.140625" style="34"/>
    <col min="15323" max="15323" width="33.140625" style="34" customWidth="1"/>
    <col min="15324" max="15325" width="6" style="34" customWidth="1"/>
    <col min="15326" max="15326" width="6.42578125" style="34" customWidth="1"/>
    <col min="15327" max="15328" width="6" style="34" customWidth="1"/>
    <col min="15329" max="15329" width="6.85546875" style="34" customWidth="1"/>
    <col min="15330" max="15331" width="6" style="34" bestFit="1" customWidth="1"/>
    <col min="15332" max="15333" width="6.42578125" style="34" bestFit="1" customWidth="1"/>
    <col min="15334" max="15338" width="6" style="34" bestFit="1" customWidth="1"/>
    <col min="15339" max="15578" width="9.140625" style="34"/>
    <col min="15579" max="15579" width="33.140625" style="34" customWidth="1"/>
    <col min="15580" max="15581" width="6" style="34" customWidth="1"/>
    <col min="15582" max="15582" width="6.42578125" style="34" customWidth="1"/>
    <col min="15583" max="15584" width="6" style="34" customWidth="1"/>
    <col min="15585" max="15585" width="6.85546875" style="34" customWidth="1"/>
    <col min="15586" max="15587" width="6" style="34" bestFit="1" customWidth="1"/>
    <col min="15588" max="15589" width="6.42578125" style="34" bestFit="1" customWidth="1"/>
    <col min="15590" max="15594" width="6" style="34" bestFit="1" customWidth="1"/>
    <col min="15595" max="15834" width="9.140625" style="34"/>
    <col min="15835" max="15835" width="33.140625" style="34" customWidth="1"/>
    <col min="15836" max="15837" width="6" style="34" customWidth="1"/>
    <col min="15838" max="15838" width="6.42578125" style="34" customWidth="1"/>
    <col min="15839" max="15840" width="6" style="34" customWidth="1"/>
    <col min="15841" max="15841" width="6.85546875" style="34" customWidth="1"/>
    <col min="15842" max="15843" width="6" style="34" bestFit="1" customWidth="1"/>
    <col min="15844" max="15845" width="6.42578125" style="34" bestFit="1" customWidth="1"/>
    <col min="15846" max="15850" width="6" style="34" bestFit="1" customWidth="1"/>
    <col min="15851" max="16090" width="9.140625" style="34"/>
    <col min="16091" max="16091" width="33.140625" style="34" customWidth="1"/>
    <col min="16092" max="16093" width="6" style="34" customWidth="1"/>
    <col min="16094" max="16094" width="6.42578125" style="34" customWidth="1"/>
    <col min="16095" max="16096" width="6" style="34" customWidth="1"/>
    <col min="16097" max="16097" width="6.85546875" style="34" customWidth="1"/>
    <col min="16098" max="16099" width="6" style="34" bestFit="1" customWidth="1"/>
    <col min="16100" max="16101" width="6.42578125" style="34" bestFit="1" customWidth="1"/>
    <col min="16102" max="16106" width="6" style="34" bestFit="1" customWidth="1"/>
    <col min="16107" max="16384" width="9.140625" style="34"/>
  </cols>
  <sheetData>
    <row r="1" spans="1:16" x14ac:dyDescent="0.25">
      <c r="A1" s="457" t="s">
        <v>472</v>
      </c>
    </row>
    <row r="2" spans="1:16" ht="12.75" thickBot="1" x14ac:dyDescent="0.3">
      <c r="A2" s="843"/>
    </row>
    <row r="3" spans="1:16" ht="12.75" customHeight="1" x14ac:dyDescent="0.25">
      <c r="A3" s="1431" t="s">
        <v>0</v>
      </c>
      <c r="B3" s="1431">
        <v>2014</v>
      </c>
      <c r="C3" s="1433"/>
      <c r="D3" s="1434"/>
      <c r="E3" s="1431">
        <v>2015</v>
      </c>
      <c r="F3" s="1433"/>
      <c r="G3" s="1434"/>
      <c r="H3" s="1431">
        <v>2016</v>
      </c>
      <c r="I3" s="1433"/>
      <c r="J3" s="1434"/>
      <c r="K3" s="1435" t="s">
        <v>115</v>
      </c>
      <c r="L3" s="1436"/>
      <c r="M3" s="1436"/>
      <c r="N3" s="1436"/>
      <c r="O3" s="1436"/>
      <c r="P3" s="1437"/>
    </row>
    <row r="4" spans="1:16" ht="39.75" customHeight="1" thickBot="1" x14ac:dyDescent="0.3">
      <c r="A4" s="1432"/>
      <c r="B4" s="289" t="s">
        <v>112</v>
      </c>
      <c r="C4" s="290" t="s">
        <v>147</v>
      </c>
      <c r="D4" s="291" t="s">
        <v>118</v>
      </c>
      <c r="E4" s="289" t="s">
        <v>112</v>
      </c>
      <c r="F4" s="290" t="s">
        <v>147</v>
      </c>
      <c r="G4" s="291" t="s">
        <v>118</v>
      </c>
      <c r="H4" s="289" t="s">
        <v>112</v>
      </c>
      <c r="I4" s="290" t="s">
        <v>147</v>
      </c>
      <c r="J4" s="291" t="s">
        <v>118</v>
      </c>
      <c r="K4" s="289" t="s">
        <v>112</v>
      </c>
      <c r="L4" s="292" t="s">
        <v>120</v>
      </c>
      <c r="M4" s="290" t="s">
        <v>147</v>
      </c>
      <c r="N4" s="292" t="s">
        <v>120</v>
      </c>
      <c r="O4" s="292" t="s">
        <v>118</v>
      </c>
      <c r="P4" s="291" t="s">
        <v>120</v>
      </c>
    </row>
    <row r="5" spans="1:16" ht="12.75" customHeight="1" x14ac:dyDescent="0.25">
      <c r="A5" s="293" t="s">
        <v>1</v>
      </c>
      <c r="B5" s="294">
        <v>6</v>
      </c>
      <c r="C5" s="295">
        <v>31</v>
      </c>
      <c r="D5" s="299">
        <f t="shared" ref="D5:D29" si="0">SUM(B5:C5)</f>
        <v>37</v>
      </c>
      <c r="E5" s="294">
        <v>5</v>
      </c>
      <c r="F5" s="295">
        <v>14</v>
      </c>
      <c r="G5" s="299">
        <f t="shared" ref="G5:G36" si="1">SUM(E5:F5)</f>
        <v>19</v>
      </c>
      <c r="H5" s="294">
        <v>8</v>
      </c>
      <c r="I5" s="295">
        <v>14</v>
      </c>
      <c r="J5" s="299">
        <f t="shared" ref="J5:J36" si="2">SUM(H5:I5)</f>
        <v>22</v>
      </c>
      <c r="K5" s="296">
        <f t="shared" ref="K5:K36" si="3">SUM(E5,H5,B5)</f>
        <v>19</v>
      </c>
      <c r="L5" s="297">
        <f t="shared" ref="L5:L36" si="4">K5*100/$K$76</f>
        <v>0.11906253916530894</v>
      </c>
      <c r="M5" s="298">
        <f t="shared" ref="M5:M36" si="5">SUM(F5,I5,C5)</f>
        <v>59</v>
      </c>
      <c r="N5" s="297">
        <f t="shared" ref="N5:N36" si="6">M5*100/$M$76</f>
        <v>0.34954677409799156</v>
      </c>
      <c r="O5" s="298">
        <f t="shared" ref="O5:O36" si="7">SUM(K5,M5)</f>
        <v>78</v>
      </c>
      <c r="P5" s="59">
        <f t="shared" ref="P5:P36" si="8">O5*100/$O$76</f>
        <v>0.23753692481042726</v>
      </c>
    </row>
    <row r="6" spans="1:16" ht="12.75" customHeight="1" x14ac:dyDescent="0.25">
      <c r="A6" s="255" t="s">
        <v>2</v>
      </c>
      <c r="B6" s="15">
        <v>1</v>
      </c>
      <c r="C6" s="54">
        <v>1</v>
      </c>
      <c r="D6" s="299">
        <f t="shared" si="0"/>
        <v>2</v>
      </c>
      <c r="E6" s="294" t="s">
        <v>117</v>
      </c>
      <c r="F6" s="295" t="s">
        <v>117</v>
      </c>
      <c r="G6" s="299">
        <f t="shared" si="1"/>
        <v>0</v>
      </c>
      <c r="H6" s="294" t="s">
        <v>117</v>
      </c>
      <c r="I6" s="295" t="s">
        <v>117</v>
      </c>
      <c r="J6" s="299">
        <f t="shared" si="2"/>
        <v>0</v>
      </c>
      <c r="K6" s="296">
        <f t="shared" si="3"/>
        <v>1</v>
      </c>
      <c r="L6" s="300">
        <f t="shared" si="4"/>
        <v>6.2664494297531015E-3</v>
      </c>
      <c r="M6" s="298">
        <f t="shared" si="5"/>
        <v>1</v>
      </c>
      <c r="N6" s="300">
        <f t="shared" si="6"/>
        <v>5.9245215948812132E-3</v>
      </c>
      <c r="O6" s="301">
        <f t="shared" si="7"/>
        <v>2</v>
      </c>
      <c r="P6" s="91">
        <f t="shared" si="8"/>
        <v>6.0906903797545448E-3</v>
      </c>
    </row>
    <row r="7" spans="1:16" ht="12.75" customHeight="1" x14ac:dyDescent="0.25">
      <c r="A7" s="255" t="s">
        <v>3</v>
      </c>
      <c r="B7" s="25" t="s">
        <v>117</v>
      </c>
      <c r="C7" s="26">
        <v>6</v>
      </c>
      <c r="D7" s="299">
        <f t="shared" si="0"/>
        <v>6</v>
      </c>
      <c r="E7" s="294" t="s">
        <v>117</v>
      </c>
      <c r="F7" s="295">
        <v>2</v>
      </c>
      <c r="G7" s="299">
        <f t="shared" si="1"/>
        <v>2</v>
      </c>
      <c r="H7" s="294">
        <v>1</v>
      </c>
      <c r="I7" s="295">
        <v>7</v>
      </c>
      <c r="J7" s="299">
        <f t="shared" si="2"/>
        <v>8</v>
      </c>
      <c r="K7" s="296">
        <f t="shared" si="3"/>
        <v>1</v>
      </c>
      <c r="L7" s="300">
        <f t="shared" si="4"/>
        <v>6.2664494297531015E-3</v>
      </c>
      <c r="M7" s="298">
        <f t="shared" si="5"/>
        <v>15</v>
      </c>
      <c r="N7" s="300">
        <f t="shared" si="6"/>
        <v>8.8867823923218195E-2</v>
      </c>
      <c r="O7" s="301">
        <f t="shared" si="7"/>
        <v>16</v>
      </c>
      <c r="P7" s="91">
        <f t="shared" si="8"/>
        <v>4.8725523038036359E-2</v>
      </c>
    </row>
    <row r="8" spans="1:16" ht="12.75" customHeight="1" x14ac:dyDescent="0.25">
      <c r="A8" s="255" t="s">
        <v>4</v>
      </c>
      <c r="B8" s="15" t="s">
        <v>117</v>
      </c>
      <c r="C8" s="54" t="s">
        <v>117</v>
      </c>
      <c r="D8" s="299">
        <f t="shared" si="0"/>
        <v>0</v>
      </c>
      <c r="E8" s="294" t="s">
        <v>117</v>
      </c>
      <c r="F8" s="295" t="s">
        <v>117</v>
      </c>
      <c r="G8" s="299">
        <f t="shared" si="1"/>
        <v>0</v>
      </c>
      <c r="H8" s="294">
        <v>1</v>
      </c>
      <c r="I8" s="295">
        <v>0</v>
      </c>
      <c r="J8" s="299">
        <f t="shared" si="2"/>
        <v>1</v>
      </c>
      <c r="K8" s="296">
        <f t="shared" si="3"/>
        <v>1</v>
      </c>
      <c r="L8" s="300">
        <f t="shared" si="4"/>
        <v>6.2664494297531015E-3</v>
      </c>
      <c r="M8" s="298">
        <f t="shared" si="5"/>
        <v>0</v>
      </c>
      <c r="N8" s="300">
        <f t="shared" si="6"/>
        <v>0</v>
      </c>
      <c r="O8" s="301">
        <f t="shared" si="7"/>
        <v>1</v>
      </c>
      <c r="P8" s="91">
        <f t="shared" si="8"/>
        <v>3.0453451898772724E-3</v>
      </c>
    </row>
    <row r="9" spans="1:16" ht="12.75" customHeight="1" x14ac:dyDescent="0.25">
      <c r="A9" s="255" t="s">
        <v>7</v>
      </c>
      <c r="B9" s="25">
        <v>68</v>
      </c>
      <c r="C9" s="26">
        <v>67</v>
      </c>
      <c r="D9" s="299">
        <f t="shared" si="0"/>
        <v>135</v>
      </c>
      <c r="E9" s="294">
        <v>97</v>
      </c>
      <c r="F9" s="295">
        <v>98</v>
      </c>
      <c r="G9" s="299">
        <f t="shared" si="1"/>
        <v>195</v>
      </c>
      <c r="H9" s="294">
        <v>168</v>
      </c>
      <c r="I9" s="295">
        <v>176</v>
      </c>
      <c r="J9" s="299">
        <f t="shared" si="2"/>
        <v>344</v>
      </c>
      <c r="K9" s="296">
        <f t="shared" si="3"/>
        <v>333</v>
      </c>
      <c r="L9" s="300">
        <f t="shared" si="4"/>
        <v>2.0867276601077829</v>
      </c>
      <c r="M9" s="298">
        <f t="shared" si="5"/>
        <v>341</v>
      </c>
      <c r="N9" s="300">
        <f t="shared" si="6"/>
        <v>2.0202618638544938</v>
      </c>
      <c r="O9" s="301">
        <f t="shared" si="7"/>
        <v>674</v>
      </c>
      <c r="P9" s="91">
        <f t="shared" si="8"/>
        <v>2.0525626579772815</v>
      </c>
    </row>
    <row r="10" spans="1:16" ht="12.75" customHeight="1" x14ac:dyDescent="0.25">
      <c r="A10" s="255" t="s">
        <v>9</v>
      </c>
      <c r="B10" s="25" t="s">
        <v>117</v>
      </c>
      <c r="C10" s="26" t="s">
        <v>117</v>
      </c>
      <c r="D10" s="299">
        <f t="shared" si="0"/>
        <v>0</v>
      </c>
      <c r="E10" s="294">
        <v>5</v>
      </c>
      <c r="F10" s="295">
        <v>12</v>
      </c>
      <c r="G10" s="299">
        <f t="shared" si="1"/>
        <v>17</v>
      </c>
      <c r="H10" s="294">
        <v>7</v>
      </c>
      <c r="I10" s="295">
        <v>15</v>
      </c>
      <c r="J10" s="299">
        <f t="shared" si="2"/>
        <v>22</v>
      </c>
      <c r="K10" s="296">
        <f t="shared" si="3"/>
        <v>12</v>
      </c>
      <c r="L10" s="300">
        <f t="shared" si="4"/>
        <v>7.5197393157037218E-2</v>
      </c>
      <c r="M10" s="298">
        <f t="shared" si="5"/>
        <v>27</v>
      </c>
      <c r="N10" s="300">
        <f t="shared" si="6"/>
        <v>0.15996208306179277</v>
      </c>
      <c r="O10" s="301">
        <f t="shared" si="7"/>
        <v>39</v>
      </c>
      <c r="P10" s="91">
        <f t="shared" si="8"/>
        <v>0.11876846240521363</v>
      </c>
    </row>
    <row r="11" spans="1:16" ht="12.75" customHeight="1" x14ac:dyDescent="0.25">
      <c r="A11" s="255" t="s">
        <v>10</v>
      </c>
      <c r="B11" s="258">
        <v>1</v>
      </c>
      <c r="C11" s="26">
        <v>22</v>
      </c>
      <c r="D11" s="299">
        <f t="shared" si="0"/>
        <v>23</v>
      </c>
      <c r="E11" s="294" t="s">
        <v>117</v>
      </c>
      <c r="F11" s="295">
        <v>8</v>
      </c>
      <c r="G11" s="299">
        <f t="shared" si="1"/>
        <v>8</v>
      </c>
      <c r="H11" s="294" t="s">
        <v>117</v>
      </c>
      <c r="I11" s="295">
        <v>9</v>
      </c>
      <c r="J11" s="299">
        <f t="shared" si="2"/>
        <v>9</v>
      </c>
      <c r="K11" s="296">
        <f t="shared" si="3"/>
        <v>1</v>
      </c>
      <c r="L11" s="300">
        <f t="shared" si="4"/>
        <v>6.2664494297531015E-3</v>
      </c>
      <c r="M11" s="298">
        <f t="shared" si="5"/>
        <v>39</v>
      </c>
      <c r="N11" s="300">
        <f t="shared" si="6"/>
        <v>0.23105634220036733</v>
      </c>
      <c r="O11" s="301">
        <f t="shared" si="7"/>
        <v>40</v>
      </c>
      <c r="P11" s="91">
        <f t="shared" si="8"/>
        <v>0.1218138075950909</v>
      </c>
    </row>
    <row r="12" spans="1:16" ht="12.75" customHeight="1" x14ac:dyDescent="0.25">
      <c r="A12" s="255" t="s">
        <v>12</v>
      </c>
      <c r="B12" s="258">
        <v>9</v>
      </c>
      <c r="C12" s="26">
        <v>30</v>
      </c>
      <c r="D12" s="299">
        <f t="shared" si="0"/>
        <v>39</v>
      </c>
      <c r="E12" s="294">
        <v>10</v>
      </c>
      <c r="F12" s="295">
        <v>35</v>
      </c>
      <c r="G12" s="299">
        <f t="shared" si="1"/>
        <v>45</v>
      </c>
      <c r="H12" s="294">
        <v>2</v>
      </c>
      <c r="I12" s="295">
        <v>17</v>
      </c>
      <c r="J12" s="299">
        <f t="shared" si="2"/>
        <v>19</v>
      </c>
      <c r="K12" s="296">
        <f t="shared" si="3"/>
        <v>21</v>
      </c>
      <c r="L12" s="300">
        <f t="shared" si="4"/>
        <v>0.13159543802481513</v>
      </c>
      <c r="M12" s="298">
        <f t="shared" si="5"/>
        <v>82</v>
      </c>
      <c r="N12" s="300">
        <f t="shared" si="6"/>
        <v>0.48581077078025947</v>
      </c>
      <c r="O12" s="301">
        <f t="shared" si="7"/>
        <v>103</v>
      </c>
      <c r="P12" s="91">
        <f t="shared" si="8"/>
        <v>0.31367055455735909</v>
      </c>
    </row>
    <row r="13" spans="1:16" ht="12.75" customHeight="1" x14ac:dyDescent="0.25">
      <c r="A13" s="255" t="s">
        <v>14</v>
      </c>
      <c r="B13" s="25">
        <v>6</v>
      </c>
      <c r="C13" s="26">
        <v>20</v>
      </c>
      <c r="D13" s="299">
        <f t="shared" si="0"/>
        <v>26</v>
      </c>
      <c r="E13" s="294">
        <v>5</v>
      </c>
      <c r="F13" s="295">
        <v>20</v>
      </c>
      <c r="G13" s="299">
        <f t="shared" si="1"/>
        <v>25</v>
      </c>
      <c r="H13" s="294">
        <v>15</v>
      </c>
      <c r="I13" s="295">
        <v>31</v>
      </c>
      <c r="J13" s="299">
        <f t="shared" si="2"/>
        <v>46</v>
      </c>
      <c r="K13" s="296">
        <f t="shared" si="3"/>
        <v>26</v>
      </c>
      <c r="L13" s="300">
        <f t="shared" si="4"/>
        <v>0.16292768517358064</v>
      </c>
      <c r="M13" s="298">
        <f t="shared" si="5"/>
        <v>71</v>
      </c>
      <c r="N13" s="300">
        <f t="shared" si="6"/>
        <v>0.42064103323656615</v>
      </c>
      <c r="O13" s="301">
        <f t="shared" si="7"/>
        <v>97</v>
      </c>
      <c r="P13" s="91">
        <f t="shared" si="8"/>
        <v>0.29539848341809544</v>
      </c>
    </row>
    <row r="14" spans="1:16" ht="12.75" customHeight="1" x14ac:dyDescent="0.25">
      <c r="A14" s="255" t="s">
        <v>215</v>
      </c>
      <c r="B14" s="15" t="s">
        <v>117</v>
      </c>
      <c r="C14" s="93" t="s">
        <v>117</v>
      </c>
      <c r="D14" s="299">
        <f t="shared" si="0"/>
        <v>0</v>
      </c>
      <c r="E14" s="294" t="s">
        <v>117</v>
      </c>
      <c r="F14" s="295" t="s">
        <v>117</v>
      </c>
      <c r="G14" s="299">
        <f t="shared" si="1"/>
        <v>0</v>
      </c>
      <c r="H14" s="294">
        <v>3</v>
      </c>
      <c r="I14" s="295">
        <v>0</v>
      </c>
      <c r="J14" s="299">
        <f t="shared" si="2"/>
        <v>3</v>
      </c>
      <c r="K14" s="296">
        <f t="shared" si="3"/>
        <v>3</v>
      </c>
      <c r="L14" s="300">
        <f t="shared" si="4"/>
        <v>1.8799348289259304E-2</v>
      </c>
      <c r="M14" s="298">
        <f t="shared" si="5"/>
        <v>0</v>
      </c>
      <c r="N14" s="300">
        <f t="shared" si="6"/>
        <v>0</v>
      </c>
      <c r="O14" s="301">
        <f t="shared" si="7"/>
        <v>3</v>
      </c>
      <c r="P14" s="91">
        <f t="shared" si="8"/>
        <v>9.1360355696318181E-3</v>
      </c>
    </row>
    <row r="15" spans="1:16" ht="12.75" customHeight="1" x14ac:dyDescent="0.25">
      <c r="A15" s="255" t="s">
        <v>365</v>
      </c>
      <c r="B15" s="15" t="s">
        <v>117</v>
      </c>
      <c r="C15" s="93" t="s">
        <v>117</v>
      </c>
      <c r="D15" s="299">
        <f t="shared" si="0"/>
        <v>0</v>
      </c>
      <c r="E15" s="294" t="s">
        <v>117</v>
      </c>
      <c r="F15" s="295" t="s">
        <v>117</v>
      </c>
      <c r="G15" s="299">
        <f t="shared" si="1"/>
        <v>0</v>
      </c>
      <c r="H15" s="294" t="s">
        <v>117</v>
      </c>
      <c r="I15" s="295">
        <v>3</v>
      </c>
      <c r="J15" s="299">
        <f t="shared" si="2"/>
        <v>3</v>
      </c>
      <c r="K15" s="296">
        <f t="shared" si="3"/>
        <v>0</v>
      </c>
      <c r="L15" s="300">
        <f t="shared" si="4"/>
        <v>0</v>
      </c>
      <c r="M15" s="298">
        <f t="shared" si="5"/>
        <v>3</v>
      </c>
      <c r="N15" s="300">
        <f t="shared" si="6"/>
        <v>1.777356478464364E-2</v>
      </c>
      <c r="O15" s="301">
        <f t="shared" si="7"/>
        <v>3</v>
      </c>
      <c r="P15" s="91">
        <f t="shared" si="8"/>
        <v>9.1360355696318181E-3</v>
      </c>
    </row>
    <row r="16" spans="1:16" ht="12.75" customHeight="1" x14ac:dyDescent="0.25">
      <c r="A16" s="255" t="s">
        <v>20</v>
      </c>
      <c r="B16" s="15">
        <v>6</v>
      </c>
      <c r="C16" s="93">
        <v>7</v>
      </c>
      <c r="D16" s="299">
        <f t="shared" si="0"/>
        <v>13</v>
      </c>
      <c r="E16" s="294">
        <v>4</v>
      </c>
      <c r="F16" s="295">
        <v>1</v>
      </c>
      <c r="G16" s="299">
        <f t="shared" si="1"/>
        <v>5</v>
      </c>
      <c r="H16" s="294">
        <v>4</v>
      </c>
      <c r="I16" s="295">
        <v>7</v>
      </c>
      <c r="J16" s="299">
        <f t="shared" si="2"/>
        <v>11</v>
      </c>
      <c r="K16" s="296">
        <f t="shared" si="3"/>
        <v>14</v>
      </c>
      <c r="L16" s="300">
        <f t="shared" si="4"/>
        <v>8.7730292016543421E-2</v>
      </c>
      <c r="M16" s="298">
        <f t="shared" si="5"/>
        <v>15</v>
      </c>
      <c r="N16" s="300">
        <f t="shared" si="6"/>
        <v>8.8867823923218195E-2</v>
      </c>
      <c r="O16" s="301">
        <f t="shared" si="7"/>
        <v>29</v>
      </c>
      <c r="P16" s="91">
        <f t="shared" si="8"/>
        <v>8.8315010506440902E-2</v>
      </c>
    </row>
    <row r="17" spans="1:16" ht="12.75" customHeight="1" x14ac:dyDescent="0.25">
      <c r="A17" s="255" t="s">
        <v>21</v>
      </c>
      <c r="B17" s="15">
        <v>0</v>
      </c>
      <c r="C17" s="93">
        <v>1</v>
      </c>
      <c r="D17" s="299">
        <f t="shared" si="0"/>
        <v>1</v>
      </c>
      <c r="E17" s="294" t="s">
        <v>117</v>
      </c>
      <c r="F17" s="295" t="s">
        <v>117</v>
      </c>
      <c r="G17" s="299">
        <f t="shared" si="1"/>
        <v>0</v>
      </c>
      <c r="H17" s="294" t="s">
        <v>117</v>
      </c>
      <c r="I17" s="295" t="s">
        <v>117</v>
      </c>
      <c r="J17" s="299">
        <f t="shared" si="2"/>
        <v>0</v>
      </c>
      <c r="K17" s="296">
        <f t="shared" si="3"/>
        <v>0</v>
      </c>
      <c r="L17" s="300">
        <f t="shared" si="4"/>
        <v>0</v>
      </c>
      <c r="M17" s="298">
        <f t="shared" si="5"/>
        <v>1</v>
      </c>
      <c r="N17" s="300">
        <f t="shared" si="6"/>
        <v>5.9245215948812132E-3</v>
      </c>
      <c r="O17" s="301">
        <f t="shared" si="7"/>
        <v>1</v>
      </c>
      <c r="P17" s="91">
        <f t="shared" si="8"/>
        <v>3.0453451898772724E-3</v>
      </c>
    </row>
    <row r="18" spans="1:16" ht="12.75" customHeight="1" x14ac:dyDescent="0.25">
      <c r="A18" s="255" t="s">
        <v>113</v>
      </c>
      <c r="B18" s="15">
        <v>1</v>
      </c>
      <c r="C18" s="93" t="s">
        <v>117</v>
      </c>
      <c r="D18" s="299">
        <f t="shared" si="0"/>
        <v>1</v>
      </c>
      <c r="E18" s="294" t="s">
        <v>117</v>
      </c>
      <c r="F18" s="295">
        <v>1</v>
      </c>
      <c r="G18" s="299">
        <f t="shared" si="1"/>
        <v>1</v>
      </c>
      <c r="H18" s="294" t="s">
        <v>117</v>
      </c>
      <c r="I18" s="295">
        <v>5</v>
      </c>
      <c r="J18" s="299">
        <f t="shared" si="2"/>
        <v>5</v>
      </c>
      <c r="K18" s="296">
        <f t="shared" si="3"/>
        <v>1</v>
      </c>
      <c r="L18" s="300">
        <f t="shared" si="4"/>
        <v>6.2664494297531015E-3</v>
      </c>
      <c r="M18" s="298">
        <f t="shared" si="5"/>
        <v>6</v>
      </c>
      <c r="N18" s="300">
        <f t="shared" si="6"/>
        <v>3.5547129569287281E-2</v>
      </c>
      <c r="O18" s="301">
        <f t="shared" si="7"/>
        <v>7</v>
      </c>
      <c r="P18" s="91">
        <f t="shared" si="8"/>
        <v>2.1317416329140908E-2</v>
      </c>
    </row>
    <row r="19" spans="1:16" ht="12.75" customHeight="1" x14ac:dyDescent="0.25">
      <c r="A19" s="255" t="s">
        <v>24</v>
      </c>
      <c r="B19" s="25">
        <v>1</v>
      </c>
      <c r="C19" s="26">
        <v>11</v>
      </c>
      <c r="D19" s="299">
        <f t="shared" si="0"/>
        <v>12</v>
      </c>
      <c r="E19" s="294">
        <v>1</v>
      </c>
      <c r="F19" s="295">
        <v>13</v>
      </c>
      <c r="G19" s="299">
        <f t="shared" si="1"/>
        <v>14</v>
      </c>
      <c r="H19" s="294">
        <v>1</v>
      </c>
      <c r="I19" s="295">
        <v>12</v>
      </c>
      <c r="J19" s="299">
        <f t="shared" si="2"/>
        <v>13</v>
      </c>
      <c r="K19" s="296">
        <f t="shared" si="3"/>
        <v>3</v>
      </c>
      <c r="L19" s="300">
        <f t="shared" si="4"/>
        <v>1.8799348289259304E-2</v>
      </c>
      <c r="M19" s="298">
        <f t="shared" si="5"/>
        <v>36</v>
      </c>
      <c r="N19" s="300">
        <f t="shared" si="6"/>
        <v>0.21328277741572368</v>
      </c>
      <c r="O19" s="301">
        <f t="shared" si="7"/>
        <v>39</v>
      </c>
      <c r="P19" s="91">
        <f t="shared" si="8"/>
        <v>0.11876846240521363</v>
      </c>
    </row>
    <row r="20" spans="1:16" ht="12.75" customHeight="1" x14ac:dyDescent="0.25">
      <c r="A20" s="255" t="s">
        <v>202</v>
      </c>
      <c r="B20" s="258">
        <v>4</v>
      </c>
      <c r="C20" s="26">
        <v>3</v>
      </c>
      <c r="D20" s="299">
        <f t="shared" si="0"/>
        <v>7</v>
      </c>
      <c r="E20" s="294">
        <v>1</v>
      </c>
      <c r="F20" s="295">
        <v>3</v>
      </c>
      <c r="G20" s="299">
        <f t="shared" si="1"/>
        <v>4</v>
      </c>
      <c r="H20" s="294">
        <v>1</v>
      </c>
      <c r="I20" s="295">
        <v>1</v>
      </c>
      <c r="J20" s="299">
        <f t="shared" si="2"/>
        <v>2</v>
      </c>
      <c r="K20" s="296">
        <f t="shared" si="3"/>
        <v>6</v>
      </c>
      <c r="L20" s="300">
        <f t="shared" si="4"/>
        <v>3.7598696578518609E-2</v>
      </c>
      <c r="M20" s="298">
        <f t="shared" si="5"/>
        <v>7</v>
      </c>
      <c r="N20" s="300">
        <f t="shared" si="6"/>
        <v>4.1471651164168497E-2</v>
      </c>
      <c r="O20" s="301">
        <f t="shared" si="7"/>
        <v>13</v>
      </c>
      <c r="P20" s="91">
        <f t="shared" si="8"/>
        <v>3.9589487468404544E-2</v>
      </c>
    </row>
    <row r="21" spans="1:16" ht="12.75" customHeight="1" x14ac:dyDescent="0.25">
      <c r="A21" s="255" t="s">
        <v>26</v>
      </c>
      <c r="B21" s="15">
        <v>1</v>
      </c>
      <c r="C21" s="54">
        <v>2</v>
      </c>
      <c r="D21" s="299">
        <f t="shared" si="0"/>
        <v>3</v>
      </c>
      <c r="E21" s="294" t="s">
        <v>117</v>
      </c>
      <c r="F21" s="295">
        <v>1</v>
      </c>
      <c r="G21" s="299">
        <f t="shared" si="1"/>
        <v>1</v>
      </c>
      <c r="H21" s="294">
        <v>1</v>
      </c>
      <c r="I21" s="295">
        <v>0</v>
      </c>
      <c r="J21" s="299">
        <f t="shared" si="2"/>
        <v>1</v>
      </c>
      <c r="K21" s="296">
        <f t="shared" si="3"/>
        <v>2</v>
      </c>
      <c r="L21" s="300">
        <f t="shared" si="4"/>
        <v>1.2532898859506203E-2</v>
      </c>
      <c r="M21" s="298">
        <f t="shared" si="5"/>
        <v>3</v>
      </c>
      <c r="N21" s="300">
        <f t="shared" si="6"/>
        <v>1.777356478464364E-2</v>
      </c>
      <c r="O21" s="301">
        <f t="shared" si="7"/>
        <v>5</v>
      </c>
      <c r="P21" s="91">
        <f t="shared" si="8"/>
        <v>1.5226725949386363E-2</v>
      </c>
    </row>
    <row r="22" spans="1:16" ht="12.75" customHeight="1" x14ac:dyDescent="0.25">
      <c r="A22" s="255" t="s">
        <v>28</v>
      </c>
      <c r="B22" s="25" t="s">
        <v>117</v>
      </c>
      <c r="C22" s="26">
        <v>1</v>
      </c>
      <c r="D22" s="299">
        <f t="shared" si="0"/>
        <v>1</v>
      </c>
      <c r="E22" s="294" t="s">
        <v>117</v>
      </c>
      <c r="F22" s="295">
        <v>1</v>
      </c>
      <c r="G22" s="299">
        <f t="shared" si="1"/>
        <v>1</v>
      </c>
      <c r="H22" s="294" t="s">
        <v>117</v>
      </c>
      <c r="I22" s="295">
        <v>1</v>
      </c>
      <c r="J22" s="299">
        <f t="shared" si="2"/>
        <v>1</v>
      </c>
      <c r="K22" s="296">
        <f t="shared" si="3"/>
        <v>0</v>
      </c>
      <c r="L22" s="300">
        <f t="shared" si="4"/>
        <v>0</v>
      </c>
      <c r="M22" s="298">
        <f t="shared" si="5"/>
        <v>3</v>
      </c>
      <c r="N22" s="300">
        <f t="shared" si="6"/>
        <v>1.777356478464364E-2</v>
      </c>
      <c r="O22" s="301">
        <f t="shared" si="7"/>
        <v>3</v>
      </c>
      <c r="P22" s="91">
        <f t="shared" si="8"/>
        <v>9.1360355696318181E-3</v>
      </c>
    </row>
    <row r="23" spans="1:16" ht="12.75" customHeight="1" x14ac:dyDescent="0.25">
      <c r="A23" s="255" t="s">
        <v>29</v>
      </c>
      <c r="B23" s="258" t="s">
        <v>117</v>
      </c>
      <c r="C23" s="26" t="s">
        <v>117</v>
      </c>
      <c r="D23" s="299">
        <f t="shared" si="0"/>
        <v>0</v>
      </c>
      <c r="E23" s="294" t="s">
        <v>117</v>
      </c>
      <c r="F23" s="295">
        <v>2</v>
      </c>
      <c r="G23" s="299">
        <f t="shared" si="1"/>
        <v>2</v>
      </c>
      <c r="H23" s="294" t="s">
        <v>117</v>
      </c>
      <c r="I23" s="295">
        <v>2</v>
      </c>
      <c r="J23" s="299">
        <f t="shared" si="2"/>
        <v>2</v>
      </c>
      <c r="K23" s="296">
        <f t="shared" si="3"/>
        <v>0</v>
      </c>
      <c r="L23" s="300">
        <f t="shared" si="4"/>
        <v>0</v>
      </c>
      <c r="M23" s="298">
        <f t="shared" si="5"/>
        <v>4</v>
      </c>
      <c r="N23" s="300">
        <f t="shared" si="6"/>
        <v>2.3698086379524853E-2</v>
      </c>
      <c r="O23" s="301">
        <f t="shared" si="7"/>
        <v>4</v>
      </c>
      <c r="P23" s="91">
        <f t="shared" si="8"/>
        <v>1.218138075950909E-2</v>
      </c>
    </row>
    <row r="24" spans="1:16" ht="12.75" customHeight="1" x14ac:dyDescent="0.25">
      <c r="A24" s="255" t="s">
        <v>30</v>
      </c>
      <c r="B24" s="25">
        <v>336</v>
      </c>
      <c r="C24" s="26">
        <v>390</v>
      </c>
      <c r="D24" s="299">
        <f t="shared" si="0"/>
        <v>726</v>
      </c>
      <c r="E24" s="294">
        <v>193</v>
      </c>
      <c r="F24" s="295">
        <v>201</v>
      </c>
      <c r="G24" s="299">
        <f t="shared" si="1"/>
        <v>394</v>
      </c>
      <c r="H24" s="294">
        <v>64</v>
      </c>
      <c r="I24" s="295">
        <v>60</v>
      </c>
      <c r="J24" s="299">
        <f t="shared" si="2"/>
        <v>124</v>
      </c>
      <c r="K24" s="296">
        <f t="shared" si="3"/>
        <v>593</v>
      </c>
      <c r="L24" s="300">
        <f t="shared" si="4"/>
        <v>3.7160045118435896</v>
      </c>
      <c r="M24" s="298">
        <f t="shared" si="5"/>
        <v>651</v>
      </c>
      <c r="N24" s="300">
        <f t="shared" si="6"/>
        <v>3.85686355826767</v>
      </c>
      <c r="O24" s="301">
        <f t="shared" si="7"/>
        <v>1244</v>
      </c>
      <c r="P24" s="91">
        <f t="shared" si="8"/>
        <v>3.788409416207327</v>
      </c>
    </row>
    <row r="25" spans="1:16" ht="12.75" customHeight="1" x14ac:dyDescent="0.25">
      <c r="A25" s="255" t="s">
        <v>33</v>
      </c>
      <c r="B25" s="258" t="s">
        <v>117</v>
      </c>
      <c r="C25" s="26">
        <v>3</v>
      </c>
      <c r="D25" s="299">
        <f t="shared" si="0"/>
        <v>3</v>
      </c>
      <c r="E25" s="294" t="s">
        <v>117</v>
      </c>
      <c r="F25" s="295">
        <v>1</v>
      </c>
      <c r="G25" s="299">
        <f t="shared" si="1"/>
        <v>1</v>
      </c>
      <c r="H25" s="294" t="s">
        <v>117</v>
      </c>
      <c r="I25" s="295">
        <v>3</v>
      </c>
      <c r="J25" s="299">
        <f t="shared" si="2"/>
        <v>3</v>
      </c>
      <c r="K25" s="296">
        <f t="shared" si="3"/>
        <v>0</v>
      </c>
      <c r="L25" s="300">
        <f t="shared" si="4"/>
        <v>0</v>
      </c>
      <c r="M25" s="298">
        <f t="shared" si="5"/>
        <v>7</v>
      </c>
      <c r="N25" s="300">
        <f t="shared" si="6"/>
        <v>4.1471651164168497E-2</v>
      </c>
      <c r="O25" s="301">
        <f t="shared" si="7"/>
        <v>7</v>
      </c>
      <c r="P25" s="91">
        <f t="shared" si="8"/>
        <v>2.1317416329140908E-2</v>
      </c>
    </row>
    <row r="26" spans="1:16" ht="12.75" customHeight="1" x14ac:dyDescent="0.25">
      <c r="A26" s="255" t="s">
        <v>35</v>
      </c>
      <c r="B26" s="258" t="s">
        <v>117</v>
      </c>
      <c r="C26" s="26">
        <v>10</v>
      </c>
      <c r="D26" s="299">
        <f t="shared" si="0"/>
        <v>10</v>
      </c>
      <c r="E26" s="294" t="s">
        <v>117</v>
      </c>
      <c r="F26" s="295">
        <v>5</v>
      </c>
      <c r="G26" s="299">
        <f t="shared" si="1"/>
        <v>5</v>
      </c>
      <c r="H26" s="294">
        <v>1</v>
      </c>
      <c r="I26" s="295">
        <v>7</v>
      </c>
      <c r="J26" s="299">
        <f t="shared" si="2"/>
        <v>8</v>
      </c>
      <c r="K26" s="296">
        <f t="shared" si="3"/>
        <v>1</v>
      </c>
      <c r="L26" s="300">
        <f t="shared" si="4"/>
        <v>6.2664494297531015E-3</v>
      </c>
      <c r="M26" s="298">
        <f t="shared" si="5"/>
        <v>22</v>
      </c>
      <c r="N26" s="300">
        <f t="shared" si="6"/>
        <v>0.13033947508738669</v>
      </c>
      <c r="O26" s="301">
        <f t="shared" si="7"/>
        <v>23</v>
      </c>
      <c r="P26" s="91">
        <f t="shared" si="8"/>
        <v>7.0042939367177273E-2</v>
      </c>
    </row>
    <row r="27" spans="1:16" ht="12.75" customHeight="1" x14ac:dyDescent="0.25">
      <c r="A27" s="255" t="s">
        <v>37</v>
      </c>
      <c r="B27" s="25">
        <v>9</v>
      </c>
      <c r="C27" s="26">
        <v>18</v>
      </c>
      <c r="D27" s="299">
        <f t="shared" si="0"/>
        <v>27</v>
      </c>
      <c r="E27" s="294">
        <v>25</v>
      </c>
      <c r="F27" s="295">
        <v>37</v>
      </c>
      <c r="G27" s="299">
        <f t="shared" si="1"/>
        <v>62</v>
      </c>
      <c r="H27" s="294">
        <v>13</v>
      </c>
      <c r="I27" s="295">
        <v>29</v>
      </c>
      <c r="J27" s="299">
        <f t="shared" si="2"/>
        <v>42</v>
      </c>
      <c r="K27" s="296">
        <f t="shared" si="3"/>
        <v>47</v>
      </c>
      <c r="L27" s="300">
        <f t="shared" si="4"/>
        <v>0.2945231231983958</v>
      </c>
      <c r="M27" s="298">
        <f t="shared" si="5"/>
        <v>84</v>
      </c>
      <c r="N27" s="300">
        <f t="shared" si="6"/>
        <v>0.4976598139700219</v>
      </c>
      <c r="O27" s="301">
        <f t="shared" si="7"/>
        <v>131</v>
      </c>
      <c r="P27" s="91">
        <f t="shared" si="8"/>
        <v>0.3989402198739227</v>
      </c>
    </row>
    <row r="28" spans="1:16" ht="12.75" customHeight="1" x14ac:dyDescent="0.25">
      <c r="A28" s="255" t="s">
        <v>38</v>
      </c>
      <c r="B28" s="258">
        <v>5</v>
      </c>
      <c r="C28" s="26">
        <v>14</v>
      </c>
      <c r="D28" s="299">
        <f t="shared" si="0"/>
        <v>19</v>
      </c>
      <c r="E28" s="294">
        <v>4</v>
      </c>
      <c r="F28" s="295">
        <v>10</v>
      </c>
      <c r="G28" s="299">
        <f t="shared" si="1"/>
        <v>14</v>
      </c>
      <c r="H28" s="294">
        <v>5</v>
      </c>
      <c r="I28" s="295">
        <v>13</v>
      </c>
      <c r="J28" s="299">
        <f t="shared" si="2"/>
        <v>18</v>
      </c>
      <c r="K28" s="296">
        <f t="shared" si="3"/>
        <v>14</v>
      </c>
      <c r="L28" s="300">
        <f t="shared" si="4"/>
        <v>8.7730292016543421E-2</v>
      </c>
      <c r="M28" s="298">
        <f t="shared" si="5"/>
        <v>37</v>
      </c>
      <c r="N28" s="300">
        <f t="shared" si="6"/>
        <v>0.2192072990106049</v>
      </c>
      <c r="O28" s="301">
        <f t="shared" si="7"/>
        <v>51</v>
      </c>
      <c r="P28" s="91">
        <f t="shared" si="8"/>
        <v>0.15531260468374089</v>
      </c>
    </row>
    <row r="29" spans="1:16" ht="12.75" customHeight="1" x14ac:dyDescent="0.25">
      <c r="A29" s="255" t="s">
        <v>39</v>
      </c>
      <c r="B29" s="258"/>
      <c r="C29" s="26"/>
      <c r="D29" s="299">
        <f t="shared" si="0"/>
        <v>0</v>
      </c>
      <c r="E29" s="294"/>
      <c r="F29" s="295"/>
      <c r="G29" s="299">
        <f t="shared" si="1"/>
        <v>0</v>
      </c>
      <c r="H29" s="294"/>
      <c r="I29" s="295">
        <v>1</v>
      </c>
      <c r="J29" s="299">
        <f t="shared" si="2"/>
        <v>1</v>
      </c>
      <c r="K29" s="296">
        <f t="shared" si="3"/>
        <v>0</v>
      </c>
      <c r="L29" s="300">
        <f t="shared" si="4"/>
        <v>0</v>
      </c>
      <c r="M29" s="298">
        <f t="shared" si="5"/>
        <v>1</v>
      </c>
      <c r="N29" s="300">
        <f t="shared" si="6"/>
        <v>5.9245215948812132E-3</v>
      </c>
      <c r="O29" s="301">
        <f t="shared" si="7"/>
        <v>1</v>
      </c>
      <c r="P29" s="91">
        <f t="shared" si="8"/>
        <v>3.0453451898772724E-3</v>
      </c>
    </row>
    <row r="30" spans="1:16" ht="12.75" customHeight="1" x14ac:dyDescent="0.25">
      <c r="A30" s="255" t="s">
        <v>42</v>
      </c>
      <c r="B30" s="258" t="s">
        <v>117</v>
      </c>
      <c r="C30" s="26" t="s">
        <v>117</v>
      </c>
      <c r="D30" s="299">
        <v>0</v>
      </c>
      <c r="E30" s="294">
        <v>4</v>
      </c>
      <c r="F30" s="295">
        <v>5</v>
      </c>
      <c r="G30" s="299">
        <f t="shared" si="1"/>
        <v>9</v>
      </c>
      <c r="H30" s="294" t="s">
        <v>117</v>
      </c>
      <c r="I30" s="295">
        <v>2</v>
      </c>
      <c r="J30" s="299">
        <f t="shared" si="2"/>
        <v>2</v>
      </c>
      <c r="K30" s="296">
        <f t="shared" si="3"/>
        <v>4</v>
      </c>
      <c r="L30" s="300">
        <f t="shared" si="4"/>
        <v>2.5065797719012406E-2</v>
      </c>
      <c r="M30" s="298">
        <f t="shared" si="5"/>
        <v>7</v>
      </c>
      <c r="N30" s="300">
        <f t="shared" si="6"/>
        <v>4.1471651164168497E-2</v>
      </c>
      <c r="O30" s="301">
        <f t="shared" si="7"/>
        <v>11</v>
      </c>
      <c r="P30" s="91">
        <f t="shared" si="8"/>
        <v>3.3498797088650001E-2</v>
      </c>
    </row>
    <row r="31" spans="1:16" ht="14.25" customHeight="1" x14ac:dyDescent="0.25">
      <c r="A31" s="255" t="s">
        <v>43</v>
      </c>
      <c r="B31" s="15">
        <v>1</v>
      </c>
      <c r="C31" s="93">
        <v>7</v>
      </c>
      <c r="D31" s="299">
        <f t="shared" ref="D31:D43" si="9">SUM(B31:C31)</f>
        <v>8</v>
      </c>
      <c r="E31" s="294" t="s">
        <v>117</v>
      </c>
      <c r="F31" s="295">
        <v>3</v>
      </c>
      <c r="G31" s="299">
        <f t="shared" si="1"/>
        <v>3</v>
      </c>
      <c r="H31" s="294" t="s">
        <v>117</v>
      </c>
      <c r="I31" s="295">
        <v>2</v>
      </c>
      <c r="J31" s="299">
        <f t="shared" si="2"/>
        <v>2</v>
      </c>
      <c r="K31" s="296">
        <f t="shared" si="3"/>
        <v>1</v>
      </c>
      <c r="L31" s="300">
        <f t="shared" si="4"/>
        <v>6.2664494297531015E-3</v>
      </c>
      <c r="M31" s="298">
        <f t="shared" si="5"/>
        <v>12</v>
      </c>
      <c r="N31" s="300">
        <f t="shared" si="6"/>
        <v>7.1094259138574561E-2</v>
      </c>
      <c r="O31" s="301">
        <f t="shared" si="7"/>
        <v>13</v>
      </c>
      <c r="P31" s="91">
        <f t="shared" si="8"/>
        <v>3.9589487468404544E-2</v>
      </c>
    </row>
    <row r="32" spans="1:16" ht="12.75" customHeight="1" x14ac:dyDescent="0.25">
      <c r="A32" s="255" t="s">
        <v>44</v>
      </c>
      <c r="B32" s="258" t="s">
        <v>117</v>
      </c>
      <c r="C32" s="26">
        <v>2</v>
      </c>
      <c r="D32" s="299">
        <f t="shared" si="9"/>
        <v>2</v>
      </c>
      <c r="E32" s="294" t="s">
        <v>117</v>
      </c>
      <c r="F32" s="295">
        <v>2</v>
      </c>
      <c r="G32" s="299">
        <f t="shared" si="1"/>
        <v>2</v>
      </c>
      <c r="H32" s="294" t="s">
        <v>117</v>
      </c>
      <c r="I32" s="295" t="s">
        <v>117</v>
      </c>
      <c r="J32" s="299">
        <f t="shared" si="2"/>
        <v>0</v>
      </c>
      <c r="K32" s="296">
        <f t="shared" si="3"/>
        <v>0</v>
      </c>
      <c r="L32" s="300">
        <f t="shared" si="4"/>
        <v>0</v>
      </c>
      <c r="M32" s="298">
        <f t="shared" si="5"/>
        <v>4</v>
      </c>
      <c r="N32" s="300">
        <f t="shared" si="6"/>
        <v>2.3698086379524853E-2</v>
      </c>
      <c r="O32" s="301">
        <f t="shared" si="7"/>
        <v>4</v>
      </c>
      <c r="P32" s="91">
        <f t="shared" si="8"/>
        <v>1.218138075950909E-2</v>
      </c>
    </row>
    <row r="33" spans="1:16" ht="12.75" customHeight="1" x14ac:dyDescent="0.25">
      <c r="A33" s="255" t="s">
        <v>45</v>
      </c>
      <c r="B33" s="258" t="s">
        <v>117</v>
      </c>
      <c r="C33" s="26">
        <v>1</v>
      </c>
      <c r="D33" s="299">
        <f t="shared" si="9"/>
        <v>1</v>
      </c>
      <c r="E33" s="294" t="s">
        <v>117</v>
      </c>
      <c r="F33" s="295">
        <v>2</v>
      </c>
      <c r="G33" s="299">
        <f t="shared" si="1"/>
        <v>2</v>
      </c>
      <c r="H33" s="294" t="s">
        <v>117</v>
      </c>
      <c r="I33" s="295">
        <v>1</v>
      </c>
      <c r="J33" s="299">
        <f t="shared" si="2"/>
        <v>1</v>
      </c>
      <c r="K33" s="296">
        <f t="shared" si="3"/>
        <v>0</v>
      </c>
      <c r="L33" s="300">
        <f t="shared" si="4"/>
        <v>0</v>
      </c>
      <c r="M33" s="298">
        <f t="shared" si="5"/>
        <v>4</v>
      </c>
      <c r="N33" s="300">
        <f t="shared" si="6"/>
        <v>2.3698086379524853E-2</v>
      </c>
      <c r="O33" s="301">
        <f t="shared" si="7"/>
        <v>4</v>
      </c>
      <c r="P33" s="91">
        <f t="shared" si="8"/>
        <v>1.218138075950909E-2</v>
      </c>
    </row>
    <row r="34" spans="1:16" ht="12.75" customHeight="1" x14ac:dyDescent="0.25">
      <c r="A34" s="255" t="s">
        <v>47</v>
      </c>
      <c r="B34" s="25">
        <v>50</v>
      </c>
      <c r="C34" s="26">
        <v>33</v>
      </c>
      <c r="D34" s="299">
        <f t="shared" si="9"/>
        <v>83</v>
      </c>
      <c r="E34" s="294">
        <v>21</v>
      </c>
      <c r="F34" s="295">
        <v>10</v>
      </c>
      <c r="G34" s="299">
        <f t="shared" si="1"/>
        <v>31</v>
      </c>
      <c r="H34" s="294">
        <v>21</v>
      </c>
      <c r="I34" s="295">
        <v>25</v>
      </c>
      <c r="J34" s="299">
        <f t="shared" si="2"/>
        <v>46</v>
      </c>
      <c r="K34" s="296">
        <f t="shared" si="3"/>
        <v>92</v>
      </c>
      <c r="L34" s="300">
        <f t="shared" si="4"/>
        <v>0.57651334753728534</v>
      </c>
      <c r="M34" s="298">
        <f t="shared" si="5"/>
        <v>68</v>
      </c>
      <c r="N34" s="300">
        <f t="shared" si="6"/>
        <v>0.40286746845192251</v>
      </c>
      <c r="O34" s="301">
        <f t="shared" si="7"/>
        <v>160</v>
      </c>
      <c r="P34" s="91">
        <f t="shared" si="8"/>
        <v>0.48725523038036361</v>
      </c>
    </row>
    <row r="35" spans="1:16" ht="12.75" customHeight="1" x14ac:dyDescent="0.25">
      <c r="A35" s="255" t="s">
        <v>49</v>
      </c>
      <c r="B35" s="25">
        <v>46</v>
      </c>
      <c r="C35" s="26">
        <v>79</v>
      </c>
      <c r="D35" s="299">
        <f t="shared" si="9"/>
        <v>125</v>
      </c>
      <c r="E35" s="294">
        <v>80</v>
      </c>
      <c r="F35" s="295">
        <v>67</v>
      </c>
      <c r="G35" s="299">
        <f t="shared" si="1"/>
        <v>147</v>
      </c>
      <c r="H35" s="294">
        <v>35</v>
      </c>
      <c r="I35" s="295">
        <v>37</v>
      </c>
      <c r="J35" s="299">
        <f t="shared" si="2"/>
        <v>72</v>
      </c>
      <c r="K35" s="296">
        <f t="shared" si="3"/>
        <v>161</v>
      </c>
      <c r="L35" s="300">
        <f t="shared" si="4"/>
        <v>1.0088983581902493</v>
      </c>
      <c r="M35" s="298">
        <f t="shared" si="5"/>
        <v>183</v>
      </c>
      <c r="N35" s="300">
        <f t="shared" si="6"/>
        <v>1.0841874518632619</v>
      </c>
      <c r="O35" s="301">
        <f t="shared" si="7"/>
        <v>344</v>
      </c>
      <c r="P35" s="91">
        <f t="shared" si="8"/>
        <v>1.0475987453177817</v>
      </c>
    </row>
    <row r="36" spans="1:16" ht="12.75" customHeight="1" x14ac:dyDescent="0.25">
      <c r="A36" s="255" t="s">
        <v>53</v>
      </c>
      <c r="B36" s="25">
        <v>1</v>
      </c>
      <c r="C36" s="26" t="s">
        <v>117</v>
      </c>
      <c r="D36" s="299">
        <f t="shared" si="9"/>
        <v>1</v>
      </c>
      <c r="E36" s="294">
        <v>1</v>
      </c>
      <c r="F36" s="295">
        <v>5</v>
      </c>
      <c r="G36" s="299">
        <f t="shared" si="1"/>
        <v>6</v>
      </c>
      <c r="H36" s="294">
        <v>1</v>
      </c>
      <c r="I36" s="295">
        <v>1</v>
      </c>
      <c r="J36" s="299">
        <f t="shared" si="2"/>
        <v>2</v>
      </c>
      <c r="K36" s="296">
        <f t="shared" si="3"/>
        <v>3</v>
      </c>
      <c r="L36" s="300">
        <f t="shared" si="4"/>
        <v>1.8799348289259304E-2</v>
      </c>
      <c r="M36" s="298">
        <f t="shared" si="5"/>
        <v>6</v>
      </c>
      <c r="N36" s="300">
        <f t="shared" si="6"/>
        <v>3.5547129569287281E-2</v>
      </c>
      <c r="O36" s="301">
        <f t="shared" si="7"/>
        <v>9</v>
      </c>
      <c r="P36" s="91">
        <f t="shared" si="8"/>
        <v>2.7408106708895454E-2</v>
      </c>
    </row>
    <row r="37" spans="1:16" ht="12.75" customHeight="1" x14ac:dyDescent="0.25">
      <c r="A37" s="255" t="s">
        <v>54</v>
      </c>
      <c r="B37" s="25" t="s">
        <v>117</v>
      </c>
      <c r="C37" s="26">
        <v>2</v>
      </c>
      <c r="D37" s="299">
        <f t="shared" si="9"/>
        <v>2</v>
      </c>
      <c r="E37" s="294" t="s">
        <v>117</v>
      </c>
      <c r="F37" s="295" t="s">
        <v>117</v>
      </c>
      <c r="G37" s="299">
        <f t="shared" ref="G37:G68" si="10">SUM(E37:F37)</f>
        <v>0</v>
      </c>
      <c r="H37" s="294" t="s">
        <v>117</v>
      </c>
      <c r="I37" s="295" t="s">
        <v>117</v>
      </c>
      <c r="J37" s="299">
        <f t="shared" ref="J37:J68" si="11">SUM(H37:I37)</f>
        <v>0</v>
      </c>
      <c r="K37" s="296">
        <f t="shared" ref="K37:K68" si="12">SUM(E37,H37,B37)</f>
        <v>0</v>
      </c>
      <c r="L37" s="300">
        <f t="shared" ref="L37:L59" si="13">K37*100/$K$76</f>
        <v>0</v>
      </c>
      <c r="M37" s="298">
        <f t="shared" ref="M37:M68" si="14">SUM(F37,I37,C37)</f>
        <v>2</v>
      </c>
      <c r="N37" s="300">
        <f t="shared" ref="N37:N68" si="15">M37*100/$M$76</f>
        <v>1.1849043189762426E-2</v>
      </c>
      <c r="O37" s="301">
        <f t="shared" ref="O37:O68" si="16">SUM(K37,M37)</f>
        <v>2</v>
      </c>
      <c r="P37" s="91">
        <f t="shared" ref="P37:P68" si="17">O37*100/$O$76</f>
        <v>6.0906903797545448E-3</v>
      </c>
    </row>
    <row r="38" spans="1:16" ht="12.75" customHeight="1" x14ac:dyDescent="0.25">
      <c r="A38" s="255" t="s">
        <v>55</v>
      </c>
      <c r="B38" s="25" t="s">
        <v>117</v>
      </c>
      <c r="C38" s="26" t="s">
        <v>117</v>
      </c>
      <c r="D38" s="299">
        <f t="shared" si="9"/>
        <v>0</v>
      </c>
      <c r="E38" s="294" t="s">
        <v>117</v>
      </c>
      <c r="F38" s="295" t="s">
        <v>117</v>
      </c>
      <c r="G38" s="299">
        <f t="shared" si="10"/>
        <v>0</v>
      </c>
      <c r="H38" s="294" t="s">
        <v>117</v>
      </c>
      <c r="I38" s="295">
        <v>1</v>
      </c>
      <c r="J38" s="299">
        <f t="shared" si="11"/>
        <v>1</v>
      </c>
      <c r="K38" s="296">
        <f t="shared" si="12"/>
        <v>0</v>
      </c>
      <c r="L38" s="300">
        <f t="shared" si="13"/>
        <v>0</v>
      </c>
      <c r="M38" s="298">
        <f t="shared" si="14"/>
        <v>1</v>
      </c>
      <c r="N38" s="300">
        <f t="shared" si="15"/>
        <v>5.9245215948812132E-3</v>
      </c>
      <c r="O38" s="301">
        <f t="shared" si="16"/>
        <v>1</v>
      </c>
      <c r="P38" s="91">
        <f t="shared" si="17"/>
        <v>3.0453451898772724E-3</v>
      </c>
    </row>
    <row r="39" spans="1:16" ht="12.75" customHeight="1" x14ac:dyDescent="0.25">
      <c r="A39" s="255" t="s">
        <v>56</v>
      </c>
      <c r="B39" s="25">
        <v>2</v>
      </c>
      <c r="C39" s="26">
        <v>3</v>
      </c>
      <c r="D39" s="299">
        <f t="shared" si="9"/>
        <v>5</v>
      </c>
      <c r="E39" s="294">
        <v>3</v>
      </c>
      <c r="F39" s="295">
        <v>0</v>
      </c>
      <c r="G39" s="299">
        <f t="shared" si="10"/>
        <v>3</v>
      </c>
      <c r="H39" s="294" t="s">
        <v>117</v>
      </c>
      <c r="I39" s="295">
        <v>2</v>
      </c>
      <c r="J39" s="299">
        <f t="shared" si="11"/>
        <v>2</v>
      </c>
      <c r="K39" s="296">
        <f t="shared" si="12"/>
        <v>5</v>
      </c>
      <c r="L39" s="300">
        <f t="shared" si="13"/>
        <v>3.1332247148765507E-2</v>
      </c>
      <c r="M39" s="298">
        <f t="shared" si="14"/>
        <v>5</v>
      </c>
      <c r="N39" s="300">
        <f t="shared" si="15"/>
        <v>2.9622607974406068E-2</v>
      </c>
      <c r="O39" s="301">
        <f t="shared" si="16"/>
        <v>10</v>
      </c>
      <c r="P39" s="91">
        <f t="shared" si="17"/>
        <v>3.0453451898772726E-2</v>
      </c>
    </row>
    <row r="40" spans="1:16" ht="12.75" customHeight="1" x14ac:dyDescent="0.25">
      <c r="A40" s="255" t="s">
        <v>58</v>
      </c>
      <c r="B40" s="258">
        <v>1</v>
      </c>
      <c r="C40" s="26">
        <v>6</v>
      </c>
      <c r="D40" s="299">
        <f t="shared" si="9"/>
        <v>7</v>
      </c>
      <c r="E40" s="294">
        <v>1</v>
      </c>
      <c r="F40" s="295">
        <v>0</v>
      </c>
      <c r="G40" s="299">
        <f t="shared" si="10"/>
        <v>1</v>
      </c>
      <c r="H40" s="294" t="s">
        <v>117</v>
      </c>
      <c r="I40" s="295">
        <v>3</v>
      </c>
      <c r="J40" s="299">
        <f t="shared" si="11"/>
        <v>3</v>
      </c>
      <c r="K40" s="296">
        <f t="shared" si="12"/>
        <v>2</v>
      </c>
      <c r="L40" s="300">
        <f t="shared" si="13"/>
        <v>1.2532898859506203E-2</v>
      </c>
      <c r="M40" s="298">
        <f t="shared" si="14"/>
        <v>9</v>
      </c>
      <c r="N40" s="300">
        <f t="shared" si="15"/>
        <v>5.3320694353930921E-2</v>
      </c>
      <c r="O40" s="301">
        <f t="shared" si="16"/>
        <v>11</v>
      </c>
      <c r="P40" s="91">
        <f t="shared" si="17"/>
        <v>3.3498797088650001E-2</v>
      </c>
    </row>
    <row r="41" spans="1:16" ht="12.75" customHeight="1" x14ac:dyDescent="0.25">
      <c r="A41" s="255" t="s">
        <v>59</v>
      </c>
      <c r="B41" s="258">
        <v>1</v>
      </c>
      <c r="C41" s="26">
        <v>2</v>
      </c>
      <c r="D41" s="299">
        <f t="shared" si="9"/>
        <v>3</v>
      </c>
      <c r="E41" s="294" t="s">
        <v>117</v>
      </c>
      <c r="F41" s="295" t="s">
        <v>117</v>
      </c>
      <c r="G41" s="299">
        <f t="shared" si="10"/>
        <v>0</v>
      </c>
      <c r="H41" s="294" t="s">
        <v>117</v>
      </c>
      <c r="I41" s="295" t="s">
        <v>117</v>
      </c>
      <c r="J41" s="299">
        <f t="shared" si="11"/>
        <v>0</v>
      </c>
      <c r="K41" s="296">
        <f t="shared" si="12"/>
        <v>1</v>
      </c>
      <c r="L41" s="300">
        <f t="shared" si="13"/>
        <v>6.2664494297531015E-3</v>
      </c>
      <c r="M41" s="298">
        <f t="shared" si="14"/>
        <v>2</v>
      </c>
      <c r="N41" s="300">
        <f t="shared" si="15"/>
        <v>1.1849043189762426E-2</v>
      </c>
      <c r="O41" s="301">
        <f t="shared" si="16"/>
        <v>3</v>
      </c>
      <c r="P41" s="91">
        <f t="shared" si="17"/>
        <v>9.1360355696318181E-3</v>
      </c>
    </row>
    <row r="42" spans="1:16" ht="12.75" customHeight="1" x14ac:dyDescent="0.25">
      <c r="A42" s="255" t="s">
        <v>60</v>
      </c>
      <c r="B42" s="25">
        <v>2</v>
      </c>
      <c r="C42" s="26">
        <v>11</v>
      </c>
      <c r="D42" s="299">
        <f t="shared" si="9"/>
        <v>13</v>
      </c>
      <c r="E42" s="294" t="s">
        <v>117</v>
      </c>
      <c r="F42" s="295">
        <v>6</v>
      </c>
      <c r="G42" s="299">
        <f t="shared" si="10"/>
        <v>6</v>
      </c>
      <c r="H42" s="294" t="s">
        <v>117</v>
      </c>
      <c r="I42" s="295">
        <v>5</v>
      </c>
      <c r="J42" s="299">
        <f t="shared" si="11"/>
        <v>5</v>
      </c>
      <c r="K42" s="296">
        <f t="shared" si="12"/>
        <v>2</v>
      </c>
      <c r="L42" s="300">
        <f t="shared" si="13"/>
        <v>1.2532898859506203E-2</v>
      </c>
      <c r="M42" s="298">
        <f t="shared" si="14"/>
        <v>22</v>
      </c>
      <c r="N42" s="300">
        <f t="shared" si="15"/>
        <v>0.13033947508738669</v>
      </c>
      <c r="O42" s="301">
        <f t="shared" si="16"/>
        <v>24</v>
      </c>
      <c r="P42" s="91">
        <f t="shared" si="17"/>
        <v>7.3088284557054545E-2</v>
      </c>
    </row>
    <row r="43" spans="1:16" ht="12.75" customHeight="1" x14ac:dyDescent="0.25">
      <c r="A43" s="255" t="s">
        <v>61</v>
      </c>
      <c r="B43" s="25">
        <v>1</v>
      </c>
      <c r="C43" s="26" t="s">
        <v>117</v>
      </c>
      <c r="D43" s="299">
        <f t="shared" si="9"/>
        <v>1</v>
      </c>
      <c r="E43" s="294" t="s">
        <v>117</v>
      </c>
      <c r="F43" s="295" t="s">
        <v>117</v>
      </c>
      <c r="G43" s="299">
        <f t="shared" si="10"/>
        <v>0</v>
      </c>
      <c r="H43" s="294" t="s">
        <v>117</v>
      </c>
      <c r="I43" s="295">
        <v>2</v>
      </c>
      <c r="J43" s="299">
        <f t="shared" si="11"/>
        <v>2</v>
      </c>
      <c r="K43" s="296">
        <f t="shared" si="12"/>
        <v>1</v>
      </c>
      <c r="L43" s="300">
        <f t="shared" si="13"/>
        <v>6.2664494297531015E-3</v>
      </c>
      <c r="M43" s="298">
        <f t="shared" si="14"/>
        <v>2</v>
      </c>
      <c r="N43" s="300">
        <f t="shared" si="15"/>
        <v>1.1849043189762426E-2</v>
      </c>
      <c r="O43" s="301">
        <f t="shared" si="16"/>
        <v>3</v>
      </c>
      <c r="P43" s="91">
        <f t="shared" si="17"/>
        <v>9.1360355696318181E-3</v>
      </c>
    </row>
    <row r="44" spans="1:16" ht="12.75" customHeight="1" x14ac:dyDescent="0.25">
      <c r="A44" s="255" t="s">
        <v>176</v>
      </c>
      <c r="B44" s="25" t="s">
        <v>117</v>
      </c>
      <c r="C44" s="26" t="s">
        <v>117</v>
      </c>
      <c r="D44" s="299">
        <v>0</v>
      </c>
      <c r="E44" s="294">
        <v>1</v>
      </c>
      <c r="F44" s="295" t="s">
        <v>117</v>
      </c>
      <c r="G44" s="299">
        <f t="shared" si="10"/>
        <v>1</v>
      </c>
      <c r="H44" s="294" t="s">
        <v>117</v>
      </c>
      <c r="I44" s="295" t="s">
        <v>117</v>
      </c>
      <c r="J44" s="299">
        <f t="shared" si="11"/>
        <v>0</v>
      </c>
      <c r="K44" s="296">
        <f t="shared" si="12"/>
        <v>1</v>
      </c>
      <c r="L44" s="300">
        <f t="shared" si="13"/>
        <v>6.2664494297531015E-3</v>
      </c>
      <c r="M44" s="298">
        <f t="shared" si="14"/>
        <v>0</v>
      </c>
      <c r="N44" s="300">
        <f t="shared" si="15"/>
        <v>0</v>
      </c>
      <c r="O44" s="301">
        <f t="shared" si="16"/>
        <v>1</v>
      </c>
      <c r="P44" s="91">
        <f t="shared" si="17"/>
        <v>3.0453451898772724E-3</v>
      </c>
    </row>
    <row r="45" spans="1:16" ht="12.75" customHeight="1" x14ac:dyDescent="0.25">
      <c r="A45" s="255" t="s">
        <v>63</v>
      </c>
      <c r="B45" s="25" t="s">
        <v>117</v>
      </c>
      <c r="C45" s="26" t="s">
        <v>117</v>
      </c>
      <c r="D45" s="299">
        <v>0</v>
      </c>
      <c r="E45" s="294" t="s">
        <v>117</v>
      </c>
      <c r="F45" s="295">
        <v>1</v>
      </c>
      <c r="G45" s="299">
        <f t="shared" si="10"/>
        <v>1</v>
      </c>
      <c r="H45" s="294" t="s">
        <v>117</v>
      </c>
      <c r="I45" s="295" t="s">
        <v>117</v>
      </c>
      <c r="J45" s="299">
        <f t="shared" si="11"/>
        <v>0</v>
      </c>
      <c r="K45" s="296">
        <f t="shared" si="12"/>
        <v>0</v>
      </c>
      <c r="L45" s="300">
        <f t="shared" si="13"/>
        <v>0</v>
      </c>
      <c r="M45" s="298">
        <f t="shared" si="14"/>
        <v>1</v>
      </c>
      <c r="N45" s="300">
        <f t="shared" si="15"/>
        <v>5.9245215948812132E-3</v>
      </c>
      <c r="O45" s="301">
        <f t="shared" si="16"/>
        <v>1</v>
      </c>
      <c r="P45" s="91">
        <f t="shared" si="17"/>
        <v>3.0453451898772724E-3</v>
      </c>
    </row>
    <row r="46" spans="1:16" ht="12.75" customHeight="1" x14ac:dyDescent="0.25">
      <c r="A46" s="255" t="s">
        <v>65</v>
      </c>
      <c r="B46" s="15" t="s">
        <v>117</v>
      </c>
      <c r="C46" s="93" t="s">
        <v>117</v>
      </c>
      <c r="D46" s="299">
        <f t="shared" ref="D46:D75" si="18">SUM(B46:C46)</f>
        <v>0</v>
      </c>
      <c r="E46" s="294" t="s">
        <v>117</v>
      </c>
      <c r="F46" s="295" t="s">
        <v>117</v>
      </c>
      <c r="G46" s="299">
        <f t="shared" si="10"/>
        <v>0</v>
      </c>
      <c r="H46" s="294" t="s">
        <v>117</v>
      </c>
      <c r="I46" s="295">
        <v>1</v>
      </c>
      <c r="J46" s="299">
        <f t="shared" si="11"/>
        <v>1</v>
      </c>
      <c r="K46" s="296">
        <f t="shared" si="12"/>
        <v>0</v>
      </c>
      <c r="L46" s="300">
        <f t="shared" si="13"/>
        <v>0</v>
      </c>
      <c r="M46" s="298">
        <f t="shared" si="14"/>
        <v>1</v>
      </c>
      <c r="N46" s="300">
        <f t="shared" si="15"/>
        <v>5.9245215948812132E-3</v>
      </c>
      <c r="O46" s="301">
        <f t="shared" si="16"/>
        <v>1</v>
      </c>
      <c r="P46" s="91">
        <f t="shared" si="17"/>
        <v>3.0453451898772724E-3</v>
      </c>
    </row>
    <row r="47" spans="1:16" ht="12.75" customHeight="1" x14ac:dyDescent="0.25">
      <c r="A47" s="255" t="s">
        <v>66</v>
      </c>
      <c r="B47" s="258" t="s">
        <v>117</v>
      </c>
      <c r="C47" s="26">
        <v>2</v>
      </c>
      <c r="D47" s="299">
        <f t="shared" si="18"/>
        <v>2</v>
      </c>
      <c r="E47" s="294" t="s">
        <v>117</v>
      </c>
      <c r="F47" s="295" t="s">
        <v>117</v>
      </c>
      <c r="G47" s="299">
        <f t="shared" si="10"/>
        <v>0</v>
      </c>
      <c r="H47" s="294" t="s">
        <v>117</v>
      </c>
      <c r="I47" s="295">
        <v>4</v>
      </c>
      <c r="J47" s="299">
        <f t="shared" si="11"/>
        <v>4</v>
      </c>
      <c r="K47" s="296">
        <f t="shared" si="12"/>
        <v>0</v>
      </c>
      <c r="L47" s="300">
        <f t="shared" si="13"/>
        <v>0</v>
      </c>
      <c r="M47" s="298">
        <f t="shared" si="14"/>
        <v>6</v>
      </c>
      <c r="N47" s="300">
        <f t="shared" si="15"/>
        <v>3.5547129569287281E-2</v>
      </c>
      <c r="O47" s="301">
        <f t="shared" si="16"/>
        <v>6</v>
      </c>
      <c r="P47" s="91">
        <f t="shared" si="17"/>
        <v>1.8272071139263636E-2</v>
      </c>
    </row>
    <row r="48" spans="1:16" ht="12.75" customHeight="1" x14ac:dyDescent="0.25">
      <c r="A48" s="255" t="s">
        <v>68</v>
      </c>
      <c r="B48" s="25">
        <v>1</v>
      </c>
      <c r="C48" s="26">
        <v>1</v>
      </c>
      <c r="D48" s="299">
        <f t="shared" si="18"/>
        <v>2</v>
      </c>
      <c r="E48" s="294">
        <v>1</v>
      </c>
      <c r="F48" s="295">
        <v>0</v>
      </c>
      <c r="G48" s="299">
        <f t="shared" si="10"/>
        <v>1</v>
      </c>
      <c r="H48" s="294">
        <v>6</v>
      </c>
      <c r="I48" s="295">
        <v>2</v>
      </c>
      <c r="J48" s="299">
        <f t="shared" si="11"/>
        <v>8</v>
      </c>
      <c r="K48" s="296">
        <f t="shared" si="12"/>
        <v>8</v>
      </c>
      <c r="L48" s="300">
        <f t="shared" si="13"/>
        <v>5.0131595438024812E-2</v>
      </c>
      <c r="M48" s="298">
        <f t="shared" si="14"/>
        <v>3</v>
      </c>
      <c r="N48" s="300">
        <f t="shared" si="15"/>
        <v>1.777356478464364E-2</v>
      </c>
      <c r="O48" s="301">
        <f t="shared" si="16"/>
        <v>11</v>
      </c>
      <c r="P48" s="91">
        <f t="shared" si="17"/>
        <v>3.3498797088650001E-2</v>
      </c>
    </row>
    <row r="49" spans="1:16" ht="12.75" customHeight="1" x14ac:dyDescent="0.25">
      <c r="A49" s="255" t="s">
        <v>69</v>
      </c>
      <c r="B49" s="25">
        <v>5</v>
      </c>
      <c r="C49" s="26">
        <v>5</v>
      </c>
      <c r="D49" s="299">
        <f t="shared" si="18"/>
        <v>10</v>
      </c>
      <c r="E49" s="294">
        <v>4</v>
      </c>
      <c r="F49" s="295">
        <v>4</v>
      </c>
      <c r="G49" s="299">
        <f t="shared" si="10"/>
        <v>8</v>
      </c>
      <c r="H49" s="294">
        <v>1</v>
      </c>
      <c r="I49" s="295">
        <v>2</v>
      </c>
      <c r="J49" s="299">
        <f t="shared" si="11"/>
        <v>3</v>
      </c>
      <c r="K49" s="296">
        <f t="shared" si="12"/>
        <v>10</v>
      </c>
      <c r="L49" s="300">
        <f t="shared" si="13"/>
        <v>6.2664494297531015E-2</v>
      </c>
      <c r="M49" s="298">
        <f t="shared" si="14"/>
        <v>11</v>
      </c>
      <c r="N49" s="300">
        <f t="shared" si="15"/>
        <v>6.5169737543693346E-2</v>
      </c>
      <c r="O49" s="301">
        <f t="shared" si="16"/>
        <v>21</v>
      </c>
      <c r="P49" s="91">
        <f t="shared" si="17"/>
        <v>6.395224898742273E-2</v>
      </c>
    </row>
    <row r="50" spans="1:16" ht="12.75" customHeight="1" x14ac:dyDescent="0.25">
      <c r="A50" s="255" t="s">
        <v>72</v>
      </c>
      <c r="B50" s="258">
        <v>2</v>
      </c>
      <c r="C50" s="26">
        <v>2</v>
      </c>
      <c r="D50" s="299">
        <f t="shared" si="18"/>
        <v>4</v>
      </c>
      <c r="E50" s="294">
        <v>1</v>
      </c>
      <c r="F50" s="295">
        <v>2</v>
      </c>
      <c r="G50" s="299">
        <f t="shared" si="10"/>
        <v>3</v>
      </c>
      <c r="H50" s="294">
        <v>1</v>
      </c>
      <c r="I50" s="295">
        <v>0</v>
      </c>
      <c r="J50" s="299">
        <f t="shared" si="11"/>
        <v>1</v>
      </c>
      <c r="K50" s="296">
        <f t="shared" si="12"/>
        <v>4</v>
      </c>
      <c r="L50" s="300">
        <f t="shared" si="13"/>
        <v>2.5065797719012406E-2</v>
      </c>
      <c r="M50" s="298">
        <f t="shared" si="14"/>
        <v>4</v>
      </c>
      <c r="N50" s="300">
        <f t="shared" si="15"/>
        <v>2.3698086379524853E-2</v>
      </c>
      <c r="O50" s="301">
        <f t="shared" si="16"/>
        <v>8</v>
      </c>
      <c r="P50" s="91">
        <f t="shared" si="17"/>
        <v>2.4362761519018179E-2</v>
      </c>
    </row>
    <row r="51" spans="1:16" ht="12.75" customHeight="1" x14ac:dyDescent="0.25">
      <c r="A51" s="255" t="s">
        <v>141</v>
      </c>
      <c r="B51" s="258" t="s">
        <v>117</v>
      </c>
      <c r="C51" s="26">
        <v>1</v>
      </c>
      <c r="D51" s="299">
        <f t="shared" si="18"/>
        <v>1</v>
      </c>
      <c r="E51" s="294" t="s">
        <v>117</v>
      </c>
      <c r="F51" s="295" t="s">
        <v>117</v>
      </c>
      <c r="G51" s="299">
        <f t="shared" si="10"/>
        <v>0</v>
      </c>
      <c r="H51" s="294" t="s">
        <v>117</v>
      </c>
      <c r="I51" s="295" t="s">
        <v>117</v>
      </c>
      <c r="J51" s="299">
        <f t="shared" si="11"/>
        <v>0</v>
      </c>
      <c r="K51" s="296">
        <f t="shared" si="12"/>
        <v>0</v>
      </c>
      <c r="L51" s="300">
        <f t="shared" si="13"/>
        <v>0</v>
      </c>
      <c r="M51" s="298">
        <f t="shared" si="14"/>
        <v>1</v>
      </c>
      <c r="N51" s="300">
        <f t="shared" si="15"/>
        <v>5.9245215948812132E-3</v>
      </c>
      <c r="O51" s="301">
        <f t="shared" si="16"/>
        <v>1</v>
      </c>
      <c r="P51" s="91">
        <f t="shared" si="17"/>
        <v>3.0453451898772724E-3</v>
      </c>
    </row>
    <row r="52" spans="1:16" ht="12.75" customHeight="1" x14ac:dyDescent="0.25">
      <c r="A52" s="255" t="s">
        <v>73</v>
      </c>
      <c r="B52" s="258" t="s">
        <v>117</v>
      </c>
      <c r="C52" s="26" t="s">
        <v>117</v>
      </c>
      <c r="D52" s="299">
        <f t="shared" si="18"/>
        <v>0</v>
      </c>
      <c r="E52" s="294" t="s">
        <v>117</v>
      </c>
      <c r="F52" s="295">
        <v>3</v>
      </c>
      <c r="G52" s="299">
        <f t="shared" si="10"/>
        <v>3</v>
      </c>
      <c r="H52" s="294" t="s">
        <v>117</v>
      </c>
      <c r="I52" s="295" t="s">
        <v>117</v>
      </c>
      <c r="J52" s="299">
        <f t="shared" si="11"/>
        <v>0</v>
      </c>
      <c r="K52" s="296">
        <f t="shared" si="12"/>
        <v>0</v>
      </c>
      <c r="L52" s="300">
        <f t="shared" si="13"/>
        <v>0</v>
      </c>
      <c r="M52" s="298">
        <f t="shared" si="14"/>
        <v>3</v>
      </c>
      <c r="N52" s="300">
        <f t="shared" si="15"/>
        <v>1.777356478464364E-2</v>
      </c>
      <c r="O52" s="301">
        <f t="shared" si="16"/>
        <v>3</v>
      </c>
      <c r="P52" s="91">
        <f t="shared" si="17"/>
        <v>9.1360355696318181E-3</v>
      </c>
    </row>
    <row r="53" spans="1:16" ht="12.75" customHeight="1" x14ac:dyDescent="0.25">
      <c r="A53" s="255" t="s">
        <v>74</v>
      </c>
      <c r="B53" s="25">
        <v>1</v>
      </c>
      <c r="C53" s="26">
        <v>6</v>
      </c>
      <c r="D53" s="299">
        <f t="shared" si="18"/>
        <v>7</v>
      </c>
      <c r="E53" s="294" t="s">
        <v>117</v>
      </c>
      <c r="F53" s="295">
        <v>4</v>
      </c>
      <c r="G53" s="299">
        <f t="shared" si="10"/>
        <v>4</v>
      </c>
      <c r="H53" s="294">
        <v>1</v>
      </c>
      <c r="I53" s="295">
        <v>5</v>
      </c>
      <c r="J53" s="299">
        <f t="shared" si="11"/>
        <v>6</v>
      </c>
      <c r="K53" s="296">
        <f t="shared" si="12"/>
        <v>2</v>
      </c>
      <c r="L53" s="300">
        <f t="shared" si="13"/>
        <v>1.2532898859506203E-2</v>
      </c>
      <c r="M53" s="298">
        <f t="shared" si="14"/>
        <v>15</v>
      </c>
      <c r="N53" s="300">
        <f t="shared" si="15"/>
        <v>8.8867823923218195E-2</v>
      </c>
      <c r="O53" s="301">
        <f t="shared" si="16"/>
        <v>17</v>
      </c>
      <c r="P53" s="91">
        <f t="shared" si="17"/>
        <v>5.1770868227913637E-2</v>
      </c>
    </row>
    <row r="54" spans="1:16" ht="12.75" customHeight="1" x14ac:dyDescent="0.25">
      <c r="A54" s="255" t="s">
        <v>76</v>
      </c>
      <c r="B54" s="258">
        <v>1</v>
      </c>
      <c r="C54" s="26">
        <v>48</v>
      </c>
      <c r="D54" s="299">
        <f t="shared" si="18"/>
        <v>49</v>
      </c>
      <c r="E54" s="294" t="s">
        <v>117</v>
      </c>
      <c r="F54" s="295">
        <v>26</v>
      </c>
      <c r="G54" s="299">
        <f t="shared" si="10"/>
        <v>26</v>
      </c>
      <c r="H54" s="294">
        <v>2</v>
      </c>
      <c r="I54" s="295">
        <v>26</v>
      </c>
      <c r="J54" s="299">
        <f t="shared" si="11"/>
        <v>28</v>
      </c>
      <c r="K54" s="296">
        <f t="shared" si="12"/>
        <v>3</v>
      </c>
      <c r="L54" s="300">
        <f t="shared" si="13"/>
        <v>1.8799348289259304E-2</v>
      </c>
      <c r="M54" s="298">
        <f t="shared" si="14"/>
        <v>100</v>
      </c>
      <c r="N54" s="300">
        <f t="shared" si="15"/>
        <v>0.59245215948812135</v>
      </c>
      <c r="O54" s="301">
        <f t="shared" si="16"/>
        <v>103</v>
      </c>
      <c r="P54" s="91">
        <f t="shared" si="17"/>
        <v>0.31367055455735909</v>
      </c>
    </row>
    <row r="55" spans="1:16" ht="12.75" customHeight="1" x14ac:dyDescent="0.25">
      <c r="A55" s="255" t="s">
        <v>77</v>
      </c>
      <c r="B55" s="258">
        <v>1</v>
      </c>
      <c r="C55" s="26">
        <v>9</v>
      </c>
      <c r="D55" s="299">
        <f t="shared" si="18"/>
        <v>10</v>
      </c>
      <c r="E55" s="294" t="s">
        <v>117</v>
      </c>
      <c r="F55" s="295">
        <v>1</v>
      </c>
      <c r="G55" s="299">
        <f t="shared" si="10"/>
        <v>1</v>
      </c>
      <c r="H55" s="294" t="s">
        <v>117</v>
      </c>
      <c r="I55" s="295" t="s">
        <v>117</v>
      </c>
      <c r="J55" s="299">
        <f t="shared" si="11"/>
        <v>0</v>
      </c>
      <c r="K55" s="296">
        <f t="shared" si="12"/>
        <v>1</v>
      </c>
      <c r="L55" s="300">
        <f t="shared" si="13"/>
        <v>6.2664494297531015E-3</v>
      </c>
      <c r="M55" s="298">
        <f t="shared" si="14"/>
        <v>10</v>
      </c>
      <c r="N55" s="300">
        <f t="shared" si="15"/>
        <v>5.9245215948812137E-2</v>
      </c>
      <c r="O55" s="301">
        <f t="shared" si="16"/>
        <v>11</v>
      </c>
      <c r="P55" s="91">
        <f t="shared" si="17"/>
        <v>3.3498797088650001E-2</v>
      </c>
    </row>
    <row r="56" spans="1:16" ht="12.75" customHeight="1" x14ac:dyDescent="0.25">
      <c r="A56" s="255" t="s">
        <v>134</v>
      </c>
      <c r="B56" s="258" t="s">
        <v>117</v>
      </c>
      <c r="C56" s="26">
        <v>1</v>
      </c>
      <c r="D56" s="299">
        <f t="shared" si="18"/>
        <v>1</v>
      </c>
      <c r="E56" s="294" t="s">
        <v>117</v>
      </c>
      <c r="F56" s="295" t="s">
        <v>117</v>
      </c>
      <c r="G56" s="299">
        <f t="shared" si="10"/>
        <v>0</v>
      </c>
      <c r="H56" s="294">
        <v>2</v>
      </c>
      <c r="I56" s="295">
        <v>0</v>
      </c>
      <c r="J56" s="299">
        <f t="shared" si="11"/>
        <v>2</v>
      </c>
      <c r="K56" s="296">
        <f t="shared" si="12"/>
        <v>2</v>
      </c>
      <c r="L56" s="300">
        <f t="shared" si="13"/>
        <v>1.2532898859506203E-2</v>
      </c>
      <c r="M56" s="298">
        <f t="shared" si="14"/>
        <v>1</v>
      </c>
      <c r="N56" s="300">
        <f t="shared" si="15"/>
        <v>5.9245215948812132E-3</v>
      </c>
      <c r="O56" s="301">
        <f t="shared" si="16"/>
        <v>3</v>
      </c>
      <c r="P56" s="91">
        <f t="shared" si="17"/>
        <v>9.1360355696318181E-3</v>
      </c>
    </row>
    <row r="57" spans="1:16" ht="12.75" customHeight="1" x14ac:dyDescent="0.25">
      <c r="A57" s="255" t="s">
        <v>81</v>
      </c>
      <c r="B57" s="25">
        <v>2171</v>
      </c>
      <c r="C57" s="26">
        <v>1941</v>
      </c>
      <c r="D57" s="299">
        <f t="shared" si="18"/>
        <v>4112</v>
      </c>
      <c r="E57" s="294">
        <v>4143</v>
      </c>
      <c r="F57" s="295">
        <v>3846</v>
      </c>
      <c r="G57" s="299">
        <f t="shared" si="10"/>
        <v>7989</v>
      </c>
      <c r="H57" s="294">
        <v>4472</v>
      </c>
      <c r="I57" s="295">
        <v>4520</v>
      </c>
      <c r="J57" s="299">
        <f t="shared" si="11"/>
        <v>8992</v>
      </c>
      <c r="K57" s="296">
        <f t="shared" si="12"/>
        <v>10786</v>
      </c>
      <c r="L57" s="300">
        <f t="shared" si="13"/>
        <v>67.589923549316964</v>
      </c>
      <c r="M57" s="298">
        <f t="shared" si="14"/>
        <v>10307</v>
      </c>
      <c r="N57" s="300">
        <f t="shared" si="15"/>
        <v>61.064044078440666</v>
      </c>
      <c r="O57" s="301">
        <f t="shared" si="16"/>
        <v>21093</v>
      </c>
      <c r="P57" s="91">
        <f t="shared" si="17"/>
        <v>64.235466090081317</v>
      </c>
    </row>
    <row r="58" spans="1:16" ht="12.75" customHeight="1" x14ac:dyDescent="0.25">
      <c r="A58" s="255" t="s">
        <v>211</v>
      </c>
      <c r="B58" s="25" t="s">
        <v>117</v>
      </c>
      <c r="C58" s="26">
        <v>3</v>
      </c>
      <c r="D58" s="299">
        <f t="shared" si="18"/>
        <v>3</v>
      </c>
      <c r="E58" s="294" t="s">
        <v>117</v>
      </c>
      <c r="F58" s="295">
        <v>2</v>
      </c>
      <c r="G58" s="299">
        <f t="shared" si="10"/>
        <v>2</v>
      </c>
      <c r="H58" s="294" t="s">
        <v>117</v>
      </c>
      <c r="I58" s="295">
        <v>1</v>
      </c>
      <c r="J58" s="299">
        <f t="shared" si="11"/>
        <v>1</v>
      </c>
      <c r="K58" s="296">
        <f t="shared" si="12"/>
        <v>0</v>
      </c>
      <c r="L58" s="300">
        <f t="shared" si="13"/>
        <v>0</v>
      </c>
      <c r="M58" s="298">
        <f t="shared" si="14"/>
        <v>6</v>
      </c>
      <c r="N58" s="300">
        <f t="shared" si="15"/>
        <v>3.5547129569287281E-2</v>
      </c>
      <c r="O58" s="301">
        <f t="shared" si="16"/>
        <v>6</v>
      </c>
      <c r="P58" s="91">
        <f t="shared" si="17"/>
        <v>1.8272071139263636E-2</v>
      </c>
    </row>
    <row r="59" spans="1:16" ht="12.75" customHeight="1" x14ac:dyDescent="0.25">
      <c r="A59" s="255" t="s">
        <v>82</v>
      </c>
      <c r="B59" s="15" t="s">
        <v>117</v>
      </c>
      <c r="C59" s="54" t="s">
        <v>117</v>
      </c>
      <c r="D59" s="299">
        <f t="shared" si="18"/>
        <v>0</v>
      </c>
      <c r="E59" s="294" t="s">
        <v>117</v>
      </c>
      <c r="F59" s="295">
        <v>4</v>
      </c>
      <c r="G59" s="299">
        <f t="shared" si="10"/>
        <v>4</v>
      </c>
      <c r="H59" s="294" t="s">
        <v>117</v>
      </c>
      <c r="I59" s="295">
        <v>1</v>
      </c>
      <c r="J59" s="299">
        <f t="shared" si="11"/>
        <v>1</v>
      </c>
      <c r="K59" s="296">
        <f t="shared" si="12"/>
        <v>0</v>
      </c>
      <c r="L59" s="300">
        <f t="shared" si="13"/>
        <v>0</v>
      </c>
      <c r="M59" s="298">
        <f t="shared" si="14"/>
        <v>5</v>
      </c>
      <c r="N59" s="300">
        <f t="shared" si="15"/>
        <v>2.9622607974406068E-2</v>
      </c>
      <c r="O59" s="301">
        <f t="shared" si="16"/>
        <v>5</v>
      </c>
      <c r="P59" s="91">
        <f t="shared" si="17"/>
        <v>1.5226725949386363E-2</v>
      </c>
    </row>
    <row r="60" spans="1:16" ht="12.75" customHeight="1" x14ac:dyDescent="0.25">
      <c r="A60" s="255" t="s">
        <v>83</v>
      </c>
      <c r="B60" s="15" t="s">
        <v>117</v>
      </c>
      <c r="C60" s="54">
        <v>1</v>
      </c>
      <c r="D60" s="299">
        <f t="shared" si="18"/>
        <v>1</v>
      </c>
      <c r="E60" s="294" t="s">
        <v>117</v>
      </c>
      <c r="F60" s="295" t="s">
        <v>117</v>
      </c>
      <c r="G60" s="299">
        <f t="shared" si="10"/>
        <v>0</v>
      </c>
      <c r="H60" s="294" t="s">
        <v>117</v>
      </c>
      <c r="I60" s="295" t="s">
        <v>117</v>
      </c>
      <c r="J60" s="299">
        <f t="shared" si="11"/>
        <v>0</v>
      </c>
      <c r="K60" s="296">
        <f t="shared" si="12"/>
        <v>0</v>
      </c>
      <c r="L60" s="300">
        <v>5</v>
      </c>
      <c r="M60" s="298">
        <f t="shared" si="14"/>
        <v>1</v>
      </c>
      <c r="N60" s="300">
        <f t="shared" si="15"/>
        <v>5.9245215948812132E-3</v>
      </c>
      <c r="O60" s="301">
        <f t="shared" si="16"/>
        <v>1</v>
      </c>
      <c r="P60" s="91">
        <f t="shared" si="17"/>
        <v>3.0453451898772724E-3</v>
      </c>
    </row>
    <row r="61" spans="1:16" ht="12.75" customHeight="1" x14ac:dyDescent="0.25">
      <c r="A61" s="255" t="s">
        <v>84</v>
      </c>
      <c r="B61" s="15" t="s">
        <v>117</v>
      </c>
      <c r="C61" s="54" t="s">
        <v>117</v>
      </c>
      <c r="D61" s="299">
        <f t="shared" si="18"/>
        <v>0</v>
      </c>
      <c r="E61" s="294" t="s">
        <v>117</v>
      </c>
      <c r="F61" s="295" t="s">
        <v>117</v>
      </c>
      <c r="G61" s="299">
        <f t="shared" si="10"/>
        <v>0</v>
      </c>
      <c r="H61" s="294" t="s">
        <v>117</v>
      </c>
      <c r="I61" s="295">
        <v>1</v>
      </c>
      <c r="J61" s="299">
        <f t="shared" si="11"/>
        <v>1</v>
      </c>
      <c r="K61" s="296">
        <f t="shared" si="12"/>
        <v>0</v>
      </c>
      <c r="L61" s="300">
        <v>6</v>
      </c>
      <c r="M61" s="298">
        <f t="shared" si="14"/>
        <v>1</v>
      </c>
      <c r="N61" s="300">
        <f t="shared" si="15"/>
        <v>5.9245215948812132E-3</v>
      </c>
      <c r="O61" s="301">
        <f t="shared" si="16"/>
        <v>1</v>
      </c>
      <c r="P61" s="91">
        <f t="shared" si="17"/>
        <v>3.0453451898772724E-3</v>
      </c>
    </row>
    <row r="62" spans="1:16" ht="12.75" customHeight="1" x14ac:dyDescent="0.25">
      <c r="A62" s="255" t="s">
        <v>136</v>
      </c>
      <c r="B62" s="258">
        <v>1</v>
      </c>
      <c r="C62" s="26">
        <v>2</v>
      </c>
      <c r="D62" s="299">
        <f t="shared" si="18"/>
        <v>3</v>
      </c>
      <c r="E62" s="294" t="s">
        <v>117</v>
      </c>
      <c r="F62" s="295">
        <v>2</v>
      </c>
      <c r="G62" s="299">
        <f t="shared" si="10"/>
        <v>2</v>
      </c>
      <c r="H62" s="294">
        <v>1</v>
      </c>
      <c r="I62" s="295">
        <v>0</v>
      </c>
      <c r="J62" s="299">
        <f t="shared" si="11"/>
        <v>1</v>
      </c>
      <c r="K62" s="296">
        <f t="shared" si="12"/>
        <v>2</v>
      </c>
      <c r="L62" s="300">
        <f t="shared" ref="L62:L76" si="19">K62*100/$K$76</f>
        <v>1.2532898859506203E-2</v>
      </c>
      <c r="M62" s="298">
        <f t="shared" si="14"/>
        <v>4</v>
      </c>
      <c r="N62" s="300">
        <f t="shared" si="15"/>
        <v>2.3698086379524853E-2</v>
      </c>
      <c r="O62" s="301">
        <f t="shared" si="16"/>
        <v>6</v>
      </c>
      <c r="P62" s="91">
        <f t="shared" si="17"/>
        <v>1.8272071139263636E-2</v>
      </c>
    </row>
    <row r="63" spans="1:16" ht="12.75" customHeight="1" x14ac:dyDescent="0.25">
      <c r="A63" s="255" t="s">
        <v>86</v>
      </c>
      <c r="B63" s="25" t="s">
        <v>117</v>
      </c>
      <c r="C63" s="26">
        <v>3</v>
      </c>
      <c r="D63" s="299">
        <f t="shared" si="18"/>
        <v>3</v>
      </c>
      <c r="E63" s="294">
        <v>1</v>
      </c>
      <c r="F63" s="295">
        <v>3</v>
      </c>
      <c r="G63" s="299">
        <f t="shared" si="10"/>
        <v>4</v>
      </c>
      <c r="H63" s="294" t="s">
        <v>117</v>
      </c>
      <c r="I63" s="295">
        <v>2</v>
      </c>
      <c r="J63" s="299">
        <f t="shared" si="11"/>
        <v>2</v>
      </c>
      <c r="K63" s="296">
        <f t="shared" si="12"/>
        <v>1</v>
      </c>
      <c r="L63" s="300">
        <f t="shared" si="19"/>
        <v>6.2664494297531015E-3</v>
      </c>
      <c r="M63" s="298">
        <f t="shared" si="14"/>
        <v>8</v>
      </c>
      <c r="N63" s="300">
        <f t="shared" si="15"/>
        <v>4.7396172759049705E-2</v>
      </c>
      <c r="O63" s="301">
        <f t="shared" si="16"/>
        <v>9</v>
      </c>
      <c r="P63" s="91">
        <f t="shared" si="17"/>
        <v>2.7408106708895454E-2</v>
      </c>
    </row>
    <row r="64" spans="1:16" ht="12.75" customHeight="1" x14ac:dyDescent="0.25">
      <c r="A64" s="255" t="s">
        <v>88</v>
      </c>
      <c r="B64" s="258" t="s">
        <v>117</v>
      </c>
      <c r="C64" s="26">
        <v>4</v>
      </c>
      <c r="D64" s="299">
        <f t="shared" si="18"/>
        <v>4</v>
      </c>
      <c r="E64" s="294" t="s">
        <v>117</v>
      </c>
      <c r="F64" s="295">
        <v>1</v>
      </c>
      <c r="G64" s="299">
        <f t="shared" si="10"/>
        <v>1</v>
      </c>
      <c r="H64" s="294" t="s">
        <v>117</v>
      </c>
      <c r="I64" s="295">
        <v>1</v>
      </c>
      <c r="J64" s="299">
        <f t="shared" si="11"/>
        <v>1</v>
      </c>
      <c r="K64" s="296">
        <f t="shared" si="12"/>
        <v>0</v>
      </c>
      <c r="L64" s="300">
        <f t="shared" si="19"/>
        <v>0</v>
      </c>
      <c r="M64" s="298">
        <f t="shared" si="14"/>
        <v>6</v>
      </c>
      <c r="N64" s="300">
        <f t="shared" si="15"/>
        <v>3.5547129569287281E-2</v>
      </c>
      <c r="O64" s="301">
        <f t="shared" si="16"/>
        <v>6</v>
      </c>
      <c r="P64" s="91">
        <f t="shared" si="17"/>
        <v>1.8272071139263636E-2</v>
      </c>
    </row>
    <row r="65" spans="1:16" ht="12.75" customHeight="1" x14ac:dyDescent="0.25">
      <c r="A65" s="255" t="s">
        <v>89</v>
      </c>
      <c r="B65" s="25">
        <v>20</v>
      </c>
      <c r="C65" s="26">
        <v>94</v>
      </c>
      <c r="D65" s="299">
        <f t="shared" si="18"/>
        <v>114</v>
      </c>
      <c r="E65" s="294">
        <v>105</v>
      </c>
      <c r="F65" s="295">
        <v>190</v>
      </c>
      <c r="G65" s="299">
        <f t="shared" si="10"/>
        <v>295</v>
      </c>
      <c r="H65" s="294">
        <v>12</v>
      </c>
      <c r="I65" s="295">
        <v>35</v>
      </c>
      <c r="J65" s="299">
        <f t="shared" si="11"/>
        <v>47</v>
      </c>
      <c r="K65" s="296">
        <f t="shared" si="12"/>
        <v>137</v>
      </c>
      <c r="L65" s="300">
        <f t="shared" si="19"/>
        <v>0.85850357187617499</v>
      </c>
      <c r="M65" s="298">
        <f t="shared" si="14"/>
        <v>319</v>
      </c>
      <c r="N65" s="300">
        <f t="shared" si="15"/>
        <v>1.8899223887671071</v>
      </c>
      <c r="O65" s="301">
        <f t="shared" si="16"/>
        <v>456</v>
      </c>
      <c r="P65" s="91">
        <f t="shared" si="17"/>
        <v>1.3886774065840364</v>
      </c>
    </row>
    <row r="66" spans="1:16" ht="12.75" customHeight="1" x14ac:dyDescent="0.25">
      <c r="A66" s="255" t="s">
        <v>90</v>
      </c>
      <c r="B66" s="15">
        <v>60</v>
      </c>
      <c r="C66" s="93">
        <v>47</v>
      </c>
      <c r="D66" s="299">
        <f t="shared" si="18"/>
        <v>107</v>
      </c>
      <c r="E66" s="294">
        <v>287</v>
      </c>
      <c r="F66" s="295">
        <v>254</v>
      </c>
      <c r="G66" s="299">
        <f t="shared" si="10"/>
        <v>541</v>
      </c>
      <c r="H66" s="294">
        <v>447</v>
      </c>
      <c r="I66" s="295">
        <v>435</v>
      </c>
      <c r="J66" s="299">
        <f t="shared" si="11"/>
        <v>882</v>
      </c>
      <c r="K66" s="296">
        <f t="shared" si="12"/>
        <v>794</v>
      </c>
      <c r="L66" s="300">
        <f t="shared" si="19"/>
        <v>4.9755608472239627</v>
      </c>
      <c r="M66" s="298">
        <f t="shared" si="14"/>
        <v>736</v>
      </c>
      <c r="N66" s="300">
        <f t="shared" si="15"/>
        <v>4.360447893832573</v>
      </c>
      <c r="O66" s="301">
        <f t="shared" si="16"/>
        <v>1530</v>
      </c>
      <c r="P66" s="91">
        <f t="shared" si="17"/>
        <v>4.659378140512227</v>
      </c>
    </row>
    <row r="67" spans="1:16" ht="12.75" customHeight="1" x14ac:dyDescent="0.25">
      <c r="A67" s="255" t="s">
        <v>94</v>
      </c>
      <c r="B67" s="92" t="s">
        <v>117</v>
      </c>
      <c r="C67" s="93">
        <v>1</v>
      </c>
      <c r="D67" s="299">
        <f t="shared" si="18"/>
        <v>1</v>
      </c>
      <c r="E67" s="294" t="s">
        <v>117</v>
      </c>
      <c r="F67" s="295" t="s">
        <v>117</v>
      </c>
      <c r="G67" s="299">
        <f t="shared" si="10"/>
        <v>0</v>
      </c>
      <c r="H67" s="294" t="s">
        <v>117</v>
      </c>
      <c r="I67" s="295" t="s">
        <v>117</v>
      </c>
      <c r="J67" s="299">
        <f t="shared" si="11"/>
        <v>0</v>
      </c>
      <c r="K67" s="296">
        <f t="shared" si="12"/>
        <v>0</v>
      </c>
      <c r="L67" s="300">
        <f t="shared" si="19"/>
        <v>0</v>
      </c>
      <c r="M67" s="298">
        <f t="shared" si="14"/>
        <v>1</v>
      </c>
      <c r="N67" s="300">
        <f t="shared" si="15"/>
        <v>5.9245215948812132E-3</v>
      </c>
      <c r="O67" s="301">
        <f t="shared" si="16"/>
        <v>1</v>
      </c>
      <c r="P67" s="91">
        <f t="shared" si="17"/>
        <v>3.0453451898772724E-3</v>
      </c>
    </row>
    <row r="68" spans="1:16" ht="12.75" customHeight="1" x14ac:dyDescent="0.25">
      <c r="A68" s="255" t="s">
        <v>96</v>
      </c>
      <c r="B68" s="25" t="s">
        <v>117</v>
      </c>
      <c r="C68" s="26">
        <v>5</v>
      </c>
      <c r="D68" s="299">
        <f t="shared" si="18"/>
        <v>5</v>
      </c>
      <c r="E68" s="294" t="s">
        <v>117</v>
      </c>
      <c r="F68" s="295">
        <v>2</v>
      </c>
      <c r="G68" s="299">
        <f t="shared" si="10"/>
        <v>2</v>
      </c>
      <c r="H68" s="294" t="s">
        <v>117</v>
      </c>
      <c r="I68" s="295">
        <v>4</v>
      </c>
      <c r="J68" s="299">
        <f t="shared" si="11"/>
        <v>4</v>
      </c>
      <c r="K68" s="296">
        <f t="shared" si="12"/>
        <v>0</v>
      </c>
      <c r="L68" s="300">
        <f t="shared" si="19"/>
        <v>0</v>
      </c>
      <c r="M68" s="298">
        <f t="shared" si="14"/>
        <v>11</v>
      </c>
      <c r="N68" s="300">
        <f t="shared" si="15"/>
        <v>6.5169737543693346E-2</v>
      </c>
      <c r="O68" s="301">
        <f t="shared" si="16"/>
        <v>11</v>
      </c>
      <c r="P68" s="91">
        <f t="shared" si="17"/>
        <v>3.3498797088650001E-2</v>
      </c>
    </row>
    <row r="69" spans="1:16" ht="12.75" customHeight="1" x14ac:dyDescent="0.25">
      <c r="A69" s="255" t="s">
        <v>97</v>
      </c>
      <c r="B69" s="258" t="s">
        <v>117</v>
      </c>
      <c r="C69" s="26">
        <v>3</v>
      </c>
      <c r="D69" s="299">
        <f t="shared" si="18"/>
        <v>3</v>
      </c>
      <c r="E69" s="294">
        <v>3</v>
      </c>
      <c r="F69" s="295">
        <v>12</v>
      </c>
      <c r="G69" s="299">
        <f t="shared" ref="G69:G75" si="20">SUM(E69:F69)</f>
        <v>15</v>
      </c>
      <c r="H69" s="294">
        <v>26</v>
      </c>
      <c r="I69" s="295">
        <v>39</v>
      </c>
      <c r="J69" s="299">
        <f t="shared" ref="J69:J75" si="21">SUM(H69:I69)</f>
        <v>65</v>
      </c>
      <c r="K69" s="296">
        <f t="shared" ref="K69:K75" si="22">SUM(E69,H69,B69)</f>
        <v>29</v>
      </c>
      <c r="L69" s="300">
        <f t="shared" si="19"/>
        <v>0.18172703346283994</v>
      </c>
      <c r="M69" s="298">
        <f t="shared" ref="M69:M75" si="23">SUM(F69,I69,C69)</f>
        <v>54</v>
      </c>
      <c r="N69" s="300">
        <f t="shared" ref="N69:N75" si="24">M69*100/$M$76</f>
        <v>0.31992416612358554</v>
      </c>
      <c r="O69" s="301">
        <f t="shared" ref="O69:O75" si="25">SUM(K69,M69)</f>
        <v>83</v>
      </c>
      <c r="P69" s="91">
        <f t="shared" ref="P69:P75" si="26">O69*100/$O$76</f>
        <v>0.25276365075981361</v>
      </c>
    </row>
    <row r="70" spans="1:16" ht="14.1" customHeight="1" x14ac:dyDescent="0.25">
      <c r="A70" s="255" t="s">
        <v>98</v>
      </c>
      <c r="B70" s="25">
        <v>4</v>
      </c>
      <c r="C70" s="26">
        <v>11</v>
      </c>
      <c r="D70" s="299">
        <f t="shared" si="18"/>
        <v>15</v>
      </c>
      <c r="E70" s="294" t="s">
        <v>117</v>
      </c>
      <c r="F70" s="295">
        <v>1</v>
      </c>
      <c r="G70" s="299">
        <f t="shared" si="20"/>
        <v>1</v>
      </c>
      <c r="H70" s="294">
        <v>4</v>
      </c>
      <c r="I70" s="295">
        <v>6</v>
      </c>
      <c r="J70" s="299">
        <f t="shared" si="21"/>
        <v>10</v>
      </c>
      <c r="K70" s="296">
        <f t="shared" si="22"/>
        <v>8</v>
      </c>
      <c r="L70" s="300">
        <f t="shared" si="19"/>
        <v>5.0131595438024812E-2</v>
      </c>
      <c r="M70" s="298">
        <f t="shared" si="23"/>
        <v>18</v>
      </c>
      <c r="N70" s="300">
        <f t="shared" si="24"/>
        <v>0.10664138870786184</v>
      </c>
      <c r="O70" s="301">
        <f t="shared" si="25"/>
        <v>26</v>
      </c>
      <c r="P70" s="91">
        <f t="shared" si="26"/>
        <v>7.9178974936809088E-2</v>
      </c>
    </row>
    <row r="71" spans="1:16" s="72" customFormat="1" x14ac:dyDescent="0.25">
      <c r="A71" s="255" t="s">
        <v>99</v>
      </c>
      <c r="B71" s="25">
        <v>1</v>
      </c>
      <c r="C71" s="26">
        <v>3</v>
      </c>
      <c r="D71" s="299">
        <f t="shared" si="18"/>
        <v>4</v>
      </c>
      <c r="E71" s="294" t="s">
        <v>117</v>
      </c>
      <c r="F71" s="295" t="s">
        <v>117</v>
      </c>
      <c r="G71" s="299">
        <f t="shared" si="20"/>
        <v>0</v>
      </c>
      <c r="H71" s="294" t="s">
        <v>117</v>
      </c>
      <c r="I71" s="295">
        <v>1</v>
      </c>
      <c r="J71" s="299">
        <f t="shared" si="21"/>
        <v>1</v>
      </c>
      <c r="K71" s="296">
        <f t="shared" si="22"/>
        <v>1</v>
      </c>
      <c r="L71" s="300">
        <f t="shared" si="19"/>
        <v>6.2664494297531015E-3</v>
      </c>
      <c r="M71" s="298">
        <f t="shared" si="23"/>
        <v>4</v>
      </c>
      <c r="N71" s="300">
        <f t="shared" si="24"/>
        <v>2.3698086379524853E-2</v>
      </c>
      <c r="O71" s="301">
        <f t="shared" si="25"/>
        <v>5</v>
      </c>
      <c r="P71" s="91">
        <f t="shared" si="26"/>
        <v>1.5226725949386363E-2</v>
      </c>
    </row>
    <row r="72" spans="1:16" x14ac:dyDescent="0.25">
      <c r="A72" s="255" t="s">
        <v>100</v>
      </c>
      <c r="B72" s="25">
        <v>1070</v>
      </c>
      <c r="C72" s="26">
        <v>1248</v>
      </c>
      <c r="D72" s="299">
        <f t="shared" si="18"/>
        <v>2318</v>
      </c>
      <c r="E72" s="294">
        <v>1057</v>
      </c>
      <c r="F72" s="295">
        <v>1248</v>
      </c>
      <c r="G72" s="299">
        <f t="shared" si="20"/>
        <v>2305</v>
      </c>
      <c r="H72" s="294">
        <v>605</v>
      </c>
      <c r="I72" s="295">
        <v>701</v>
      </c>
      <c r="J72" s="299">
        <f t="shared" si="21"/>
        <v>1306</v>
      </c>
      <c r="K72" s="296">
        <f t="shared" si="22"/>
        <v>2732</v>
      </c>
      <c r="L72" s="300">
        <f t="shared" si="19"/>
        <v>17.119939842085476</v>
      </c>
      <c r="M72" s="298">
        <f t="shared" si="23"/>
        <v>3197</v>
      </c>
      <c r="N72" s="300">
        <f t="shared" si="24"/>
        <v>18.940695538835239</v>
      </c>
      <c r="O72" s="301">
        <f t="shared" si="25"/>
        <v>5929</v>
      </c>
      <c r="P72" s="91">
        <f t="shared" si="26"/>
        <v>18.05585163078235</v>
      </c>
    </row>
    <row r="73" spans="1:16" x14ac:dyDescent="0.25">
      <c r="A73" s="255" t="s">
        <v>101</v>
      </c>
      <c r="B73" s="25">
        <v>14</v>
      </c>
      <c r="C73" s="26">
        <v>2</v>
      </c>
      <c r="D73" s="299">
        <f t="shared" si="18"/>
        <v>16</v>
      </c>
      <c r="E73" s="294">
        <v>15</v>
      </c>
      <c r="F73" s="295">
        <v>19</v>
      </c>
      <c r="G73" s="299">
        <f t="shared" si="20"/>
        <v>34</v>
      </c>
      <c r="H73" s="294">
        <v>12</v>
      </c>
      <c r="I73" s="295">
        <v>10</v>
      </c>
      <c r="J73" s="299">
        <f t="shared" si="21"/>
        <v>22</v>
      </c>
      <c r="K73" s="296">
        <f t="shared" si="22"/>
        <v>41</v>
      </c>
      <c r="L73" s="300">
        <f t="shared" si="19"/>
        <v>0.25692442661987719</v>
      </c>
      <c r="M73" s="298">
        <f t="shared" si="23"/>
        <v>31</v>
      </c>
      <c r="N73" s="300">
        <f t="shared" si="24"/>
        <v>0.18366016944131761</v>
      </c>
      <c r="O73" s="301">
        <f t="shared" si="25"/>
        <v>72</v>
      </c>
      <c r="P73" s="91">
        <f t="shared" si="26"/>
        <v>0.21926485367116363</v>
      </c>
    </row>
    <row r="74" spans="1:16" x14ac:dyDescent="0.25">
      <c r="A74" s="255" t="s">
        <v>103</v>
      </c>
      <c r="B74" s="25">
        <v>11</v>
      </c>
      <c r="C74" s="26">
        <v>45</v>
      </c>
      <c r="D74" s="299">
        <f t="shared" si="18"/>
        <v>56</v>
      </c>
      <c r="E74" s="294">
        <v>10</v>
      </c>
      <c r="F74" s="295">
        <v>46</v>
      </c>
      <c r="G74" s="299">
        <f t="shared" si="20"/>
        <v>56</v>
      </c>
      <c r="H74" s="294">
        <v>4</v>
      </c>
      <c r="I74" s="295">
        <v>80</v>
      </c>
      <c r="J74" s="299">
        <f t="shared" si="21"/>
        <v>84</v>
      </c>
      <c r="K74" s="296">
        <f t="shared" si="22"/>
        <v>25</v>
      </c>
      <c r="L74" s="300">
        <f t="shared" si="19"/>
        <v>0.15666123574382754</v>
      </c>
      <c r="M74" s="298">
        <f t="shared" si="23"/>
        <v>171</v>
      </c>
      <c r="N74" s="300">
        <f t="shared" si="24"/>
        <v>1.0130931927246876</v>
      </c>
      <c r="O74" s="301">
        <f t="shared" si="25"/>
        <v>196</v>
      </c>
      <c r="P74" s="91">
        <f t="shared" si="26"/>
        <v>0.59688765721594539</v>
      </c>
    </row>
    <row r="75" spans="1:16" ht="12.75" thickBot="1" x14ac:dyDescent="0.3">
      <c r="A75" s="253" t="s">
        <v>111</v>
      </c>
      <c r="B75" s="305" t="s">
        <v>117</v>
      </c>
      <c r="C75" s="306" t="s">
        <v>117</v>
      </c>
      <c r="D75" s="299">
        <f t="shared" si="18"/>
        <v>0</v>
      </c>
      <c r="E75" s="294" t="s">
        <v>117</v>
      </c>
      <c r="F75" s="295">
        <v>1</v>
      </c>
      <c r="G75" s="299">
        <f t="shared" si="20"/>
        <v>1</v>
      </c>
      <c r="H75" s="294" t="s">
        <v>117</v>
      </c>
      <c r="I75" s="295" t="s">
        <v>117</v>
      </c>
      <c r="J75" s="299">
        <f t="shared" si="21"/>
        <v>0</v>
      </c>
      <c r="K75" s="296">
        <f t="shared" si="22"/>
        <v>0</v>
      </c>
      <c r="L75" s="300">
        <f t="shared" si="19"/>
        <v>0</v>
      </c>
      <c r="M75" s="298">
        <f t="shared" si="23"/>
        <v>1</v>
      </c>
      <c r="N75" s="300">
        <f t="shared" si="24"/>
        <v>5.9245215948812132E-3</v>
      </c>
      <c r="O75" s="301">
        <f t="shared" si="25"/>
        <v>1</v>
      </c>
      <c r="P75" s="91">
        <f t="shared" si="26"/>
        <v>3.0453451898772724E-3</v>
      </c>
    </row>
    <row r="76" spans="1:16" ht="12.75" thickBot="1" x14ac:dyDescent="0.3">
      <c r="A76" s="307" t="s">
        <v>121</v>
      </c>
      <c r="B76" s="308">
        <f t="shared" ref="B76:K76" si="27">SUM(B5:B75)</f>
        <v>3922</v>
      </c>
      <c r="C76" s="309">
        <f t="shared" si="27"/>
        <v>4271</v>
      </c>
      <c r="D76" s="310">
        <f t="shared" si="27"/>
        <v>8193</v>
      </c>
      <c r="E76" s="308">
        <f t="shared" si="27"/>
        <v>6088</v>
      </c>
      <c r="F76" s="309">
        <f t="shared" si="27"/>
        <v>6237</v>
      </c>
      <c r="G76" s="310">
        <f t="shared" si="27"/>
        <v>12325</v>
      </c>
      <c r="H76" s="308">
        <f t="shared" si="27"/>
        <v>5948</v>
      </c>
      <c r="I76" s="309">
        <f t="shared" si="27"/>
        <v>6371</v>
      </c>
      <c r="J76" s="310">
        <f t="shared" si="27"/>
        <v>12319</v>
      </c>
      <c r="K76" s="311">
        <f t="shared" si="27"/>
        <v>15958</v>
      </c>
      <c r="L76" s="576">
        <f t="shared" si="19"/>
        <v>100</v>
      </c>
      <c r="M76" s="313">
        <f>SUM(M5:M75)</f>
        <v>16879</v>
      </c>
      <c r="N76" s="576">
        <f>SUM(N5:N75)</f>
        <v>99.999999999999986</v>
      </c>
      <c r="O76" s="313">
        <f>SUM(O5:O75)</f>
        <v>32837</v>
      </c>
      <c r="P76" s="577">
        <f>SUM(P5:P75)</f>
        <v>100</v>
      </c>
    </row>
    <row r="77" spans="1:16" x14ac:dyDescent="0.25">
      <c r="A77" s="496"/>
      <c r="B77" s="270"/>
      <c r="C77" s="270"/>
      <c r="D77" s="270"/>
      <c r="E77" s="838"/>
      <c r="F77" s="838"/>
      <c r="G77" s="838"/>
      <c r="H77" s="838"/>
      <c r="I77" s="838"/>
      <c r="J77" s="838"/>
      <c r="K77" s="270"/>
      <c r="L77" s="270"/>
      <c r="M77" s="270"/>
      <c r="N77" s="270"/>
      <c r="O77" s="72"/>
      <c r="P77" s="270"/>
    </row>
  </sheetData>
  <sortState ref="A5:P75">
    <sortCondition ref="A5:A75"/>
  </sortState>
  <mergeCells count="5">
    <mergeCell ref="A3:A4"/>
    <mergeCell ref="B3:D3"/>
    <mergeCell ref="K3:P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>
    <tabColor rgb="FFFFFF00"/>
  </sheetPr>
  <dimension ref="A1:G32"/>
  <sheetViews>
    <sheetView zoomScaleNormal="100" workbookViewId="0">
      <selection activeCell="B7" sqref="B7"/>
    </sheetView>
  </sheetViews>
  <sheetFormatPr defaultRowHeight="12" x14ac:dyDescent="0.2"/>
  <cols>
    <col min="1" max="1" width="32.7109375" style="41" customWidth="1"/>
    <col min="2" max="6" width="8.5703125" style="41" customWidth="1"/>
    <col min="7" max="240" width="9.140625" style="41"/>
    <col min="241" max="241" width="27.7109375" style="41" customWidth="1"/>
    <col min="242" max="246" width="8.5703125" style="41" customWidth="1"/>
    <col min="247" max="496" width="9.140625" style="41"/>
    <col min="497" max="497" width="27.7109375" style="41" customWidth="1"/>
    <col min="498" max="502" width="8.5703125" style="41" customWidth="1"/>
    <col min="503" max="752" width="9.140625" style="41"/>
    <col min="753" max="753" width="27.7109375" style="41" customWidth="1"/>
    <col min="754" max="758" width="8.5703125" style="41" customWidth="1"/>
    <col min="759" max="1008" width="9.140625" style="41"/>
    <col min="1009" max="1009" width="27.7109375" style="41" customWidth="1"/>
    <col min="1010" max="1014" width="8.5703125" style="41" customWidth="1"/>
    <col min="1015" max="1264" width="9.140625" style="41"/>
    <col min="1265" max="1265" width="27.7109375" style="41" customWidth="1"/>
    <col min="1266" max="1270" width="8.5703125" style="41" customWidth="1"/>
    <col min="1271" max="1520" width="9.140625" style="41"/>
    <col min="1521" max="1521" width="27.7109375" style="41" customWidth="1"/>
    <col min="1522" max="1526" width="8.5703125" style="41" customWidth="1"/>
    <col min="1527" max="1776" width="9.140625" style="41"/>
    <col min="1777" max="1777" width="27.7109375" style="41" customWidth="1"/>
    <col min="1778" max="1782" width="8.5703125" style="41" customWidth="1"/>
    <col min="1783" max="2032" width="9.140625" style="41"/>
    <col min="2033" max="2033" width="27.7109375" style="41" customWidth="1"/>
    <col min="2034" max="2038" width="8.5703125" style="41" customWidth="1"/>
    <col min="2039" max="2288" width="9.140625" style="41"/>
    <col min="2289" max="2289" width="27.7109375" style="41" customWidth="1"/>
    <col min="2290" max="2294" width="8.5703125" style="41" customWidth="1"/>
    <col min="2295" max="2544" width="9.140625" style="41"/>
    <col min="2545" max="2545" width="27.7109375" style="41" customWidth="1"/>
    <col min="2546" max="2550" width="8.5703125" style="41" customWidth="1"/>
    <col min="2551" max="2800" width="9.140625" style="41"/>
    <col min="2801" max="2801" width="27.7109375" style="41" customWidth="1"/>
    <col min="2802" max="2806" width="8.5703125" style="41" customWidth="1"/>
    <col min="2807" max="3056" width="9.140625" style="41"/>
    <col min="3057" max="3057" width="27.7109375" style="41" customWidth="1"/>
    <col min="3058" max="3062" width="8.5703125" style="41" customWidth="1"/>
    <col min="3063" max="3312" width="9.140625" style="41"/>
    <col min="3313" max="3313" width="27.7109375" style="41" customWidth="1"/>
    <col min="3314" max="3318" width="8.5703125" style="41" customWidth="1"/>
    <col min="3319" max="3568" width="9.140625" style="41"/>
    <col min="3569" max="3569" width="27.7109375" style="41" customWidth="1"/>
    <col min="3570" max="3574" width="8.5703125" style="41" customWidth="1"/>
    <col min="3575" max="3824" width="9.140625" style="41"/>
    <col min="3825" max="3825" width="27.7109375" style="41" customWidth="1"/>
    <col min="3826" max="3830" width="8.5703125" style="41" customWidth="1"/>
    <col min="3831" max="4080" width="9.140625" style="41"/>
    <col min="4081" max="4081" width="27.7109375" style="41" customWidth="1"/>
    <col min="4082" max="4086" width="8.5703125" style="41" customWidth="1"/>
    <col min="4087" max="4336" width="9.140625" style="41"/>
    <col min="4337" max="4337" width="27.7109375" style="41" customWidth="1"/>
    <col min="4338" max="4342" width="8.5703125" style="41" customWidth="1"/>
    <col min="4343" max="4592" width="9.140625" style="41"/>
    <col min="4593" max="4593" width="27.7109375" style="41" customWidth="1"/>
    <col min="4594" max="4598" width="8.5703125" style="41" customWidth="1"/>
    <col min="4599" max="4848" width="9.140625" style="41"/>
    <col min="4849" max="4849" width="27.7109375" style="41" customWidth="1"/>
    <col min="4850" max="4854" width="8.5703125" style="41" customWidth="1"/>
    <col min="4855" max="5104" width="9.140625" style="41"/>
    <col min="5105" max="5105" width="27.7109375" style="41" customWidth="1"/>
    <col min="5106" max="5110" width="8.5703125" style="41" customWidth="1"/>
    <col min="5111" max="5360" width="9.140625" style="41"/>
    <col min="5361" max="5361" width="27.7109375" style="41" customWidth="1"/>
    <col min="5362" max="5366" width="8.5703125" style="41" customWidth="1"/>
    <col min="5367" max="5616" width="9.140625" style="41"/>
    <col min="5617" max="5617" width="27.7109375" style="41" customWidth="1"/>
    <col min="5618" max="5622" width="8.5703125" style="41" customWidth="1"/>
    <col min="5623" max="5872" width="9.140625" style="41"/>
    <col min="5873" max="5873" width="27.7109375" style="41" customWidth="1"/>
    <col min="5874" max="5878" width="8.5703125" style="41" customWidth="1"/>
    <col min="5879" max="6128" width="9.140625" style="41"/>
    <col min="6129" max="6129" width="27.7109375" style="41" customWidth="1"/>
    <col min="6130" max="6134" width="8.5703125" style="41" customWidth="1"/>
    <col min="6135" max="6384" width="9.140625" style="41"/>
    <col min="6385" max="6385" width="27.7109375" style="41" customWidth="1"/>
    <col min="6386" max="6390" width="8.5703125" style="41" customWidth="1"/>
    <col min="6391" max="6640" width="9.140625" style="41"/>
    <col min="6641" max="6641" width="27.7109375" style="41" customWidth="1"/>
    <col min="6642" max="6646" width="8.5703125" style="41" customWidth="1"/>
    <col min="6647" max="6896" width="9.140625" style="41"/>
    <col min="6897" max="6897" width="27.7109375" style="41" customWidth="1"/>
    <col min="6898" max="6902" width="8.5703125" style="41" customWidth="1"/>
    <col min="6903" max="7152" width="9.140625" style="41"/>
    <col min="7153" max="7153" width="27.7109375" style="41" customWidth="1"/>
    <col min="7154" max="7158" width="8.5703125" style="41" customWidth="1"/>
    <col min="7159" max="7408" width="9.140625" style="41"/>
    <col min="7409" max="7409" width="27.7109375" style="41" customWidth="1"/>
    <col min="7410" max="7414" width="8.5703125" style="41" customWidth="1"/>
    <col min="7415" max="7664" width="9.140625" style="41"/>
    <col min="7665" max="7665" width="27.7109375" style="41" customWidth="1"/>
    <col min="7666" max="7670" width="8.5703125" style="41" customWidth="1"/>
    <col min="7671" max="7920" width="9.140625" style="41"/>
    <col min="7921" max="7921" width="27.7109375" style="41" customWidth="1"/>
    <col min="7922" max="7926" width="8.5703125" style="41" customWidth="1"/>
    <col min="7927" max="8176" width="9.140625" style="41"/>
    <col min="8177" max="8177" width="27.7109375" style="41" customWidth="1"/>
    <col min="8178" max="8182" width="8.5703125" style="41" customWidth="1"/>
    <col min="8183" max="8432" width="9.140625" style="41"/>
    <col min="8433" max="8433" width="27.7109375" style="41" customWidth="1"/>
    <col min="8434" max="8438" width="8.5703125" style="41" customWidth="1"/>
    <col min="8439" max="8688" width="9.140625" style="41"/>
    <col min="8689" max="8689" width="27.7109375" style="41" customWidth="1"/>
    <col min="8690" max="8694" width="8.5703125" style="41" customWidth="1"/>
    <col min="8695" max="8944" width="9.140625" style="41"/>
    <col min="8945" max="8945" width="27.7109375" style="41" customWidth="1"/>
    <col min="8946" max="8950" width="8.5703125" style="41" customWidth="1"/>
    <col min="8951" max="9200" width="9.140625" style="41"/>
    <col min="9201" max="9201" width="27.7109375" style="41" customWidth="1"/>
    <col min="9202" max="9206" width="8.5703125" style="41" customWidth="1"/>
    <col min="9207" max="9456" width="9.140625" style="41"/>
    <col min="9457" max="9457" width="27.7109375" style="41" customWidth="1"/>
    <col min="9458" max="9462" width="8.5703125" style="41" customWidth="1"/>
    <col min="9463" max="9712" width="9.140625" style="41"/>
    <col min="9713" max="9713" width="27.7109375" style="41" customWidth="1"/>
    <col min="9714" max="9718" width="8.5703125" style="41" customWidth="1"/>
    <col min="9719" max="9968" width="9.140625" style="41"/>
    <col min="9969" max="9969" width="27.7109375" style="41" customWidth="1"/>
    <col min="9970" max="9974" width="8.5703125" style="41" customWidth="1"/>
    <col min="9975" max="10224" width="9.140625" style="41"/>
    <col min="10225" max="10225" width="27.7109375" style="41" customWidth="1"/>
    <col min="10226" max="10230" width="8.5703125" style="41" customWidth="1"/>
    <col min="10231" max="10480" width="9.140625" style="41"/>
    <col min="10481" max="10481" width="27.7109375" style="41" customWidth="1"/>
    <col min="10482" max="10486" width="8.5703125" style="41" customWidth="1"/>
    <col min="10487" max="10736" width="9.140625" style="41"/>
    <col min="10737" max="10737" width="27.7109375" style="41" customWidth="1"/>
    <col min="10738" max="10742" width="8.5703125" style="41" customWidth="1"/>
    <col min="10743" max="10992" width="9.140625" style="41"/>
    <col min="10993" max="10993" width="27.7109375" style="41" customWidth="1"/>
    <col min="10994" max="10998" width="8.5703125" style="41" customWidth="1"/>
    <col min="10999" max="11248" width="9.140625" style="41"/>
    <col min="11249" max="11249" width="27.7109375" style="41" customWidth="1"/>
    <col min="11250" max="11254" width="8.5703125" style="41" customWidth="1"/>
    <col min="11255" max="11504" width="9.140625" style="41"/>
    <col min="11505" max="11505" width="27.7109375" style="41" customWidth="1"/>
    <col min="11506" max="11510" width="8.5703125" style="41" customWidth="1"/>
    <col min="11511" max="11760" width="9.140625" style="41"/>
    <col min="11761" max="11761" width="27.7109375" style="41" customWidth="1"/>
    <col min="11762" max="11766" width="8.5703125" style="41" customWidth="1"/>
    <col min="11767" max="12016" width="9.140625" style="41"/>
    <col min="12017" max="12017" width="27.7109375" style="41" customWidth="1"/>
    <col min="12018" max="12022" width="8.5703125" style="41" customWidth="1"/>
    <col min="12023" max="12272" width="9.140625" style="41"/>
    <col min="12273" max="12273" width="27.7109375" style="41" customWidth="1"/>
    <col min="12274" max="12278" width="8.5703125" style="41" customWidth="1"/>
    <col min="12279" max="12528" width="9.140625" style="41"/>
    <col min="12529" max="12529" width="27.7109375" style="41" customWidth="1"/>
    <col min="12530" max="12534" width="8.5703125" style="41" customWidth="1"/>
    <col min="12535" max="12784" width="9.140625" style="41"/>
    <col min="12785" max="12785" width="27.7109375" style="41" customWidth="1"/>
    <col min="12786" max="12790" width="8.5703125" style="41" customWidth="1"/>
    <col min="12791" max="13040" width="9.140625" style="41"/>
    <col min="13041" max="13041" width="27.7109375" style="41" customWidth="1"/>
    <col min="13042" max="13046" width="8.5703125" style="41" customWidth="1"/>
    <col min="13047" max="13296" width="9.140625" style="41"/>
    <col min="13297" max="13297" width="27.7109375" style="41" customWidth="1"/>
    <col min="13298" max="13302" width="8.5703125" style="41" customWidth="1"/>
    <col min="13303" max="13552" width="9.140625" style="41"/>
    <col min="13553" max="13553" width="27.7109375" style="41" customWidth="1"/>
    <col min="13554" max="13558" width="8.5703125" style="41" customWidth="1"/>
    <col min="13559" max="13808" width="9.140625" style="41"/>
    <col min="13809" max="13809" width="27.7109375" style="41" customWidth="1"/>
    <col min="13810" max="13814" width="8.5703125" style="41" customWidth="1"/>
    <col min="13815" max="14064" width="9.140625" style="41"/>
    <col min="14065" max="14065" width="27.7109375" style="41" customWidth="1"/>
    <col min="14066" max="14070" width="8.5703125" style="41" customWidth="1"/>
    <col min="14071" max="14320" width="9.140625" style="41"/>
    <col min="14321" max="14321" width="27.7109375" style="41" customWidth="1"/>
    <col min="14322" max="14326" width="8.5703125" style="41" customWidth="1"/>
    <col min="14327" max="14576" width="9.140625" style="41"/>
    <col min="14577" max="14577" width="27.7109375" style="41" customWidth="1"/>
    <col min="14578" max="14582" width="8.5703125" style="41" customWidth="1"/>
    <col min="14583" max="14832" width="9.140625" style="41"/>
    <col min="14833" max="14833" width="27.7109375" style="41" customWidth="1"/>
    <col min="14834" max="14838" width="8.5703125" style="41" customWidth="1"/>
    <col min="14839" max="15088" width="9.140625" style="41"/>
    <col min="15089" max="15089" width="27.7109375" style="41" customWidth="1"/>
    <col min="15090" max="15094" width="8.5703125" style="41" customWidth="1"/>
    <col min="15095" max="15344" width="9.140625" style="41"/>
    <col min="15345" max="15345" width="27.7109375" style="41" customWidth="1"/>
    <col min="15346" max="15350" width="8.5703125" style="41" customWidth="1"/>
    <col min="15351" max="15600" width="9.140625" style="41"/>
    <col min="15601" max="15601" width="27.7109375" style="41" customWidth="1"/>
    <col min="15602" max="15606" width="8.5703125" style="41" customWidth="1"/>
    <col min="15607" max="15856" width="9.140625" style="41"/>
    <col min="15857" max="15857" width="27.7109375" style="41" customWidth="1"/>
    <col min="15858" max="15862" width="8.5703125" style="41" customWidth="1"/>
    <col min="15863" max="16112" width="9.140625" style="41"/>
    <col min="16113" max="16113" width="27.7109375" style="41" customWidth="1"/>
    <col min="16114" max="16118" width="8.5703125" style="41" customWidth="1"/>
    <col min="16119" max="16384" width="9.140625" style="41"/>
  </cols>
  <sheetData>
    <row r="1" spans="1:6" s="34" customFormat="1" x14ac:dyDescent="0.25">
      <c r="A1" s="457" t="s">
        <v>473</v>
      </c>
    </row>
    <row r="2" spans="1:6" s="34" customFormat="1" x14ac:dyDescent="0.25">
      <c r="A2" s="34" t="s">
        <v>244</v>
      </c>
    </row>
    <row r="3" spans="1:6" s="34" customFormat="1" x14ac:dyDescent="0.25"/>
    <row r="4" spans="1:6" s="34" customFormat="1" x14ac:dyDescent="0.25"/>
    <row r="5" spans="1:6" s="34" customFormat="1" ht="12.75" thickBot="1" x14ac:dyDescent="0.3"/>
    <row r="6" spans="1:6" s="34" customFormat="1" x14ac:dyDescent="0.2">
      <c r="A6" s="314" t="s">
        <v>0</v>
      </c>
      <c r="B6" s="315">
        <v>2014</v>
      </c>
      <c r="C6" s="315">
        <v>2015</v>
      </c>
      <c r="D6" s="315">
        <v>2016</v>
      </c>
      <c r="E6" s="314" t="s">
        <v>118</v>
      </c>
      <c r="F6" s="41"/>
    </row>
    <row r="7" spans="1:6" s="34" customFormat="1" ht="12.75" thickBot="1" x14ac:dyDescent="0.25">
      <c r="A7" s="316" t="s">
        <v>245</v>
      </c>
      <c r="B7" s="317">
        <f>nsuch_wn!D76</f>
        <v>8193</v>
      </c>
      <c r="C7" s="317">
        <f>nsuch_wn!G76</f>
        <v>12325</v>
      </c>
      <c r="D7" s="317">
        <f>nsuch_wn!J76</f>
        <v>12319</v>
      </c>
      <c r="E7" s="318">
        <f>SUM(B7:D7)</f>
        <v>32837</v>
      </c>
      <c r="F7" s="41"/>
    </row>
    <row r="8" spans="1:6" s="34" customFormat="1" x14ac:dyDescent="0.2">
      <c r="A8" s="319" t="s">
        <v>246</v>
      </c>
      <c r="B8" s="251"/>
      <c r="C8" s="251"/>
      <c r="D8" s="251"/>
      <c r="E8" s="251"/>
      <c r="F8" s="41"/>
    </row>
    <row r="9" spans="1:6" ht="12.75" thickBot="1" x14ac:dyDescent="0.25">
      <c r="A9" s="319" t="s">
        <v>247</v>
      </c>
      <c r="B9" s="34"/>
      <c r="C9" s="34"/>
      <c r="D9" s="34"/>
      <c r="E9" s="34"/>
    </row>
    <row r="10" spans="1:6" x14ac:dyDescent="0.2">
      <c r="A10" s="578" t="s">
        <v>81</v>
      </c>
      <c r="B10" s="320">
        <v>4112</v>
      </c>
      <c r="C10" s="320">
        <v>7989</v>
      </c>
      <c r="D10" s="320">
        <v>8992</v>
      </c>
      <c r="E10" s="579">
        <f t="shared" ref="E10:E15" si="0">SUM(B10:D10)</f>
        <v>21093</v>
      </c>
    </row>
    <row r="11" spans="1:6" x14ac:dyDescent="0.2">
      <c r="A11" s="539" t="s">
        <v>100</v>
      </c>
      <c r="B11" s="321">
        <v>2318</v>
      </c>
      <c r="C11" s="321">
        <v>2305</v>
      </c>
      <c r="D11" s="321">
        <v>1306</v>
      </c>
      <c r="E11" s="580">
        <f t="shared" si="0"/>
        <v>5929</v>
      </c>
    </row>
    <row r="12" spans="1:6" x14ac:dyDescent="0.2">
      <c r="A12" s="539" t="s">
        <v>90</v>
      </c>
      <c r="B12" s="321">
        <v>107</v>
      </c>
      <c r="C12" s="321">
        <v>541</v>
      </c>
      <c r="D12" s="321">
        <v>882</v>
      </c>
      <c r="E12" s="580">
        <f t="shared" si="0"/>
        <v>1530</v>
      </c>
    </row>
    <row r="13" spans="1:6" x14ac:dyDescent="0.2">
      <c r="A13" s="539" t="s">
        <v>30</v>
      </c>
      <c r="B13" s="321">
        <v>726</v>
      </c>
      <c r="C13" s="321">
        <v>394</v>
      </c>
      <c r="D13" s="321">
        <v>124</v>
      </c>
      <c r="E13" s="580">
        <f t="shared" si="0"/>
        <v>1244</v>
      </c>
    </row>
    <row r="14" spans="1:6" ht="12.75" thickBot="1" x14ac:dyDescent="0.25">
      <c r="A14" s="540" t="s">
        <v>7</v>
      </c>
      <c r="B14" s="322">
        <v>135</v>
      </c>
      <c r="C14" s="322">
        <v>195</v>
      </c>
      <c r="D14" s="322">
        <v>344</v>
      </c>
      <c r="E14" s="581">
        <f t="shared" si="0"/>
        <v>674</v>
      </c>
    </row>
    <row r="15" spans="1:6" ht="12.75" thickBot="1" x14ac:dyDescent="0.25">
      <c r="A15" s="323" t="s">
        <v>121</v>
      </c>
      <c r="B15" s="312">
        <f>SUM(B10:B14)</f>
        <v>7398</v>
      </c>
      <c r="C15" s="312">
        <f>SUM(C10:C14)</f>
        <v>11424</v>
      </c>
      <c r="D15" s="312">
        <f>SUM(D10:D14)</f>
        <v>11648</v>
      </c>
      <c r="E15" s="324">
        <f t="shared" si="0"/>
        <v>30470</v>
      </c>
    </row>
    <row r="16" spans="1:6" x14ac:dyDescent="0.2">
      <c r="A16" s="125"/>
      <c r="B16" s="126"/>
      <c r="C16" s="126"/>
      <c r="D16" s="126"/>
      <c r="E16" s="126"/>
    </row>
    <row r="17" spans="1:7" x14ac:dyDescent="0.2">
      <c r="A17" s="125"/>
      <c r="B17" s="126"/>
      <c r="C17" s="126"/>
      <c r="D17" s="126"/>
      <c r="E17" s="126"/>
    </row>
    <row r="18" spans="1:7" x14ac:dyDescent="0.2">
      <c r="A18" s="125"/>
      <c r="B18" s="126"/>
      <c r="C18" s="126"/>
      <c r="D18" s="126"/>
      <c r="E18" s="126"/>
    </row>
    <row r="19" spans="1:7" x14ac:dyDescent="0.2">
      <c r="A19" s="125"/>
      <c r="B19" s="126"/>
      <c r="C19" s="126"/>
      <c r="D19" s="126"/>
      <c r="E19" s="126"/>
    </row>
    <row r="20" spans="1:7" x14ac:dyDescent="0.2">
      <c r="A20" s="125"/>
      <c r="B20" s="126"/>
      <c r="C20" s="126"/>
      <c r="D20" s="126"/>
      <c r="E20" s="126"/>
      <c r="F20" s="466"/>
    </row>
    <row r="21" spans="1:7" x14ac:dyDescent="0.2">
      <c r="A21" s="125"/>
      <c r="B21" s="126"/>
      <c r="C21" s="126"/>
      <c r="D21" s="126"/>
      <c r="E21" s="126"/>
      <c r="F21" s="466"/>
    </row>
    <row r="22" spans="1:7" x14ac:dyDescent="0.2">
      <c r="E22" s="270"/>
    </row>
    <row r="23" spans="1:7" x14ac:dyDescent="0.2">
      <c r="E23" s="270"/>
    </row>
    <row r="24" spans="1:7" s="466" customFormat="1" x14ac:dyDescent="0.2">
      <c r="A24" s="41"/>
      <c r="B24" s="365"/>
      <c r="C24" s="41"/>
      <c r="D24" s="41"/>
      <c r="E24" s="41"/>
      <c r="F24" s="41"/>
    </row>
    <row r="25" spans="1:7" s="466" customFormat="1" ht="12.75" thickBot="1" x14ac:dyDescent="0.25">
      <c r="A25" s="41"/>
      <c r="B25" s="41"/>
      <c r="C25" s="41"/>
      <c r="D25" s="41"/>
      <c r="E25" s="41"/>
      <c r="F25" s="41"/>
    </row>
    <row r="26" spans="1:7" ht="12.75" thickBot="1" x14ac:dyDescent="0.25">
      <c r="A26" s="325"/>
      <c r="B26" s="315">
        <v>2014</v>
      </c>
      <c r="C26" s="315">
        <v>2015</v>
      </c>
      <c r="D26" s="315">
        <v>2016</v>
      </c>
      <c r="G26" s="512"/>
    </row>
    <row r="27" spans="1:7" ht="12.75" thickBot="1" x14ac:dyDescent="0.25">
      <c r="A27" s="268" t="str">
        <f>A10</f>
        <v>ROSJA</v>
      </c>
      <c r="B27" s="320">
        <f>B10</f>
        <v>4112</v>
      </c>
      <c r="C27" s="320">
        <f t="shared" ref="C27:D27" si="1">C10</f>
        <v>7989</v>
      </c>
      <c r="D27" s="320">
        <f t="shared" si="1"/>
        <v>8992</v>
      </c>
      <c r="G27" s="512"/>
    </row>
    <row r="28" spans="1:7" ht="12.75" thickBot="1" x14ac:dyDescent="0.25">
      <c r="A28" s="268" t="str">
        <f t="shared" ref="A28:D31" si="2">A11</f>
        <v>UKRAINA</v>
      </c>
      <c r="B28" s="320">
        <f t="shared" si="2"/>
        <v>2318</v>
      </c>
      <c r="C28" s="320">
        <f t="shared" si="2"/>
        <v>2305</v>
      </c>
      <c r="D28" s="320">
        <f t="shared" si="2"/>
        <v>1306</v>
      </c>
    </row>
    <row r="29" spans="1:7" ht="12.75" thickBot="1" x14ac:dyDescent="0.25">
      <c r="A29" s="268" t="str">
        <f t="shared" si="2"/>
        <v>TADŻYKISTAN</v>
      </c>
      <c r="B29" s="320">
        <f t="shared" si="2"/>
        <v>107</v>
      </c>
      <c r="C29" s="320">
        <f t="shared" si="2"/>
        <v>541</v>
      </c>
      <c r="D29" s="320">
        <f t="shared" si="2"/>
        <v>882</v>
      </c>
    </row>
    <row r="30" spans="1:7" ht="12.75" thickBot="1" x14ac:dyDescent="0.25">
      <c r="A30" s="268" t="str">
        <f t="shared" si="2"/>
        <v>GRUZJA</v>
      </c>
      <c r="B30" s="320">
        <f t="shared" si="2"/>
        <v>726</v>
      </c>
      <c r="C30" s="320">
        <f t="shared" si="2"/>
        <v>394</v>
      </c>
      <c r="D30" s="320">
        <f t="shared" si="2"/>
        <v>124</v>
      </c>
    </row>
    <row r="31" spans="1:7" x14ac:dyDescent="0.2">
      <c r="A31" s="268" t="str">
        <f t="shared" si="2"/>
        <v>ARMENIA</v>
      </c>
      <c r="B31" s="320">
        <f t="shared" si="2"/>
        <v>135</v>
      </c>
      <c r="C31" s="320">
        <f t="shared" si="2"/>
        <v>195</v>
      </c>
      <c r="D31" s="320">
        <f t="shared" si="2"/>
        <v>344</v>
      </c>
    </row>
    <row r="32" spans="1:7" x14ac:dyDescent="0.2">
      <c r="A32" s="268" t="s">
        <v>166</v>
      </c>
      <c r="B32" s="322">
        <f>B7-SUM(B27:B31)</f>
        <v>795</v>
      </c>
      <c r="C32" s="322">
        <f>C7-SUM(C27:C31)</f>
        <v>901</v>
      </c>
      <c r="D32" s="322">
        <f>D7-SUM(D27:D31)</f>
        <v>671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6">
    <tabColor rgb="FFFFFF00"/>
  </sheetPr>
  <dimension ref="A1:BI93"/>
  <sheetViews>
    <sheetView zoomScaleNormal="100" workbookViewId="0">
      <selection activeCell="D24" sqref="D24:D25"/>
    </sheetView>
  </sheetViews>
  <sheetFormatPr defaultColWidth="5.5703125" defaultRowHeight="12" x14ac:dyDescent="0.2"/>
  <cols>
    <col min="1" max="1" width="31.85546875" style="41" customWidth="1"/>
    <col min="2" max="2" width="4.7109375" style="41" customWidth="1"/>
    <col min="3" max="3" width="5.140625" style="41" customWidth="1"/>
    <col min="4" max="4" width="3.5703125" style="41" customWidth="1"/>
    <col min="5" max="6" width="4.28515625" style="41" customWidth="1"/>
    <col min="7" max="7" width="3.5703125" style="41" customWidth="1"/>
    <col min="8" max="8" width="4.85546875" style="41" customWidth="1"/>
    <col min="9" max="9" width="4.5703125" style="41" customWidth="1"/>
    <col min="10" max="10" width="3.5703125" style="41" customWidth="1"/>
    <col min="11" max="11" width="5.42578125" style="41" customWidth="1"/>
    <col min="12" max="16" width="4.85546875" style="41" customWidth="1"/>
    <col min="17" max="22" width="5.28515625" style="41" customWidth="1"/>
    <col min="23" max="23" width="5.85546875" style="41" customWidth="1"/>
    <col min="24" max="24" width="4.85546875" style="41" customWidth="1"/>
    <col min="25" max="25" width="5.28515625" style="41" customWidth="1"/>
    <col min="26" max="26" width="6.140625" style="41" customWidth="1"/>
    <col min="27" max="27" width="6.85546875" style="41" customWidth="1"/>
    <col min="28" max="46" width="6.140625" style="41" customWidth="1"/>
    <col min="47" max="48" width="5.42578125" style="41" customWidth="1"/>
    <col min="49" max="49" width="5.7109375" style="41" bestFit="1" customWidth="1"/>
    <col min="50" max="50" width="4.85546875" style="41" customWidth="1"/>
    <col min="51" max="51" width="4.5703125" style="41" customWidth="1"/>
    <col min="52" max="52" width="5.140625" style="41" customWidth="1"/>
    <col min="53" max="54" width="5.42578125" style="41" customWidth="1"/>
    <col min="55" max="55" width="5.28515625" style="41" customWidth="1"/>
    <col min="56" max="57" width="4.85546875" style="41" customWidth="1"/>
    <col min="58" max="58" width="5.42578125" style="41" bestFit="1" customWidth="1"/>
    <col min="59" max="60" width="5.7109375" style="41" customWidth="1"/>
    <col min="61" max="61" width="5.28515625" style="41" customWidth="1"/>
    <col min="62" max="16384" width="5.5703125" style="41"/>
  </cols>
  <sheetData>
    <row r="1" spans="1:61" x14ac:dyDescent="0.2">
      <c r="A1" s="465" t="s">
        <v>474</v>
      </c>
    </row>
    <row r="2" spans="1:61" ht="12.75" thickBot="1" x14ac:dyDescent="0.25">
      <c r="A2" s="843"/>
    </row>
    <row r="3" spans="1:61" ht="12.75" thickBot="1" x14ac:dyDescent="0.25">
      <c r="A3" s="1447" t="s">
        <v>0</v>
      </c>
      <c r="B3" s="1444">
        <v>2014</v>
      </c>
      <c r="C3" s="1445"/>
      <c r="D3" s="1445"/>
      <c r="E3" s="1445"/>
      <c r="F3" s="1445"/>
      <c r="G3" s="1445"/>
      <c r="H3" s="1445"/>
      <c r="I3" s="1445"/>
      <c r="J3" s="1445"/>
      <c r="K3" s="1445"/>
      <c r="L3" s="1445"/>
      <c r="M3" s="1445"/>
      <c r="N3" s="1445"/>
      <c r="O3" s="1445"/>
      <c r="P3" s="1446"/>
      <c r="Q3" s="1450">
        <v>2015</v>
      </c>
      <c r="R3" s="1451"/>
      <c r="S3" s="1451"/>
      <c r="T3" s="1451"/>
      <c r="U3" s="1451"/>
      <c r="V3" s="1451"/>
      <c r="W3" s="1451"/>
      <c r="X3" s="1451"/>
      <c r="Y3" s="1451"/>
      <c r="Z3" s="1451"/>
      <c r="AA3" s="1451"/>
      <c r="AB3" s="1451"/>
      <c r="AC3" s="1451"/>
      <c r="AD3" s="1451"/>
      <c r="AE3" s="1452"/>
      <c r="AF3" s="1450">
        <v>2016</v>
      </c>
      <c r="AG3" s="1451"/>
      <c r="AH3" s="1451"/>
      <c r="AI3" s="1451"/>
      <c r="AJ3" s="1451"/>
      <c r="AK3" s="1451"/>
      <c r="AL3" s="1451"/>
      <c r="AM3" s="1451"/>
      <c r="AN3" s="1451"/>
      <c r="AO3" s="1451"/>
      <c r="AP3" s="1451"/>
      <c r="AQ3" s="1451"/>
      <c r="AR3" s="1451"/>
      <c r="AS3" s="1451"/>
      <c r="AT3" s="1452"/>
      <c r="AU3" s="1438" t="s">
        <v>115</v>
      </c>
      <c r="AV3" s="1439"/>
      <c r="AW3" s="1439"/>
      <c r="AX3" s="1439"/>
      <c r="AY3" s="1439"/>
      <c r="AZ3" s="1439"/>
      <c r="BA3" s="1439"/>
      <c r="BB3" s="1439"/>
      <c r="BC3" s="1439"/>
      <c r="BD3" s="1439"/>
      <c r="BE3" s="1439"/>
      <c r="BF3" s="1439"/>
      <c r="BG3" s="1439"/>
      <c r="BH3" s="1439"/>
      <c r="BI3" s="1440"/>
    </row>
    <row r="4" spans="1:61" s="327" customFormat="1" ht="66.75" customHeight="1" x14ac:dyDescent="0.2">
      <c r="A4" s="1448"/>
      <c r="B4" s="1441" t="s">
        <v>286</v>
      </c>
      <c r="C4" s="1442"/>
      <c r="D4" s="1443"/>
      <c r="E4" s="1441" t="s">
        <v>287</v>
      </c>
      <c r="F4" s="1442"/>
      <c r="G4" s="1443"/>
      <c r="H4" s="1441" t="s">
        <v>288</v>
      </c>
      <c r="I4" s="1442"/>
      <c r="J4" s="1443" t="s">
        <v>291</v>
      </c>
      <c r="K4" s="1441" t="s">
        <v>289</v>
      </c>
      <c r="L4" s="1442"/>
      <c r="M4" s="1443" t="s">
        <v>192</v>
      </c>
      <c r="N4" s="1441" t="s">
        <v>290</v>
      </c>
      <c r="O4" s="1442"/>
      <c r="P4" s="1443" t="s">
        <v>292</v>
      </c>
      <c r="Q4" s="1441" t="s">
        <v>286</v>
      </c>
      <c r="R4" s="1442"/>
      <c r="S4" s="1443" t="s">
        <v>291</v>
      </c>
      <c r="T4" s="1441" t="s">
        <v>287</v>
      </c>
      <c r="U4" s="1442"/>
      <c r="V4" s="1443"/>
      <c r="W4" s="1441" t="s">
        <v>288</v>
      </c>
      <c r="X4" s="1442"/>
      <c r="Y4" s="1443" t="s">
        <v>291</v>
      </c>
      <c r="Z4" s="1441" t="s">
        <v>289</v>
      </c>
      <c r="AA4" s="1442"/>
      <c r="AB4" s="1443" t="s">
        <v>192</v>
      </c>
      <c r="AC4" s="1441" t="s">
        <v>290</v>
      </c>
      <c r="AD4" s="1442"/>
      <c r="AE4" s="1443" t="s">
        <v>292</v>
      </c>
      <c r="AF4" s="1441" t="s">
        <v>286</v>
      </c>
      <c r="AG4" s="1442"/>
      <c r="AH4" s="1443" t="s">
        <v>291</v>
      </c>
      <c r="AI4" s="1441" t="s">
        <v>287</v>
      </c>
      <c r="AJ4" s="1442"/>
      <c r="AK4" s="1443"/>
      <c r="AL4" s="1441" t="s">
        <v>288</v>
      </c>
      <c r="AM4" s="1442"/>
      <c r="AN4" s="1443" t="s">
        <v>291</v>
      </c>
      <c r="AO4" s="1441" t="s">
        <v>289</v>
      </c>
      <c r="AP4" s="1442"/>
      <c r="AQ4" s="1443" t="s">
        <v>192</v>
      </c>
      <c r="AR4" s="1441" t="s">
        <v>290</v>
      </c>
      <c r="AS4" s="1442"/>
      <c r="AT4" s="1443" t="s">
        <v>292</v>
      </c>
      <c r="AU4" s="1441" t="s">
        <v>286</v>
      </c>
      <c r="AV4" s="1442"/>
      <c r="AW4" s="1443" t="s">
        <v>291</v>
      </c>
      <c r="AX4" s="1441" t="s">
        <v>287</v>
      </c>
      <c r="AY4" s="1442"/>
      <c r="AZ4" s="1443"/>
      <c r="BA4" s="1441" t="s">
        <v>288</v>
      </c>
      <c r="BB4" s="1442"/>
      <c r="BC4" s="1443" t="s">
        <v>291</v>
      </c>
      <c r="BD4" s="1441" t="s">
        <v>289</v>
      </c>
      <c r="BE4" s="1442"/>
      <c r="BF4" s="1443" t="s">
        <v>192</v>
      </c>
      <c r="BG4" s="1441" t="s">
        <v>290</v>
      </c>
      <c r="BH4" s="1442"/>
      <c r="BI4" s="1443" t="s">
        <v>292</v>
      </c>
    </row>
    <row r="5" spans="1:61" s="327" customFormat="1" ht="35.25" customHeight="1" thickBot="1" x14ac:dyDescent="0.25">
      <c r="A5" s="1449"/>
      <c r="B5" s="718" t="s">
        <v>112</v>
      </c>
      <c r="C5" s="719" t="s">
        <v>147</v>
      </c>
      <c r="D5" s="720" t="s">
        <v>118</v>
      </c>
      <c r="E5" s="718" t="s">
        <v>112</v>
      </c>
      <c r="F5" s="719" t="s">
        <v>147</v>
      </c>
      <c r="G5" s="720" t="s">
        <v>118</v>
      </c>
      <c r="H5" s="718" t="s">
        <v>112</v>
      </c>
      <c r="I5" s="719" t="s">
        <v>147</v>
      </c>
      <c r="J5" s="720" t="s">
        <v>118</v>
      </c>
      <c r="K5" s="718" t="s">
        <v>112</v>
      </c>
      <c r="L5" s="719" t="s">
        <v>147</v>
      </c>
      <c r="M5" s="720" t="s">
        <v>118</v>
      </c>
      <c r="N5" s="718" t="s">
        <v>112</v>
      </c>
      <c r="O5" s="719" t="s">
        <v>147</v>
      </c>
      <c r="P5" s="720" t="s">
        <v>118</v>
      </c>
      <c r="Q5" s="718" t="s">
        <v>112</v>
      </c>
      <c r="R5" s="719" t="s">
        <v>147</v>
      </c>
      <c r="S5" s="720" t="s">
        <v>118</v>
      </c>
      <c r="T5" s="718" t="s">
        <v>112</v>
      </c>
      <c r="U5" s="719" t="s">
        <v>147</v>
      </c>
      <c r="V5" s="720" t="s">
        <v>118</v>
      </c>
      <c r="W5" s="718" t="s">
        <v>112</v>
      </c>
      <c r="X5" s="719" t="s">
        <v>147</v>
      </c>
      <c r="Y5" s="720" t="s">
        <v>118</v>
      </c>
      <c r="Z5" s="718" t="s">
        <v>112</v>
      </c>
      <c r="AA5" s="719" t="s">
        <v>147</v>
      </c>
      <c r="AB5" s="720" t="s">
        <v>118</v>
      </c>
      <c r="AC5" s="718" t="s">
        <v>112</v>
      </c>
      <c r="AD5" s="719" t="s">
        <v>147</v>
      </c>
      <c r="AE5" s="720" t="s">
        <v>118</v>
      </c>
      <c r="AF5" s="718" t="s">
        <v>112</v>
      </c>
      <c r="AG5" s="719" t="s">
        <v>147</v>
      </c>
      <c r="AH5" s="720" t="s">
        <v>118</v>
      </c>
      <c r="AI5" s="718" t="s">
        <v>112</v>
      </c>
      <c r="AJ5" s="719" t="s">
        <v>147</v>
      </c>
      <c r="AK5" s="720" t="s">
        <v>118</v>
      </c>
      <c r="AL5" s="718" t="s">
        <v>112</v>
      </c>
      <c r="AM5" s="719" t="s">
        <v>147</v>
      </c>
      <c r="AN5" s="720" t="s">
        <v>118</v>
      </c>
      <c r="AO5" s="718" t="s">
        <v>112</v>
      </c>
      <c r="AP5" s="719" t="s">
        <v>147</v>
      </c>
      <c r="AQ5" s="720" t="s">
        <v>118</v>
      </c>
      <c r="AR5" s="718" t="s">
        <v>112</v>
      </c>
      <c r="AS5" s="719" t="s">
        <v>147</v>
      </c>
      <c r="AT5" s="720" t="s">
        <v>118</v>
      </c>
      <c r="AU5" s="721" t="s">
        <v>112</v>
      </c>
      <c r="AV5" s="722" t="s">
        <v>147</v>
      </c>
      <c r="AW5" s="723" t="s">
        <v>118</v>
      </c>
      <c r="AX5" s="721" t="s">
        <v>112</v>
      </c>
      <c r="AY5" s="722" t="s">
        <v>147</v>
      </c>
      <c r="AZ5" s="723" t="s">
        <v>118</v>
      </c>
      <c r="BA5" s="724" t="s">
        <v>112</v>
      </c>
      <c r="BB5" s="722" t="s">
        <v>147</v>
      </c>
      <c r="BC5" s="725" t="s">
        <v>118</v>
      </c>
      <c r="BD5" s="721" t="s">
        <v>112</v>
      </c>
      <c r="BE5" s="722" t="s">
        <v>147</v>
      </c>
      <c r="BF5" s="723" t="s">
        <v>118</v>
      </c>
      <c r="BG5" s="721" t="s">
        <v>112</v>
      </c>
      <c r="BH5" s="722" t="s">
        <v>147</v>
      </c>
      <c r="BI5" s="723" t="s">
        <v>118</v>
      </c>
    </row>
    <row r="6" spans="1:61" ht="12.75" customHeight="1" x14ac:dyDescent="0.2">
      <c r="A6" s="726" t="s">
        <v>1</v>
      </c>
      <c r="B6" s="701">
        <v>6</v>
      </c>
      <c r="C6" s="702">
        <v>21</v>
      </c>
      <c r="D6" s="727">
        <f t="shared" ref="D6:D25" si="0">SUM(B6:C6)</f>
        <v>27</v>
      </c>
      <c r="E6" s="701" t="s">
        <v>117</v>
      </c>
      <c r="F6" s="702">
        <v>2</v>
      </c>
      <c r="G6" s="727">
        <f t="shared" ref="G6:G34" si="1">SUM(E6:F6)</f>
        <v>2</v>
      </c>
      <c r="H6" s="701">
        <v>3</v>
      </c>
      <c r="I6" s="702">
        <v>4</v>
      </c>
      <c r="J6" s="727">
        <f t="shared" ref="J6:J25" si="2">SUM(H6:I6)</f>
        <v>7</v>
      </c>
      <c r="K6" s="701" t="s">
        <v>117</v>
      </c>
      <c r="L6" s="702">
        <v>15</v>
      </c>
      <c r="M6" s="727">
        <f t="shared" ref="M6:M25" si="3">SUM(K6:L6)</f>
        <v>15</v>
      </c>
      <c r="N6" s="701">
        <v>1</v>
      </c>
      <c r="O6" s="702">
        <v>22</v>
      </c>
      <c r="P6" s="727">
        <f t="shared" ref="P6:P25" si="4">SUM(N6:O6)</f>
        <v>23</v>
      </c>
      <c r="Q6" s="701">
        <v>2</v>
      </c>
      <c r="R6" s="702">
        <v>6</v>
      </c>
      <c r="S6" s="727">
        <f t="shared" ref="S6:S34" si="5">SUM(Q6:R6)</f>
        <v>8</v>
      </c>
      <c r="T6" s="701">
        <v>4</v>
      </c>
      <c r="U6" s="702">
        <v>3</v>
      </c>
      <c r="V6" s="727">
        <f t="shared" ref="V6:V34" si="6">SUM(T6:U6)</f>
        <v>7</v>
      </c>
      <c r="W6" s="701" t="s">
        <v>117</v>
      </c>
      <c r="X6" s="702">
        <v>2</v>
      </c>
      <c r="Y6" s="727">
        <f t="shared" ref="Y6:Y34" si="7">SUM(W6:X6)</f>
        <v>2</v>
      </c>
      <c r="Z6" s="701" t="s">
        <v>117</v>
      </c>
      <c r="AA6" s="702">
        <v>4</v>
      </c>
      <c r="AB6" s="727">
        <f t="shared" ref="AB6:AB34" si="8">SUM(Z6:AA6)</f>
        <v>4</v>
      </c>
      <c r="AC6" s="701">
        <v>1</v>
      </c>
      <c r="AD6" s="702">
        <v>11</v>
      </c>
      <c r="AE6" s="727">
        <f t="shared" ref="AE6:AE34" si="9">SUM(AC6:AD6)</f>
        <v>12</v>
      </c>
      <c r="AF6" s="701">
        <v>1</v>
      </c>
      <c r="AG6" s="702">
        <v>1</v>
      </c>
      <c r="AH6" s="727">
        <f t="shared" ref="AH6:AH34" si="10">SUM(AF6:AG6)</f>
        <v>2</v>
      </c>
      <c r="AI6" s="701" t="s">
        <v>117</v>
      </c>
      <c r="AJ6" s="702" t="s">
        <v>117</v>
      </c>
      <c r="AK6" s="727">
        <f t="shared" ref="AK6:AK34" si="11">SUM(AI6:AJ6)</f>
        <v>0</v>
      </c>
      <c r="AL6" s="701" t="s">
        <v>117</v>
      </c>
      <c r="AM6" s="702" t="s">
        <v>117</v>
      </c>
      <c r="AN6" s="727">
        <f t="shared" ref="AN6:AN34" si="12">SUM(AL6:AM6)</f>
        <v>0</v>
      </c>
      <c r="AO6" s="701" t="s">
        <v>117</v>
      </c>
      <c r="AP6" s="702">
        <v>4</v>
      </c>
      <c r="AQ6" s="727">
        <f t="shared" ref="AQ6:AQ34" si="13">SUM(AO6:AP6)</f>
        <v>4</v>
      </c>
      <c r="AR6" s="701">
        <v>5</v>
      </c>
      <c r="AS6" s="702">
        <v>6</v>
      </c>
      <c r="AT6" s="727">
        <f t="shared" ref="AT6:AT34" si="14">SUM(AR6:AS6)</f>
        <v>11</v>
      </c>
      <c r="AU6" s="1079">
        <f t="shared" ref="AU6:AU34" si="15">SUM(AF6,B6,Q6)</f>
        <v>9</v>
      </c>
      <c r="AV6" s="1079">
        <f t="shared" ref="AV6:AV34" si="16">SUM(AG6,C6,R6)</f>
        <v>28</v>
      </c>
      <c r="AW6" s="1085">
        <f t="shared" ref="AW6:AW34" si="17">SUM(AH6,D6,S6)</f>
        <v>37</v>
      </c>
      <c r="AX6" s="1078">
        <f t="shared" ref="AX6:AX34" si="18">SUM(AI6,E6,T6)</f>
        <v>4</v>
      </c>
      <c r="AY6" s="1079">
        <f t="shared" ref="AY6:AY34" si="19">SUM(AJ6,F6,U6)</f>
        <v>5</v>
      </c>
      <c r="AZ6" s="1080">
        <f t="shared" ref="AZ6:AZ34" si="20">SUM(AK6,G6,V6)</f>
        <v>9</v>
      </c>
      <c r="BA6" s="1079">
        <f t="shared" ref="BA6:BA34" si="21">SUM(AL6,H6,W6)</f>
        <v>3</v>
      </c>
      <c r="BB6" s="1079">
        <f t="shared" ref="BB6:BB34" si="22">SUM(AM6,I6,X6)</f>
        <v>6</v>
      </c>
      <c r="BC6" s="1085">
        <f t="shared" ref="BC6:BC34" si="23">SUM(AN6,J6,Y6)</f>
        <v>9</v>
      </c>
      <c r="BD6" s="1078">
        <f t="shared" ref="BD6:BD34" si="24">SUM(AO6,K6,Z6)</f>
        <v>0</v>
      </c>
      <c r="BE6" s="1079">
        <f t="shared" ref="BE6:BE34" si="25">SUM(AP6,L6,AA6)</f>
        <v>23</v>
      </c>
      <c r="BF6" s="1080">
        <f t="shared" ref="BF6:BF34" si="26">SUM(AQ6,M6,AB6)</f>
        <v>23</v>
      </c>
      <c r="BG6" s="1079">
        <f t="shared" ref="BG6:BG34" si="27">SUM(AR6,N6,AC6)</f>
        <v>7</v>
      </c>
      <c r="BH6" s="1079">
        <f t="shared" ref="BH6:BH34" si="28">SUM(AS6,O6,AD6)</f>
        <v>39</v>
      </c>
      <c r="BI6" s="1080">
        <f t="shared" ref="BI6:BI34" si="29">SUM(AT6,P6,AE6)</f>
        <v>46</v>
      </c>
    </row>
    <row r="7" spans="1:61" ht="12.75" customHeight="1" x14ac:dyDescent="0.2">
      <c r="A7" s="726" t="s">
        <v>2</v>
      </c>
      <c r="B7" s="704" t="s">
        <v>117</v>
      </c>
      <c r="C7" s="705" t="s">
        <v>117</v>
      </c>
      <c r="D7" s="727">
        <f t="shared" si="0"/>
        <v>0</v>
      </c>
      <c r="E7" s="704" t="s">
        <v>117</v>
      </c>
      <c r="F7" s="705" t="s">
        <v>117</v>
      </c>
      <c r="G7" s="727">
        <f t="shared" si="1"/>
        <v>0</v>
      </c>
      <c r="H7" s="704" t="s">
        <v>117</v>
      </c>
      <c r="I7" s="705" t="s">
        <v>117</v>
      </c>
      <c r="J7" s="727">
        <f t="shared" si="2"/>
        <v>0</v>
      </c>
      <c r="K7" s="704" t="s">
        <v>117</v>
      </c>
      <c r="L7" s="705" t="s">
        <v>117</v>
      </c>
      <c r="M7" s="727">
        <f t="shared" si="3"/>
        <v>0</v>
      </c>
      <c r="N7" s="704">
        <v>1</v>
      </c>
      <c r="O7" s="705">
        <v>1</v>
      </c>
      <c r="P7" s="727">
        <f t="shared" si="4"/>
        <v>2</v>
      </c>
      <c r="Q7" s="701" t="s">
        <v>117</v>
      </c>
      <c r="R7" s="702" t="s">
        <v>117</v>
      </c>
      <c r="S7" s="727">
        <f t="shared" si="5"/>
        <v>0</v>
      </c>
      <c r="T7" s="701" t="s">
        <v>117</v>
      </c>
      <c r="U7" s="702" t="s">
        <v>117</v>
      </c>
      <c r="V7" s="727">
        <f t="shared" si="6"/>
        <v>0</v>
      </c>
      <c r="W7" s="701" t="s">
        <v>117</v>
      </c>
      <c r="X7" s="702" t="s">
        <v>117</v>
      </c>
      <c r="Y7" s="727">
        <f t="shared" si="7"/>
        <v>0</v>
      </c>
      <c r="Z7" s="701" t="s">
        <v>117</v>
      </c>
      <c r="AA7" s="702" t="s">
        <v>117</v>
      </c>
      <c r="AB7" s="727">
        <f t="shared" si="8"/>
        <v>0</v>
      </c>
      <c r="AC7" s="701" t="s">
        <v>117</v>
      </c>
      <c r="AD7" s="702" t="s">
        <v>117</v>
      </c>
      <c r="AE7" s="727">
        <f t="shared" si="9"/>
        <v>0</v>
      </c>
      <c r="AF7" s="701" t="s">
        <v>117</v>
      </c>
      <c r="AG7" s="702" t="s">
        <v>117</v>
      </c>
      <c r="AH7" s="727">
        <f t="shared" si="10"/>
        <v>0</v>
      </c>
      <c r="AI7" s="701" t="s">
        <v>117</v>
      </c>
      <c r="AJ7" s="702" t="s">
        <v>117</v>
      </c>
      <c r="AK7" s="727">
        <f t="shared" si="11"/>
        <v>0</v>
      </c>
      <c r="AL7" s="701" t="s">
        <v>117</v>
      </c>
      <c r="AM7" s="702" t="s">
        <v>117</v>
      </c>
      <c r="AN7" s="727">
        <f t="shared" si="12"/>
        <v>0</v>
      </c>
      <c r="AO7" s="701" t="s">
        <v>117</v>
      </c>
      <c r="AP7" s="702" t="s">
        <v>117</v>
      </c>
      <c r="AQ7" s="727">
        <f t="shared" si="13"/>
        <v>0</v>
      </c>
      <c r="AR7" s="701" t="s">
        <v>117</v>
      </c>
      <c r="AS7" s="702" t="s">
        <v>117</v>
      </c>
      <c r="AT7" s="727">
        <f t="shared" si="14"/>
        <v>0</v>
      </c>
      <c r="AU7" s="729">
        <f t="shared" si="15"/>
        <v>0</v>
      </c>
      <c r="AV7" s="729">
        <f t="shared" si="16"/>
        <v>0</v>
      </c>
      <c r="AW7" s="1077">
        <f t="shared" si="17"/>
        <v>0</v>
      </c>
      <c r="AX7" s="728">
        <f t="shared" si="18"/>
        <v>0</v>
      </c>
      <c r="AY7" s="729">
        <f t="shared" si="19"/>
        <v>0</v>
      </c>
      <c r="AZ7" s="1081">
        <f t="shared" si="20"/>
        <v>0</v>
      </c>
      <c r="BA7" s="729">
        <f t="shared" si="21"/>
        <v>0</v>
      </c>
      <c r="BB7" s="729">
        <f t="shared" si="22"/>
        <v>0</v>
      </c>
      <c r="BC7" s="1077">
        <f t="shared" si="23"/>
        <v>0</v>
      </c>
      <c r="BD7" s="728">
        <f t="shared" si="24"/>
        <v>0</v>
      </c>
      <c r="BE7" s="729">
        <f t="shared" si="25"/>
        <v>0</v>
      </c>
      <c r="BF7" s="1081">
        <f t="shared" si="26"/>
        <v>0</v>
      </c>
      <c r="BG7" s="729">
        <f t="shared" si="27"/>
        <v>1</v>
      </c>
      <c r="BH7" s="729">
        <f t="shared" si="28"/>
        <v>1</v>
      </c>
      <c r="BI7" s="1081">
        <f t="shared" si="29"/>
        <v>2</v>
      </c>
    </row>
    <row r="8" spans="1:61" ht="12.75" customHeight="1" x14ac:dyDescent="0.2">
      <c r="A8" s="730" t="s">
        <v>3</v>
      </c>
      <c r="B8" s="704" t="s">
        <v>117</v>
      </c>
      <c r="C8" s="705" t="s">
        <v>117</v>
      </c>
      <c r="D8" s="727">
        <f t="shared" si="0"/>
        <v>0</v>
      </c>
      <c r="E8" s="704" t="s">
        <v>117</v>
      </c>
      <c r="F8" s="705" t="s">
        <v>117</v>
      </c>
      <c r="G8" s="727">
        <f t="shared" si="1"/>
        <v>0</v>
      </c>
      <c r="H8" s="704" t="s">
        <v>117</v>
      </c>
      <c r="I8" s="705">
        <v>1</v>
      </c>
      <c r="J8" s="727">
        <f t="shared" si="2"/>
        <v>1</v>
      </c>
      <c r="K8" s="704" t="s">
        <v>117</v>
      </c>
      <c r="L8" s="705">
        <v>1</v>
      </c>
      <c r="M8" s="727">
        <f t="shared" si="3"/>
        <v>1</v>
      </c>
      <c r="N8" s="704" t="s">
        <v>117</v>
      </c>
      <c r="O8" s="705">
        <v>5</v>
      </c>
      <c r="P8" s="727">
        <f t="shared" si="4"/>
        <v>5</v>
      </c>
      <c r="Q8" s="701" t="s">
        <v>117</v>
      </c>
      <c r="R8" s="702">
        <v>1</v>
      </c>
      <c r="S8" s="727">
        <f t="shared" si="5"/>
        <v>1</v>
      </c>
      <c r="T8" s="701" t="s">
        <v>117</v>
      </c>
      <c r="U8" s="702" t="s">
        <v>117</v>
      </c>
      <c r="V8" s="727">
        <f t="shared" si="6"/>
        <v>0</v>
      </c>
      <c r="W8" s="701" t="s">
        <v>117</v>
      </c>
      <c r="X8" s="702" t="s">
        <v>117</v>
      </c>
      <c r="Y8" s="727">
        <f t="shared" si="7"/>
        <v>0</v>
      </c>
      <c r="Z8" s="701" t="s">
        <v>117</v>
      </c>
      <c r="AA8" s="702">
        <v>1</v>
      </c>
      <c r="AB8" s="727">
        <f t="shared" si="8"/>
        <v>1</v>
      </c>
      <c r="AC8" s="701" t="s">
        <v>117</v>
      </c>
      <c r="AD8" s="702">
        <v>2</v>
      </c>
      <c r="AE8" s="727">
        <f t="shared" si="9"/>
        <v>2</v>
      </c>
      <c r="AF8" s="701" t="s">
        <v>117</v>
      </c>
      <c r="AG8" s="702" t="s">
        <v>117</v>
      </c>
      <c r="AH8" s="727">
        <f t="shared" si="10"/>
        <v>0</v>
      </c>
      <c r="AI8" s="701" t="s">
        <v>117</v>
      </c>
      <c r="AJ8" s="702" t="s">
        <v>117</v>
      </c>
      <c r="AK8" s="727">
        <f t="shared" si="11"/>
        <v>0</v>
      </c>
      <c r="AL8" s="701" t="s">
        <v>117</v>
      </c>
      <c r="AM8" s="702" t="s">
        <v>117</v>
      </c>
      <c r="AN8" s="727">
        <f t="shared" si="12"/>
        <v>0</v>
      </c>
      <c r="AO8" s="701" t="s">
        <v>117</v>
      </c>
      <c r="AP8" s="702">
        <v>2</v>
      </c>
      <c r="AQ8" s="727">
        <f t="shared" si="13"/>
        <v>2</v>
      </c>
      <c r="AR8" s="701" t="s">
        <v>117</v>
      </c>
      <c r="AS8" s="702">
        <v>3</v>
      </c>
      <c r="AT8" s="727">
        <f t="shared" si="14"/>
        <v>3</v>
      </c>
      <c r="AU8" s="729">
        <f t="shared" si="15"/>
        <v>0</v>
      </c>
      <c r="AV8" s="729">
        <f t="shared" si="16"/>
        <v>1</v>
      </c>
      <c r="AW8" s="1077">
        <f t="shared" si="17"/>
        <v>1</v>
      </c>
      <c r="AX8" s="728">
        <f t="shared" si="18"/>
        <v>0</v>
      </c>
      <c r="AY8" s="729">
        <f t="shared" si="19"/>
        <v>0</v>
      </c>
      <c r="AZ8" s="1081">
        <f t="shared" si="20"/>
        <v>0</v>
      </c>
      <c r="BA8" s="729">
        <f t="shared" si="21"/>
        <v>0</v>
      </c>
      <c r="BB8" s="729">
        <f t="shared" si="22"/>
        <v>1</v>
      </c>
      <c r="BC8" s="1077">
        <f t="shared" si="23"/>
        <v>1</v>
      </c>
      <c r="BD8" s="728">
        <f t="shared" si="24"/>
        <v>0</v>
      </c>
      <c r="BE8" s="729">
        <f t="shared" si="25"/>
        <v>4</v>
      </c>
      <c r="BF8" s="1081">
        <f t="shared" si="26"/>
        <v>4</v>
      </c>
      <c r="BG8" s="729">
        <f t="shared" si="27"/>
        <v>0</v>
      </c>
      <c r="BH8" s="729">
        <f t="shared" si="28"/>
        <v>10</v>
      </c>
      <c r="BI8" s="1081">
        <f t="shared" si="29"/>
        <v>10</v>
      </c>
    </row>
    <row r="9" spans="1:61" ht="12.75" customHeight="1" x14ac:dyDescent="0.2">
      <c r="A9" s="730" t="s">
        <v>4</v>
      </c>
      <c r="B9" s="704" t="s">
        <v>117</v>
      </c>
      <c r="C9" s="705" t="s">
        <v>117</v>
      </c>
      <c r="D9" s="727">
        <f t="shared" si="0"/>
        <v>0</v>
      </c>
      <c r="E9" s="704" t="s">
        <v>117</v>
      </c>
      <c r="F9" s="705" t="s">
        <v>117</v>
      </c>
      <c r="G9" s="727">
        <f t="shared" si="1"/>
        <v>0</v>
      </c>
      <c r="H9" s="704" t="s">
        <v>117</v>
      </c>
      <c r="I9" s="705" t="s">
        <v>117</v>
      </c>
      <c r="J9" s="727">
        <f t="shared" si="2"/>
        <v>0</v>
      </c>
      <c r="K9" s="704" t="s">
        <v>117</v>
      </c>
      <c r="L9" s="705" t="s">
        <v>117</v>
      </c>
      <c r="M9" s="727">
        <f t="shared" si="3"/>
        <v>0</v>
      </c>
      <c r="N9" s="704" t="s">
        <v>117</v>
      </c>
      <c r="O9" s="705" t="s">
        <v>117</v>
      </c>
      <c r="P9" s="727">
        <f t="shared" si="4"/>
        <v>0</v>
      </c>
      <c r="Q9" s="701" t="s">
        <v>117</v>
      </c>
      <c r="R9" s="702" t="s">
        <v>117</v>
      </c>
      <c r="S9" s="727">
        <f t="shared" si="5"/>
        <v>0</v>
      </c>
      <c r="T9" s="701" t="s">
        <v>117</v>
      </c>
      <c r="U9" s="702" t="s">
        <v>117</v>
      </c>
      <c r="V9" s="727">
        <f t="shared" si="6"/>
        <v>0</v>
      </c>
      <c r="W9" s="701" t="s">
        <v>117</v>
      </c>
      <c r="X9" s="702">
        <v>1</v>
      </c>
      <c r="Y9" s="727">
        <f t="shared" si="7"/>
        <v>1</v>
      </c>
      <c r="Z9" s="701" t="s">
        <v>117</v>
      </c>
      <c r="AA9" s="702" t="s">
        <v>117</v>
      </c>
      <c r="AB9" s="727">
        <f t="shared" si="8"/>
        <v>0</v>
      </c>
      <c r="AC9" s="701" t="s">
        <v>117</v>
      </c>
      <c r="AD9" s="702" t="s">
        <v>117</v>
      </c>
      <c r="AE9" s="727">
        <f t="shared" si="9"/>
        <v>0</v>
      </c>
      <c r="AF9" s="701" t="s">
        <v>117</v>
      </c>
      <c r="AG9" s="702" t="s">
        <v>117</v>
      </c>
      <c r="AH9" s="727">
        <f t="shared" si="10"/>
        <v>0</v>
      </c>
      <c r="AI9" s="701" t="s">
        <v>117</v>
      </c>
      <c r="AJ9" s="702" t="s">
        <v>117</v>
      </c>
      <c r="AK9" s="727">
        <f t="shared" si="11"/>
        <v>0</v>
      </c>
      <c r="AL9" s="701" t="s">
        <v>117</v>
      </c>
      <c r="AM9" s="702" t="s">
        <v>117</v>
      </c>
      <c r="AN9" s="727">
        <f t="shared" si="12"/>
        <v>0</v>
      </c>
      <c r="AO9" s="701" t="s">
        <v>117</v>
      </c>
      <c r="AP9" s="702" t="s">
        <v>117</v>
      </c>
      <c r="AQ9" s="727">
        <f t="shared" si="13"/>
        <v>0</v>
      </c>
      <c r="AR9" s="701">
        <v>1</v>
      </c>
      <c r="AS9" s="702" t="s">
        <v>117</v>
      </c>
      <c r="AT9" s="727">
        <f t="shared" si="14"/>
        <v>1</v>
      </c>
      <c r="AU9" s="729">
        <f t="shared" si="15"/>
        <v>0</v>
      </c>
      <c r="AV9" s="729">
        <f t="shared" si="16"/>
        <v>0</v>
      </c>
      <c r="AW9" s="1077">
        <f t="shared" si="17"/>
        <v>0</v>
      </c>
      <c r="AX9" s="728">
        <f t="shared" si="18"/>
        <v>0</v>
      </c>
      <c r="AY9" s="729">
        <f t="shared" si="19"/>
        <v>0</v>
      </c>
      <c r="AZ9" s="1081">
        <f t="shared" si="20"/>
        <v>0</v>
      </c>
      <c r="BA9" s="729">
        <f t="shared" si="21"/>
        <v>0</v>
      </c>
      <c r="BB9" s="729">
        <f t="shared" si="22"/>
        <v>1</v>
      </c>
      <c r="BC9" s="1077">
        <f t="shared" si="23"/>
        <v>1</v>
      </c>
      <c r="BD9" s="728">
        <f t="shared" si="24"/>
        <v>0</v>
      </c>
      <c r="BE9" s="729">
        <f t="shared" si="25"/>
        <v>0</v>
      </c>
      <c r="BF9" s="1081">
        <f t="shared" si="26"/>
        <v>0</v>
      </c>
      <c r="BG9" s="729">
        <f t="shared" si="27"/>
        <v>1</v>
      </c>
      <c r="BH9" s="729">
        <f t="shared" si="28"/>
        <v>0</v>
      </c>
      <c r="BI9" s="1081">
        <f t="shared" si="29"/>
        <v>1</v>
      </c>
    </row>
    <row r="10" spans="1:61" ht="12.75" customHeight="1" x14ac:dyDescent="0.2">
      <c r="A10" s="730" t="s">
        <v>7</v>
      </c>
      <c r="B10" s="704" t="s">
        <v>117</v>
      </c>
      <c r="C10" s="705" t="s">
        <v>117</v>
      </c>
      <c r="D10" s="727">
        <f t="shared" si="0"/>
        <v>0</v>
      </c>
      <c r="E10" s="704" t="s">
        <v>117</v>
      </c>
      <c r="F10" s="705" t="s">
        <v>117</v>
      </c>
      <c r="G10" s="727">
        <f t="shared" si="1"/>
        <v>0</v>
      </c>
      <c r="H10" s="704">
        <v>9</v>
      </c>
      <c r="I10" s="705">
        <v>4</v>
      </c>
      <c r="J10" s="727">
        <f t="shared" si="2"/>
        <v>13</v>
      </c>
      <c r="K10" s="704">
        <v>11</v>
      </c>
      <c r="L10" s="705">
        <v>19</v>
      </c>
      <c r="M10" s="727">
        <f t="shared" si="3"/>
        <v>30</v>
      </c>
      <c r="N10" s="704">
        <v>65</v>
      </c>
      <c r="O10" s="705">
        <v>57</v>
      </c>
      <c r="P10" s="727">
        <f t="shared" si="4"/>
        <v>122</v>
      </c>
      <c r="Q10" s="701" t="s">
        <v>117</v>
      </c>
      <c r="R10" s="702" t="s">
        <v>117</v>
      </c>
      <c r="S10" s="727">
        <f t="shared" si="5"/>
        <v>0</v>
      </c>
      <c r="T10" s="701" t="s">
        <v>117</v>
      </c>
      <c r="U10" s="702">
        <v>1</v>
      </c>
      <c r="V10" s="727">
        <f t="shared" si="6"/>
        <v>1</v>
      </c>
      <c r="W10" s="701">
        <v>4</v>
      </c>
      <c r="X10" s="702">
        <v>6</v>
      </c>
      <c r="Y10" s="727">
        <f t="shared" si="7"/>
        <v>10</v>
      </c>
      <c r="Z10" s="701">
        <v>20</v>
      </c>
      <c r="AA10" s="702">
        <v>23</v>
      </c>
      <c r="AB10" s="727">
        <f t="shared" si="8"/>
        <v>43</v>
      </c>
      <c r="AC10" s="701">
        <v>75</v>
      </c>
      <c r="AD10" s="702">
        <v>71</v>
      </c>
      <c r="AE10" s="727">
        <f t="shared" si="9"/>
        <v>146</v>
      </c>
      <c r="AF10" s="701" t="s">
        <v>117</v>
      </c>
      <c r="AG10" s="702" t="s">
        <v>117</v>
      </c>
      <c r="AH10" s="727">
        <f t="shared" si="10"/>
        <v>0</v>
      </c>
      <c r="AI10" s="701" t="s">
        <v>117</v>
      </c>
      <c r="AJ10" s="702" t="s">
        <v>117</v>
      </c>
      <c r="AK10" s="727">
        <f t="shared" si="11"/>
        <v>0</v>
      </c>
      <c r="AL10" s="701">
        <v>2</v>
      </c>
      <c r="AM10" s="702">
        <v>3</v>
      </c>
      <c r="AN10" s="727">
        <f t="shared" si="12"/>
        <v>5</v>
      </c>
      <c r="AO10" s="701">
        <v>5</v>
      </c>
      <c r="AP10" s="702">
        <v>9</v>
      </c>
      <c r="AQ10" s="727">
        <f t="shared" si="13"/>
        <v>14</v>
      </c>
      <c r="AR10" s="701">
        <v>141</v>
      </c>
      <c r="AS10" s="702">
        <v>155</v>
      </c>
      <c r="AT10" s="727">
        <f t="shared" si="14"/>
        <v>296</v>
      </c>
      <c r="AU10" s="729">
        <f t="shared" si="15"/>
        <v>0</v>
      </c>
      <c r="AV10" s="729">
        <f t="shared" si="16"/>
        <v>0</v>
      </c>
      <c r="AW10" s="1077">
        <f t="shared" si="17"/>
        <v>0</v>
      </c>
      <c r="AX10" s="728">
        <f t="shared" si="18"/>
        <v>0</v>
      </c>
      <c r="AY10" s="729">
        <f t="shared" si="19"/>
        <v>1</v>
      </c>
      <c r="AZ10" s="1081">
        <f t="shared" si="20"/>
        <v>1</v>
      </c>
      <c r="BA10" s="729">
        <f t="shared" si="21"/>
        <v>15</v>
      </c>
      <c r="BB10" s="729">
        <f t="shared" si="22"/>
        <v>13</v>
      </c>
      <c r="BC10" s="1077">
        <f t="shared" si="23"/>
        <v>28</v>
      </c>
      <c r="BD10" s="728">
        <f t="shared" si="24"/>
        <v>36</v>
      </c>
      <c r="BE10" s="729">
        <f t="shared" si="25"/>
        <v>51</v>
      </c>
      <c r="BF10" s="1081">
        <f t="shared" si="26"/>
        <v>87</v>
      </c>
      <c r="BG10" s="729">
        <f t="shared" si="27"/>
        <v>281</v>
      </c>
      <c r="BH10" s="729">
        <f t="shared" si="28"/>
        <v>283</v>
      </c>
      <c r="BI10" s="1081">
        <f t="shared" si="29"/>
        <v>564</v>
      </c>
    </row>
    <row r="11" spans="1:61" ht="12.75" customHeight="1" x14ac:dyDescent="0.2">
      <c r="A11" s="730" t="s">
        <v>217</v>
      </c>
      <c r="B11" s="704" t="s">
        <v>117</v>
      </c>
      <c r="C11" s="705" t="s">
        <v>117</v>
      </c>
      <c r="D11" s="727">
        <f t="shared" si="0"/>
        <v>0</v>
      </c>
      <c r="E11" s="704" t="s">
        <v>117</v>
      </c>
      <c r="F11" s="705" t="s">
        <v>117</v>
      </c>
      <c r="G11" s="727">
        <f t="shared" si="1"/>
        <v>0</v>
      </c>
      <c r="H11" s="704" t="s">
        <v>117</v>
      </c>
      <c r="I11" s="705" t="s">
        <v>117</v>
      </c>
      <c r="J11" s="727">
        <f t="shared" si="2"/>
        <v>0</v>
      </c>
      <c r="K11" s="704" t="s">
        <v>117</v>
      </c>
      <c r="L11" s="705" t="s">
        <v>117</v>
      </c>
      <c r="M11" s="727">
        <f t="shared" si="3"/>
        <v>0</v>
      </c>
      <c r="N11" s="704" t="s">
        <v>117</v>
      </c>
      <c r="O11" s="705">
        <v>1</v>
      </c>
      <c r="P11" s="727">
        <f t="shared" si="4"/>
        <v>1</v>
      </c>
      <c r="Q11" s="701" t="s">
        <v>117</v>
      </c>
      <c r="R11" s="702" t="s">
        <v>117</v>
      </c>
      <c r="S11" s="727">
        <f t="shared" si="5"/>
        <v>0</v>
      </c>
      <c r="T11" s="701" t="s">
        <v>117</v>
      </c>
      <c r="U11" s="702" t="s">
        <v>117</v>
      </c>
      <c r="V11" s="727">
        <f t="shared" si="6"/>
        <v>0</v>
      </c>
      <c r="W11" s="701" t="s">
        <v>117</v>
      </c>
      <c r="X11" s="702" t="s">
        <v>117</v>
      </c>
      <c r="Y11" s="727">
        <f t="shared" si="7"/>
        <v>0</v>
      </c>
      <c r="Z11" s="701" t="s">
        <v>117</v>
      </c>
      <c r="AA11" s="702" t="s">
        <v>117</v>
      </c>
      <c r="AB11" s="727">
        <f t="shared" si="8"/>
        <v>0</v>
      </c>
      <c r="AC11" s="701" t="s">
        <v>117</v>
      </c>
      <c r="AD11" s="702" t="s">
        <v>117</v>
      </c>
      <c r="AE11" s="727">
        <f t="shared" si="9"/>
        <v>0</v>
      </c>
      <c r="AF11" s="701" t="s">
        <v>117</v>
      </c>
      <c r="AG11" s="702" t="s">
        <v>117</v>
      </c>
      <c r="AH11" s="727">
        <f t="shared" si="10"/>
        <v>0</v>
      </c>
      <c r="AI11" s="701" t="s">
        <v>117</v>
      </c>
      <c r="AJ11" s="702" t="s">
        <v>117</v>
      </c>
      <c r="AK11" s="727">
        <f t="shared" si="11"/>
        <v>0</v>
      </c>
      <c r="AL11" s="701" t="s">
        <v>117</v>
      </c>
      <c r="AM11" s="702" t="s">
        <v>117</v>
      </c>
      <c r="AN11" s="727">
        <f t="shared" si="12"/>
        <v>0</v>
      </c>
      <c r="AO11" s="701" t="s">
        <v>117</v>
      </c>
      <c r="AP11" s="702" t="s">
        <v>117</v>
      </c>
      <c r="AQ11" s="727">
        <f t="shared" si="13"/>
        <v>0</v>
      </c>
      <c r="AR11" s="701" t="s">
        <v>117</v>
      </c>
      <c r="AS11" s="702" t="s">
        <v>117</v>
      </c>
      <c r="AT11" s="727">
        <f t="shared" si="14"/>
        <v>0</v>
      </c>
      <c r="AU11" s="729">
        <f t="shared" si="15"/>
        <v>0</v>
      </c>
      <c r="AV11" s="729">
        <f t="shared" si="16"/>
        <v>0</v>
      </c>
      <c r="AW11" s="1077">
        <f t="shared" si="17"/>
        <v>0</v>
      </c>
      <c r="AX11" s="728">
        <f t="shared" si="18"/>
        <v>0</v>
      </c>
      <c r="AY11" s="729">
        <f t="shared" si="19"/>
        <v>0</v>
      </c>
      <c r="AZ11" s="1081">
        <f t="shared" si="20"/>
        <v>0</v>
      </c>
      <c r="BA11" s="729">
        <f t="shared" si="21"/>
        <v>0</v>
      </c>
      <c r="BB11" s="729">
        <f t="shared" si="22"/>
        <v>0</v>
      </c>
      <c r="BC11" s="1077">
        <f t="shared" si="23"/>
        <v>0</v>
      </c>
      <c r="BD11" s="728">
        <f t="shared" si="24"/>
        <v>0</v>
      </c>
      <c r="BE11" s="729">
        <f t="shared" si="25"/>
        <v>0</v>
      </c>
      <c r="BF11" s="1081">
        <f t="shared" si="26"/>
        <v>0</v>
      </c>
      <c r="BG11" s="729">
        <f t="shared" si="27"/>
        <v>0</v>
      </c>
      <c r="BH11" s="729">
        <f t="shared" si="28"/>
        <v>1</v>
      </c>
      <c r="BI11" s="1081">
        <f t="shared" si="29"/>
        <v>1</v>
      </c>
    </row>
    <row r="12" spans="1:61" ht="12.75" customHeight="1" x14ac:dyDescent="0.2">
      <c r="A12" s="730" t="s">
        <v>9</v>
      </c>
      <c r="B12" s="704" t="s">
        <v>117</v>
      </c>
      <c r="C12" s="705" t="s">
        <v>117</v>
      </c>
      <c r="D12" s="727">
        <f t="shared" si="0"/>
        <v>0</v>
      </c>
      <c r="E12" s="704" t="s">
        <v>117</v>
      </c>
      <c r="F12" s="705" t="s">
        <v>117</v>
      </c>
      <c r="G12" s="727">
        <f t="shared" si="1"/>
        <v>0</v>
      </c>
      <c r="H12" s="704" t="s">
        <v>117</v>
      </c>
      <c r="I12" s="705" t="s">
        <v>117</v>
      </c>
      <c r="J12" s="727">
        <f t="shared" si="2"/>
        <v>0</v>
      </c>
      <c r="K12" s="704" t="s">
        <v>117</v>
      </c>
      <c r="L12" s="705" t="s">
        <v>117</v>
      </c>
      <c r="M12" s="727">
        <f t="shared" si="3"/>
        <v>0</v>
      </c>
      <c r="N12" s="704" t="s">
        <v>117</v>
      </c>
      <c r="O12" s="705" t="s">
        <v>117</v>
      </c>
      <c r="P12" s="727">
        <f t="shared" si="4"/>
        <v>0</v>
      </c>
      <c r="Q12" s="701" t="s">
        <v>117</v>
      </c>
      <c r="R12" s="702" t="s">
        <v>117</v>
      </c>
      <c r="S12" s="727">
        <f t="shared" si="5"/>
        <v>0</v>
      </c>
      <c r="T12" s="701" t="s">
        <v>117</v>
      </c>
      <c r="U12" s="702" t="s">
        <v>117</v>
      </c>
      <c r="V12" s="727">
        <f t="shared" si="6"/>
        <v>0</v>
      </c>
      <c r="W12" s="701" t="s">
        <v>117</v>
      </c>
      <c r="X12" s="702" t="s">
        <v>117</v>
      </c>
      <c r="Y12" s="727">
        <f t="shared" si="7"/>
        <v>0</v>
      </c>
      <c r="Z12" s="701" t="s">
        <v>117</v>
      </c>
      <c r="AA12" s="702">
        <v>3</v>
      </c>
      <c r="AB12" s="727">
        <f t="shared" si="8"/>
        <v>3</v>
      </c>
      <c r="AC12" s="701">
        <v>5</v>
      </c>
      <c r="AD12" s="702">
        <v>7</v>
      </c>
      <c r="AE12" s="727">
        <f t="shared" si="9"/>
        <v>12</v>
      </c>
      <c r="AF12" s="701" t="s">
        <v>117</v>
      </c>
      <c r="AG12" s="702" t="s">
        <v>117</v>
      </c>
      <c r="AH12" s="727">
        <f t="shared" si="10"/>
        <v>0</v>
      </c>
      <c r="AI12" s="701" t="s">
        <v>117</v>
      </c>
      <c r="AJ12" s="702" t="s">
        <v>117</v>
      </c>
      <c r="AK12" s="727">
        <f t="shared" si="11"/>
        <v>0</v>
      </c>
      <c r="AL12" s="701" t="s">
        <v>117</v>
      </c>
      <c r="AM12" s="702" t="s">
        <v>117</v>
      </c>
      <c r="AN12" s="727">
        <f t="shared" si="12"/>
        <v>0</v>
      </c>
      <c r="AO12" s="701">
        <v>2</v>
      </c>
      <c r="AP12" s="702">
        <v>3</v>
      </c>
      <c r="AQ12" s="727">
        <f t="shared" si="13"/>
        <v>5</v>
      </c>
      <c r="AR12" s="701" t="s">
        <v>117</v>
      </c>
      <c r="AS12" s="702">
        <v>3</v>
      </c>
      <c r="AT12" s="727">
        <f t="shared" si="14"/>
        <v>3</v>
      </c>
      <c r="AU12" s="729">
        <f t="shared" si="15"/>
        <v>0</v>
      </c>
      <c r="AV12" s="729">
        <f t="shared" si="16"/>
        <v>0</v>
      </c>
      <c r="AW12" s="1077">
        <f t="shared" si="17"/>
        <v>0</v>
      </c>
      <c r="AX12" s="728">
        <f t="shared" si="18"/>
        <v>0</v>
      </c>
      <c r="AY12" s="729">
        <f t="shared" si="19"/>
        <v>0</v>
      </c>
      <c r="AZ12" s="1081">
        <f t="shared" si="20"/>
        <v>0</v>
      </c>
      <c r="BA12" s="729">
        <f t="shared" si="21"/>
        <v>0</v>
      </c>
      <c r="BB12" s="729">
        <f t="shared" si="22"/>
        <v>0</v>
      </c>
      <c r="BC12" s="1077">
        <f t="shared" si="23"/>
        <v>0</v>
      </c>
      <c r="BD12" s="728">
        <f t="shared" si="24"/>
        <v>2</v>
      </c>
      <c r="BE12" s="729">
        <f t="shared" si="25"/>
        <v>6</v>
      </c>
      <c r="BF12" s="1081">
        <f t="shared" si="26"/>
        <v>8</v>
      </c>
      <c r="BG12" s="729">
        <f t="shared" si="27"/>
        <v>5</v>
      </c>
      <c r="BH12" s="729">
        <f t="shared" si="28"/>
        <v>10</v>
      </c>
      <c r="BI12" s="1081">
        <f t="shared" si="29"/>
        <v>15</v>
      </c>
    </row>
    <row r="13" spans="1:61" ht="12.75" customHeight="1" x14ac:dyDescent="0.2">
      <c r="A13" s="730" t="s">
        <v>10</v>
      </c>
      <c r="B13" s="704">
        <v>1</v>
      </c>
      <c r="C13" s="705" t="s">
        <v>117</v>
      </c>
      <c r="D13" s="727">
        <f t="shared" si="0"/>
        <v>1</v>
      </c>
      <c r="E13" s="704" t="s">
        <v>117</v>
      </c>
      <c r="F13" s="705" t="s">
        <v>117</v>
      </c>
      <c r="G13" s="727">
        <f t="shared" si="1"/>
        <v>0</v>
      </c>
      <c r="H13" s="704" t="s">
        <v>117</v>
      </c>
      <c r="I13" s="705" t="s">
        <v>117</v>
      </c>
      <c r="J13" s="727">
        <f t="shared" si="2"/>
        <v>0</v>
      </c>
      <c r="K13" s="704" t="s">
        <v>117</v>
      </c>
      <c r="L13" s="705">
        <v>3</v>
      </c>
      <c r="M13" s="727">
        <f t="shared" si="3"/>
        <v>3</v>
      </c>
      <c r="N13" s="704" t="s">
        <v>117</v>
      </c>
      <c r="O13" s="705">
        <v>30</v>
      </c>
      <c r="P13" s="727">
        <f t="shared" si="4"/>
        <v>30</v>
      </c>
      <c r="Q13" s="701">
        <v>1</v>
      </c>
      <c r="R13" s="702" t="s">
        <v>117</v>
      </c>
      <c r="S13" s="727">
        <f t="shared" si="5"/>
        <v>1</v>
      </c>
      <c r="T13" s="701" t="s">
        <v>117</v>
      </c>
      <c r="U13" s="702" t="s">
        <v>117</v>
      </c>
      <c r="V13" s="727">
        <f t="shared" si="6"/>
        <v>0</v>
      </c>
      <c r="W13" s="701" t="s">
        <v>117</v>
      </c>
      <c r="X13" s="702" t="s">
        <v>117</v>
      </c>
      <c r="Y13" s="727">
        <f t="shared" si="7"/>
        <v>0</v>
      </c>
      <c r="Z13" s="701" t="s">
        <v>117</v>
      </c>
      <c r="AA13" s="702">
        <v>2</v>
      </c>
      <c r="AB13" s="727">
        <f t="shared" si="8"/>
        <v>2</v>
      </c>
      <c r="AC13" s="701" t="s">
        <v>117</v>
      </c>
      <c r="AD13" s="702">
        <v>8</v>
      </c>
      <c r="AE13" s="727">
        <f t="shared" si="9"/>
        <v>8</v>
      </c>
      <c r="AF13" s="701" t="s">
        <v>117</v>
      </c>
      <c r="AG13" s="702" t="s">
        <v>117</v>
      </c>
      <c r="AH13" s="727">
        <f t="shared" si="10"/>
        <v>0</v>
      </c>
      <c r="AI13" s="701" t="s">
        <v>117</v>
      </c>
      <c r="AJ13" s="702" t="s">
        <v>117</v>
      </c>
      <c r="AK13" s="727">
        <f t="shared" si="11"/>
        <v>0</v>
      </c>
      <c r="AL13" s="701" t="s">
        <v>117</v>
      </c>
      <c r="AM13" s="702" t="s">
        <v>117</v>
      </c>
      <c r="AN13" s="727">
        <f t="shared" si="12"/>
        <v>0</v>
      </c>
      <c r="AO13" s="701" t="s">
        <v>117</v>
      </c>
      <c r="AP13" s="702">
        <v>2</v>
      </c>
      <c r="AQ13" s="727">
        <f t="shared" si="13"/>
        <v>2</v>
      </c>
      <c r="AR13" s="701" t="s">
        <v>117</v>
      </c>
      <c r="AS13" s="702">
        <v>1</v>
      </c>
      <c r="AT13" s="727">
        <f t="shared" si="14"/>
        <v>1</v>
      </c>
      <c r="AU13" s="729">
        <f t="shared" si="15"/>
        <v>2</v>
      </c>
      <c r="AV13" s="729">
        <f t="shared" si="16"/>
        <v>0</v>
      </c>
      <c r="AW13" s="1077">
        <f t="shared" si="17"/>
        <v>2</v>
      </c>
      <c r="AX13" s="728">
        <f t="shared" si="18"/>
        <v>0</v>
      </c>
      <c r="AY13" s="729">
        <f t="shared" si="19"/>
        <v>0</v>
      </c>
      <c r="AZ13" s="1081">
        <f t="shared" si="20"/>
        <v>0</v>
      </c>
      <c r="BA13" s="729">
        <f t="shared" si="21"/>
        <v>0</v>
      </c>
      <c r="BB13" s="729">
        <f t="shared" si="22"/>
        <v>0</v>
      </c>
      <c r="BC13" s="1077">
        <f t="shared" si="23"/>
        <v>0</v>
      </c>
      <c r="BD13" s="728">
        <f t="shared" si="24"/>
        <v>0</v>
      </c>
      <c r="BE13" s="729">
        <f t="shared" si="25"/>
        <v>7</v>
      </c>
      <c r="BF13" s="1081">
        <f t="shared" si="26"/>
        <v>7</v>
      </c>
      <c r="BG13" s="729">
        <f t="shared" si="27"/>
        <v>0</v>
      </c>
      <c r="BH13" s="729">
        <f t="shared" si="28"/>
        <v>39</v>
      </c>
      <c r="BI13" s="1081">
        <f t="shared" si="29"/>
        <v>39</v>
      </c>
    </row>
    <row r="14" spans="1:61" ht="12.75" customHeight="1" x14ac:dyDescent="0.2">
      <c r="A14" s="730" t="s">
        <v>12</v>
      </c>
      <c r="B14" s="704">
        <v>8</v>
      </c>
      <c r="C14" s="705">
        <v>14</v>
      </c>
      <c r="D14" s="727">
        <f t="shared" si="0"/>
        <v>22</v>
      </c>
      <c r="E14" s="704" t="s">
        <v>117</v>
      </c>
      <c r="F14" s="705">
        <v>1</v>
      </c>
      <c r="G14" s="727">
        <f t="shared" si="1"/>
        <v>1</v>
      </c>
      <c r="H14" s="704" t="s">
        <v>117</v>
      </c>
      <c r="I14" s="705">
        <v>1</v>
      </c>
      <c r="J14" s="727">
        <f t="shared" si="2"/>
        <v>1</v>
      </c>
      <c r="K14" s="704" t="s">
        <v>117</v>
      </c>
      <c r="L14" s="705">
        <v>2</v>
      </c>
      <c r="M14" s="727">
        <f t="shared" si="3"/>
        <v>2</v>
      </c>
      <c r="N14" s="704">
        <v>3</v>
      </c>
      <c r="O14" s="705">
        <v>16</v>
      </c>
      <c r="P14" s="727">
        <f t="shared" si="4"/>
        <v>19</v>
      </c>
      <c r="Q14" s="701">
        <v>7</v>
      </c>
      <c r="R14" s="702">
        <v>13</v>
      </c>
      <c r="S14" s="727">
        <f t="shared" si="5"/>
        <v>20</v>
      </c>
      <c r="T14" s="701">
        <v>1</v>
      </c>
      <c r="U14" s="702" t="s">
        <v>117</v>
      </c>
      <c r="V14" s="727">
        <f t="shared" si="6"/>
        <v>1</v>
      </c>
      <c r="W14" s="701" t="s">
        <v>117</v>
      </c>
      <c r="X14" s="702" t="s">
        <v>117</v>
      </c>
      <c r="Y14" s="727">
        <f t="shared" si="7"/>
        <v>0</v>
      </c>
      <c r="Z14" s="701">
        <v>1</v>
      </c>
      <c r="AA14" s="702">
        <v>4</v>
      </c>
      <c r="AB14" s="727">
        <f t="shared" si="8"/>
        <v>5</v>
      </c>
      <c r="AC14" s="701">
        <v>8</v>
      </c>
      <c r="AD14" s="702">
        <v>26</v>
      </c>
      <c r="AE14" s="727">
        <f t="shared" si="9"/>
        <v>34</v>
      </c>
      <c r="AF14" s="701">
        <v>1</v>
      </c>
      <c r="AG14" s="702">
        <v>2</v>
      </c>
      <c r="AH14" s="727">
        <f t="shared" si="10"/>
        <v>3</v>
      </c>
      <c r="AI14" s="701" t="s">
        <v>117</v>
      </c>
      <c r="AJ14" s="702" t="s">
        <v>117</v>
      </c>
      <c r="AK14" s="727">
        <f t="shared" si="11"/>
        <v>0</v>
      </c>
      <c r="AL14" s="701" t="s">
        <v>117</v>
      </c>
      <c r="AM14" s="702" t="s">
        <v>117</v>
      </c>
      <c r="AN14" s="727">
        <f t="shared" si="12"/>
        <v>0</v>
      </c>
      <c r="AO14" s="701" t="s">
        <v>117</v>
      </c>
      <c r="AP14" s="702">
        <v>2</v>
      </c>
      <c r="AQ14" s="727">
        <f t="shared" si="13"/>
        <v>2</v>
      </c>
      <c r="AR14" s="701" t="s">
        <v>117</v>
      </c>
      <c r="AS14" s="702">
        <v>8</v>
      </c>
      <c r="AT14" s="727">
        <f t="shared" si="14"/>
        <v>8</v>
      </c>
      <c r="AU14" s="729">
        <f t="shared" si="15"/>
        <v>16</v>
      </c>
      <c r="AV14" s="729">
        <f t="shared" si="16"/>
        <v>29</v>
      </c>
      <c r="AW14" s="1077">
        <f t="shared" si="17"/>
        <v>45</v>
      </c>
      <c r="AX14" s="728">
        <f t="shared" si="18"/>
        <v>1</v>
      </c>
      <c r="AY14" s="729">
        <f t="shared" si="19"/>
        <v>1</v>
      </c>
      <c r="AZ14" s="1081">
        <f t="shared" si="20"/>
        <v>2</v>
      </c>
      <c r="BA14" s="729">
        <f t="shared" si="21"/>
        <v>0</v>
      </c>
      <c r="BB14" s="729">
        <f t="shared" si="22"/>
        <v>1</v>
      </c>
      <c r="BC14" s="1077">
        <f t="shared" si="23"/>
        <v>1</v>
      </c>
      <c r="BD14" s="728">
        <f t="shared" si="24"/>
        <v>1</v>
      </c>
      <c r="BE14" s="729">
        <f t="shared" si="25"/>
        <v>8</v>
      </c>
      <c r="BF14" s="1081">
        <f t="shared" si="26"/>
        <v>9</v>
      </c>
      <c r="BG14" s="729">
        <f t="shared" si="27"/>
        <v>11</v>
      </c>
      <c r="BH14" s="729">
        <f t="shared" si="28"/>
        <v>50</v>
      </c>
      <c r="BI14" s="1081">
        <f t="shared" si="29"/>
        <v>61</v>
      </c>
    </row>
    <row r="15" spans="1:61" ht="12.75" customHeight="1" x14ac:dyDescent="0.2">
      <c r="A15" s="730" t="s">
        <v>14</v>
      </c>
      <c r="B15" s="704">
        <v>4</v>
      </c>
      <c r="C15" s="705">
        <v>10</v>
      </c>
      <c r="D15" s="727">
        <f t="shared" si="0"/>
        <v>14</v>
      </c>
      <c r="E15" s="704">
        <v>1</v>
      </c>
      <c r="F15" s="705" t="s">
        <v>117</v>
      </c>
      <c r="G15" s="727">
        <f t="shared" si="1"/>
        <v>1</v>
      </c>
      <c r="H15" s="704">
        <v>2</v>
      </c>
      <c r="I15" s="705" t="s">
        <v>117</v>
      </c>
      <c r="J15" s="727">
        <f t="shared" si="2"/>
        <v>2</v>
      </c>
      <c r="K15" s="704">
        <v>1</v>
      </c>
      <c r="L15" s="705">
        <v>10</v>
      </c>
      <c r="M15" s="727">
        <f t="shared" si="3"/>
        <v>11</v>
      </c>
      <c r="N15" s="704">
        <v>4</v>
      </c>
      <c r="O15" s="705">
        <v>14</v>
      </c>
      <c r="P15" s="727">
        <f t="shared" si="4"/>
        <v>18</v>
      </c>
      <c r="Q15" s="701">
        <v>3</v>
      </c>
      <c r="R15" s="702">
        <v>11</v>
      </c>
      <c r="S15" s="727">
        <f t="shared" si="5"/>
        <v>14</v>
      </c>
      <c r="T15" s="701" t="s">
        <v>117</v>
      </c>
      <c r="U15" s="702">
        <v>1</v>
      </c>
      <c r="V15" s="727">
        <f t="shared" si="6"/>
        <v>1</v>
      </c>
      <c r="W15" s="701" t="s">
        <v>117</v>
      </c>
      <c r="X15" s="702" t="s">
        <v>117</v>
      </c>
      <c r="Y15" s="727">
        <f t="shared" si="7"/>
        <v>0</v>
      </c>
      <c r="Z15" s="701">
        <v>3</v>
      </c>
      <c r="AA15" s="702">
        <v>15</v>
      </c>
      <c r="AB15" s="727">
        <f t="shared" si="8"/>
        <v>18</v>
      </c>
      <c r="AC15" s="701">
        <v>3</v>
      </c>
      <c r="AD15" s="702">
        <v>10</v>
      </c>
      <c r="AE15" s="727">
        <f t="shared" si="9"/>
        <v>13</v>
      </c>
      <c r="AF15" s="701">
        <v>1</v>
      </c>
      <c r="AG15" s="702">
        <v>3</v>
      </c>
      <c r="AH15" s="727">
        <f t="shared" si="10"/>
        <v>4</v>
      </c>
      <c r="AI15" s="701" t="s">
        <v>117</v>
      </c>
      <c r="AJ15" s="702" t="s">
        <v>117</v>
      </c>
      <c r="AK15" s="727">
        <f t="shared" si="11"/>
        <v>0</v>
      </c>
      <c r="AL15" s="701">
        <v>2</v>
      </c>
      <c r="AM15" s="702">
        <v>1</v>
      </c>
      <c r="AN15" s="727">
        <f t="shared" si="12"/>
        <v>3</v>
      </c>
      <c r="AO15" s="701">
        <v>4</v>
      </c>
      <c r="AP15" s="702">
        <v>5</v>
      </c>
      <c r="AQ15" s="727">
        <f t="shared" si="13"/>
        <v>9</v>
      </c>
      <c r="AR15" s="701">
        <v>4</v>
      </c>
      <c r="AS15" s="702">
        <v>12</v>
      </c>
      <c r="AT15" s="727">
        <f t="shared" si="14"/>
        <v>16</v>
      </c>
      <c r="AU15" s="729">
        <f t="shared" si="15"/>
        <v>8</v>
      </c>
      <c r="AV15" s="729">
        <f t="shared" si="16"/>
        <v>24</v>
      </c>
      <c r="AW15" s="1077">
        <f t="shared" si="17"/>
        <v>32</v>
      </c>
      <c r="AX15" s="728">
        <f t="shared" si="18"/>
        <v>1</v>
      </c>
      <c r="AY15" s="729">
        <f t="shared" si="19"/>
        <v>1</v>
      </c>
      <c r="AZ15" s="1081">
        <f t="shared" si="20"/>
        <v>2</v>
      </c>
      <c r="BA15" s="729">
        <f t="shared" si="21"/>
        <v>4</v>
      </c>
      <c r="BB15" s="729">
        <f t="shared" si="22"/>
        <v>1</v>
      </c>
      <c r="BC15" s="1077">
        <f t="shared" si="23"/>
        <v>5</v>
      </c>
      <c r="BD15" s="728">
        <f t="shared" si="24"/>
        <v>8</v>
      </c>
      <c r="BE15" s="729">
        <f t="shared" si="25"/>
        <v>30</v>
      </c>
      <c r="BF15" s="1081">
        <f t="shared" si="26"/>
        <v>38</v>
      </c>
      <c r="BG15" s="729">
        <f t="shared" si="27"/>
        <v>11</v>
      </c>
      <c r="BH15" s="729">
        <f t="shared" si="28"/>
        <v>36</v>
      </c>
      <c r="BI15" s="1081">
        <f t="shared" si="29"/>
        <v>47</v>
      </c>
    </row>
    <row r="16" spans="1:61" ht="12.75" customHeight="1" x14ac:dyDescent="0.2">
      <c r="A16" s="730" t="s">
        <v>127</v>
      </c>
      <c r="B16" s="704" t="s">
        <v>117</v>
      </c>
      <c r="C16" s="705" t="s">
        <v>117</v>
      </c>
      <c r="D16" s="727">
        <f t="shared" si="0"/>
        <v>0</v>
      </c>
      <c r="E16" s="704" t="s">
        <v>117</v>
      </c>
      <c r="F16" s="705" t="s">
        <v>117</v>
      </c>
      <c r="G16" s="727">
        <f t="shared" si="1"/>
        <v>0</v>
      </c>
      <c r="H16" s="704" t="s">
        <v>117</v>
      </c>
      <c r="I16" s="705" t="s">
        <v>117</v>
      </c>
      <c r="J16" s="727">
        <f t="shared" si="2"/>
        <v>0</v>
      </c>
      <c r="K16" s="704" t="s">
        <v>117</v>
      </c>
      <c r="L16" s="705" t="s">
        <v>117</v>
      </c>
      <c r="M16" s="727">
        <f t="shared" si="3"/>
        <v>0</v>
      </c>
      <c r="N16" s="704">
        <v>1</v>
      </c>
      <c r="O16" s="705" t="s">
        <v>117</v>
      </c>
      <c r="P16" s="727">
        <f t="shared" si="4"/>
        <v>1</v>
      </c>
      <c r="Q16" s="701" t="s">
        <v>117</v>
      </c>
      <c r="R16" s="702" t="s">
        <v>117</v>
      </c>
      <c r="S16" s="727">
        <f t="shared" si="5"/>
        <v>0</v>
      </c>
      <c r="T16" s="701" t="s">
        <v>117</v>
      </c>
      <c r="U16" s="702" t="s">
        <v>117</v>
      </c>
      <c r="V16" s="727">
        <f t="shared" si="6"/>
        <v>0</v>
      </c>
      <c r="W16" s="701" t="s">
        <v>117</v>
      </c>
      <c r="X16" s="702" t="s">
        <v>117</v>
      </c>
      <c r="Y16" s="727">
        <f t="shared" si="7"/>
        <v>0</v>
      </c>
      <c r="Z16" s="701" t="s">
        <v>117</v>
      </c>
      <c r="AA16" s="702" t="s">
        <v>117</v>
      </c>
      <c r="AB16" s="727">
        <f t="shared" si="8"/>
        <v>0</v>
      </c>
      <c r="AC16" s="701" t="s">
        <v>117</v>
      </c>
      <c r="AD16" s="702" t="s">
        <v>117</v>
      </c>
      <c r="AE16" s="727">
        <f t="shared" si="9"/>
        <v>0</v>
      </c>
      <c r="AF16" s="701" t="s">
        <v>117</v>
      </c>
      <c r="AG16" s="702" t="s">
        <v>117</v>
      </c>
      <c r="AH16" s="727">
        <f t="shared" si="10"/>
        <v>0</v>
      </c>
      <c r="AI16" s="701" t="s">
        <v>117</v>
      </c>
      <c r="AJ16" s="702" t="s">
        <v>117</v>
      </c>
      <c r="AK16" s="727">
        <f t="shared" si="11"/>
        <v>0</v>
      </c>
      <c r="AL16" s="701" t="s">
        <v>117</v>
      </c>
      <c r="AM16" s="702" t="s">
        <v>117</v>
      </c>
      <c r="AN16" s="727">
        <f t="shared" si="12"/>
        <v>0</v>
      </c>
      <c r="AO16" s="701" t="s">
        <v>117</v>
      </c>
      <c r="AP16" s="702" t="s">
        <v>117</v>
      </c>
      <c r="AQ16" s="727">
        <f t="shared" si="13"/>
        <v>0</v>
      </c>
      <c r="AR16" s="701" t="s">
        <v>117</v>
      </c>
      <c r="AS16" s="702" t="s">
        <v>117</v>
      </c>
      <c r="AT16" s="727">
        <f t="shared" si="14"/>
        <v>0</v>
      </c>
      <c r="AU16" s="729">
        <f t="shared" si="15"/>
        <v>0</v>
      </c>
      <c r="AV16" s="729">
        <f t="shared" si="16"/>
        <v>0</v>
      </c>
      <c r="AW16" s="1077">
        <f t="shared" si="17"/>
        <v>0</v>
      </c>
      <c r="AX16" s="728">
        <f t="shared" si="18"/>
        <v>0</v>
      </c>
      <c r="AY16" s="729">
        <f t="shared" si="19"/>
        <v>0</v>
      </c>
      <c r="AZ16" s="1081">
        <f t="shared" si="20"/>
        <v>0</v>
      </c>
      <c r="BA16" s="729">
        <f t="shared" si="21"/>
        <v>0</v>
      </c>
      <c r="BB16" s="729">
        <f t="shared" si="22"/>
        <v>0</v>
      </c>
      <c r="BC16" s="1077">
        <f t="shared" si="23"/>
        <v>0</v>
      </c>
      <c r="BD16" s="728">
        <f t="shared" si="24"/>
        <v>0</v>
      </c>
      <c r="BE16" s="729">
        <f t="shared" si="25"/>
        <v>0</v>
      </c>
      <c r="BF16" s="1081">
        <f t="shared" si="26"/>
        <v>0</v>
      </c>
      <c r="BG16" s="729">
        <f t="shared" si="27"/>
        <v>1</v>
      </c>
      <c r="BH16" s="729">
        <f t="shared" si="28"/>
        <v>0</v>
      </c>
      <c r="BI16" s="1081">
        <f t="shared" si="29"/>
        <v>1</v>
      </c>
    </row>
    <row r="17" spans="1:61" ht="12.75" customHeight="1" x14ac:dyDescent="0.2">
      <c r="A17" s="730" t="s">
        <v>215</v>
      </c>
      <c r="B17" s="704" t="s">
        <v>117</v>
      </c>
      <c r="C17" s="705" t="s">
        <v>117</v>
      </c>
      <c r="D17" s="727">
        <f t="shared" si="0"/>
        <v>0</v>
      </c>
      <c r="E17" s="704" t="s">
        <v>117</v>
      </c>
      <c r="F17" s="705" t="s">
        <v>117</v>
      </c>
      <c r="G17" s="727">
        <f t="shared" si="1"/>
        <v>0</v>
      </c>
      <c r="H17" s="704" t="s">
        <v>117</v>
      </c>
      <c r="I17" s="705" t="s">
        <v>117</v>
      </c>
      <c r="J17" s="727">
        <f t="shared" si="2"/>
        <v>0</v>
      </c>
      <c r="K17" s="704" t="s">
        <v>117</v>
      </c>
      <c r="L17" s="705" t="s">
        <v>117</v>
      </c>
      <c r="M17" s="727">
        <f t="shared" si="3"/>
        <v>0</v>
      </c>
      <c r="N17" s="704">
        <v>2</v>
      </c>
      <c r="O17" s="705" t="s">
        <v>117</v>
      </c>
      <c r="P17" s="727">
        <f t="shared" si="4"/>
        <v>2</v>
      </c>
      <c r="Q17" s="701" t="s">
        <v>117</v>
      </c>
      <c r="R17" s="702" t="s">
        <v>117</v>
      </c>
      <c r="S17" s="727">
        <f t="shared" si="5"/>
        <v>0</v>
      </c>
      <c r="T17" s="701" t="s">
        <v>117</v>
      </c>
      <c r="U17" s="702" t="s">
        <v>117</v>
      </c>
      <c r="V17" s="727">
        <f t="shared" si="6"/>
        <v>0</v>
      </c>
      <c r="W17" s="701" t="s">
        <v>117</v>
      </c>
      <c r="X17" s="702" t="s">
        <v>117</v>
      </c>
      <c r="Y17" s="727">
        <f t="shared" si="7"/>
        <v>0</v>
      </c>
      <c r="Z17" s="701" t="s">
        <v>117</v>
      </c>
      <c r="AA17" s="702" t="s">
        <v>117</v>
      </c>
      <c r="AB17" s="727">
        <f t="shared" si="8"/>
        <v>0</v>
      </c>
      <c r="AC17" s="701" t="s">
        <v>117</v>
      </c>
      <c r="AD17" s="702" t="s">
        <v>117</v>
      </c>
      <c r="AE17" s="727">
        <f t="shared" si="9"/>
        <v>0</v>
      </c>
      <c r="AF17" s="701" t="s">
        <v>117</v>
      </c>
      <c r="AG17" s="702" t="s">
        <v>117</v>
      </c>
      <c r="AH17" s="727">
        <f t="shared" si="10"/>
        <v>0</v>
      </c>
      <c r="AI17" s="701" t="s">
        <v>117</v>
      </c>
      <c r="AJ17" s="702" t="s">
        <v>117</v>
      </c>
      <c r="AK17" s="727">
        <f t="shared" si="11"/>
        <v>0</v>
      </c>
      <c r="AL17" s="701" t="s">
        <v>117</v>
      </c>
      <c r="AM17" s="702" t="s">
        <v>117</v>
      </c>
      <c r="AN17" s="727">
        <f t="shared" si="12"/>
        <v>0</v>
      </c>
      <c r="AO17" s="701" t="s">
        <v>117</v>
      </c>
      <c r="AP17" s="702" t="s">
        <v>117</v>
      </c>
      <c r="AQ17" s="727">
        <f t="shared" si="13"/>
        <v>0</v>
      </c>
      <c r="AR17" s="701" t="s">
        <v>117</v>
      </c>
      <c r="AS17" s="702" t="s">
        <v>117</v>
      </c>
      <c r="AT17" s="727">
        <f t="shared" si="14"/>
        <v>0</v>
      </c>
      <c r="AU17" s="729">
        <f t="shared" si="15"/>
        <v>0</v>
      </c>
      <c r="AV17" s="729">
        <f t="shared" si="16"/>
        <v>0</v>
      </c>
      <c r="AW17" s="1077">
        <f t="shared" si="17"/>
        <v>0</v>
      </c>
      <c r="AX17" s="728">
        <f t="shared" si="18"/>
        <v>0</v>
      </c>
      <c r="AY17" s="729">
        <f t="shared" si="19"/>
        <v>0</v>
      </c>
      <c r="AZ17" s="1081">
        <f t="shared" si="20"/>
        <v>0</v>
      </c>
      <c r="BA17" s="729">
        <f t="shared" si="21"/>
        <v>0</v>
      </c>
      <c r="BB17" s="729">
        <f t="shared" si="22"/>
        <v>0</v>
      </c>
      <c r="BC17" s="1077">
        <f t="shared" si="23"/>
        <v>0</v>
      </c>
      <c r="BD17" s="728">
        <f t="shared" si="24"/>
        <v>0</v>
      </c>
      <c r="BE17" s="729">
        <f t="shared" si="25"/>
        <v>0</v>
      </c>
      <c r="BF17" s="1081">
        <f t="shared" si="26"/>
        <v>0</v>
      </c>
      <c r="BG17" s="729">
        <f t="shared" si="27"/>
        <v>2</v>
      </c>
      <c r="BH17" s="729">
        <f t="shared" si="28"/>
        <v>0</v>
      </c>
      <c r="BI17" s="1081">
        <f t="shared" si="29"/>
        <v>2</v>
      </c>
    </row>
    <row r="18" spans="1:61" ht="12.75" customHeight="1" x14ac:dyDescent="0.2">
      <c r="A18" s="730" t="s">
        <v>365</v>
      </c>
      <c r="B18" s="704" t="s">
        <v>117</v>
      </c>
      <c r="C18" s="705" t="s">
        <v>117</v>
      </c>
      <c r="D18" s="727">
        <f t="shared" si="0"/>
        <v>0</v>
      </c>
      <c r="E18" s="704" t="s">
        <v>117</v>
      </c>
      <c r="F18" s="705" t="s">
        <v>117</v>
      </c>
      <c r="G18" s="727">
        <f t="shared" si="1"/>
        <v>0</v>
      </c>
      <c r="H18" s="704" t="s">
        <v>117</v>
      </c>
      <c r="I18" s="705" t="s">
        <v>117</v>
      </c>
      <c r="J18" s="727">
        <f t="shared" si="2"/>
        <v>0</v>
      </c>
      <c r="K18" s="704" t="s">
        <v>117</v>
      </c>
      <c r="L18" s="705" t="s">
        <v>117</v>
      </c>
      <c r="M18" s="727">
        <f t="shared" si="3"/>
        <v>0</v>
      </c>
      <c r="N18" s="704" t="s">
        <v>117</v>
      </c>
      <c r="O18" s="705" t="s">
        <v>117</v>
      </c>
      <c r="P18" s="727">
        <f t="shared" si="4"/>
        <v>0</v>
      </c>
      <c r="Q18" s="701" t="s">
        <v>117</v>
      </c>
      <c r="R18" s="702" t="s">
        <v>117</v>
      </c>
      <c r="S18" s="727">
        <f t="shared" si="5"/>
        <v>0</v>
      </c>
      <c r="T18" s="701" t="s">
        <v>117</v>
      </c>
      <c r="U18" s="702" t="s">
        <v>117</v>
      </c>
      <c r="V18" s="727">
        <f t="shared" si="6"/>
        <v>0</v>
      </c>
      <c r="W18" s="701" t="s">
        <v>117</v>
      </c>
      <c r="X18" s="702" t="s">
        <v>117</v>
      </c>
      <c r="Y18" s="727">
        <f t="shared" si="7"/>
        <v>0</v>
      </c>
      <c r="Z18" s="701" t="s">
        <v>117</v>
      </c>
      <c r="AA18" s="702" t="s">
        <v>117</v>
      </c>
      <c r="AB18" s="727">
        <f t="shared" si="8"/>
        <v>0</v>
      </c>
      <c r="AC18" s="701" t="s">
        <v>117</v>
      </c>
      <c r="AD18" s="702" t="s">
        <v>117</v>
      </c>
      <c r="AE18" s="727">
        <f t="shared" si="9"/>
        <v>0</v>
      </c>
      <c r="AF18" s="701" t="s">
        <v>117</v>
      </c>
      <c r="AG18" s="702" t="s">
        <v>117</v>
      </c>
      <c r="AH18" s="727">
        <f t="shared" si="10"/>
        <v>0</v>
      </c>
      <c r="AI18" s="701" t="s">
        <v>117</v>
      </c>
      <c r="AJ18" s="702" t="s">
        <v>117</v>
      </c>
      <c r="AK18" s="727">
        <f t="shared" si="11"/>
        <v>0</v>
      </c>
      <c r="AL18" s="701" t="s">
        <v>117</v>
      </c>
      <c r="AM18" s="702" t="s">
        <v>117</v>
      </c>
      <c r="AN18" s="727">
        <f t="shared" si="12"/>
        <v>0</v>
      </c>
      <c r="AO18" s="701" t="s">
        <v>117</v>
      </c>
      <c r="AP18" s="702" t="s">
        <v>117</v>
      </c>
      <c r="AQ18" s="727">
        <f t="shared" si="13"/>
        <v>0</v>
      </c>
      <c r="AR18" s="701"/>
      <c r="AS18" s="702">
        <v>1</v>
      </c>
      <c r="AT18" s="727">
        <f t="shared" si="14"/>
        <v>1</v>
      </c>
      <c r="AU18" s="729">
        <f t="shared" si="15"/>
        <v>0</v>
      </c>
      <c r="AV18" s="729">
        <f t="shared" si="16"/>
        <v>0</v>
      </c>
      <c r="AW18" s="1077">
        <f t="shared" si="17"/>
        <v>0</v>
      </c>
      <c r="AX18" s="728">
        <f t="shared" si="18"/>
        <v>0</v>
      </c>
      <c r="AY18" s="729">
        <f t="shared" si="19"/>
        <v>0</v>
      </c>
      <c r="AZ18" s="1081">
        <f t="shared" si="20"/>
        <v>0</v>
      </c>
      <c r="BA18" s="729">
        <f t="shared" si="21"/>
        <v>0</v>
      </c>
      <c r="BB18" s="729">
        <f t="shared" si="22"/>
        <v>0</v>
      </c>
      <c r="BC18" s="1077">
        <f t="shared" si="23"/>
        <v>0</v>
      </c>
      <c r="BD18" s="728">
        <f t="shared" si="24"/>
        <v>0</v>
      </c>
      <c r="BE18" s="729">
        <f t="shared" si="25"/>
        <v>0</v>
      </c>
      <c r="BF18" s="1081">
        <f t="shared" si="26"/>
        <v>0</v>
      </c>
      <c r="BG18" s="729">
        <f t="shared" si="27"/>
        <v>0</v>
      </c>
      <c r="BH18" s="729">
        <f t="shared" si="28"/>
        <v>1</v>
      </c>
      <c r="BI18" s="1081">
        <f t="shared" si="29"/>
        <v>1</v>
      </c>
    </row>
    <row r="19" spans="1:61" ht="12.75" customHeight="1" x14ac:dyDescent="0.2">
      <c r="A19" s="730" t="s">
        <v>20</v>
      </c>
      <c r="B19" s="704">
        <v>2</v>
      </c>
      <c r="C19" s="705">
        <v>1</v>
      </c>
      <c r="D19" s="727">
        <f t="shared" si="0"/>
        <v>3</v>
      </c>
      <c r="E19" s="704" t="s">
        <v>117</v>
      </c>
      <c r="F19" s="705" t="s">
        <v>117</v>
      </c>
      <c r="G19" s="727">
        <f t="shared" si="1"/>
        <v>0</v>
      </c>
      <c r="H19" s="704" t="s">
        <v>117</v>
      </c>
      <c r="I19" s="705" t="s">
        <v>117</v>
      </c>
      <c r="J19" s="727">
        <f t="shared" si="2"/>
        <v>0</v>
      </c>
      <c r="K19" s="704" t="s">
        <v>117</v>
      </c>
      <c r="L19" s="705">
        <v>2</v>
      </c>
      <c r="M19" s="727">
        <f t="shared" si="3"/>
        <v>2</v>
      </c>
      <c r="N19" s="704">
        <v>2</v>
      </c>
      <c r="O19" s="705">
        <v>3</v>
      </c>
      <c r="P19" s="727">
        <f t="shared" si="4"/>
        <v>5</v>
      </c>
      <c r="Q19" s="701">
        <v>1</v>
      </c>
      <c r="R19" s="702">
        <v>1</v>
      </c>
      <c r="S19" s="727">
        <f t="shared" si="5"/>
        <v>2</v>
      </c>
      <c r="T19" s="701" t="s">
        <v>117</v>
      </c>
      <c r="U19" s="702" t="s">
        <v>117</v>
      </c>
      <c r="V19" s="727">
        <f t="shared" si="6"/>
        <v>0</v>
      </c>
      <c r="W19" s="701" t="s">
        <v>117</v>
      </c>
      <c r="X19" s="702" t="s">
        <v>117</v>
      </c>
      <c r="Y19" s="727">
        <f t="shared" si="7"/>
        <v>0</v>
      </c>
      <c r="Z19" s="701">
        <v>2</v>
      </c>
      <c r="AA19" s="702">
        <v>1</v>
      </c>
      <c r="AB19" s="727">
        <f t="shared" si="8"/>
        <v>3</v>
      </c>
      <c r="AC19" s="701">
        <v>6</v>
      </c>
      <c r="AD19" s="702" t="s">
        <v>117</v>
      </c>
      <c r="AE19" s="727">
        <f t="shared" si="9"/>
        <v>6</v>
      </c>
      <c r="AF19" s="701">
        <v>1</v>
      </c>
      <c r="AG19" s="702">
        <v>3</v>
      </c>
      <c r="AH19" s="727">
        <f t="shared" si="10"/>
        <v>4</v>
      </c>
      <c r="AI19" s="701" t="s">
        <v>117</v>
      </c>
      <c r="AJ19" s="702" t="s">
        <v>117</v>
      </c>
      <c r="AK19" s="727">
        <f t="shared" si="11"/>
        <v>0</v>
      </c>
      <c r="AL19" s="701" t="s">
        <v>117</v>
      </c>
      <c r="AM19" s="702" t="s">
        <v>117</v>
      </c>
      <c r="AN19" s="727">
        <f t="shared" si="12"/>
        <v>0</v>
      </c>
      <c r="AO19" s="701" t="s">
        <v>117</v>
      </c>
      <c r="AP19" s="702" t="s">
        <v>117</v>
      </c>
      <c r="AQ19" s="727">
        <f t="shared" si="13"/>
        <v>0</v>
      </c>
      <c r="AR19" s="701">
        <v>3</v>
      </c>
      <c r="AS19" s="702">
        <v>7</v>
      </c>
      <c r="AT19" s="727">
        <f t="shared" si="14"/>
        <v>10</v>
      </c>
      <c r="AU19" s="729">
        <f t="shared" si="15"/>
        <v>4</v>
      </c>
      <c r="AV19" s="729">
        <f t="shared" si="16"/>
        <v>5</v>
      </c>
      <c r="AW19" s="1077">
        <f t="shared" si="17"/>
        <v>9</v>
      </c>
      <c r="AX19" s="728">
        <f t="shared" si="18"/>
        <v>0</v>
      </c>
      <c r="AY19" s="729">
        <f t="shared" si="19"/>
        <v>0</v>
      </c>
      <c r="AZ19" s="1081">
        <f t="shared" si="20"/>
        <v>0</v>
      </c>
      <c r="BA19" s="729">
        <f t="shared" si="21"/>
        <v>0</v>
      </c>
      <c r="BB19" s="729">
        <f t="shared" si="22"/>
        <v>0</v>
      </c>
      <c r="BC19" s="1077">
        <f t="shared" si="23"/>
        <v>0</v>
      </c>
      <c r="BD19" s="728">
        <f t="shared" si="24"/>
        <v>2</v>
      </c>
      <c r="BE19" s="729">
        <f t="shared" si="25"/>
        <v>3</v>
      </c>
      <c r="BF19" s="1081">
        <f t="shared" si="26"/>
        <v>5</v>
      </c>
      <c r="BG19" s="729">
        <f t="shared" si="27"/>
        <v>11</v>
      </c>
      <c r="BH19" s="729">
        <f t="shared" si="28"/>
        <v>10</v>
      </c>
      <c r="BI19" s="1081">
        <f t="shared" si="29"/>
        <v>21</v>
      </c>
    </row>
    <row r="20" spans="1:61" ht="12.75" customHeight="1" x14ac:dyDescent="0.2">
      <c r="A20" s="730" t="s">
        <v>21</v>
      </c>
      <c r="B20" s="704" t="s">
        <v>117</v>
      </c>
      <c r="C20" s="705" t="s">
        <v>117</v>
      </c>
      <c r="D20" s="727">
        <f t="shared" si="0"/>
        <v>0</v>
      </c>
      <c r="E20" s="704" t="s">
        <v>117</v>
      </c>
      <c r="F20" s="705" t="s">
        <v>117</v>
      </c>
      <c r="G20" s="727">
        <f t="shared" si="1"/>
        <v>0</v>
      </c>
      <c r="H20" s="704" t="s">
        <v>117</v>
      </c>
      <c r="I20" s="705" t="s">
        <v>117</v>
      </c>
      <c r="J20" s="727">
        <f t="shared" si="2"/>
        <v>0</v>
      </c>
      <c r="K20" s="704" t="s">
        <v>117</v>
      </c>
      <c r="L20" s="705" t="s">
        <v>117</v>
      </c>
      <c r="M20" s="727">
        <f t="shared" si="3"/>
        <v>0</v>
      </c>
      <c r="N20" s="704" t="s">
        <v>117</v>
      </c>
      <c r="O20" s="705">
        <v>1</v>
      </c>
      <c r="P20" s="727">
        <f t="shared" si="4"/>
        <v>1</v>
      </c>
      <c r="Q20" s="701" t="s">
        <v>117</v>
      </c>
      <c r="R20" s="702" t="s">
        <v>117</v>
      </c>
      <c r="S20" s="727">
        <f t="shared" si="5"/>
        <v>0</v>
      </c>
      <c r="T20" s="701" t="s">
        <v>117</v>
      </c>
      <c r="U20" s="702" t="s">
        <v>117</v>
      </c>
      <c r="V20" s="727">
        <f t="shared" si="6"/>
        <v>0</v>
      </c>
      <c r="W20" s="701" t="s">
        <v>117</v>
      </c>
      <c r="X20" s="702" t="s">
        <v>117</v>
      </c>
      <c r="Y20" s="727">
        <f t="shared" si="7"/>
        <v>0</v>
      </c>
      <c r="Z20" s="701" t="s">
        <v>117</v>
      </c>
      <c r="AA20" s="702" t="s">
        <v>117</v>
      </c>
      <c r="AB20" s="727">
        <f t="shared" si="8"/>
        <v>0</v>
      </c>
      <c r="AC20" s="701" t="s">
        <v>117</v>
      </c>
      <c r="AD20" s="702" t="s">
        <v>117</v>
      </c>
      <c r="AE20" s="727">
        <f t="shared" si="9"/>
        <v>0</v>
      </c>
      <c r="AF20" s="701" t="s">
        <v>117</v>
      </c>
      <c r="AG20" s="702" t="s">
        <v>117</v>
      </c>
      <c r="AH20" s="727">
        <f t="shared" si="10"/>
        <v>0</v>
      </c>
      <c r="AI20" s="701" t="s">
        <v>117</v>
      </c>
      <c r="AJ20" s="702" t="s">
        <v>117</v>
      </c>
      <c r="AK20" s="727">
        <f t="shared" si="11"/>
        <v>0</v>
      </c>
      <c r="AL20" s="701" t="s">
        <v>117</v>
      </c>
      <c r="AM20" s="702" t="s">
        <v>117</v>
      </c>
      <c r="AN20" s="727">
        <f t="shared" si="12"/>
        <v>0</v>
      </c>
      <c r="AO20" s="701" t="s">
        <v>117</v>
      </c>
      <c r="AP20" s="702" t="s">
        <v>117</v>
      </c>
      <c r="AQ20" s="727">
        <f t="shared" si="13"/>
        <v>0</v>
      </c>
      <c r="AR20" s="701" t="s">
        <v>117</v>
      </c>
      <c r="AS20" s="702" t="s">
        <v>117</v>
      </c>
      <c r="AT20" s="727">
        <f t="shared" si="14"/>
        <v>0</v>
      </c>
      <c r="AU20" s="729">
        <f t="shared" si="15"/>
        <v>0</v>
      </c>
      <c r="AV20" s="729">
        <f t="shared" si="16"/>
        <v>0</v>
      </c>
      <c r="AW20" s="1077">
        <f t="shared" si="17"/>
        <v>0</v>
      </c>
      <c r="AX20" s="728">
        <f t="shared" si="18"/>
        <v>0</v>
      </c>
      <c r="AY20" s="729">
        <f t="shared" si="19"/>
        <v>0</v>
      </c>
      <c r="AZ20" s="1081">
        <f t="shared" si="20"/>
        <v>0</v>
      </c>
      <c r="BA20" s="729">
        <f t="shared" si="21"/>
        <v>0</v>
      </c>
      <c r="BB20" s="729">
        <f t="shared" si="22"/>
        <v>0</v>
      </c>
      <c r="BC20" s="1077">
        <f t="shared" si="23"/>
        <v>0</v>
      </c>
      <c r="BD20" s="728">
        <f t="shared" si="24"/>
        <v>0</v>
      </c>
      <c r="BE20" s="729">
        <f t="shared" si="25"/>
        <v>0</v>
      </c>
      <c r="BF20" s="1081">
        <f t="shared" si="26"/>
        <v>0</v>
      </c>
      <c r="BG20" s="729">
        <f t="shared" si="27"/>
        <v>0</v>
      </c>
      <c r="BH20" s="729">
        <f t="shared" si="28"/>
        <v>1</v>
      </c>
      <c r="BI20" s="1081">
        <f t="shared" si="29"/>
        <v>1</v>
      </c>
    </row>
    <row r="21" spans="1:61" ht="13.5" customHeight="1" x14ac:dyDescent="0.2">
      <c r="A21" s="730" t="s">
        <v>113</v>
      </c>
      <c r="B21" s="704" t="s">
        <v>117</v>
      </c>
      <c r="C21" s="705" t="s">
        <v>117</v>
      </c>
      <c r="D21" s="727">
        <f t="shared" si="0"/>
        <v>0</v>
      </c>
      <c r="E21" s="704" t="s">
        <v>117</v>
      </c>
      <c r="F21" s="705" t="s">
        <v>117</v>
      </c>
      <c r="G21" s="727">
        <f t="shared" si="1"/>
        <v>0</v>
      </c>
      <c r="H21" s="704" t="s">
        <v>117</v>
      </c>
      <c r="I21" s="705" t="s">
        <v>117</v>
      </c>
      <c r="J21" s="727">
        <f t="shared" si="2"/>
        <v>0</v>
      </c>
      <c r="K21" s="704" t="s">
        <v>117</v>
      </c>
      <c r="L21" s="705" t="s">
        <v>117</v>
      </c>
      <c r="M21" s="727">
        <f t="shared" si="3"/>
        <v>0</v>
      </c>
      <c r="N21" s="704" t="s">
        <v>117</v>
      </c>
      <c r="O21" s="705">
        <v>1</v>
      </c>
      <c r="P21" s="727">
        <f t="shared" si="4"/>
        <v>1</v>
      </c>
      <c r="Q21" s="701" t="s">
        <v>117</v>
      </c>
      <c r="R21" s="702" t="s">
        <v>117</v>
      </c>
      <c r="S21" s="727">
        <f t="shared" si="5"/>
        <v>0</v>
      </c>
      <c r="T21" s="701" t="s">
        <v>117</v>
      </c>
      <c r="U21" s="702" t="s">
        <v>117</v>
      </c>
      <c r="V21" s="727">
        <f t="shared" si="6"/>
        <v>0</v>
      </c>
      <c r="W21" s="701">
        <v>1</v>
      </c>
      <c r="X21" s="702" t="s">
        <v>117</v>
      </c>
      <c r="Y21" s="727">
        <f t="shared" si="7"/>
        <v>1</v>
      </c>
      <c r="Z21" s="701" t="s">
        <v>117</v>
      </c>
      <c r="AA21" s="702" t="s">
        <v>117</v>
      </c>
      <c r="AB21" s="727">
        <f t="shared" si="8"/>
        <v>0</v>
      </c>
      <c r="AC21" s="701" t="s">
        <v>117</v>
      </c>
      <c r="AD21" s="702">
        <v>1</v>
      </c>
      <c r="AE21" s="727">
        <f t="shared" si="9"/>
        <v>1</v>
      </c>
      <c r="AF21" s="701">
        <v>1</v>
      </c>
      <c r="AG21" s="702" t="s">
        <v>117</v>
      </c>
      <c r="AH21" s="727">
        <f t="shared" si="10"/>
        <v>1</v>
      </c>
      <c r="AI21" s="701" t="s">
        <v>117</v>
      </c>
      <c r="AJ21" s="702" t="s">
        <v>117</v>
      </c>
      <c r="AK21" s="727">
        <f t="shared" si="11"/>
        <v>0</v>
      </c>
      <c r="AL21" s="701" t="s">
        <v>117</v>
      </c>
      <c r="AM21" s="702" t="s">
        <v>117</v>
      </c>
      <c r="AN21" s="727">
        <f t="shared" si="12"/>
        <v>0</v>
      </c>
      <c r="AO21" s="701" t="s">
        <v>117</v>
      </c>
      <c r="AP21" s="702">
        <v>2</v>
      </c>
      <c r="AQ21" s="727">
        <f t="shared" si="13"/>
        <v>2</v>
      </c>
      <c r="AR21" s="701" t="s">
        <v>117</v>
      </c>
      <c r="AS21" s="702">
        <v>1</v>
      </c>
      <c r="AT21" s="727">
        <f t="shared" si="14"/>
        <v>1</v>
      </c>
      <c r="AU21" s="729">
        <f t="shared" si="15"/>
        <v>1</v>
      </c>
      <c r="AV21" s="729">
        <f t="shared" si="16"/>
        <v>0</v>
      </c>
      <c r="AW21" s="1077">
        <f t="shared" si="17"/>
        <v>1</v>
      </c>
      <c r="AX21" s="728">
        <f t="shared" si="18"/>
        <v>0</v>
      </c>
      <c r="AY21" s="729">
        <f t="shared" si="19"/>
        <v>0</v>
      </c>
      <c r="AZ21" s="1081">
        <f t="shared" si="20"/>
        <v>0</v>
      </c>
      <c r="BA21" s="729">
        <f t="shared" si="21"/>
        <v>1</v>
      </c>
      <c r="BB21" s="729">
        <f t="shared" si="22"/>
        <v>0</v>
      </c>
      <c r="BC21" s="1077">
        <f t="shared" si="23"/>
        <v>1</v>
      </c>
      <c r="BD21" s="728">
        <f t="shared" si="24"/>
        <v>0</v>
      </c>
      <c r="BE21" s="729">
        <f t="shared" si="25"/>
        <v>2</v>
      </c>
      <c r="BF21" s="1081">
        <f t="shared" si="26"/>
        <v>2</v>
      </c>
      <c r="BG21" s="729">
        <f t="shared" si="27"/>
        <v>0</v>
      </c>
      <c r="BH21" s="729">
        <f t="shared" si="28"/>
        <v>3</v>
      </c>
      <c r="BI21" s="1081">
        <f t="shared" si="29"/>
        <v>3</v>
      </c>
    </row>
    <row r="22" spans="1:61" ht="12.75" customHeight="1" x14ac:dyDescent="0.2">
      <c r="A22" s="730" t="s">
        <v>24</v>
      </c>
      <c r="B22" s="704" t="s">
        <v>117</v>
      </c>
      <c r="C22" s="705">
        <v>10</v>
      </c>
      <c r="D22" s="727">
        <f t="shared" si="0"/>
        <v>10</v>
      </c>
      <c r="E22" s="704">
        <v>1</v>
      </c>
      <c r="F22" s="705" t="s">
        <v>117</v>
      </c>
      <c r="G22" s="727">
        <f t="shared" si="1"/>
        <v>1</v>
      </c>
      <c r="H22" s="704" t="s">
        <v>117</v>
      </c>
      <c r="I22" s="705" t="s">
        <v>117</v>
      </c>
      <c r="J22" s="727">
        <f t="shared" si="2"/>
        <v>0</v>
      </c>
      <c r="K22" s="704" t="s">
        <v>117</v>
      </c>
      <c r="L22" s="705">
        <v>4</v>
      </c>
      <c r="M22" s="727">
        <f t="shared" si="3"/>
        <v>4</v>
      </c>
      <c r="N22" s="704" t="s">
        <v>117</v>
      </c>
      <c r="O22" s="705">
        <v>4</v>
      </c>
      <c r="P22" s="727">
        <f t="shared" si="4"/>
        <v>4</v>
      </c>
      <c r="Q22" s="701">
        <v>5</v>
      </c>
      <c r="R22" s="702">
        <v>10</v>
      </c>
      <c r="S22" s="727">
        <f t="shared" si="5"/>
        <v>15</v>
      </c>
      <c r="T22" s="701" t="s">
        <v>117</v>
      </c>
      <c r="U22" s="702" t="s">
        <v>117</v>
      </c>
      <c r="V22" s="727">
        <f t="shared" si="6"/>
        <v>0</v>
      </c>
      <c r="W22" s="701" t="s">
        <v>117</v>
      </c>
      <c r="X22" s="702" t="s">
        <v>117</v>
      </c>
      <c r="Y22" s="727">
        <f t="shared" si="7"/>
        <v>0</v>
      </c>
      <c r="Z22" s="701" t="s">
        <v>117</v>
      </c>
      <c r="AA22" s="702">
        <v>3</v>
      </c>
      <c r="AB22" s="727">
        <f t="shared" si="8"/>
        <v>3</v>
      </c>
      <c r="AC22" s="701" t="s">
        <v>117</v>
      </c>
      <c r="AD22" s="702">
        <v>3</v>
      </c>
      <c r="AE22" s="727">
        <f t="shared" si="9"/>
        <v>3</v>
      </c>
      <c r="AF22" s="701">
        <v>1</v>
      </c>
      <c r="AG22" s="702">
        <v>3</v>
      </c>
      <c r="AH22" s="727">
        <f t="shared" si="10"/>
        <v>4</v>
      </c>
      <c r="AI22" s="701" t="s">
        <v>117</v>
      </c>
      <c r="AJ22" s="702" t="s">
        <v>117</v>
      </c>
      <c r="AK22" s="727">
        <f t="shared" si="11"/>
        <v>0</v>
      </c>
      <c r="AL22" s="701">
        <v>1</v>
      </c>
      <c r="AM22" s="702">
        <v>1</v>
      </c>
      <c r="AN22" s="727">
        <f t="shared" si="12"/>
        <v>2</v>
      </c>
      <c r="AO22" s="701" t="s">
        <v>117</v>
      </c>
      <c r="AP22" s="702">
        <v>5</v>
      </c>
      <c r="AQ22" s="727">
        <f t="shared" si="13"/>
        <v>5</v>
      </c>
      <c r="AR22" s="701" t="s">
        <v>117</v>
      </c>
      <c r="AS22" s="702">
        <v>10</v>
      </c>
      <c r="AT22" s="727">
        <f t="shared" si="14"/>
        <v>10</v>
      </c>
      <c r="AU22" s="729">
        <f t="shared" si="15"/>
        <v>6</v>
      </c>
      <c r="AV22" s="729">
        <f t="shared" si="16"/>
        <v>23</v>
      </c>
      <c r="AW22" s="1077">
        <f t="shared" si="17"/>
        <v>29</v>
      </c>
      <c r="AX22" s="728">
        <f t="shared" si="18"/>
        <v>1</v>
      </c>
      <c r="AY22" s="729">
        <f t="shared" si="19"/>
        <v>0</v>
      </c>
      <c r="AZ22" s="1081">
        <f t="shared" si="20"/>
        <v>1</v>
      </c>
      <c r="BA22" s="729">
        <f t="shared" si="21"/>
        <v>1</v>
      </c>
      <c r="BB22" s="729">
        <f t="shared" si="22"/>
        <v>1</v>
      </c>
      <c r="BC22" s="1077">
        <f t="shared" si="23"/>
        <v>2</v>
      </c>
      <c r="BD22" s="728">
        <f t="shared" si="24"/>
        <v>0</v>
      </c>
      <c r="BE22" s="729">
        <f t="shared" si="25"/>
        <v>12</v>
      </c>
      <c r="BF22" s="1081">
        <f t="shared" si="26"/>
        <v>12</v>
      </c>
      <c r="BG22" s="729">
        <f t="shared" si="27"/>
        <v>0</v>
      </c>
      <c r="BH22" s="729">
        <f t="shared" si="28"/>
        <v>17</v>
      </c>
      <c r="BI22" s="1081">
        <f t="shared" si="29"/>
        <v>17</v>
      </c>
    </row>
    <row r="23" spans="1:61" ht="12.75" customHeight="1" x14ac:dyDescent="0.2">
      <c r="A23" s="730" t="s">
        <v>202</v>
      </c>
      <c r="B23" s="704" t="s">
        <v>117</v>
      </c>
      <c r="C23" s="705" t="s">
        <v>117</v>
      </c>
      <c r="D23" s="727">
        <f t="shared" si="0"/>
        <v>0</v>
      </c>
      <c r="E23" s="704">
        <v>1</v>
      </c>
      <c r="F23" s="705">
        <v>3</v>
      </c>
      <c r="G23" s="727">
        <f t="shared" si="1"/>
        <v>4</v>
      </c>
      <c r="H23" s="704" t="s">
        <v>117</v>
      </c>
      <c r="I23" s="705" t="s">
        <v>117</v>
      </c>
      <c r="J23" s="727">
        <f t="shared" si="2"/>
        <v>0</v>
      </c>
      <c r="K23" s="704" t="s">
        <v>117</v>
      </c>
      <c r="L23" s="705" t="s">
        <v>117</v>
      </c>
      <c r="M23" s="727">
        <f t="shared" si="3"/>
        <v>0</v>
      </c>
      <c r="N23" s="704">
        <v>1</v>
      </c>
      <c r="O23" s="705">
        <v>2</v>
      </c>
      <c r="P23" s="727">
        <f t="shared" si="4"/>
        <v>3</v>
      </c>
      <c r="Q23" s="701" t="s">
        <v>117</v>
      </c>
      <c r="R23" s="702" t="s">
        <v>117</v>
      </c>
      <c r="S23" s="727">
        <f t="shared" si="5"/>
        <v>0</v>
      </c>
      <c r="T23" s="701">
        <v>5</v>
      </c>
      <c r="U23" s="702">
        <v>4</v>
      </c>
      <c r="V23" s="727">
        <f t="shared" si="6"/>
        <v>9</v>
      </c>
      <c r="W23" s="701" t="s">
        <v>117</v>
      </c>
      <c r="X23" s="702" t="s">
        <v>117</v>
      </c>
      <c r="Y23" s="727">
        <f t="shared" si="7"/>
        <v>0</v>
      </c>
      <c r="Z23" s="701" t="s">
        <v>117</v>
      </c>
      <c r="AA23" s="702" t="s">
        <v>117</v>
      </c>
      <c r="AB23" s="727">
        <f t="shared" si="8"/>
        <v>0</v>
      </c>
      <c r="AC23" s="701" t="s">
        <v>117</v>
      </c>
      <c r="AD23" s="702">
        <v>2</v>
      </c>
      <c r="AE23" s="727">
        <f t="shared" si="9"/>
        <v>2</v>
      </c>
      <c r="AF23" s="701" t="s">
        <v>117</v>
      </c>
      <c r="AG23" s="702" t="s">
        <v>117</v>
      </c>
      <c r="AH23" s="727">
        <f t="shared" si="10"/>
        <v>0</v>
      </c>
      <c r="AI23" s="701" t="s">
        <v>117</v>
      </c>
      <c r="AJ23" s="702" t="s">
        <v>117</v>
      </c>
      <c r="AK23" s="727">
        <f t="shared" si="11"/>
        <v>0</v>
      </c>
      <c r="AL23" s="701" t="s">
        <v>117</v>
      </c>
      <c r="AM23" s="702" t="s">
        <v>117</v>
      </c>
      <c r="AN23" s="727">
        <f t="shared" si="12"/>
        <v>0</v>
      </c>
      <c r="AO23" s="701" t="s">
        <v>117</v>
      </c>
      <c r="AP23" s="702" t="s">
        <v>117</v>
      </c>
      <c r="AQ23" s="727">
        <f t="shared" si="13"/>
        <v>0</v>
      </c>
      <c r="AR23" s="701">
        <v>1</v>
      </c>
      <c r="AS23" s="702" t="s">
        <v>117</v>
      </c>
      <c r="AT23" s="727">
        <f t="shared" si="14"/>
        <v>1</v>
      </c>
      <c r="AU23" s="729">
        <f t="shared" si="15"/>
        <v>0</v>
      </c>
      <c r="AV23" s="729">
        <f t="shared" si="16"/>
        <v>0</v>
      </c>
      <c r="AW23" s="1077">
        <f t="shared" si="17"/>
        <v>0</v>
      </c>
      <c r="AX23" s="728">
        <f t="shared" si="18"/>
        <v>6</v>
      </c>
      <c r="AY23" s="729">
        <f t="shared" si="19"/>
        <v>7</v>
      </c>
      <c r="AZ23" s="1081">
        <f t="shared" si="20"/>
        <v>13</v>
      </c>
      <c r="BA23" s="729">
        <f t="shared" si="21"/>
        <v>0</v>
      </c>
      <c r="BB23" s="729">
        <f t="shared" si="22"/>
        <v>0</v>
      </c>
      <c r="BC23" s="1077">
        <f t="shared" si="23"/>
        <v>0</v>
      </c>
      <c r="BD23" s="728">
        <f t="shared" si="24"/>
        <v>0</v>
      </c>
      <c r="BE23" s="729">
        <f t="shared" si="25"/>
        <v>0</v>
      </c>
      <c r="BF23" s="1081">
        <f t="shared" si="26"/>
        <v>0</v>
      </c>
      <c r="BG23" s="729">
        <f t="shared" si="27"/>
        <v>2</v>
      </c>
      <c r="BH23" s="729">
        <f t="shared" si="28"/>
        <v>4</v>
      </c>
      <c r="BI23" s="1081">
        <f t="shared" si="29"/>
        <v>6</v>
      </c>
    </row>
    <row r="24" spans="1:61" ht="12.75" customHeight="1" x14ac:dyDescent="0.2">
      <c r="A24" s="730" t="s">
        <v>26</v>
      </c>
      <c r="B24" s="704" t="s">
        <v>117</v>
      </c>
      <c r="C24" s="705" t="s">
        <v>117</v>
      </c>
      <c r="D24" s="727">
        <f t="shared" si="0"/>
        <v>0</v>
      </c>
      <c r="E24" s="704" t="s">
        <v>117</v>
      </c>
      <c r="F24" s="705" t="s">
        <v>117</v>
      </c>
      <c r="G24" s="727">
        <f t="shared" si="1"/>
        <v>0</v>
      </c>
      <c r="H24" s="704" t="s">
        <v>117</v>
      </c>
      <c r="I24" s="705" t="s">
        <v>117</v>
      </c>
      <c r="J24" s="727">
        <f t="shared" si="2"/>
        <v>0</v>
      </c>
      <c r="K24" s="704" t="s">
        <v>117</v>
      </c>
      <c r="L24" s="705" t="s">
        <v>117</v>
      </c>
      <c r="M24" s="727">
        <f t="shared" si="3"/>
        <v>0</v>
      </c>
      <c r="N24" s="704">
        <v>1</v>
      </c>
      <c r="O24" s="705" t="s">
        <v>117</v>
      </c>
      <c r="P24" s="727">
        <f t="shared" si="4"/>
        <v>1</v>
      </c>
      <c r="Q24" s="701" t="s">
        <v>117</v>
      </c>
      <c r="R24" s="702" t="s">
        <v>117</v>
      </c>
      <c r="S24" s="727">
        <f t="shared" si="5"/>
        <v>0</v>
      </c>
      <c r="T24" s="701" t="s">
        <v>117</v>
      </c>
      <c r="U24" s="702" t="s">
        <v>117</v>
      </c>
      <c r="V24" s="727">
        <f t="shared" si="6"/>
        <v>0</v>
      </c>
      <c r="W24" s="701" t="s">
        <v>117</v>
      </c>
      <c r="X24" s="702" t="s">
        <v>117</v>
      </c>
      <c r="Y24" s="727">
        <f t="shared" si="7"/>
        <v>0</v>
      </c>
      <c r="Z24" s="701" t="s">
        <v>117</v>
      </c>
      <c r="AA24" s="702" t="s">
        <v>117</v>
      </c>
      <c r="AB24" s="727">
        <f t="shared" si="8"/>
        <v>0</v>
      </c>
      <c r="AC24" s="701" t="s">
        <v>117</v>
      </c>
      <c r="AD24" s="702">
        <v>1</v>
      </c>
      <c r="AE24" s="727">
        <f t="shared" si="9"/>
        <v>1</v>
      </c>
      <c r="AF24" s="701" t="s">
        <v>117</v>
      </c>
      <c r="AG24" s="702" t="s">
        <v>117</v>
      </c>
      <c r="AH24" s="727">
        <f t="shared" si="10"/>
        <v>0</v>
      </c>
      <c r="AI24" s="701" t="s">
        <v>117</v>
      </c>
      <c r="AJ24" s="702" t="s">
        <v>117</v>
      </c>
      <c r="AK24" s="727">
        <f t="shared" si="11"/>
        <v>0</v>
      </c>
      <c r="AL24" s="701" t="s">
        <v>117</v>
      </c>
      <c r="AM24" s="702" t="s">
        <v>117</v>
      </c>
      <c r="AN24" s="727">
        <f t="shared" si="12"/>
        <v>0</v>
      </c>
      <c r="AO24" s="701" t="s">
        <v>117</v>
      </c>
      <c r="AP24" s="702" t="s">
        <v>117</v>
      </c>
      <c r="AQ24" s="727">
        <f t="shared" si="13"/>
        <v>0</v>
      </c>
      <c r="AR24" s="701" t="s">
        <v>117</v>
      </c>
      <c r="AS24" s="702" t="s">
        <v>117</v>
      </c>
      <c r="AT24" s="727">
        <f t="shared" si="14"/>
        <v>0</v>
      </c>
      <c r="AU24" s="729">
        <f t="shared" si="15"/>
        <v>0</v>
      </c>
      <c r="AV24" s="729">
        <f t="shared" si="16"/>
        <v>0</v>
      </c>
      <c r="AW24" s="1077">
        <f t="shared" si="17"/>
        <v>0</v>
      </c>
      <c r="AX24" s="728">
        <f t="shared" si="18"/>
        <v>0</v>
      </c>
      <c r="AY24" s="729">
        <f t="shared" si="19"/>
        <v>0</v>
      </c>
      <c r="AZ24" s="1081">
        <f t="shared" si="20"/>
        <v>0</v>
      </c>
      <c r="BA24" s="729">
        <f t="shared" si="21"/>
        <v>0</v>
      </c>
      <c r="BB24" s="729">
        <f t="shared" si="22"/>
        <v>0</v>
      </c>
      <c r="BC24" s="1077">
        <f t="shared" si="23"/>
        <v>0</v>
      </c>
      <c r="BD24" s="728">
        <f t="shared" si="24"/>
        <v>0</v>
      </c>
      <c r="BE24" s="729">
        <f t="shared" si="25"/>
        <v>0</v>
      </c>
      <c r="BF24" s="1081">
        <f t="shared" si="26"/>
        <v>0</v>
      </c>
      <c r="BG24" s="729">
        <f t="shared" si="27"/>
        <v>1</v>
      </c>
      <c r="BH24" s="729">
        <f t="shared" si="28"/>
        <v>1</v>
      </c>
      <c r="BI24" s="1081">
        <f t="shared" si="29"/>
        <v>2</v>
      </c>
    </row>
    <row r="25" spans="1:61" ht="12.75" customHeight="1" x14ac:dyDescent="0.2">
      <c r="A25" s="730" t="s">
        <v>130</v>
      </c>
      <c r="B25" s="704" t="s">
        <v>117</v>
      </c>
      <c r="C25" s="705" t="s">
        <v>117</v>
      </c>
      <c r="D25" s="727">
        <f t="shared" si="0"/>
        <v>0</v>
      </c>
      <c r="E25" s="704" t="s">
        <v>117</v>
      </c>
      <c r="F25" s="705" t="s">
        <v>117</v>
      </c>
      <c r="G25" s="727">
        <f t="shared" si="1"/>
        <v>0</v>
      </c>
      <c r="H25" s="704" t="s">
        <v>117</v>
      </c>
      <c r="I25" s="705" t="s">
        <v>117</v>
      </c>
      <c r="J25" s="727">
        <f t="shared" si="2"/>
        <v>0</v>
      </c>
      <c r="K25" s="704" t="s">
        <v>117</v>
      </c>
      <c r="L25" s="705" t="s">
        <v>117</v>
      </c>
      <c r="M25" s="727">
        <f t="shared" si="3"/>
        <v>0</v>
      </c>
      <c r="N25" s="704" t="s">
        <v>117</v>
      </c>
      <c r="O25" s="705" t="s">
        <v>117</v>
      </c>
      <c r="P25" s="727">
        <f t="shared" si="4"/>
        <v>0</v>
      </c>
      <c r="Q25" s="701" t="s">
        <v>117</v>
      </c>
      <c r="R25" s="702" t="s">
        <v>117</v>
      </c>
      <c r="S25" s="727">
        <f t="shared" si="5"/>
        <v>0</v>
      </c>
      <c r="T25" s="701" t="s">
        <v>117</v>
      </c>
      <c r="U25" s="702" t="s">
        <v>117</v>
      </c>
      <c r="V25" s="727">
        <f t="shared" si="6"/>
        <v>0</v>
      </c>
      <c r="W25" s="701" t="s">
        <v>117</v>
      </c>
      <c r="X25" s="702" t="s">
        <v>117</v>
      </c>
      <c r="Y25" s="727">
        <f t="shared" si="7"/>
        <v>0</v>
      </c>
      <c r="Z25" s="701" t="s">
        <v>117</v>
      </c>
      <c r="AA25" s="702" t="s">
        <v>117</v>
      </c>
      <c r="AB25" s="727">
        <f t="shared" si="8"/>
        <v>0</v>
      </c>
      <c r="AC25" s="701" t="s">
        <v>117</v>
      </c>
      <c r="AD25" s="702">
        <v>1</v>
      </c>
      <c r="AE25" s="727">
        <f t="shared" si="9"/>
        <v>1</v>
      </c>
      <c r="AF25" s="701" t="s">
        <v>117</v>
      </c>
      <c r="AG25" s="702" t="s">
        <v>117</v>
      </c>
      <c r="AH25" s="727">
        <f t="shared" si="10"/>
        <v>0</v>
      </c>
      <c r="AI25" s="701" t="s">
        <v>117</v>
      </c>
      <c r="AJ25" s="702" t="s">
        <v>117</v>
      </c>
      <c r="AK25" s="727">
        <f t="shared" si="11"/>
        <v>0</v>
      </c>
      <c r="AL25" s="701" t="s">
        <v>117</v>
      </c>
      <c r="AM25" s="702" t="s">
        <v>117</v>
      </c>
      <c r="AN25" s="727">
        <f t="shared" si="12"/>
        <v>0</v>
      </c>
      <c r="AO25" s="701" t="s">
        <v>117</v>
      </c>
      <c r="AP25" s="702" t="s">
        <v>117</v>
      </c>
      <c r="AQ25" s="727">
        <f t="shared" si="13"/>
        <v>0</v>
      </c>
      <c r="AR25" s="701" t="s">
        <v>117</v>
      </c>
      <c r="AS25" s="702" t="s">
        <v>117</v>
      </c>
      <c r="AT25" s="727">
        <f t="shared" si="14"/>
        <v>0</v>
      </c>
      <c r="AU25" s="729">
        <f t="shared" si="15"/>
        <v>0</v>
      </c>
      <c r="AV25" s="729">
        <f t="shared" si="16"/>
        <v>0</v>
      </c>
      <c r="AW25" s="1077">
        <f t="shared" si="17"/>
        <v>0</v>
      </c>
      <c r="AX25" s="728">
        <f t="shared" si="18"/>
        <v>0</v>
      </c>
      <c r="AY25" s="729">
        <f t="shared" si="19"/>
        <v>0</v>
      </c>
      <c r="AZ25" s="1081">
        <f t="shared" si="20"/>
        <v>0</v>
      </c>
      <c r="BA25" s="729">
        <f t="shared" si="21"/>
        <v>0</v>
      </c>
      <c r="BB25" s="729">
        <f t="shared" si="22"/>
        <v>0</v>
      </c>
      <c r="BC25" s="1077">
        <f t="shared" si="23"/>
        <v>0</v>
      </c>
      <c r="BD25" s="728">
        <f t="shared" si="24"/>
        <v>0</v>
      </c>
      <c r="BE25" s="729">
        <f t="shared" si="25"/>
        <v>0</v>
      </c>
      <c r="BF25" s="1081">
        <f t="shared" si="26"/>
        <v>0</v>
      </c>
      <c r="BG25" s="729">
        <f t="shared" si="27"/>
        <v>0</v>
      </c>
      <c r="BH25" s="729">
        <f t="shared" si="28"/>
        <v>1</v>
      </c>
      <c r="BI25" s="1081">
        <f t="shared" si="29"/>
        <v>1</v>
      </c>
    </row>
    <row r="26" spans="1:61" ht="12.75" customHeight="1" x14ac:dyDescent="0.2">
      <c r="A26" s="730" t="s">
        <v>28</v>
      </c>
      <c r="B26" s="704" t="s">
        <v>117</v>
      </c>
      <c r="C26" s="705" t="s">
        <v>117</v>
      </c>
      <c r="D26" s="727">
        <f t="shared" ref="D26:D52" si="30">SUM(B26:C26)</f>
        <v>0</v>
      </c>
      <c r="E26" s="704" t="s">
        <v>117</v>
      </c>
      <c r="F26" s="705" t="s">
        <v>117</v>
      </c>
      <c r="G26" s="727">
        <f t="shared" si="1"/>
        <v>0</v>
      </c>
      <c r="H26" s="704" t="s">
        <v>117</v>
      </c>
      <c r="I26" s="705" t="s">
        <v>117</v>
      </c>
      <c r="J26" s="727">
        <f t="shared" ref="J26:J52" si="31">SUM(H26:I26)</f>
        <v>0</v>
      </c>
      <c r="K26" s="704" t="s">
        <v>117</v>
      </c>
      <c r="L26" s="705" t="s">
        <v>117</v>
      </c>
      <c r="M26" s="727">
        <f t="shared" ref="M26:M52" si="32">SUM(K26:L26)</f>
        <v>0</v>
      </c>
      <c r="N26" s="704" t="s">
        <v>117</v>
      </c>
      <c r="O26" s="705" t="s">
        <v>117</v>
      </c>
      <c r="P26" s="727">
        <f t="shared" ref="P26:P52" si="33">SUM(N26:O26)</f>
        <v>0</v>
      </c>
      <c r="Q26" s="701" t="s">
        <v>117</v>
      </c>
      <c r="R26" s="702" t="s">
        <v>117</v>
      </c>
      <c r="S26" s="727">
        <f t="shared" si="5"/>
        <v>0</v>
      </c>
      <c r="T26" s="701" t="s">
        <v>117</v>
      </c>
      <c r="U26" s="702" t="s">
        <v>117</v>
      </c>
      <c r="V26" s="727">
        <f t="shared" si="6"/>
        <v>0</v>
      </c>
      <c r="W26" s="701" t="s">
        <v>117</v>
      </c>
      <c r="X26" s="702" t="s">
        <v>117</v>
      </c>
      <c r="Y26" s="727">
        <f t="shared" si="7"/>
        <v>0</v>
      </c>
      <c r="Z26" s="701" t="s">
        <v>117</v>
      </c>
      <c r="AA26" s="702">
        <v>1</v>
      </c>
      <c r="AB26" s="727">
        <f t="shared" si="8"/>
        <v>1</v>
      </c>
      <c r="AC26" s="701" t="s">
        <v>117</v>
      </c>
      <c r="AD26" s="702" t="s">
        <v>117</v>
      </c>
      <c r="AE26" s="727">
        <f t="shared" si="9"/>
        <v>0</v>
      </c>
      <c r="AF26" s="701" t="s">
        <v>117</v>
      </c>
      <c r="AG26" s="702" t="s">
        <v>117</v>
      </c>
      <c r="AH26" s="727">
        <f t="shared" si="10"/>
        <v>0</v>
      </c>
      <c r="AI26" s="701" t="s">
        <v>117</v>
      </c>
      <c r="AJ26" s="702" t="s">
        <v>117</v>
      </c>
      <c r="AK26" s="727">
        <f t="shared" si="11"/>
        <v>0</v>
      </c>
      <c r="AL26" s="701" t="s">
        <v>117</v>
      </c>
      <c r="AM26" s="702" t="s">
        <v>117</v>
      </c>
      <c r="AN26" s="727">
        <f t="shared" si="12"/>
        <v>0</v>
      </c>
      <c r="AO26" s="701" t="s">
        <v>117</v>
      </c>
      <c r="AP26" s="702">
        <v>1</v>
      </c>
      <c r="AQ26" s="727">
        <f t="shared" si="13"/>
        <v>1</v>
      </c>
      <c r="AR26" s="701" t="s">
        <v>117</v>
      </c>
      <c r="AS26" s="702">
        <v>1</v>
      </c>
      <c r="AT26" s="727">
        <f t="shared" si="14"/>
        <v>1</v>
      </c>
      <c r="AU26" s="729">
        <f t="shared" si="15"/>
        <v>0</v>
      </c>
      <c r="AV26" s="729">
        <f t="shared" si="16"/>
        <v>0</v>
      </c>
      <c r="AW26" s="1077">
        <f t="shared" si="17"/>
        <v>0</v>
      </c>
      <c r="AX26" s="728">
        <f t="shared" si="18"/>
        <v>0</v>
      </c>
      <c r="AY26" s="729">
        <f t="shared" si="19"/>
        <v>0</v>
      </c>
      <c r="AZ26" s="1081">
        <f t="shared" si="20"/>
        <v>0</v>
      </c>
      <c r="BA26" s="729">
        <f t="shared" si="21"/>
        <v>0</v>
      </c>
      <c r="BB26" s="729">
        <f t="shared" si="22"/>
        <v>0</v>
      </c>
      <c r="BC26" s="1077">
        <f t="shared" si="23"/>
        <v>0</v>
      </c>
      <c r="BD26" s="728">
        <f t="shared" si="24"/>
        <v>0</v>
      </c>
      <c r="BE26" s="729">
        <f t="shared" si="25"/>
        <v>2</v>
      </c>
      <c r="BF26" s="1081">
        <f t="shared" si="26"/>
        <v>2</v>
      </c>
      <c r="BG26" s="729">
        <f t="shared" si="27"/>
        <v>0</v>
      </c>
      <c r="BH26" s="729">
        <f t="shared" si="28"/>
        <v>1</v>
      </c>
      <c r="BI26" s="1081">
        <f t="shared" si="29"/>
        <v>1</v>
      </c>
    </row>
    <row r="27" spans="1:61" ht="12.75" customHeight="1" x14ac:dyDescent="0.2">
      <c r="A27" s="730" t="s">
        <v>29</v>
      </c>
      <c r="B27" s="704" t="s">
        <v>117</v>
      </c>
      <c r="C27" s="705" t="s">
        <v>117</v>
      </c>
      <c r="D27" s="727">
        <f t="shared" si="30"/>
        <v>0</v>
      </c>
      <c r="E27" s="704" t="s">
        <v>117</v>
      </c>
      <c r="F27" s="705" t="s">
        <v>117</v>
      </c>
      <c r="G27" s="727">
        <f t="shared" si="1"/>
        <v>0</v>
      </c>
      <c r="H27" s="704" t="s">
        <v>117</v>
      </c>
      <c r="I27" s="705" t="s">
        <v>117</v>
      </c>
      <c r="J27" s="727">
        <f t="shared" si="31"/>
        <v>0</v>
      </c>
      <c r="K27" s="704" t="s">
        <v>117</v>
      </c>
      <c r="L27" s="705">
        <v>1</v>
      </c>
      <c r="M27" s="727">
        <f t="shared" si="32"/>
        <v>1</v>
      </c>
      <c r="N27" s="704" t="s">
        <v>117</v>
      </c>
      <c r="O27" s="705" t="s">
        <v>117</v>
      </c>
      <c r="P27" s="727">
        <f t="shared" si="33"/>
        <v>0</v>
      </c>
      <c r="Q27" s="701" t="s">
        <v>117</v>
      </c>
      <c r="R27" s="702" t="s">
        <v>117</v>
      </c>
      <c r="S27" s="727">
        <f t="shared" si="5"/>
        <v>0</v>
      </c>
      <c r="T27" s="701" t="s">
        <v>117</v>
      </c>
      <c r="U27" s="702" t="s">
        <v>117</v>
      </c>
      <c r="V27" s="727">
        <f t="shared" si="6"/>
        <v>0</v>
      </c>
      <c r="W27" s="701" t="s">
        <v>117</v>
      </c>
      <c r="X27" s="702" t="s">
        <v>117</v>
      </c>
      <c r="Y27" s="727">
        <f t="shared" si="7"/>
        <v>0</v>
      </c>
      <c r="Z27" s="701" t="s">
        <v>117</v>
      </c>
      <c r="AA27" s="702" t="s">
        <v>117</v>
      </c>
      <c r="AB27" s="727">
        <f t="shared" si="8"/>
        <v>0</v>
      </c>
      <c r="AC27" s="701" t="s">
        <v>117</v>
      </c>
      <c r="AD27" s="702" t="s">
        <v>117</v>
      </c>
      <c r="AE27" s="727">
        <f t="shared" si="9"/>
        <v>0</v>
      </c>
      <c r="AF27" s="701" t="s">
        <v>117</v>
      </c>
      <c r="AG27" s="702" t="s">
        <v>117</v>
      </c>
      <c r="AH27" s="727">
        <f t="shared" si="10"/>
        <v>0</v>
      </c>
      <c r="AI27" s="701" t="s">
        <v>117</v>
      </c>
      <c r="AJ27" s="702" t="s">
        <v>117</v>
      </c>
      <c r="AK27" s="727">
        <f t="shared" si="11"/>
        <v>0</v>
      </c>
      <c r="AL27" s="701" t="s">
        <v>117</v>
      </c>
      <c r="AM27" s="702" t="s">
        <v>117</v>
      </c>
      <c r="AN27" s="727">
        <f t="shared" si="12"/>
        <v>0</v>
      </c>
      <c r="AO27" s="701" t="s">
        <v>117</v>
      </c>
      <c r="AP27" s="702">
        <v>2</v>
      </c>
      <c r="AQ27" s="727">
        <f t="shared" si="13"/>
        <v>2</v>
      </c>
      <c r="AR27" s="701" t="s">
        <v>117</v>
      </c>
      <c r="AS27" s="702">
        <v>1</v>
      </c>
      <c r="AT27" s="727">
        <f t="shared" si="14"/>
        <v>1</v>
      </c>
      <c r="AU27" s="729">
        <f t="shared" si="15"/>
        <v>0</v>
      </c>
      <c r="AV27" s="729">
        <f t="shared" si="16"/>
        <v>0</v>
      </c>
      <c r="AW27" s="1077">
        <f t="shared" si="17"/>
        <v>0</v>
      </c>
      <c r="AX27" s="728">
        <f t="shared" si="18"/>
        <v>0</v>
      </c>
      <c r="AY27" s="729">
        <f t="shared" si="19"/>
        <v>0</v>
      </c>
      <c r="AZ27" s="1081">
        <f t="shared" si="20"/>
        <v>0</v>
      </c>
      <c r="BA27" s="729">
        <f t="shared" si="21"/>
        <v>0</v>
      </c>
      <c r="BB27" s="729">
        <f t="shared" si="22"/>
        <v>0</v>
      </c>
      <c r="BC27" s="1077">
        <f t="shared" si="23"/>
        <v>0</v>
      </c>
      <c r="BD27" s="728">
        <f t="shared" si="24"/>
        <v>0</v>
      </c>
      <c r="BE27" s="729">
        <f t="shared" si="25"/>
        <v>3</v>
      </c>
      <c r="BF27" s="1081">
        <f t="shared" si="26"/>
        <v>3</v>
      </c>
      <c r="BG27" s="729">
        <f t="shared" si="27"/>
        <v>0</v>
      </c>
      <c r="BH27" s="729">
        <f t="shared" si="28"/>
        <v>1</v>
      </c>
      <c r="BI27" s="1081">
        <f t="shared" si="29"/>
        <v>1</v>
      </c>
    </row>
    <row r="28" spans="1:61" ht="12.75" customHeight="1" x14ac:dyDescent="0.2">
      <c r="A28" s="730" t="s">
        <v>30</v>
      </c>
      <c r="B28" s="704" t="s">
        <v>117</v>
      </c>
      <c r="C28" s="705" t="s">
        <v>117</v>
      </c>
      <c r="D28" s="727">
        <f t="shared" si="30"/>
        <v>0</v>
      </c>
      <c r="E28" s="704" t="s">
        <v>117</v>
      </c>
      <c r="F28" s="705" t="s">
        <v>117</v>
      </c>
      <c r="G28" s="727">
        <f t="shared" si="1"/>
        <v>0</v>
      </c>
      <c r="H28" s="704">
        <v>21</v>
      </c>
      <c r="I28" s="705">
        <v>23</v>
      </c>
      <c r="J28" s="727">
        <f t="shared" si="31"/>
        <v>44</v>
      </c>
      <c r="K28" s="704">
        <v>60</v>
      </c>
      <c r="L28" s="705">
        <v>73</v>
      </c>
      <c r="M28" s="727">
        <f t="shared" si="32"/>
        <v>133</v>
      </c>
      <c r="N28" s="704">
        <v>310</v>
      </c>
      <c r="O28" s="705">
        <v>364</v>
      </c>
      <c r="P28" s="727">
        <f t="shared" si="33"/>
        <v>674</v>
      </c>
      <c r="Q28" s="701" t="s">
        <v>117</v>
      </c>
      <c r="R28" s="702" t="s">
        <v>117</v>
      </c>
      <c r="S28" s="727">
        <f t="shared" si="5"/>
        <v>0</v>
      </c>
      <c r="T28" s="701" t="s">
        <v>117</v>
      </c>
      <c r="U28" s="702" t="s">
        <v>117</v>
      </c>
      <c r="V28" s="727">
        <f t="shared" si="6"/>
        <v>0</v>
      </c>
      <c r="W28" s="701">
        <v>3</v>
      </c>
      <c r="X28" s="702">
        <v>3</v>
      </c>
      <c r="Y28" s="727">
        <f t="shared" si="7"/>
        <v>6</v>
      </c>
      <c r="Z28" s="701">
        <v>55</v>
      </c>
      <c r="AA28" s="702">
        <v>66</v>
      </c>
      <c r="AB28" s="727">
        <f t="shared" si="8"/>
        <v>121</v>
      </c>
      <c r="AC28" s="701">
        <v>174</v>
      </c>
      <c r="AD28" s="702">
        <v>174</v>
      </c>
      <c r="AE28" s="727">
        <f t="shared" si="9"/>
        <v>348</v>
      </c>
      <c r="AF28" s="701" t="s">
        <v>117</v>
      </c>
      <c r="AG28" s="702" t="s">
        <v>117</v>
      </c>
      <c r="AH28" s="727">
        <f t="shared" si="10"/>
        <v>0</v>
      </c>
      <c r="AI28" s="701" t="s">
        <v>117</v>
      </c>
      <c r="AJ28" s="702">
        <v>1</v>
      </c>
      <c r="AK28" s="727">
        <f t="shared" si="11"/>
        <v>1</v>
      </c>
      <c r="AL28" s="701" t="s">
        <v>117</v>
      </c>
      <c r="AM28" s="702" t="s">
        <v>117</v>
      </c>
      <c r="AN28" s="727">
        <f t="shared" si="12"/>
        <v>0</v>
      </c>
      <c r="AO28" s="701">
        <v>17</v>
      </c>
      <c r="AP28" s="702">
        <v>19</v>
      </c>
      <c r="AQ28" s="727">
        <f t="shared" si="13"/>
        <v>36</v>
      </c>
      <c r="AR28" s="701">
        <v>53</v>
      </c>
      <c r="AS28" s="702">
        <v>46</v>
      </c>
      <c r="AT28" s="727">
        <f t="shared" si="14"/>
        <v>99</v>
      </c>
      <c r="AU28" s="729">
        <f t="shared" si="15"/>
        <v>0</v>
      </c>
      <c r="AV28" s="729">
        <f t="shared" si="16"/>
        <v>0</v>
      </c>
      <c r="AW28" s="1077">
        <f t="shared" si="17"/>
        <v>0</v>
      </c>
      <c r="AX28" s="728">
        <f t="shared" si="18"/>
        <v>0</v>
      </c>
      <c r="AY28" s="729">
        <f t="shared" si="19"/>
        <v>1</v>
      </c>
      <c r="AZ28" s="1081">
        <f t="shared" si="20"/>
        <v>1</v>
      </c>
      <c r="BA28" s="729">
        <f t="shared" si="21"/>
        <v>24</v>
      </c>
      <c r="BB28" s="729">
        <f t="shared" si="22"/>
        <v>26</v>
      </c>
      <c r="BC28" s="1077">
        <f t="shared" si="23"/>
        <v>50</v>
      </c>
      <c r="BD28" s="728">
        <f t="shared" si="24"/>
        <v>132</v>
      </c>
      <c r="BE28" s="729">
        <f t="shared" si="25"/>
        <v>158</v>
      </c>
      <c r="BF28" s="1081">
        <f t="shared" si="26"/>
        <v>290</v>
      </c>
      <c r="BG28" s="729">
        <f t="shared" si="27"/>
        <v>537</v>
      </c>
      <c r="BH28" s="729">
        <f t="shared" si="28"/>
        <v>584</v>
      </c>
      <c r="BI28" s="1081">
        <f t="shared" si="29"/>
        <v>1121</v>
      </c>
    </row>
    <row r="29" spans="1:61" ht="12.75" customHeight="1" x14ac:dyDescent="0.2">
      <c r="A29" s="730" t="s">
        <v>33</v>
      </c>
      <c r="B29" s="704" t="s">
        <v>117</v>
      </c>
      <c r="C29" s="705" t="s">
        <v>117</v>
      </c>
      <c r="D29" s="727">
        <f t="shared" si="30"/>
        <v>0</v>
      </c>
      <c r="E29" s="704" t="s">
        <v>117</v>
      </c>
      <c r="F29" s="705" t="s">
        <v>117</v>
      </c>
      <c r="G29" s="727">
        <f t="shared" si="1"/>
        <v>0</v>
      </c>
      <c r="H29" s="704" t="s">
        <v>117</v>
      </c>
      <c r="I29" s="705" t="s">
        <v>117</v>
      </c>
      <c r="J29" s="727">
        <f t="shared" si="31"/>
        <v>0</v>
      </c>
      <c r="K29" s="704" t="s">
        <v>117</v>
      </c>
      <c r="L29" s="705" t="s">
        <v>117</v>
      </c>
      <c r="M29" s="727">
        <f t="shared" si="32"/>
        <v>0</v>
      </c>
      <c r="N29" s="704" t="s">
        <v>117</v>
      </c>
      <c r="O29" s="705" t="s">
        <v>117</v>
      </c>
      <c r="P29" s="727">
        <f t="shared" si="33"/>
        <v>0</v>
      </c>
      <c r="Q29" s="701" t="s">
        <v>117</v>
      </c>
      <c r="R29" s="702" t="s">
        <v>117</v>
      </c>
      <c r="S29" s="727">
        <f t="shared" si="5"/>
        <v>0</v>
      </c>
      <c r="T29" s="701" t="s">
        <v>117</v>
      </c>
      <c r="U29" s="702" t="s">
        <v>117</v>
      </c>
      <c r="V29" s="727">
        <f t="shared" si="6"/>
        <v>0</v>
      </c>
      <c r="W29" s="701" t="s">
        <v>117</v>
      </c>
      <c r="X29" s="702">
        <v>2</v>
      </c>
      <c r="Y29" s="727">
        <f t="shared" si="7"/>
        <v>2</v>
      </c>
      <c r="Z29" s="701" t="s">
        <v>117</v>
      </c>
      <c r="AA29" s="702" t="s">
        <v>117</v>
      </c>
      <c r="AB29" s="727">
        <f t="shared" si="8"/>
        <v>0</v>
      </c>
      <c r="AC29" s="701" t="s">
        <v>117</v>
      </c>
      <c r="AD29" s="702">
        <v>3</v>
      </c>
      <c r="AE29" s="727">
        <f t="shared" si="9"/>
        <v>3</v>
      </c>
      <c r="AF29" s="701" t="s">
        <v>117</v>
      </c>
      <c r="AG29" s="702" t="s">
        <v>117</v>
      </c>
      <c r="AH29" s="727">
        <f t="shared" si="10"/>
        <v>0</v>
      </c>
      <c r="AI29" s="701" t="s">
        <v>117</v>
      </c>
      <c r="AJ29" s="702" t="s">
        <v>117</v>
      </c>
      <c r="AK29" s="727">
        <f t="shared" si="11"/>
        <v>0</v>
      </c>
      <c r="AL29" s="701" t="s">
        <v>117</v>
      </c>
      <c r="AM29" s="702" t="s">
        <v>117</v>
      </c>
      <c r="AN29" s="727">
        <f t="shared" si="12"/>
        <v>0</v>
      </c>
      <c r="AO29" s="701" t="s">
        <v>117</v>
      </c>
      <c r="AP29" s="702" t="s">
        <v>117</v>
      </c>
      <c r="AQ29" s="727">
        <f t="shared" si="13"/>
        <v>0</v>
      </c>
      <c r="AR29" s="701" t="s">
        <v>117</v>
      </c>
      <c r="AS29" s="702" t="s">
        <v>117</v>
      </c>
      <c r="AT29" s="727">
        <f t="shared" si="14"/>
        <v>0</v>
      </c>
      <c r="AU29" s="729">
        <f t="shared" si="15"/>
        <v>0</v>
      </c>
      <c r="AV29" s="729">
        <f t="shared" si="16"/>
        <v>0</v>
      </c>
      <c r="AW29" s="1077">
        <f t="shared" si="17"/>
        <v>0</v>
      </c>
      <c r="AX29" s="728">
        <f t="shared" si="18"/>
        <v>0</v>
      </c>
      <c r="AY29" s="729">
        <f t="shared" si="19"/>
        <v>0</v>
      </c>
      <c r="AZ29" s="1081">
        <f t="shared" si="20"/>
        <v>0</v>
      </c>
      <c r="BA29" s="729">
        <f t="shared" si="21"/>
        <v>0</v>
      </c>
      <c r="BB29" s="729">
        <f t="shared" si="22"/>
        <v>2</v>
      </c>
      <c r="BC29" s="1077">
        <f t="shared" si="23"/>
        <v>2</v>
      </c>
      <c r="BD29" s="728">
        <f t="shared" si="24"/>
        <v>0</v>
      </c>
      <c r="BE29" s="729">
        <f t="shared" si="25"/>
        <v>0</v>
      </c>
      <c r="BF29" s="1081">
        <f t="shared" si="26"/>
        <v>0</v>
      </c>
      <c r="BG29" s="729">
        <f t="shared" si="27"/>
        <v>0</v>
      </c>
      <c r="BH29" s="729">
        <f t="shared" si="28"/>
        <v>3</v>
      </c>
      <c r="BI29" s="1081">
        <f t="shared" si="29"/>
        <v>3</v>
      </c>
    </row>
    <row r="30" spans="1:61" ht="12.75" customHeight="1" x14ac:dyDescent="0.2">
      <c r="A30" s="730" t="s">
        <v>35</v>
      </c>
      <c r="B30" s="704" t="s">
        <v>117</v>
      </c>
      <c r="C30" s="705" t="s">
        <v>117</v>
      </c>
      <c r="D30" s="727">
        <f t="shared" si="30"/>
        <v>0</v>
      </c>
      <c r="E30" s="704" t="s">
        <v>117</v>
      </c>
      <c r="F30" s="705" t="s">
        <v>117</v>
      </c>
      <c r="G30" s="727">
        <f t="shared" si="1"/>
        <v>0</v>
      </c>
      <c r="H30" s="704">
        <v>1</v>
      </c>
      <c r="I30" s="705" t="s">
        <v>117</v>
      </c>
      <c r="J30" s="727">
        <f t="shared" si="31"/>
        <v>1</v>
      </c>
      <c r="K30" s="704" t="s">
        <v>117</v>
      </c>
      <c r="L30" s="705">
        <v>4</v>
      </c>
      <c r="M30" s="727">
        <f t="shared" si="32"/>
        <v>4</v>
      </c>
      <c r="N30" s="704" t="s">
        <v>117</v>
      </c>
      <c r="O30" s="705">
        <v>10</v>
      </c>
      <c r="P30" s="727">
        <f t="shared" si="33"/>
        <v>10</v>
      </c>
      <c r="Q30" s="701" t="s">
        <v>117</v>
      </c>
      <c r="R30" s="702" t="s">
        <v>117</v>
      </c>
      <c r="S30" s="727">
        <f t="shared" si="5"/>
        <v>0</v>
      </c>
      <c r="T30" s="701" t="s">
        <v>117</v>
      </c>
      <c r="U30" s="702" t="s">
        <v>117</v>
      </c>
      <c r="V30" s="727">
        <f t="shared" si="6"/>
        <v>0</v>
      </c>
      <c r="W30" s="701" t="s">
        <v>117</v>
      </c>
      <c r="X30" s="702" t="s">
        <v>117</v>
      </c>
      <c r="Y30" s="727">
        <f t="shared" si="7"/>
        <v>0</v>
      </c>
      <c r="Z30" s="701" t="s">
        <v>117</v>
      </c>
      <c r="AA30" s="702">
        <v>3</v>
      </c>
      <c r="AB30" s="727">
        <f t="shared" si="8"/>
        <v>3</v>
      </c>
      <c r="AC30" s="701" t="s">
        <v>117</v>
      </c>
      <c r="AD30" s="702">
        <v>2</v>
      </c>
      <c r="AE30" s="727">
        <f t="shared" si="9"/>
        <v>2</v>
      </c>
      <c r="AF30" s="701" t="s">
        <v>117</v>
      </c>
      <c r="AG30" s="702" t="s">
        <v>117</v>
      </c>
      <c r="AH30" s="727">
        <f t="shared" si="10"/>
        <v>0</v>
      </c>
      <c r="AI30" s="701" t="s">
        <v>117</v>
      </c>
      <c r="AJ30" s="702" t="s">
        <v>117</v>
      </c>
      <c r="AK30" s="727">
        <f t="shared" si="11"/>
        <v>0</v>
      </c>
      <c r="AL30" s="701" t="s">
        <v>117</v>
      </c>
      <c r="AM30" s="702" t="s">
        <v>117</v>
      </c>
      <c r="AN30" s="727">
        <f t="shared" si="12"/>
        <v>0</v>
      </c>
      <c r="AO30" s="701">
        <v>0</v>
      </c>
      <c r="AP30" s="702">
        <v>2</v>
      </c>
      <c r="AQ30" s="727">
        <f t="shared" si="13"/>
        <v>2</v>
      </c>
      <c r="AR30" s="701" t="s">
        <v>117</v>
      </c>
      <c r="AS30" s="702">
        <v>2</v>
      </c>
      <c r="AT30" s="727">
        <f t="shared" si="14"/>
        <v>2</v>
      </c>
      <c r="AU30" s="729">
        <f t="shared" si="15"/>
        <v>0</v>
      </c>
      <c r="AV30" s="729">
        <f t="shared" si="16"/>
        <v>0</v>
      </c>
      <c r="AW30" s="1077">
        <f t="shared" si="17"/>
        <v>0</v>
      </c>
      <c r="AX30" s="728">
        <f t="shared" si="18"/>
        <v>0</v>
      </c>
      <c r="AY30" s="729">
        <f t="shared" si="19"/>
        <v>0</v>
      </c>
      <c r="AZ30" s="1081">
        <f t="shared" si="20"/>
        <v>0</v>
      </c>
      <c r="BA30" s="729">
        <f t="shared" si="21"/>
        <v>1</v>
      </c>
      <c r="BB30" s="729">
        <f t="shared" si="22"/>
        <v>0</v>
      </c>
      <c r="BC30" s="1077">
        <f t="shared" si="23"/>
        <v>1</v>
      </c>
      <c r="BD30" s="728">
        <f t="shared" si="24"/>
        <v>0</v>
      </c>
      <c r="BE30" s="729">
        <f t="shared" si="25"/>
        <v>9</v>
      </c>
      <c r="BF30" s="1081">
        <f t="shared" si="26"/>
        <v>9</v>
      </c>
      <c r="BG30" s="729">
        <f t="shared" si="27"/>
        <v>0</v>
      </c>
      <c r="BH30" s="729">
        <f t="shared" si="28"/>
        <v>14</v>
      </c>
      <c r="BI30" s="1081">
        <f t="shared" si="29"/>
        <v>14</v>
      </c>
    </row>
    <row r="31" spans="1:61" ht="12.75" customHeight="1" x14ac:dyDescent="0.2">
      <c r="A31" s="730" t="s">
        <v>37</v>
      </c>
      <c r="B31" s="704">
        <v>4</v>
      </c>
      <c r="C31" s="705">
        <v>4</v>
      </c>
      <c r="D31" s="727">
        <f t="shared" si="30"/>
        <v>8</v>
      </c>
      <c r="E31" s="704">
        <v>3</v>
      </c>
      <c r="F31" s="705">
        <v>12</v>
      </c>
      <c r="G31" s="727">
        <f t="shared" si="1"/>
        <v>15</v>
      </c>
      <c r="H31" s="704" t="s">
        <v>117</v>
      </c>
      <c r="I31" s="705" t="s">
        <v>117</v>
      </c>
      <c r="J31" s="727">
        <f t="shared" si="31"/>
        <v>0</v>
      </c>
      <c r="K31" s="704" t="s">
        <v>117</v>
      </c>
      <c r="L31" s="705" t="s">
        <v>117</v>
      </c>
      <c r="M31" s="727">
        <f t="shared" si="32"/>
        <v>0</v>
      </c>
      <c r="N31" s="704">
        <v>7</v>
      </c>
      <c r="O31" s="705">
        <v>9</v>
      </c>
      <c r="P31" s="727">
        <f t="shared" si="33"/>
        <v>16</v>
      </c>
      <c r="Q31" s="701">
        <v>9</v>
      </c>
      <c r="R31" s="702">
        <v>15</v>
      </c>
      <c r="S31" s="727">
        <f t="shared" si="5"/>
        <v>24</v>
      </c>
      <c r="T31" s="701">
        <v>10</v>
      </c>
      <c r="U31" s="702">
        <v>14</v>
      </c>
      <c r="V31" s="727">
        <f t="shared" si="6"/>
        <v>24</v>
      </c>
      <c r="W31" s="701" t="s">
        <v>117</v>
      </c>
      <c r="X31" s="702" t="s">
        <v>117</v>
      </c>
      <c r="Y31" s="727">
        <f t="shared" si="7"/>
        <v>0</v>
      </c>
      <c r="Z31" s="701" t="s">
        <v>117</v>
      </c>
      <c r="AA31" s="702">
        <v>1</v>
      </c>
      <c r="AB31" s="727">
        <f t="shared" si="8"/>
        <v>1</v>
      </c>
      <c r="AC31" s="701">
        <v>7</v>
      </c>
      <c r="AD31" s="702">
        <v>12</v>
      </c>
      <c r="AE31" s="727">
        <f t="shared" si="9"/>
        <v>19</v>
      </c>
      <c r="AF31" s="701">
        <v>2</v>
      </c>
      <c r="AG31" s="702">
        <v>1</v>
      </c>
      <c r="AH31" s="727">
        <f t="shared" si="10"/>
        <v>3</v>
      </c>
      <c r="AI31" s="701">
        <v>3</v>
      </c>
      <c r="AJ31" s="702">
        <v>12</v>
      </c>
      <c r="AK31" s="727">
        <f t="shared" si="11"/>
        <v>15</v>
      </c>
      <c r="AL31" s="701" t="s">
        <v>117</v>
      </c>
      <c r="AM31" s="702" t="s">
        <v>117</v>
      </c>
      <c r="AN31" s="727">
        <f t="shared" si="12"/>
        <v>0</v>
      </c>
      <c r="AO31" s="701">
        <v>0</v>
      </c>
      <c r="AP31" s="702">
        <v>0</v>
      </c>
      <c r="AQ31" s="727">
        <f t="shared" si="13"/>
        <v>0</v>
      </c>
      <c r="AR31" s="701">
        <v>4</v>
      </c>
      <c r="AS31" s="702">
        <v>16</v>
      </c>
      <c r="AT31" s="727">
        <f t="shared" si="14"/>
        <v>20</v>
      </c>
      <c r="AU31" s="729">
        <f t="shared" si="15"/>
        <v>15</v>
      </c>
      <c r="AV31" s="729">
        <f t="shared" si="16"/>
        <v>20</v>
      </c>
      <c r="AW31" s="1077">
        <f t="shared" si="17"/>
        <v>35</v>
      </c>
      <c r="AX31" s="728">
        <f t="shared" si="18"/>
        <v>16</v>
      </c>
      <c r="AY31" s="729">
        <f t="shared" si="19"/>
        <v>38</v>
      </c>
      <c r="AZ31" s="1081">
        <f t="shared" si="20"/>
        <v>54</v>
      </c>
      <c r="BA31" s="729">
        <f t="shared" si="21"/>
        <v>0</v>
      </c>
      <c r="BB31" s="729">
        <f t="shared" si="22"/>
        <v>0</v>
      </c>
      <c r="BC31" s="1077">
        <f t="shared" si="23"/>
        <v>0</v>
      </c>
      <c r="BD31" s="728">
        <f t="shared" si="24"/>
        <v>0</v>
      </c>
      <c r="BE31" s="729">
        <f t="shared" si="25"/>
        <v>1</v>
      </c>
      <c r="BF31" s="1081">
        <f t="shared" si="26"/>
        <v>1</v>
      </c>
      <c r="BG31" s="729">
        <f t="shared" si="27"/>
        <v>18</v>
      </c>
      <c r="BH31" s="729">
        <f t="shared" si="28"/>
        <v>37</v>
      </c>
      <c r="BI31" s="1081">
        <f t="shared" si="29"/>
        <v>55</v>
      </c>
    </row>
    <row r="32" spans="1:61" ht="12.75" customHeight="1" x14ac:dyDescent="0.2">
      <c r="A32" s="730" t="s">
        <v>38</v>
      </c>
      <c r="B32" s="704">
        <v>1</v>
      </c>
      <c r="C32" s="705">
        <v>2</v>
      </c>
      <c r="D32" s="727">
        <f t="shared" si="30"/>
        <v>3</v>
      </c>
      <c r="E32" s="704" t="s">
        <v>117</v>
      </c>
      <c r="F32" s="705" t="s">
        <v>117</v>
      </c>
      <c r="G32" s="727">
        <f t="shared" si="1"/>
        <v>0</v>
      </c>
      <c r="H32" s="704" t="s">
        <v>117</v>
      </c>
      <c r="I32" s="705" t="s">
        <v>117</v>
      </c>
      <c r="J32" s="727">
        <f t="shared" si="31"/>
        <v>0</v>
      </c>
      <c r="K32" s="704">
        <v>1</v>
      </c>
      <c r="L32" s="705">
        <v>4</v>
      </c>
      <c r="M32" s="727">
        <f t="shared" si="32"/>
        <v>5</v>
      </c>
      <c r="N32" s="704">
        <v>5</v>
      </c>
      <c r="O32" s="705">
        <v>9</v>
      </c>
      <c r="P32" s="727">
        <f t="shared" si="33"/>
        <v>14</v>
      </c>
      <c r="Q32" s="701">
        <v>1</v>
      </c>
      <c r="R32" s="702">
        <v>4</v>
      </c>
      <c r="S32" s="727">
        <f t="shared" si="5"/>
        <v>5</v>
      </c>
      <c r="T32" s="701" t="s">
        <v>117</v>
      </c>
      <c r="U32" s="702" t="s">
        <v>117</v>
      </c>
      <c r="V32" s="727">
        <f t="shared" si="6"/>
        <v>0</v>
      </c>
      <c r="W32" s="701" t="s">
        <v>117</v>
      </c>
      <c r="X32" s="702" t="s">
        <v>117</v>
      </c>
      <c r="Y32" s="727">
        <f t="shared" si="7"/>
        <v>0</v>
      </c>
      <c r="Z32" s="701" t="s">
        <v>117</v>
      </c>
      <c r="AA32" s="702">
        <v>5</v>
      </c>
      <c r="AB32" s="727">
        <f t="shared" si="8"/>
        <v>5</v>
      </c>
      <c r="AC32" s="701">
        <v>2</v>
      </c>
      <c r="AD32" s="702">
        <v>7</v>
      </c>
      <c r="AE32" s="727">
        <f t="shared" si="9"/>
        <v>9</v>
      </c>
      <c r="AF32" s="701">
        <v>1</v>
      </c>
      <c r="AG32" s="702" t="s">
        <v>117</v>
      </c>
      <c r="AH32" s="727">
        <f t="shared" si="10"/>
        <v>1</v>
      </c>
      <c r="AI32" s="701" t="s">
        <v>117</v>
      </c>
      <c r="AJ32" s="702" t="s">
        <v>117</v>
      </c>
      <c r="AK32" s="727">
        <f t="shared" si="11"/>
        <v>0</v>
      </c>
      <c r="AL32" s="701" t="s">
        <v>117</v>
      </c>
      <c r="AM32" s="702" t="s">
        <v>117</v>
      </c>
      <c r="AN32" s="727">
        <f t="shared" si="12"/>
        <v>0</v>
      </c>
      <c r="AO32" s="701">
        <v>1</v>
      </c>
      <c r="AP32" s="702">
        <v>4</v>
      </c>
      <c r="AQ32" s="727">
        <f t="shared" si="13"/>
        <v>5</v>
      </c>
      <c r="AR32" s="701">
        <v>1</v>
      </c>
      <c r="AS32" s="702">
        <v>2</v>
      </c>
      <c r="AT32" s="727">
        <f t="shared" si="14"/>
        <v>3</v>
      </c>
      <c r="AU32" s="729">
        <f t="shared" si="15"/>
        <v>3</v>
      </c>
      <c r="AV32" s="729">
        <f t="shared" si="16"/>
        <v>6</v>
      </c>
      <c r="AW32" s="1077">
        <f t="shared" si="17"/>
        <v>9</v>
      </c>
      <c r="AX32" s="728">
        <f t="shared" si="18"/>
        <v>0</v>
      </c>
      <c r="AY32" s="729">
        <f t="shared" si="19"/>
        <v>0</v>
      </c>
      <c r="AZ32" s="1081">
        <f t="shared" si="20"/>
        <v>0</v>
      </c>
      <c r="BA32" s="729">
        <f t="shared" si="21"/>
        <v>0</v>
      </c>
      <c r="BB32" s="729">
        <f t="shared" si="22"/>
        <v>0</v>
      </c>
      <c r="BC32" s="1077">
        <f t="shared" si="23"/>
        <v>0</v>
      </c>
      <c r="BD32" s="728">
        <f t="shared" si="24"/>
        <v>2</v>
      </c>
      <c r="BE32" s="729">
        <f t="shared" si="25"/>
        <v>13</v>
      </c>
      <c r="BF32" s="1081">
        <f t="shared" si="26"/>
        <v>15</v>
      </c>
      <c r="BG32" s="729">
        <f t="shared" si="27"/>
        <v>8</v>
      </c>
      <c r="BH32" s="729">
        <f t="shared" si="28"/>
        <v>18</v>
      </c>
      <c r="BI32" s="1081">
        <f t="shared" si="29"/>
        <v>26</v>
      </c>
    </row>
    <row r="33" spans="1:61" ht="12.75" customHeight="1" x14ac:dyDescent="0.2">
      <c r="A33" s="730" t="s">
        <v>39</v>
      </c>
      <c r="B33" s="704" t="s">
        <v>117</v>
      </c>
      <c r="C33" s="705" t="s">
        <v>117</v>
      </c>
      <c r="D33" s="727">
        <f t="shared" si="30"/>
        <v>0</v>
      </c>
      <c r="E33" s="704" t="s">
        <v>117</v>
      </c>
      <c r="F33" s="705" t="s">
        <v>117</v>
      </c>
      <c r="G33" s="727">
        <f t="shared" si="1"/>
        <v>0</v>
      </c>
      <c r="H33" s="704" t="s">
        <v>117</v>
      </c>
      <c r="I33" s="705" t="s">
        <v>117</v>
      </c>
      <c r="J33" s="727">
        <f t="shared" si="31"/>
        <v>0</v>
      </c>
      <c r="K33" s="704" t="s">
        <v>117</v>
      </c>
      <c r="L33" s="705" t="s">
        <v>117</v>
      </c>
      <c r="M33" s="727">
        <f t="shared" si="32"/>
        <v>0</v>
      </c>
      <c r="N33" s="704" t="s">
        <v>117</v>
      </c>
      <c r="O33" s="705" t="s">
        <v>117</v>
      </c>
      <c r="P33" s="727">
        <f t="shared" si="33"/>
        <v>0</v>
      </c>
      <c r="Q33" s="701" t="s">
        <v>117</v>
      </c>
      <c r="R33" s="702" t="s">
        <v>117</v>
      </c>
      <c r="S33" s="727">
        <f t="shared" si="5"/>
        <v>0</v>
      </c>
      <c r="T33" s="701" t="s">
        <v>117</v>
      </c>
      <c r="U33" s="702" t="s">
        <v>117</v>
      </c>
      <c r="V33" s="727">
        <f t="shared" si="6"/>
        <v>0</v>
      </c>
      <c r="W33" s="701" t="s">
        <v>117</v>
      </c>
      <c r="X33" s="702" t="s">
        <v>117</v>
      </c>
      <c r="Y33" s="727">
        <f t="shared" si="7"/>
        <v>0</v>
      </c>
      <c r="Z33" s="701" t="s">
        <v>117</v>
      </c>
      <c r="AA33" s="702" t="s">
        <v>117</v>
      </c>
      <c r="AB33" s="727">
        <f t="shared" si="8"/>
        <v>0</v>
      </c>
      <c r="AC33" s="701" t="s">
        <v>117</v>
      </c>
      <c r="AD33" s="702" t="s">
        <v>117</v>
      </c>
      <c r="AE33" s="727">
        <f t="shared" si="9"/>
        <v>0</v>
      </c>
      <c r="AF33" s="701" t="s">
        <v>117</v>
      </c>
      <c r="AG33" s="702" t="s">
        <v>117</v>
      </c>
      <c r="AH33" s="727">
        <f t="shared" si="10"/>
        <v>0</v>
      </c>
      <c r="AI33" s="701" t="s">
        <v>117</v>
      </c>
      <c r="AJ33" s="702" t="s">
        <v>117</v>
      </c>
      <c r="AK33" s="727">
        <f t="shared" si="11"/>
        <v>0</v>
      </c>
      <c r="AL33" s="701" t="s">
        <v>117</v>
      </c>
      <c r="AM33" s="702" t="s">
        <v>117</v>
      </c>
      <c r="AN33" s="727">
        <f t="shared" si="12"/>
        <v>0</v>
      </c>
      <c r="AO33" s="701">
        <v>0</v>
      </c>
      <c r="AP33" s="702">
        <v>0</v>
      </c>
      <c r="AQ33" s="727">
        <f t="shared" si="13"/>
        <v>0</v>
      </c>
      <c r="AR33" s="701" t="s">
        <v>117</v>
      </c>
      <c r="AS33" s="702">
        <v>1</v>
      </c>
      <c r="AT33" s="727">
        <f t="shared" si="14"/>
        <v>1</v>
      </c>
      <c r="AU33" s="729">
        <f t="shared" si="15"/>
        <v>0</v>
      </c>
      <c r="AV33" s="729">
        <f t="shared" si="16"/>
        <v>0</v>
      </c>
      <c r="AW33" s="1077">
        <f t="shared" si="17"/>
        <v>0</v>
      </c>
      <c r="AX33" s="728">
        <f t="shared" si="18"/>
        <v>0</v>
      </c>
      <c r="AY33" s="729">
        <f t="shared" si="19"/>
        <v>0</v>
      </c>
      <c r="AZ33" s="1081">
        <f t="shared" si="20"/>
        <v>0</v>
      </c>
      <c r="BA33" s="729">
        <f t="shared" si="21"/>
        <v>0</v>
      </c>
      <c r="BB33" s="729">
        <f t="shared" si="22"/>
        <v>0</v>
      </c>
      <c r="BC33" s="1077">
        <f t="shared" si="23"/>
        <v>0</v>
      </c>
      <c r="BD33" s="728">
        <f t="shared" si="24"/>
        <v>0</v>
      </c>
      <c r="BE33" s="729">
        <f t="shared" si="25"/>
        <v>0</v>
      </c>
      <c r="BF33" s="1081">
        <f t="shared" si="26"/>
        <v>0</v>
      </c>
      <c r="BG33" s="729">
        <f t="shared" si="27"/>
        <v>0</v>
      </c>
      <c r="BH33" s="729">
        <f t="shared" si="28"/>
        <v>1</v>
      </c>
      <c r="BI33" s="1081">
        <f t="shared" si="29"/>
        <v>1</v>
      </c>
    </row>
    <row r="34" spans="1:61" ht="12.75" customHeight="1" x14ac:dyDescent="0.2">
      <c r="A34" s="730" t="s">
        <v>42</v>
      </c>
      <c r="B34" s="704" t="s">
        <v>117</v>
      </c>
      <c r="C34" s="705" t="s">
        <v>117</v>
      </c>
      <c r="D34" s="727">
        <f t="shared" si="30"/>
        <v>0</v>
      </c>
      <c r="E34" s="704" t="s">
        <v>117</v>
      </c>
      <c r="F34" s="705" t="s">
        <v>117</v>
      </c>
      <c r="G34" s="727">
        <f t="shared" si="1"/>
        <v>0</v>
      </c>
      <c r="H34" s="704" t="s">
        <v>117</v>
      </c>
      <c r="I34" s="705" t="s">
        <v>117</v>
      </c>
      <c r="J34" s="727">
        <f t="shared" si="31"/>
        <v>0</v>
      </c>
      <c r="K34" s="704" t="s">
        <v>117</v>
      </c>
      <c r="L34" s="705" t="s">
        <v>117</v>
      </c>
      <c r="M34" s="727">
        <f t="shared" si="32"/>
        <v>0</v>
      </c>
      <c r="N34" s="704" t="s">
        <v>117</v>
      </c>
      <c r="O34" s="705" t="s">
        <v>117</v>
      </c>
      <c r="P34" s="727">
        <f t="shared" si="33"/>
        <v>0</v>
      </c>
      <c r="Q34" s="701" t="s">
        <v>117</v>
      </c>
      <c r="R34" s="702" t="s">
        <v>117</v>
      </c>
      <c r="S34" s="727">
        <f t="shared" si="5"/>
        <v>0</v>
      </c>
      <c r="T34" s="701" t="s">
        <v>117</v>
      </c>
      <c r="U34" s="702">
        <v>3</v>
      </c>
      <c r="V34" s="727">
        <f t="shared" si="6"/>
        <v>3</v>
      </c>
      <c r="W34" s="701" t="s">
        <v>117</v>
      </c>
      <c r="X34" s="702" t="s">
        <v>117</v>
      </c>
      <c r="Y34" s="727">
        <f t="shared" si="7"/>
        <v>0</v>
      </c>
      <c r="Z34" s="701" t="s">
        <v>117</v>
      </c>
      <c r="AA34" s="702" t="s">
        <v>117</v>
      </c>
      <c r="AB34" s="727">
        <f t="shared" si="8"/>
        <v>0</v>
      </c>
      <c r="AC34" s="701">
        <v>4</v>
      </c>
      <c r="AD34" s="702">
        <v>2</v>
      </c>
      <c r="AE34" s="727">
        <f t="shared" si="9"/>
        <v>6</v>
      </c>
      <c r="AF34" s="701" t="s">
        <v>117</v>
      </c>
      <c r="AG34" s="702" t="s">
        <v>117</v>
      </c>
      <c r="AH34" s="727">
        <f t="shared" si="10"/>
        <v>0</v>
      </c>
      <c r="AI34" s="701" t="s">
        <v>117</v>
      </c>
      <c r="AJ34" s="702">
        <v>2</v>
      </c>
      <c r="AK34" s="727">
        <f t="shared" si="11"/>
        <v>2</v>
      </c>
      <c r="AL34" s="701" t="s">
        <v>117</v>
      </c>
      <c r="AM34" s="702" t="s">
        <v>117</v>
      </c>
      <c r="AN34" s="727">
        <f t="shared" si="12"/>
        <v>0</v>
      </c>
      <c r="AO34" s="701">
        <v>0</v>
      </c>
      <c r="AP34" s="702">
        <v>0</v>
      </c>
      <c r="AQ34" s="727">
        <f t="shared" si="13"/>
        <v>0</v>
      </c>
      <c r="AR34" s="701" t="s">
        <v>117</v>
      </c>
      <c r="AS34" s="702" t="s">
        <v>117</v>
      </c>
      <c r="AT34" s="727">
        <f t="shared" si="14"/>
        <v>0</v>
      </c>
      <c r="AU34" s="729">
        <f t="shared" si="15"/>
        <v>0</v>
      </c>
      <c r="AV34" s="729">
        <f t="shared" si="16"/>
        <v>0</v>
      </c>
      <c r="AW34" s="1077">
        <f t="shared" si="17"/>
        <v>0</v>
      </c>
      <c r="AX34" s="728">
        <f t="shared" si="18"/>
        <v>0</v>
      </c>
      <c r="AY34" s="729">
        <f t="shared" si="19"/>
        <v>5</v>
      </c>
      <c r="AZ34" s="1081">
        <f t="shared" si="20"/>
        <v>5</v>
      </c>
      <c r="BA34" s="729">
        <f t="shared" si="21"/>
        <v>0</v>
      </c>
      <c r="BB34" s="729">
        <f t="shared" si="22"/>
        <v>0</v>
      </c>
      <c r="BC34" s="1077">
        <f t="shared" si="23"/>
        <v>0</v>
      </c>
      <c r="BD34" s="728">
        <f t="shared" si="24"/>
        <v>0</v>
      </c>
      <c r="BE34" s="729">
        <f t="shared" si="25"/>
        <v>0</v>
      </c>
      <c r="BF34" s="1081">
        <f t="shared" si="26"/>
        <v>0</v>
      </c>
      <c r="BG34" s="729">
        <f t="shared" si="27"/>
        <v>4</v>
      </c>
      <c r="BH34" s="729">
        <f t="shared" si="28"/>
        <v>2</v>
      </c>
      <c r="BI34" s="1081">
        <f t="shared" si="29"/>
        <v>6</v>
      </c>
    </row>
    <row r="35" spans="1:61" ht="12.75" customHeight="1" x14ac:dyDescent="0.2">
      <c r="A35" s="730" t="s">
        <v>43</v>
      </c>
      <c r="B35" s="704" t="s">
        <v>117</v>
      </c>
      <c r="C35" s="705" t="s">
        <v>117</v>
      </c>
      <c r="D35" s="727">
        <f t="shared" si="30"/>
        <v>0</v>
      </c>
      <c r="E35" s="704" t="s">
        <v>117</v>
      </c>
      <c r="F35" s="705" t="s">
        <v>117</v>
      </c>
      <c r="G35" s="727">
        <f t="shared" ref="G35:G62" si="34">SUM(E35:F35)</f>
        <v>0</v>
      </c>
      <c r="H35" s="704" t="s">
        <v>117</v>
      </c>
      <c r="I35" s="705" t="s">
        <v>117</v>
      </c>
      <c r="J35" s="727">
        <f t="shared" si="31"/>
        <v>0</v>
      </c>
      <c r="K35" s="704" t="s">
        <v>117</v>
      </c>
      <c r="L35" s="705">
        <v>1</v>
      </c>
      <c r="M35" s="727">
        <f t="shared" si="32"/>
        <v>1</v>
      </c>
      <c r="N35" s="704">
        <v>1</v>
      </c>
      <c r="O35" s="705">
        <v>3</v>
      </c>
      <c r="P35" s="727">
        <f t="shared" si="33"/>
        <v>4</v>
      </c>
      <c r="Q35" s="701" t="s">
        <v>117</v>
      </c>
      <c r="R35" s="702">
        <v>2</v>
      </c>
      <c r="S35" s="727">
        <f t="shared" ref="S35:S62" si="35">SUM(Q35:R35)</f>
        <v>2</v>
      </c>
      <c r="T35" s="701" t="s">
        <v>117</v>
      </c>
      <c r="U35" s="702" t="s">
        <v>117</v>
      </c>
      <c r="V35" s="727">
        <f t="shared" ref="V35:V62" si="36">SUM(T35:U35)</f>
        <v>0</v>
      </c>
      <c r="W35" s="701" t="s">
        <v>117</v>
      </c>
      <c r="X35" s="702" t="s">
        <v>117</v>
      </c>
      <c r="Y35" s="727">
        <f t="shared" ref="Y35:Y62" si="37">SUM(W35:X35)</f>
        <v>0</v>
      </c>
      <c r="Z35" s="701" t="s">
        <v>117</v>
      </c>
      <c r="AA35" s="702">
        <v>5</v>
      </c>
      <c r="AB35" s="727">
        <f t="shared" ref="AB35:AB62" si="38">SUM(Z35:AA35)</f>
        <v>5</v>
      </c>
      <c r="AC35" s="701" t="s">
        <v>117</v>
      </c>
      <c r="AD35" s="702" t="s">
        <v>117</v>
      </c>
      <c r="AE35" s="727">
        <f t="shared" ref="AE35:AE62" si="39">SUM(AC35:AD35)</f>
        <v>0</v>
      </c>
      <c r="AF35" s="701" t="s">
        <v>117</v>
      </c>
      <c r="AG35" s="702" t="s">
        <v>117</v>
      </c>
      <c r="AH35" s="727">
        <f t="shared" ref="AH35:AH62" si="40">SUM(AF35:AG35)</f>
        <v>0</v>
      </c>
      <c r="AI35" s="701" t="s">
        <v>117</v>
      </c>
      <c r="AJ35" s="702" t="s">
        <v>117</v>
      </c>
      <c r="AK35" s="727">
        <f t="shared" ref="AK35:AK62" si="41">SUM(AI35:AJ35)</f>
        <v>0</v>
      </c>
      <c r="AL35" s="701" t="s">
        <v>117</v>
      </c>
      <c r="AM35" s="702" t="s">
        <v>117</v>
      </c>
      <c r="AN35" s="727">
        <f t="shared" ref="AN35:AN62" si="42">SUM(AL35:AM35)</f>
        <v>0</v>
      </c>
      <c r="AO35" s="701">
        <v>0</v>
      </c>
      <c r="AP35" s="702">
        <v>1</v>
      </c>
      <c r="AQ35" s="727">
        <f t="shared" ref="AQ35:AQ62" si="43">SUM(AO35:AP35)</f>
        <v>1</v>
      </c>
      <c r="AR35" s="701" t="s">
        <v>117</v>
      </c>
      <c r="AS35" s="702">
        <v>2</v>
      </c>
      <c r="AT35" s="727">
        <f t="shared" ref="AT35:AT62" si="44">SUM(AR35:AS35)</f>
        <v>2</v>
      </c>
      <c r="AU35" s="729">
        <f t="shared" ref="AU35:AU62" si="45">SUM(AF35,B35,Q35)</f>
        <v>0</v>
      </c>
      <c r="AV35" s="729">
        <f t="shared" ref="AV35:AV62" si="46">SUM(AG35,C35,R35)</f>
        <v>2</v>
      </c>
      <c r="AW35" s="1077">
        <f t="shared" ref="AW35:AW62" si="47">SUM(AH35,D35,S35)</f>
        <v>2</v>
      </c>
      <c r="AX35" s="728">
        <f t="shared" ref="AX35:AX62" si="48">SUM(AI35,E35,T35)</f>
        <v>0</v>
      </c>
      <c r="AY35" s="729">
        <f t="shared" ref="AY35:AY62" si="49">SUM(AJ35,F35,U35)</f>
        <v>0</v>
      </c>
      <c r="AZ35" s="1081">
        <f t="shared" ref="AZ35:AZ62" si="50">SUM(AK35,G35,V35)</f>
        <v>0</v>
      </c>
      <c r="BA35" s="729">
        <f t="shared" ref="BA35:BA62" si="51">SUM(AL35,H35,W35)</f>
        <v>0</v>
      </c>
      <c r="BB35" s="729">
        <f t="shared" ref="BB35:BB62" si="52">SUM(AM35,I35,X35)</f>
        <v>0</v>
      </c>
      <c r="BC35" s="1077">
        <f t="shared" ref="BC35:BC62" si="53">SUM(AN35,J35,Y35)</f>
        <v>0</v>
      </c>
      <c r="BD35" s="728">
        <f t="shared" ref="BD35:BD62" si="54">SUM(AO35,K35,Z35)</f>
        <v>0</v>
      </c>
      <c r="BE35" s="729">
        <f t="shared" ref="BE35:BE62" si="55">SUM(AP35,L35,AA35)</f>
        <v>7</v>
      </c>
      <c r="BF35" s="1081">
        <f t="shared" ref="BF35:BF62" si="56">SUM(AQ35,M35,AB35)</f>
        <v>7</v>
      </c>
      <c r="BG35" s="729">
        <f t="shared" ref="BG35:BG62" si="57">SUM(AR35,N35,AC35)</f>
        <v>1</v>
      </c>
      <c r="BH35" s="729">
        <f t="shared" ref="BH35:BH62" si="58">SUM(AS35,O35,AD35)</f>
        <v>5</v>
      </c>
      <c r="BI35" s="1081">
        <f t="shared" ref="BI35:BI62" si="59">SUM(AT35,P35,AE35)</f>
        <v>6</v>
      </c>
    </row>
    <row r="36" spans="1:61" ht="12.75" customHeight="1" x14ac:dyDescent="0.2">
      <c r="A36" s="730" t="s">
        <v>44</v>
      </c>
      <c r="B36" s="704" t="s">
        <v>117</v>
      </c>
      <c r="C36" s="705" t="s">
        <v>117</v>
      </c>
      <c r="D36" s="727">
        <f t="shared" si="30"/>
        <v>0</v>
      </c>
      <c r="E36" s="704" t="s">
        <v>117</v>
      </c>
      <c r="F36" s="705" t="s">
        <v>117</v>
      </c>
      <c r="G36" s="727">
        <f t="shared" si="34"/>
        <v>0</v>
      </c>
      <c r="H36" s="704" t="s">
        <v>117</v>
      </c>
      <c r="I36" s="705">
        <v>1</v>
      </c>
      <c r="J36" s="727">
        <f t="shared" si="31"/>
        <v>1</v>
      </c>
      <c r="K36" s="704" t="s">
        <v>117</v>
      </c>
      <c r="L36" s="705" t="s">
        <v>117</v>
      </c>
      <c r="M36" s="727">
        <f t="shared" si="32"/>
        <v>0</v>
      </c>
      <c r="N36" s="704" t="s">
        <v>117</v>
      </c>
      <c r="O36" s="705">
        <v>2</v>
      </c>
      <c r="P36" s="727">
        <f t="shared" si="33"/>
        <v>2</v>
      </c>
      <c r="Q36" s="701" t="s">
        <v>117</v>
      </c>
      <c r="R36" s="702" t="s">
        <v>117</v>
      </c>
      <c r="S36" s="727">
        <f t="shared" si="35"/>
        <v>0</v>
      </c>
      <c r="T36" s="701" t="s">
        <v>117</v>
      </c>
      <c r="U36" s="702" t="s">
        <v>117</v>
      </c>
      <c r="V36" s="727">
        <f t="shared" si="36"/>
        <v>0</v>
      </c>
      <c r="W36" s="701" t="s">
        <v>117</v>
      </c>
      <c r="X36" s="702" t="s">
        <v>117</v>
      </c>
      <c r="Y36" s="727">
        <f t="shared" si="37"/>
        <v>0</v>
      </c>
      <c r="Z36" s="701" t="s">
        <v>117</v>
      </c>
      <c r="AA36" s="702">
        <v>1</v>
      </c>
      <c r="AB36" s="727">
        <f t="shared" si="38"/>
        <v>1</v>
      </c>
      <c r="AC36" s="701" t="s">
        <v>117</v>
      </c>
      <c r="AD36" s="702" t="s">
        <v>117</v>
      </c>
      <c r="AE36" s="727">
        <f t="shared" si="39"/>
        <v>0</v>
      </c>
      <c r="AF36" s="701" t="s">
        <v>117</v>
      </c>
      <c r="AG36" s="702" t="s">
        <v>117</v>
      </c>
      <c r="AH36" s="727">
        <f t="shared" si="40"/>
        <v>0</v>
      </c>
      <c r="AI36" s="701">
        <v>2</v>
      </c>
      <c r="AJ36" s="702" t="s">
        <v>117</v>
      </c>
      <c r="AK36" s="727">
        <f t="shared" si="41"/>
        <v>2</v>
      </c>
      <c r="AL36" s="701" t="s">
        <v>117</v>
      </c>
      <c r="AM36" s="702">
        <v>1</v>
      </c>
      <c r="AN36" s="727">
        <f t="shared" si="42"/>
        <v>1</v>
      </c>
      <c r="AO36" s="701">
        <v>0</v>
      </c>
      <c r="AP36" s="702">
        <v>1</v>
      </c>
      <c r="AQ36" s="727">
        <f t="shared" si="43"/>
        <v>1</v>
      </c>
      <c r="AR36" s="701" t="s">
        <v>117</v>
      </c>
      <c r="AS36" s="702">
        <v>1</v>
      </c>
      <c r="AT36" s="727">
        <f t="shared" si="44"/>
        <v>1</v>
      </c>
      <c r="AU36" s="729">
        <f t="shared" si="45"/>
        <v>0</v>
      </c>
      <c r="AV36" s="729">
        <f t="shared" si="46"/>
        <v>0</v>
      </c>
      <c r="AW36" s="1077">
        <f t="shared" si="47"/>
        <v>0</v>
      </c>
      <c r="AX36" s="728">
        <f t="shared" si="48"/>
        <v>2</v>
      </c>
      <c r="AY36" s="729">
        <f t="shared" si="49"/>
        <v>0</v>
      </c>
      <c r="AZ36" s="1081">
        <f t="shared" si="50"/>
        <v>2</v>
      </c>
      <c r="BA36" s="729">
        <f t="shared" si="51"/>
        <v>0</v>
      </c>
      <c r="BB36" s="729">
        <f t="shared" si="52"/>
        <v>2</v>
      </c>
      <c r="BC36" s="1077">
        <f t="shared" si="53"/>
        <v>2</v>
      </c>
      <c r="BD36" s="728">
        <f t="shared" si="54"/>
        <v>0</v>
      </c>
      <c r="BE36" s="729">
        <f t="shared" si="55"/>
        <v>2</v>
      </c>
      <c r="BF36" s="1081">
        <f t="shared" si="56"/>
        <v>2</v>
      </c>
      <c r="BG36" s="729">
        <f t="shared" si="57"/>
        <v>0</v>
      </c>
      <c r="BH36" s="729">
        <f t="shared" si="58"/>
        <v>3</v>
      </c>
      <c r="BI36" s="1081">
        <f t="shared" si="59"/>
        <v>3</v>
      </c>
    </row>
    <row r="37" spans="1:61" ht="12.75" customHeight="1" x14ac:dyDescent="0.2">
      <c r="A37" s="730" t="s">
        <v>45</v>
      </c>
      <c r="B37" s="704" t="s">
        <v>117</v>
      </c>
      <c r="C37" s="705" t="s">
        <v>117</v>
      </c>
      <c r="D37" s="727">
        <f t="shared" si="30"/>
        <v>0</v>
      </c>
      <c r="E37" s="704" t="s">
        <v>117</v>
      </c>
      <c r="F37" s="705" t="s">
        <v>117</v>
      </c>
      <c r="G37" s="727">
        <f t="shared" si="34"/>
        <v>0</v>
      </c>
      <c r="H37" s="704" t="s">
        <v>117</v>
      </c>
      <c r="I37" s="705" t="s">
        <v>117</v>
      </c>
      <c r="J37" s="727">
        <f t="shared" si="31"/>
        <v>0</v>
      </c>
      <c r="K37" s="704" t="s">
        <v>117</v>
      </c>
      <c r="L37" s="705">
        <v>1</v>
      </c>
      <c r="M37" s="727">
        <f t="shared" si="32"/>
        <v>1</v>
      </c>
      <c r="N37" s="704" t="s">
        <v>117</v>
      </c>
      <c r="O37" s="705" t="s">
        <v>117</v>
      </c>
      <c r="P37" s="727">
        <f t="shared" si="33"/>
        <v>0</v>
      </c>
      <c r="Q37" s="701" t="s">
        <v>117</v>
      </c>
      <c r="R37" s="702" t="s">
        <v>117</v>
      </c>
      <c r="S37" s="727">
        <f t="shared" si="35"/>
        <v>0</v>
      </c>
      <c r="T37" s="701" t="s">
        <v>117</v>
      </c>
      <c r="U37" s="702" t="s">
        <v>117</v>
      </c>
      <c r="V37" s="727">
        <f t="shared" si="36"/>
        <v>0</v>
      </c>
      <c r="W37" s="701" t="s">
        <v>117</v>
      </c>
      <c r="X37" s="702" t="s">
        <v>117</v>
      </c>
      <c r="Y37" s="727">
        <f t="shared" si="37"/>
        <v>0</v>
      </c>
      <c r="Z37" s="701" t="s">
        <v>117</v>
      </c>
      <c r="AA37" s="702" t="s">
        <v>117</v>
      </c>
      <c r="AB37" s="727">
        <f t="shared" si="38"/>
        <v>0</v>
      </c>
      <c r="AC37" s="701" t="s">
        <v>117</v>
      </c>
      <c r="AD37" s="702">
        <v>1</v>
      </c>
      <c r="AE37" s="727">
        <f t="shared" si="39"/>
        <v>1</v>
      </c>
      <c r="AF37" s="701" t="s">
        <v>117</v>
      </c>
      <c r="AG37" s="702" t="s">
        <v>117</v>
      </c>
      <c r="AH37" s="727">
        <f t="shared" si="40"/>
        <v>0</v>
      </c>
      <c r="AI37" s="701" t="s">
        <v>117</v>
      </c>
      <c r="AJ37" s="702" t="s">
        <v>117</v>
      </c>
      <c r="AK37" s="727">
        <f t="shared" si="41"/>
        <v>0</v>
      </c>
      <c r="AL37" s="701" t="s">
        <v>117</v>
      </c>
      <c r="AM37" s="702" t="s">
        <v>117</v>
      </c>
      <c r="AN37" s="727">
        <f t="shared" si="42"/>
        <v>0</v>
      </c>
      <c r="AO37" s="701" t="s">
        <v>117</v>
      </c>
      <c r="AP37" s="702" t="s">
        <v>117</v>
      </c>
      <c r="AQ37" s="727">
        <f t="shared" si="43"/>
        <v>0</v>
      </c>
      <c r="AR37" s="701" t="s">
        <v>117</v>
      </c>
      <c r="AS37" s="702" t="s">
        <v>117</v>
      </c>
      <c r="AT37" s="727">
        <f t="shared" si="44"/>
        <v>0</v>
      </c>
      <c r="AU37" s="729">
        <f t="shared" si="45"/>
        <v>0</v>
      </c>
      <c r="AV37" s="729">
        <f t="shared" si="46"/>
        <v>0</v>
      </c>
      <c r="AW37" s="1077">
        <f t="shared" si="47"/>
        <v>0</v>
      </c>
      <c r="AX37" s="728">
        <f t="shared" si="48"/>
        <v>0</v>
      </c>
      <c r="AY37" s="729">
        <f t="shared" si="49"/>
        <v>0</v>
      </c>
      <c r="AZ37" s="1081">
        <f t="shared" si="50"/>
        <v>0</v>
      </c>
      <c r="BA37" s="729">
        <f t="shared" si="51"/>
        <v>0</v>
      </c>
      <c r="BB37" s="729">
        <f t="shared" si="52"/>
        <v>0</v>
      </c>
      <c r="BC37" s="1077">
        <f t="shared" si="53"/>
        <v>0</v>
      </c>
      <c r="BD37" s="728">
        <f t="shared" si="54"/>
        <v>0</v>
      </c>
      <c r="BE37" s="729">
        <f t="shared" si="55"/>
        <v>1</v>
      </c>
      <c r="BF37" s="1081">
        <f t="shared" si="56"/>
        <v>1</v>
      </c>
      <c r="BG37" s="729">
        <f t="shared" si="57"/>
        <v>0</v>
      </c>
      <c r="BH37" s="729">
        <f t="shared" si="58"/>
        <v>1</v>
      </c>
      <c r="BI37" s="1081">
        <f t="shared" si="59"/>
        <v>1</v>
      </c>
    </row>
    <row r="38" spans="1:61" ht="12.75" customHeight="1" x14ac:dyDescent="0.2">
      <c r="A38" s="730" t="s">
        <v>47</v>
      </c>
      <c r="B38" s="704">
        <v>13</v>
      </c>
      <c r="C38" s="705">
        <v>9</v>
      </c>
      <c r="D38" s="727">
        <f t="shared" si="30"/>
        <v>22</v>
      </c>
      <c r="E38" s="704">
        <v>5</v>
      </c>
      <c r="F38" s="705">
        <v>6</v>
      </c>
      <c r="G38" s="727">
        <f t="shared" si="34"/>
        <v>11</v>
      </c>
      <c r="H38" s="704" t="s">
        <v>117</v>
      </c>
      <c r="I38" s="705" t="s">
        <v>117</v>
      </c>
      <c r="J38" s="727">
        <f t="shared" si="31"/>
        <v>0</v>
      </c>
      <c r="K38" s="704">
        <v>11</v>
      </c>
      <c r="L38" s="705">
        <v>11</v>
      </c>
      <c r="M38" s="727">
        <f t="shared" si="32"/>
        <v>22</v>
      </c>
      <c r="N38" s="704">
        <v>46</v>
      </c>
      <c r="O38" s="705">
        <v>27</v>
      </c>
      <c r="P38" s="727">
        <f t="shared" si="33"/>
        <v>73</v>
      </c>
      <c r="Q38" s="701" t="s">
        <v>117</v>
      </c>
      <c r="R38" s="702" t="s">
        <v>117</v>
      </c>
      <c r="S38" s="727">
        <f t="shared" si="35"/>
        <v>0</v>
      </c>
      <c r="T38" s="701">
        <v>2</v>
      </c>
      <c r="U38" s="702" t="s">
        <v>117</v>
      </c>
      <c r="V38" s="727">
        <f t="shared" si="36"/>
        <v>2</v>
      </c>
      <c r="W38" s="701" t="s">
        <v>117</v>
      </c>
      <c r="X38" s="702" t="s">
        <v>117</v>
      </c>
      <c r="Y38" s="727">
        <f t="shared" si="37"/>
        <v>0</v>
      </c>
      <c r="Z38" s="701">
        <v>14</v>
      </c>
      <c r="AA38" s="702">
        <v>10</v>
      </c>
      <c r="AB38" s="727">
        <f t="shared" si="38"/>
        <v>24</v>
      </c>
      <c r="AC38" s="701">
        <v>11</v>
      </c>
      <c r="AD38" s="702">
        <v>5</v>
      </c>
      <c r="AE38" s="727">
        <f t="shared" si="39"/>
        <v>16</v>
      </c>
      <c r="AF38" s="701" t="s">
        <v>117</v>
      </c>
      <c r="AG38" s="702" t="s">
        <v>117</v>
      </c>
      <c r="AH38" s="727">
        <f t="shared" si="40"/>
        <v>0</v>
      </c>
      <c r="AI38" s="701" t="s">
        <v>117</v>
      </c>
      <c r="AJ38" s="702">
        <v>1</v>
      </c>
      <c r="AK38" s="727">
        <f t="shared" si="41"/>
        <v>1</v>
      </c>
      <c r="AL38" s="701" t="s">
        <v>117</v>
      </c>
      <c r="AM38" s="702" t="s">
        <v>117</v>
      </c>
      <c r="AN38" s="727">
        <f t="shared" si="42"/>
        <v>0</v>
      </c>
      <c r="AO38" s="701">
        <v>6</v>
      </c>
      <c r="AP38" s="702">
        <v>9</v>
      </c>
      <c r="AQ38" s="727">
        <f t="shared" si="43"/>
        <v>15</v>
      </c>
      <c r="AR38" s="701">
        <v>10</v>
      </c>
      <c r="AS38" s="702">
        <v>7</v>
      </c>
      <c r="AT38" s="727">
        <f t="shared" si="44"/>
        <v>17</v>
      </c>
      <c r="AU38" s="729">
        <f t="shared" si="45"/>
        <v>13</v>
      </c>
      <c r="AV38" s="729">
        <f t="shared" si="46"/>
        <v>9</v>
      </c>
      <c r="AW38" s="1077">
        <f t="shared" si="47"/>
        <v>22</v>
      </c>
      <c r="AX38" s="728">
        <f t="shared" si="48"/>
        <v>7</v>
      </c>
      <c r="AY38" s="729">
        <f t="shared" si="49"/>
        <v>7</v>
      </c>
      <c r="AZ38" s="1081">
        <f t="shared" si="50"/>
        <v>14</v>
      </c>
      <c r="BA38" s="729">
        <f t="shared" si="51"/>
        <v>0</v>
      </c>
      <c r="BB38" s="729">
        <f t="shared" si="52"/>
        <v>0</v>
      </c>
      <c r="BC38" s="1077">
        <f t="shared" si="53"/>
        <v>0</v>
      </c>
      <c r="BD38" s="728">
        <f t="shared" si="54"/>
        <v>31</v>
      </c>
      <c r="BE38" s="729">
        <f t="shared" si="55"/>
        <v>30</v>
      </c>
      <c r="BF38" s="1081">
        <f t="shared" si="56"/>
        <v>61</v>
      </c>
      <c r="BG38" s="729">
        <f t="shared" si="57"/>
        <v>67</v>
      </c>
      <c r="BH38" s="729">
        <f t="shared" si="58"/>
        <v>39</v>
      </c>
      <c r="BI38" s="1081">
        <f t="shared" si="59"/>
        <v>106</v>
      </c>
    </row>
    <row r="39" spans="1:61" ht="12.75" customHeight="1" x14ac:dyDescent="0.2">
      <c r="A39" s="731" t="s">
        <v>49</v>
      </c>
      <c r="B39" s="704">
        <v>1</v>
      </c>
      <c r="C39" s="705" t="s">
        <v>117</v>
      </c>
      <c r="D39" s="727">
        <f t="shared" si="30"/>
        <v>1</v>
      </c>
      <c r="E39" s="704" t="s">
        <v>117</v>
      </c>
      <c r="F39" s="705" t="s">
        <v>117</v>
      </c>
      <c r="G39" s="727">
        <f t="shared" si="34"/>
        <v>0</v>
      </c>
      <c r="H39" s="704">
        <v>1</v>
      </c>
      <c r="I39" s="705" t="s">
        <v>117</v>
      </c>
      <c r="J39" s="727">
        <f t="shared" si="31"/>
        <v>1</v>
      </c>
      <c r="K39" s="704">
        <v>8</v>
      </c>
      <c r="L39" s="705">
        <v>11</v>
      </c>
      <c r="M39" s="727">
        <f t="shared" si="32"/>
        <v>19</v>
      </c>
      <c r="N39" s="704">
        <v>25</v>
      </c>
      <c r="O39" s="705">
        <v>45</v>
      </c>
      <c r="P39" s="727">
        <f t="shared" si="33"/>
        <v>70</v>
      </c>
      <c r="Q39" s="701">
        <v>3</v>
      </c>
      <c r="R39" s="702">
        <v>2</v>
      </c>
      <c r="S39" s="727">
        <f t="shared" si="35"/>
        <v>5</v>
      </c>
      <c r="T39" s="701" t="s">
        <v>117</v>
      </c>
      <c r="U39" s="702" t="s">
        <v>117</v>
      </c>
      <c r="V39" s="727">
        <f t="shared" si="36"/>
        <v>0</v>
      </c>
      <c r="W39" s="701" t="s">
        <v>117</v>
      </c>
      <c r="X39" s="702" t="s">
        <v>117</v>
      </c>
      <c r="Y39" s="727">
        <f t="shared" si="37"/>
        <v>0</v>
      </c>
      <c r="Z39" s="701">
        <v>40</v>
      </c>
      <c r="AA39" s="702">
        <v>50</v>
      </c>
      <c r="AB39" s="727">
        <f t="shared" si="38"/>
        <v>90</v>
      </c>
      <c r="AC39" s="701">
        <v>48</v>
      </c>
      <c r="AD39" s="702">
        <v>39</v>
      </c>
      <c r="AE39" s="727">
        <f t="shared" si="39"/>
        <v>87</v>
      </c>
      <c r="AF39" s="701" t="s">
        <v>117</v>
      </c>
      <c r="AG39" s="702" t="s">
        <v>117</v>
      </c>
      <c r="AH39" s="727">
        <f t="shared" si="40"/>
        <v>0</v>
      </c>
      <c r="AI39" s="701" t="s">
        <v>117</v>
      </c>
      <c r="AJ39" s="702">
        <v>1</v>
      </c>
      <c r="AK39" s="727">
        <f t="shared" si="41"/>
        <v>1</v>
      </c>
      <c r="AL39" s="701" t="s">
        <v>117</v>
      </c>
      <c r="AM39" s="702" t="s">
        <v>117</v>
      </c>
      <c r="AN39" s="727">
        <f t="shared" si="42"/>
        <v>0</v>
      </c>
      <c r="AO39" s="701">
        <v>14</v>
      </c>
      <c r="AP39" s="702">
        <v>17</v>
      </c>
      <c r="AQ39" s="727">
        <f t="shared" si="43"/>
        <v>31</v>
      </c>
      <c r="AR39" s="701">
        <v>27</v>
      </c>
      <c r="AS39" s="702">
        <v>27</v>
      </c>
      <c r="AT39" s="727">
        <f t="shared" si="44"/>
        <v>54</v>
      </c>
      <c r="AU39" s="729">
        <f t="shared" si="45"/>
        <v>4</v>
      </c>
      <c r="AV39" s="729">
        <f t="shared" si="46"/>
        <v>2</v>
      </c>
      <c r="AW39" s="1077">
        <f t="shared" si="47"/>
        <v>6</v>
      </c>
      <c r="AX39" s="728">
        <f t="shared" si="48"/>
        <v>0</v>
      </c>
      <c r="AY39" s="729">
        <f t="shared" si="49"/>
        <v>1</v>
      </c>
      <c r="AZ39" s="1081">
        <f t="shared" si="50"/>
        <v>1</v>
      </c>
      <c r="BA39" s="729">
        <f t="shared" si="51"/>
        <v>1</v>
      </c>
      <c r="BB39" s="729">
        <f t="shared" si="52"/>
        <v>0</v>
      </c>
      <c r="BC39" s="1077">
        <f t="shared" si="53"/>
        <v>1</v>
      </c>
      <c r="BD39" s="728">
        <f t="shared" si="54"/>
        <v>62</v>
      </c>
      <c r="BE39" s="729">
        <f t="shared" si="55"/>
        <v>78</v>
      </c>
      <c r="BF39" s="1081">
        <f t="shared" si="56"/>
        <v>140</v>
      </c>
      <c r="BG39" s="729">
        <f t="shared" si="57"/>
        <v>100</v>
      </c>
      <c r="BH39" s="729">
        <f t="shared" si="58"/>
        <v>111</v>
      </c>
      <c r="BI39" s="1081">
        <f t="shared" si="59"/>
        <v>211</v>
      </c>
    </row>
    <row r="40" spans="1:61" ht="12.75" customHeight="1" x14ac:dyDescent="0.2">
      <c r="A40" s="730" t="s">
        <v>53</v>
      </c>
      <c r="B40" s="704" t="s">
        <v>117</v>
      </c>
      <c r="C40" s="705" t="s">
        <v>117</v>
      </c>
      <c r="D40" s="727">
        <f t="shared" si="30"/>
        <v>0</v>
      </c>
      <c r="E40" s="704" t="s">
        <v>117</v>
      </c>
      <c r="F40" s="705" t="s">
        <v>117</v>
      </c>
      <c r="G40" s="727">
        <f t="shared" si="34"/>
        <v>0</v>
      </c>
      <c r="H40" s="704" t="s">
        <v>117</v>
      </c>
      <c r="I40" s="705" t="s">
        <v>117</v>
      </c>
      <c r="J40" s="727">
        <f t="shared" si="31"/>
        <v>0</v>
      </c>
      <c r="K40" s="704" t="s">
        <v>117</v>
      </c>
      <c r="L40" s="705" t="s">
        <v>117</v>
      </c>
      <c r="M40" s="727">
        <f t="shared" si="32"/>
        <v>0</v>
      </c>
      <c r="N40" s="704">
        <v>2</v>
      </c>
      <c r="O40" s="705" t="s">
        <v>117</v>
      </c>
      <c r="P40" s="727">
        <f t="shared" si="33"/>
        <v>2</v>
      </c>
      <c r="Q40" s="701" t="s">
        <v>117</v>
      </c>
      <c r="R40" s="702" t="s">
        <v>117</v>
      </c>
      <c r="S40" s="727">
        <f t="shared" si="35"/>
        <v>0</v>
      </c>
      <c r="T40" s="701" t="s">
        <v>117</v>
      </c>
      <c r="U40" s="702" t="s">
        <v>117</v>
      </c>
      <c r="V40" s="727">
        <f t="shared" si="36"/>
        <v>0</v>
      </c>
      <c r="W40" s="701" t="s">
        <v>117</v>
      </c>
      <c r="X40" s="702" t="s">
        <v>117</v>
      </c>
      <c r="Y40" s="727">
        <f t="shared" si="37"/>
        <v>0</v>
      </c>
      <c r="Z40" s="701" t="s">
        <v>117</v>
      </c>
      <c r="AA40" s="702">
        <v>1</v>
      </c>
      <c r="AB40" s="727">
        <f t="shared" si="38"/>
        <v>1</v>
      </c>
      <c r="AC40" s="701" t="s">
        <v>117</v>
      </c>
      <c r="AD40" s="702" t="s">
        <v>117</v>
      </c>
      <c r="AE40" s="727">
        <f t="shared" si="39"/>
        <v>0</v>
      </c>
      <c r="AF40" s="701" t="s">
        <v>117</v>
      </c>
      <c r="AG40" s="702" t="s">
        <v>117</v>
      </c>
      <c r="AH40" s="727">
        <f t="shared" si="40"/>
        <v>0</v>
      </c>
      <c r="AI40" s="701">
        <v>1</v>
      </c>
      <c r="AJ40" s="702" t="s">
        <v>117</v>
      </c>
      <c r="AK40" s="727">
        <f t="shared" si="41"/>
        <v>1</v>
      </c>
      <c r="AL40" s="701" t="s">
        <v>117</v>
      </c>
      <c r="AM40" s="702" t="s">
        <v>117</v>
      </c>
      <c r="AN40" s="727">
        <f t="shared" si="42"/>
        <v>0</v>
      </c>
      <c r="AO40" s="701">
        <v>1</v>
      </c>
      <c r="AP40" s="702">
        <v>0</v>
      </c>
      <c r="AQ40" s="727">
        <f t="shared" si="43"/>
        <v>1</v>
      </c>
      <c r="AR40" s="701" t="s">
        <v>117</v>
      </c>
      <c r="AS40" s="702">
        <v>4</v>
      </c>
      <c r="AT40" s="727">
        <f t="shared" si="44"/>
        <v>4</v>
      </c>
      <c r="AU40" s="729">
        <f t="shared" si="45"/>
        <v>0</v>
      </c>
      <c r="AV40" s="729">
        <f t="shared" si="46"/>
        <v>0</v>
      </c>
      <c r="AW40" s="1077">
        <f t="shared" si="47"/>
        <v>0</v>
      </c>
      <c r="AX40" s="728">
        <f t="shared" si="48"/>
        <v>1</v>
      </c>
      <c r="AY40" s="729">
        <f t="shared" si="49"/>
        <v>0</v>
      </c>
      <c r="AZ40" s="1081">
        <f t="shared" si="50"/>
        <v>1</v>
      </c>
      <c r="BA40" s="729">
        <f t="shared" si="51"/>
        <v>0</v>
      </c>
      <c r="BB40" s="729">
        <f t="shared" si="52"/>
        <v>0</v>
      </c>
      <c r="BC40" s="1077">
        <f t="shared" si="53"/>
        <v>0</v>
      </c>
      <c r="BD40" s="728">
        <f t="shared" si="54"/>
        <v>1</v>
      </c>
      <c r="BE40" s="729">
        <f t="shared" si="55"/>
        <v>1</v>
      </c>
      <c r="BF40" s="1081">
        <f t="shared" si="56"/>
        <v>2</v>
      </c>
      <c r="BG40" s="729">
        <f t="shared" si="57"/>
        <v>2</v>
      </c>
      <c r="BH40" s="729">
        <f t="shared" si="58"/>
        <v>4</v>
      </c>
      <c r="BI40" s="1081">
        <f t="shared" si="59"/>
        <v>6</v>
      </c>
    </row>
    <row r="41" spans="1:61" ht="12.75" customHeight="1" x14ac:dyDescent="0.2">
      <c r="A41" s="730" t="s">
        <v>54</v>
      </c>
      <c r="B41" s="704" t="s">
        <v>117</v>
      </c>
      <c r="C41" s="705" t="s">
        <v>117</v>
      </c>
      <c r="D41" s="727">
        <f t="shared" si="30"/>
        <v>0</v>
      </c>
      <c r="E41" s="704" t="s">
        <v>117</v>
      </c>
      <c r="F41" s="705" t="s">
        <v>117</v>
      </c>
      <c r="G41" s="727">
        <f t="shared" si="34"/>
        <v>0</v>
      </c>
      <c r="H41" s="704" t="s">
        <v>117</v>
      </c>
      <c r="I41" s="705" t="s">
        <v>117</v>
      </c>
      <c r="J41" s="727">
        <f t="shared" si="31"/>
        <v>0</v>
      </c>
      <c r="K41" s="704" t="s">
        <v>117</v>
      </c>
      <c r="L41" s="705">
        <v>2</v>
      </c>
      <c r="M41" s="727">
        <f t="shared" si="32"/>
        <v>2</v>
      </c>
      <c r="N41" s="704" t="s">
        <v>117</v>
      </c>
      <c r="O41" s="705" t="s">
        <v>117</v>
      </c>
      <c r="P41" s="727">
        <f t="shared" si="33"/>
        <v>0</v>
      </c>
      <c r="Q41" s="701" t="s">
        <v>117</v>
      </c>
      <c r="R41" s="702" t="s">
        <v>117</v>
      </c>
      <c r="S41" s="727">
        <f t="shared" si="35"/>
        <v>0</v>
      </c>
      <c r="T41" s="701" t="s">
        <v>117</v>
      </c>
      <c r="U41" s="702" t="s">
        <v>117</v>
      </c>
      <c r="V41" s="727">
        <f t="shared" si="36"/>
        <v>0</v>
      </c>
      <c r="W41" s="701" t="s">
        <v>117</v>
      </c>
      <c r="X41" s="702" t="s">
        <v>117</v>
      </c>
      <c r="Y41" s="727">
        <f t="shared" si="37"/>
        <v>0</v>
      </c>
      <c r="Z41" s="701" t="s">
        <v>117</v>
      </c>
      <c r="AA41" s="702" t="s">
        <v>117</v>
      </c>
      <c r="AB41" s="727">
        <f t="shared" si="38"/>
        <v>0</v>
      </c>
      <c r="AC41" s="701" t="s">
        <v>117</v>
      </c>
      <c r="AD41" s="702" t="s">
        <v>117</v>
      </c>
      <c r="AE41" s="727">
        <f t="shared" si="39"/>
        <v>0</v>
      </c>
      <c r="AF41" s="701" t="s">
        <v>117</v>
      </c>
      <c r="AG41" s="702" t="s">
        <v>117</v>
      </c>
      <c r="AH41" s="727">
        <f t="shared" si="40"/>
        <v>0</v>
      </c>
      <c r="AI41" s="701" t="s">
        <v>117</v>
      </c>
      <c r="AJ41" s="702" t="s">
        <v>117</v>
      </c>
      <c r="AK41" s="727">
        <f t="shared" si="41"/>
        <v>0</v>
      </c>
      <c r="AL41" s="701" t="s">
        <v>117</v>
      </c>
      <c r="AM41" s="702" t="s">
        <v>117</v>
      </c>
      <c r="AN41" s="727">
        <f t="shared" si="42"/>
        <v>0</v>
      </c>
      <c r="AO41" s="701" t="s">
        <v>117</v>
      </c>
      <c r="AP41" s="702" t="s">
        <v>117</v>
      </c>
      <c r="AQ41" s="727">
        <f t="shared" si="43"/>
        <v>0</v>
      </c>
      <c r="AR41" s="701" t="s">
        <v>117</v>
      </c>
      <c r="AS41" s="702" t="s">
        <v>117</v>
      </c>
      <c r="AT41" s="727">
        <f t="shared" si="44"/>
        <v>0</v>
      </c>
      <c r="AU41" s="729">
        <f t="shared" si="45"/>
        <v>0</v>
      </c>
      <c r="AV41" s="729">
        <f t="shared" si="46"/>
        <v>0</v>
      </c>
      <c r="AW41" s="1077">
        <f t="shared" si="47"/>
        <v>0</v>
      </c>
      <c r="AX41" s="728">
        <f t="shared" si="48"/>
        <v>0</v>
      </c>
      <c r="AY41" s="729">
        <f t="shared" si="49"/>
        <v>0</v>
      </c>
      <c r="AZ41" s="1081">
        <f t="shared" si="50"/>
        <v>0</v>
      </c>
      <c r="BA41" s="729">
        <f t="shared" si="51"/>
        <v>0</v>
      </c>
      <c r="BB41" s="729">
        <f t="shared" si="52"/>
        <v>0</v>
      </c>
      <c r="BC41" s="1077">
        <f t="shared" si="53"/>
        <v>0</v>
      </c>
      <c r="BD41" s="728">
        <f t="shared" si="54"/>
        <v>0</v>
      </c>
      <c r="BE41" s="729">
        <f t="shared" si="55"/>
        <v>2</v>
      </c>
      <c r="BF41" s="1081">
        <f t="shared" si="56"/>
        <v>2</v>
      </c>
      <c r="BG41" s="729">
        <f t="shared" si="57"/>
        <v>0</v>
      </c>
      <c r="BH41" s="729">
        <f t="shared" si="58"/>
        <v>0</v>
      </c>
      <c r="BI41" s="1081">
        <f t="shared" si="59"/>
        <v>0</v>
      </c>
    </row>
    <row r="42" spans="1:61" ht="12.75" customHeight="1" x14ac:dyDescent="0.2">
      <c r="A42" s="730" t="s">
        <v>55</v>
      </c>
      <c r="B42" s="704" t="s">
        <v>117</v>
      </c>
      <c r="C42" s="705" t="s">
        <v>117</v>
      </c>
      <c r="D42" s="727">
        <f t="shared" si="30"/>
        <v>0</v>
      </c>
      <c r="E42" s="704" t="s">
        <v>117</v>
      </c>
      <c r="F42" s="705" t="s">
        <v>117</v>
      </c>
      <c r="G42" s="727">
        <f t="shared" si="34"/>
        <v>0</v>
      </c>
      <c r="H42" s="704" t="s">
        <v>117</v>
      </c>
      <c r="I42" s="705" t="s">
        <v>117</v>
      </c>
      <c r="J42" s="727">
        <f t="shared" si="31"/>
        <v>0</v>
      </c>
      <c r="K42" s="704" t="s">
        <v>117</v>
      </c>
      <c r="L42" s="705" t="s">
        <v>117</v>
      </c>
      <c r="M42" s="727">
        <f t="shared" si="32"/>
        <v>0</v>
      </c>
      <c r="N42" s="704" t="s">
        <v>117</v>
      </c>
      <c r="O42" s="705">
        <v>1</v>
      </c>
      <c r="P42" s="727">
        <f t="shared" si="33"/>
        <v>1</v>
      </c>
      <c r="Q42" s="701" t="s">
        <v>117</v>
      </c>
      <c r="R42" s="702" t="s">
        <v>117</v>
      </c>
      <c r="S42" s="727">
        <f t="shared" si="35"/>
        <v>0</v>
      </c>
      <c r="T42" s="701" t="s">
        <v>117</v>
      </c>
      <c r="U42" s="702" t="s">
        <v>117</v>
      </c>
      <c r="V42" s="727">
        <f t="shared" si="36"/>
        <v>0</v>
      </c>
      <c r="W42" s="701" t="s">
        <v>117</v>
      </c>
      <c r="X42" s="702" t="s">
        <v>117</v>
      </c>
      <c r="Y42" s="727">
        <f t="shared" si="37"/>
        <v>0</v>
      </c>
      <c r="Z42" s="701" t="s">
        <v>117</v>
      </c>
      <c r="AA42" s="702" t="s">
        <v>117</v>
      </c>
      <c r="AB42" s="727">
        <f t="shared" si="38"/>
        <v>0</v>
      </c>
      <c r="AC42" s="701" t="s">
        <v>117</v>
      </c>
      <c r="AD42" s="702" t="s">
        <v>117</v>
      </c>
      <c r="AE42" s="727">
        <f t="shared" si="39"/>
        <v>0</v>
      </c>
      <c r="AF42" s="701" t="s">
        <v>117</v>
      </c>
      <c r="AG42" s="702" t="s">
        <v>117</v>
      </c>
      <c r="AH42" s="727">
        <f t="shared" si="40"/>
        <v>0</v>
      </c>
      <c r="AI42" s="701" t="s">
        <v>117</v>
      </c>
      <c r="AJ42" s="702" t="s">
        <v>117</v>
      </c>
      <c r="AK42" s="727">
        <f t="shared" si="41"/>
        <v>0</v>
      </c>
      <c r="AL42" s="701" t="s">
        <v>117</v>
      </c>
      <c r="AM42" s="702" t="s">
        <v>117</v>
      </c>
      <c r="AN42" s="727">
        <f t="shared" si="42"/>
        <v>0</v>
      </c>
      <c r="AO42" s="701">
        <v>0</v>
      </c>
      <c r="AP42" s="702">
        <v>0</v>
      </c>
      <c r="AQ42" s="727">
        <f t="shared" si="43"/>
        <v>0</v>
      </c>
      <c r="AR42" s="701" t="s">
        <v>117</v>
      </c>
      <c r="AS42" s="702">
        <v>1</v>
      </c>
      <c r="AT42" s="727">
        <f t="shared" si="44"/>
        <v>1</v>
      </c>
      <c r="AU42" s="729">
        <f t="shared" si="45"/>
        <v>0</v>
      </c>
      <c r="AV42" s="729">
        <f t="shared" si="46"/>
        <v>0</v>
      </c>
      <c r="AW42" s="1077">
        <f t="shared" si="47"/>
        <v>0</v>
      </c>
      <c r="AX42" s="728">
        <f t="shared" si="48"/>
        <v>0</v>
      </c>
      <c r="AY42" s="729">
        <f t="shared" si="49"/>
        <v>0</v>
      </c>
      <c r="AZ42" s="1081">
        <f t="shared" si="50"/>
        <v>0</v>
      </c>
      <c r="BA42" s="729">
        <f t="shared" si="51"/>
        <v>0</v>
      </c>
      <c r="BB42" s="729">
        <f t="shared" si="52"/>
        <v>0</v>
      </c>
      <c r="BC42" s="1077">
        <f t="shared" si="53"/>
        <v>0</v>
      </c>
      <c r="BD42" s="728">
        <f t="shared" si="54"/>
        <v>0</v>
      </c>
      <c r="BE42" s="729">
        <f t="shared" si="55"/>
        <v>0</v>
      </c>
      <c r="BF42" s="1081">
        <f t="shared" si="56"/>
        <v>0</v>
      </c>
      <c r="BG42" s="729">
        <f t="shared" si="57"/>
        <v>0</v>
      </c>
      <c r="BH42" s="729">
        <f t="shared" si="58"/>
        <v>2</v>
      </c>
      <c r="BI42" s="1081">
        <f t="shared" si="59"/>
        <v>2</v>
      </c>
    </row>
    <row r="43" spans="1:61" ht="12.75" customHeight="1" x14ac:dyDescent="0.2">
      <c r="A43" s="730" t="s">
        <v>56</v>
      </c>
      <c r="B43" s="704" t="s">
        <v>117</v>
      </c>
      <c r="C43" s="705" t="s">
        <v>117</v>
      </c>
      <c r="D43" s="727">
        <f t="shared" si="30"/>
        <v>0</v>
      </c>
      <c r="E43" s="704" t="s">
        <v>117</v>
      </c>
      <c r="F43" s="705" t="s">
        <v>117</v>
      </c>
      <c r="G43" s="727">
        <f t="shared" si="34"/>
        <v>0</v>
      </c>
      <c r="H43" s="704" t="s">
        <v>117</v>
      </c>
      <c r="I43" s="705" t="s">
        <v>117</v>
      </c>
      <c r="J43" s="727">
        <f t="shared" si="31"/>
        <v>0</v>
      </c>
      <c r="K43" s="704" t="s">
        <v>117</v>
      </c>
      <c r="L43" s="705" t="s">
        <v>117</v>
      </c>
      <c r="M43" s="727">
        <f t="shared" si="32"/>
        <v>0</v>
      </c>
      <c r="N43" s="704" t="s">
        <v>117</v>
      </c>
      <c r="O43" s="705" t="s">
        <v>117</v>
      </c>
      <c r="P43" s="727">
        <f t="shared" si="33"/>
        <v>0</v>
      </c>
      <c r="Q43" s="701">
        <v>5</v>
      </c>
      <c r="R43" s="702">
        <v>3</v>
      </c>
      <c r="S43" s="727">
        <f t="shared" si="35"/>
        <v>8</v>
      </c>
      <c r="T43" s="701" t="s">
        <v>117</v>
      </c>
      <c r="U43" s="702" t="s">
        <v>117</v>
      </c>
      <c r="V43" s="727">
        <f t="shared" si="36"/>
        <v>0</v>
      </c>
      <c r="W43" s="701" t="s">
        <v>117</v>
      </c>
      <c r="X43" s="702" t="s">
        <v>117</v>
      </c>
      <c r="Y43" s="727">
        <f t="shared" si="37"/>
        <v>0</v>
      </c>
      <c r="Z43" s="701" t="s">
        <v>117</v>
      </c>
      <c r="AA43" s="702" t="s">
        <v>117</v>
      </c>
      <c r="AB43" s="727">
        <f t="shared" si="38"/>
        <v>0</v>
      </c>
      <c r="AC43" s="701" t="s">
        <v>117</v>
      </c>
      <c r="AD43" s="702" t="s">
        <v>117</v>
      </c>
      <c r="AE43" s="727">
        <f t="shared" si="39"/>
        <v>0</v>
      </c>
      <c r="AF43" s="701" t="s">
        <v>117</v>
      </c>
      <c r="AG43" s="702" t="s">
        <v>117</v>
      </c>
      <c r="AH43" s="727">
        <f t="shared" si="40"/>
        <v>0</v>
      </c>
      <c r="AI43" s="701" t="s">
        <v>117</v>
      </c>
      <c r="AJ43" s="702" t="s">
        <v>117</v>
      </c>
      <c r="AK43" s="727">
        <f t="shared" si="41"/>
        <v>0</v>
      </c>
      <c r="AL43" s="701" t="s">
        <v>117</v>
      </c>
      <c r="AM43" s="702" t="s">
        <v>117</v>
      </c>
      <c r="AN43" s="727">
        <f t="shared" si="42"/>
        <v>0</v>
      </c>
      <c r="AO43" s="701" t="s">
        <v>117</v>
      </c>
      <c r="AP43" s="702" t="s">
        <v>117</v>
      </c>
      <c r="AQ43" s="727">
        <f t="shared" si="43"/>
        <v>0</v>
      </c>
      <c r="AR43" s="701" t="s">
        <v>117</v>
      </c>
      <c r="AS43" s="702" t="s">
        <v>117</v>
      </c>
      <c r="AT43" s="727">
        <f t="shared" si="44"/>
        <v>0</v>
      </c>
      <c r="AU43" s="729">
        <f t="shared" si="45"/>
        <v>5</v>
      </c>
      <c r="AV43" s="729">
        <f t="shared" si="46"/>
        <v>3</v>
      </c>
      <c r="AW43" s="1077">
        <f t="shared" si="47"/>
        <v>8</v>
      </c>
      <c r="AX43" s="728">
        <f t="shared" si="48"/>
        <v>0</v>
      </c>
      <c r="AY43" s="729">
        <f t="shared" si="49"/>
        <v>0</v>
      </c>
      <c r="AZ43" s="1081">
        <f t="shared" si="50"/>
        <v>0</v>
      </c>
      <c r="BA43" s="729">
        <f t="shared" si="51"/>
        <v>0</v>
      </c>
      <c r="BB43" s="729">
        <f t="shared" si="52"/>
        <v>0</v>
      </c>
      <c r="BC43" s="1077">
        <f t="shared" si="53"/>
        <v>0</v>
      </c>
      <c r="BD43" s="728">
        <f t="shared" si="54"/>
        <v>0</v>
      </c>
      <c r="BE43" s="729">
        <f t="shared" si="55"/>
        <v>0</v>
      </c>
      <c r="BF43" s="1081">
        <f t="shared" si="56"/>
        <v>0</v>
      </c>
      <c r="BG43" s="729">
        <f t="shared" si="57"/>
        <v>0</v>
      </c>
      <c r="BH43" s="729">
        <f t="shared" si="58"/>
        <v>0</v>
      </c>
      <c r="BI43" s="1081">
        <f t="shared" si="59"/>
        <v>0</v>
      </c>
    </row>
    <row r="44" spans="1:61" ht="12.75" customHeight="1" x14ac:dyDescent="0.2">
      <c r="A44" s="730" t="s">
        <v>58</v>
      </c>
      <c r="B44" s="704" t="s">
        <v>117</v>
      </c>
      <c r="C44" s="705" t="s">
        <v>117</v>
      </c>
      <c r="D44" s="727">
        <f t="shared" si="30"/>
        <v>0</v>
      </c>
      <c r="E44" s="704" t="s">
        <v>117</v>
      </c>
      <c r="F44" s="705" t="s">
        <v>117</v>
      </c>
      <c r="G44" s="727">
        <f t="shared" si="34"/>
        <v>0</v>
      </c>
      <c r="H44" s="704" t="s">
        <v>117</v>
      </c>
      <c r="I44" s="705" t="s">
        <v>117</v>
      </c>
      <c r="J44" s="727">
        <f t="shared" si="31"/>
        <v>0</v>
      </c>
      <c r="K44" s="704" t="s">
        <v>117</v>
      </c>
      <c r="L44" s="705">
        <v>2</v>
      </c>
      <c r="M44" s="727">
        <f t="shared" si="32"/>
        <v>2</v>
      </c>
      <c r="N44" s="704">
        <v>1</v>
      </c>
      <c r="O44" s="705">
        <v>4</v>
      </c>
      <c r="P44" s="727">
        <f t="shared" si="33"/>
        <v>5</v>
      </c>
      <c r="Q44" s="701" t="s">
        <v>117</v>
      </c>
      <c r="R44" s="702" t="s">
        <v>117</v>
      </c>
      <c r="S44" s="727">
        <f t="shared" si="35"/>
        <v>0</v>
      </c>
      <c r="T44" s="701" t="s">
        <v>117</v>
      </c>
      <c r="U44" s="702" t="s">
        <v>117</v>
      </c>
      <c r="V44" s="727">
        <f t="shared" si="36"/>
        <v>0</v>
      </c>
      <c r="W44" s="701" t="s">
        <v>117</v>
      </c>
      <c r="X44" s="702" t="s">
        <v>117</v>
      </c>
      <c r="Y44" s="727">
        <f t="shared" si="37"/>
        <v>0</v>
      </c>
      <c r="Z44" s="701" t="s">
        <v>117</v>
      </c>
      <c r="AA44" s="702">
        <v>2</v>
      </c>
      <c r="AB44" s="727">
        <f t="shared" si="38"/>
        <v>2</v>
      </c>
      <c r="AC44" s="701" t="s">
        <v>117</v>
      </c>
      <c r="AD44" s="702">
        <v>1</v>
      </c>
      <c r="AE44" s="727">
        <f t="shared" si="39"/>
        <v>1</v>
      </c>
      <c r="AF44" s="701" t="s">
        <v>117</v>
      </c>
      <c r="AG44" s="702" t="s">
        <v>117</v>
      </c>
      <c r="AH44" s="727">
        <f t="shared" si="40"/>
        <v>0</v>
      </c>
      <c r="AI44" s="701" t="s">
        <v>117</v>
      </c>
      <c r="AJ44" s="702" t="s">
        <v>117</v>
      </c>
      <c r="AK44" s="727">
        <f t="shared" si="41"/>
        <v>0</v>
      </c>
      <c r="AL44" s="701" t="s">
        <v>117</v>
      </c>
      <c r="AM44" s="702" t="s">
        <v>117</v>
      </c>
      <c r="AN44" s="727">
        <f t="shared" si="42"/>
        <v>0</v>
      </c>
      <c r="AO44" s="701">
        <v>0</v>
      </c>
      <c r="AP44" s="702">
        <v>0</v>
      </c>
      <c r="AQ44" s="727">
        <f t="shared" si="43"/>
        <v>0</v>
      </c>
      <c r="AR44" s="701">
        <v>1</v>
      </c>
      <c r="AS44" s="702">
        <v>2</v>
      </c>
      <c r="AT44" s="727">
        <f t="shared" si="44"/>
        <v>3</v>
      </c>
      <c r="AU44" s="729">
        <f t="shared" si="45"/>
        <v>0</v>
      </c>
      <c r="AV44" s="729">
        <f t="shared" si="46"/>
        <v>0</v>
      </c>
      <c r="AW44" s="1077">
        <f t="shared" si="47"/>
        <v>0</v>
      </c>
      <c r="AX44" s="728">
        <f t="shared" si="48"/>
        <v>0</v>
      </c>
      <c r="AY44" s="729">
        <f t="shared" si="49"/>
        <v>0</v>
      </c>
      <c r="AZ44" s="1081">
        <f t="shared" si="50"/>
        <v>0</v>
      </c>
      <c r="BA44" s="729">
        <f t="shared" si="51"/>
        <v>0</v>
      </c>
      <c r="BB44" s="729">
        <f t="shared" si="52"/>
        <v>0</v>
      </c>
      <c r="BC44" s="1077">
        <f t="shared" si="53"/>
        <v>0</v>
      </c>
      <c r="BD44" s="728">
        <f t="shared" si="54"/>
        <v>0</v>
      </c>
      <c r="BE44" s="729">
        <f t="shared" si="55"/>
        <v>4</v>
      </c>
      <c r="BF44" s="1081">
        <f t="shared" si="56"/>
        <v>4</v>
      </c>
      <c r="BG44" s="729">
        <f t="shared" si="57"/>
        <v>2</v>
      </c>
      <c r="BH44" s="729">
        <f t="shared" si="58"/>
        <v>7</v>
      </c>
      <c r="BI44" s="1081">
        <f t="shared" si="59"/>
        <v>9</v>
      </c>
    </row>
    <row r="45" spans="1:61" ht="12.75" customHeight="1" x14ac:dyDescent="0.2">
      <c r="A45" s="730" t="s">
        <v>59</v>
      </c>
      <c r="B45" s="704" t="s">
        <v>117</v>
      </c>
      <c r="C45" s="705" t="s">
        <v>117</v>
      </c>
      <c r="D45" s="727">
        <f t="shared" si="30"/>
        <v>0</v>
      </c>
      <c r="E45" s="704" t="s">
        <v>117</v>
      </c>
      <c r="F45" s="705" t="s">
        <v>117</v>
      </c>
      <c r="G45" s="727">
        <f t="shared" si="34"/>
        <v>0</v>
      </c>
      <c r="H45" s="704" t="s">
        <v>117</v>
      </c>
      <c r="I45" s="705" t="s">
        <v>117</v>
      </c>
      <c r="J45" s="727">
        <f t="shared" si="31"/>
        <v>0</v>
      </c>
      <c r="K45" s="704" t="s">
        <v>117</v>
      </c>
      <c r="L45" s="705">
        <v>1</v>
      </c>
      <c r="M45" s="727">
        <f t="shared" si="32"/>
        <v>1</v>
      </c>
      <c r="N45" s="704">
        <v>1</v>
      </c>
      <c r="O45" s="705">
        <v>1</v>
      </c>
      <c r="P45" s="727">
        <f t="shared" si="33"/>
        <v>2</v>
      </c>
      <c r="Q45" s="701" t="s">
        <v>117</v>
      </c>
      <c r="R45" s="702" t="s">
        <v>117</v>
      </c>
      <c r="S45" s="727">
        <f t="shared" si="35"/>
        <v>0</v>
      </c>
      <c r="T45" s="701" t="s">
        <v>117</v>
      </c>
      <c r="U45" s="702" t="s">
        <v>117</v>
      </c>
      <c r="V45" s="727">
        <f t="shared" si="36"/>
        <v>0</v>
      </c>
      <c r="W45" s="701" t="s">
        <v>117</v>
      </c>
      <c r="X45" s="702" t="s">
        <v>117</v>
      </c>
      <c r="Y45" s="727">
        <f t="shared" si="37"/>
        <v>0</v>
      </c>
      <c r="Z45" s="701" t="s">
        <v>117</v>
      </c>
      <c r="AA45" s="702" t="s">
        <v>117</v>
      </c>
      <c r="AB45" s="727">
        <f t="shared" si="38"/>
        <v>0</v>
      </c>
      <c r="AC45" s="701" t="s">
        <v>117</v>
      </c>
      <c r="AD45" s="702" t="s">
        <v>117</v>
      </c>
      <c r="AE45" s="727">
        <f t="shared" si="39"/>
        <v>0</v>
      </c>
      <c r="AF45" s="701" t="s">
        <v>117</v>
      </c>
      <c r="AG45" s="702" t="s">
        <v>117</v>
      </c>
      <c r="AH45" s="727">
        <f t="shared" si="40"/>
        <v>0</v>
      </c>
      <c r="AI45" s="701" t="s">
        <v>117</v>
      </c>
      <c r="AJ45" s="702" t="s">
        <v>117</v>
      </c>
      <c r="AK45" s="727">
        <f t="shared" si="41"/>
        <v>0</v>
      </c>
      <c r="AL45" s="701" t="s">
        <v>117</v>
      </c>
      <c r="AM45" s="702" t="s">
        <v>117</v>
      </c>
      <c r="AN45" s="727">
        <f t="shared" si="42"/>
        <v>0</v>
      </c>
      <c r="AO45" s="701">
        <v>0</v>
      </c>
      <c r="AP45" s="702">
        <v>0</v>
      </c>
      <c r="AQ45" s="727">
        <f t="shared" si="43"/>
        <v>0</v>
      </c>
      <c r="AR45" s="701" t="s">
        <v>117</v>
      </c>
      <c r="AS45" s="702">
        <v>1</v>
      </c>
      <c r="AT45" s="727">
        <f t="shared" si="44"/>
        <v>1</v>
      </c>
      <c r="AU45" s="729">
        <f t="shared" si="45"/>
        <v>0</v>
      </c>
      <c r="AV45" s="729">
        <f t="shared" si="46"/>
        <v>0</v>
      </c>
      <c r="AW45" s="1077">
        <f t="shared" si="47"/>
        <v>0</v>
      </c>
      <c r="AX45" s="728">
        <f t="shared" si="48"/>
        <v>0</v>
      </c>
      <c r="AY45" s="729">
        <f t="shared" si="49"/>
        <v>0</v>
      </c>
      <c r="AZ45" s="1081">
        <f t="shared" si="50"/>
        <v>0</v>
      </c>
      <c r="BA45" s="729">
        <f t="shared" si="51"/>
        <v>0</v>
      </c>
      <c r="BB45" s="729">
        <f t="shared" si="52"/>
        <v>0</v>
      </c>
      <c r="BC45" s="1077">
        <f t="shared" si="53"/>
        <v>0</v>
      </c>
      <c r="BD45" s="728">
        <f t="shared" si="54"/>
        <v>0</v>
      </c>
      <c r="BE45" s="729">
        <f t="shared" si="55"/>
        <v>1</v>
      </c>
      <c r="BF45" s="1081">
        <f t="shared" si="56"/>
        <v>1</v>
      </c>
      <c r="BG45" s="729">
        <f t="shared" si="57"/>
        <v>1</v>
      </c>
      <c r="BH45" s="729">
        <f t="shared" si="58"/>
        <v>2</v>
      </c>
      <c r="BI45" s="1081">
        <f t="shared" si="59"/>
        <v>3</v>
      </c>
    </row>
    <row r="46" spans="1:61" ht="12.75" customHeight="1" x14ac:dyDescent="0.2">
      <c r="A46" s="730" t="s">
        <v>60</v>
      </c>
      <c r="B46" s="704" t="s">
        <v>117</v>
      </c>
      <c r="C46" s="705">
        <v>2</v>
      </c>
      <c r="D46" s="727">
        <f t="shared" si="30"/>
        <v>2</v>
      </c>
      <c r="E46" s="704" t="s">
        <v>117</v>
      </c>
      <c r="F46" s="705" t="s">
        <v>117</v>
      </c>
      <c r="G46" s="727">
        <f t="shared" si="34"/>
        <v>0</v>
      </c>
      <c r="H46" s="704" t="s">
        <v>117</v>
      </c>
      <c r="I46" s="705" t="s">
        <v>117</v>
      </c>
      <c r="J46" s="727">
        <f t="shared" si="31"/>
        <v>0</v>
      </c>
      <c r="K46" s="704" t="s">
        <v>117</v>
      </c>
      <c r="L46" s="705">
        <v>3</v>
      </c>
      <c r="M46" s="727">
        <f t="shared" si="32"/>
        <v>3</v>
      </c>
      <c r="N46" s="704" t="s">
        <v>117</v>
      </c>
      <c r="O46" s="705">
        <v>4</v>
      </c>
      <c r="P46" s="727">
        <f t="shared" si="33"/>
        <v>4</v>
      </c>
      <c r="Q46" s="701" t="s">
        <v>117</v>
      </c>
      <c r="R46" s="702">
        <v>1</v>
      </c>
      <c r="S46" s="727">
        <f t="shared" si="35"/>
        <v>1</v>
      </c>
      <c r="T46" s="701" t="s">
        <v>117</v>
      </c>
      <c r="U46" s="702">
        <v>2</v>
      </c>
      <c r="V46" s="727">
        <f t="shared" si="36"/>
        <v>2</v>
      </c>
      <c r="W46" s="701" t="s">
        <v>117</v>
      </c>
      <c r="X46" s="702" t="s">
        <v>117</v>
      </c>
      <c r="Y46" s="727">
        <f t="shared" si="37"/>
        <v>0</v>
      </c>
      <c r="Z46" s="701" t="s">
        <v>117</v>
      </c>
      <c r="AA46" s="702" t="s">
        <v>117</v>
      </c>
      <c r="AB46" s="727">
        <f t="shared" si="38"/>
        <v>0</v>
      </c>
      <c r="AC46" s="701">
        <v>2</v>
      </c>
      <c r="AD46" s="702">
        <v>3</v>
      </c>
      <c r="AE46" s="727">
        <f t="shared" si="39"/>
        <v>5</v>
      </c>
      <c r="AF46" s="701" t="s">
        <v>117</v>
      </c>
      <c r="AG46" s="702" t="s">
        <v>117</v>
      </c>
      <c r="AH46" s="727">
        <f t="shared" si="40"/>
        <v>0</v>
      </c>
      <c r="AI46" s="701" t="s">
        <v>117</v>
      </c>
      <c r="AJ46" s="702">
        <v>4</v>
      </c>
      <c r="AK46" s="727">
        <f t="shared" si="41"/>
        <v>4</v>
      </c>
      <c r="AL46" s="701" t="s">
        <v>117</v>
      </c>
      <c r="AM46" s="702" t="s">
        <v>117</v>
      </c>
      <c r="AN46" s="727">
        <f t="shared" si="42"/>
        <v>0</v>
      </c>
      <c r="AO46" s="701">
        <v>0</v>
      </c>
      <c r="AP46" s="702">
        <v>0</v>
      </c>
      <c r="AQ46" s="727">
        <f t="shared" si="43"/>
        <v>0</v>
      </c>
      <c r="AR46" s="701" t="s">
        <v>117</v>
      </c>
      <c r="AS46" s="702">
        <v>4</v>
      </c>
      <c r="AT46" s="727">
        <f t="shared" si="44"/>
        <v>4</v>
      </c>
      <c r="AU46" s="729">
        <f t="shared" si="45"/>
        <v>0</v>
      </c>
      <c r="AV46" s="729">
        <f t="shared" si="46"/>
        <v>3</v>
      </c>
      <c r="AW46" s="1077">
        <f t="shared" si="47"/>
        <v>3</v>
      </c>
      <c r="AX46" s="728">
        <f t="shared" si="48"/>
        <v>0</v>
      </c>
      <c r="AY46" s="729">
        <f t="shared" si="49"/>
        <v>6</v>
      </c>
      <c r="AZ46" s="1081">
        <f t="shared" si="50"/>
        <v>6</v>
      </c>
      <c r="BA46" s="729">
        <f t="shared" si="51"/>
        <v>0</v>
      </c>
      <c r="BB46" s="729">
        <f t="shared" si="52"/>
        <v>0</v>
      </c>
      <c r="BC46" s="1077">
        <f t="shared" si="53"/>
        <v>0</v>
      </c>
      <c r="BD46" s="728">
        <f t="shared" si="54"/>
        <v>0</v>
      </c>
      <c r="BE46" s="729">
        <f t="shared" si="55"/>
        <v>3</v>
      </c>
      <c r="BF46" s="1081">
        <f t="shared" si="56"/>
        <v>3</v>
      </c>
      <c r="BG46" s="729">
        <f t="shared" si="57"/>
        <v>2</v>
      </c>
      <c r="BH46" s="729">
        <f t="shared" si="58"/>
        <v>11</v>
      </c>
      <c r="BI46" s="1081">
        <f t="shared" si="59"/>
        <v>13</v>
      </c>
    </row>
    <row r="47" spans="1:61" ht="12.75" customHeight="1" x14ac:dyDescent="0.2">
      <c r="A47" s="730" t="s">
        <v>61</v>
      </c>
      <c r="B47" s="704" t="s">
        <v>117</v>
      </c>
      <c r="C47" s="705" t="s">
        <v>117</v>
      </c>
      <c r="D47" s="727">
        <f t="shared" si="30"/>
        <v>0</v>
      </c>
      <c r="E47" s="704" t="s">
        <v>117</v>
      </c>
      <c r="F47" s="705" t="s">
        <v>117</v>
      </c>
      <c r="G47" s="727">
        <f t="shared" si="34"/>
        <v>0</v>
      </c>
      <c r="H47" s="704" t="s">
        <v>117</v>
      </c>
      <c r="I47" s="705" t="s">
        <v>117</v>
      </c>
      <c r="J47" s="727">
        <f t="shared" si="31"/>
        <v>0</v>
      </c>
      <c r="K47" s="704" t="s">
        <v>117</v>
      </c>
      <c r="L47" s="705" t="s">
        <v>117</v>
      </c>
      <c r="M47" s="727">
        <f t="shared" si="32"/>
        <v>0</v>
      </c>
      <c r="N47" s="704">
        <v>1</v>
      </c>
      <c r="O47" s="705" t="s">
        <v>117</v>
      </c>
      <c r="P47" s="727">
        <f t="shared" si="33"/>
        <v>1</v>
      </c>
      <c r="Q47" s="701" t="s">
        <v>117</v>
      </c>
      <c r="R47" s="702" t="s">
        <v>117</v>
      </c>
      <c r="S47" s="727">
        <f t="shared" si="35"/>
        <v>0</v>
      </c>
      <c r="T47" s="701" t="s">
        <v>117</v>
      </c>
      <c r="U47" s="702" t="s">
        <v>117</v>
      </c>
      <c r="V47" s="727">
        <f t="shared" si="36"/>
        <v>0</v>
      </c>
      <c r="W47" s="701" t="s">
        <v>117</v>
      </c>
      <c r="X47" s="702" t="s">
        <v>117</v>
      </c>
      <c r="Y47" s="727">
        <f t="shared" si="37"/>
        <v>0</v>
      </c>
      <c r="Z47" s="701" t="s">
        <v>117</v>
      </c>
      <c r="AA47" s="702" t="s">
        <v>117</v>
      </c>
      <c r="AB47" s="727">
        <f t="shared" si="38"/>
        <v>0</v>
      </c>
      <c r="AC47" s="701" t="s">
        <v>117</v>
      </c>
      <c r="AD47" s="702" t="s">
        <v>117</v>
      </c>
      <c r="AE47" s="727">
        <f t="shared" si="39"/>
        <v>0</v>
      </c>
      <c r="AF47" s="701" t="s">
        <v>117</v>
      </c>
      <c r="AG47" s="702" t="s">
        <v>117</v>
      </c>
      <c r="AH47" s="727">
        <f t="shared" si="40"/>
        <v>0</v>
      </c>
      <c r="AI47" s="701" t="s">
        <v>117</v>
      </c>
      <c r="AJ47" s="702" t="s">
        <v>117</v>
      </c>
      <c r="AK47" s="727">
        <f t="shared" si="41"/>
        <v>0</v>
      </c>
      <c r="AL47" s="701" t="s">
        <v>117</v>
      </c>
      <c r="AM47" s="702" t="s">
        <v>117</v>
      </c>
      <c r="AN47" s="727">
        <f t="shared" si="42"/>
        <v>0</v>
      </c>
      <c r="AO47" s="701">
        <v>0</v>
      </c>
      <c r="AP47" s="702">
        <v>0</v>
      </c>
      <c r="AQ47" s="727">
        <f t="shared" si="43"/>
        <v>0</v>
      </c>
      <c r="AR47" s="701" t="s">
        <v>117</v>
      </c>
      <c r="AS47" s="702">
        <v>2</v>
      </c>
      <c r="AT47" s="727">
        <f t="shared" si="44"/>
        <v>2</v>
      </c>
      <c r="AU47" s="729">
        <f t="shared" si="45"/>
        <v>0</v>
      </c>
      <c r="AV47" s="729">
        <f t="shared" si="46"/>
        <v>0</v>
      </c>
      <c r="AW47" s="1077">
        <f t="shared" si="47"/>
        <v>0</v>
      </c>
      <c r="AX47" s="728">
        <f t="shared" si="48"/>
        <v>0</v>
      </c>
      <c r="AY47" s="729">
        <f t="shared" si="49"/>
        <v>0</v>
      </c>
      <c r="AZ47" s="1081">
        <f t="shared" si="50"/>
        <v>0</v>
      </c>
      <c r="BA47" s="729">
        <f t="shared" si="51"/>
        <v>0</v>
      </c>
      <c r="BB47" s="729">
        <f t="shared" si="52"/>
        <v>0</v>
      </c>
      <c r="BC47" s="1077">
        <f t="shared" si="53"/>
        <v>0</v>
      </c>
      <c r="BD47" s="728">
        <f t="shared" si="54"/>
        <v>0</v>
      </c>
      <c r="BE47" s="729">
        <f t="shared" si="55"/>
        <v>0</v>
      </c>
      <c r="BF47" s="1081">
        <f t="shared" si="56"/>
        <v>0</v>
      </c>
      <c r="BG47" s="729">
        <f t="shared" si="57"/>
        <v>1</v>
      </c>
      <c r="BH47" s="729">
        <f t="shared" si="58"/>
        <v>2</v>
      </c>
      <c r="BI47" s="1081">
        <f t="shared" si="59"/>
        <v>3</v>
      </c>
    </row>
    <row r="48" spans="1:61" ht="12.75" customHeight="1" x14ac:dyDescent="0.2">
      <c r="A48" s="730" t="s">
        <v>63</v>
      </c>
      <c r="B48" s="704" t="s">
        <v>117</v>
      </c>
      <c r="C48" s="705" t="s">
        <v>117</v>
      </c>
      <c r="D48" s="727">
        <f t="shared" si="30"/>
        <v>0</v>
      </c>
      <c r="E48" s="704" t="s">
        <v>117</v>
      </c>
      <c r="F48" s="705" t="s">
        <v>117</v>
      </c>
      <c r="G48" s="727">
        <f t="shared" si="34"/>
        <v>0</v>
      </c>
      <c r="H48" s="704" t="s">
        <v>117</v>
      </c>
      <c r="I48" s="705" t="s">
        <v>117</v>
      </c>
      <c r="J48" s="727">
        <f t="shared" si="31"/>
        <v>0</v>
      </c>
      <c r="K48" s="704" t="s">
        <v>117</v>
      </c>
      <c r="L48" s="705" t="s">
        <v>117</v>
      </c>
      <c r="M48" s="727">
        <f t="shared" si="32"/>
        <v>0</v>
      </c>
      <c r="N48" s="704" t="s">
        <v>117</v>
      </c>
      <c r="O48" s="705" t="s">
        <v>117</v>
      </c>
      <c r="P48" s="727">
        <f t="shared" si="33"/>
        <v>0</v>
      </c>
      <c r="Q48" s="701" t="s">
        <v>117</v>
      </c>
      <c r="R48" s="702" t="s">
        <v>117</v>
      </c>
      <c r="S48" s="727">
        <f t="shared" si="35"/>
        <v>0</v>
      </c>
      <c r="T48" s="701" t="s">
        <v>117</v>
      </c>
      <c r="U48" s="702" t="s">
        <v>117</v>
      </c>
      <c r="V48" s="727">
        <f t="shared" si="36"/>
        <v>0</v>
      </c>
      <c r="W48" s="701" t="s">
        <v>117</v>
      </c>
      <c r="X48" s="702" t="s">
        <v>117</v>
      </c>
      <c r="Y48" s="727">
        <f t="shared" si="37"/>
        <v>0</v>
      </c>
      <c r="Z48" s="701" t="s">
        <v>117</v>
      </c>
      <c r="AA48" s="702" t="s">
        <v>117</v>
      </c>
      <c r="AB48" s="727">
        <f t="shared" si="38"/>
        <v>0</v>
      </c>
      <c r="AC48" s="701" t="s">
        <v>117</v>
      </c>
      <c r="AD48" s="702" t="s">
        <v>117</v>
      </c>
      <c r="AE48" s="727">
        <f t="shared" si="39"/>
        <v>0</v>
      </c>
      <c r="AF48" s="701" t="s">
        <v>117</v>
      </c>
      <c r="AG48" s="702" t="s">
        <v>117</v>
      </c>
      <c r="AH48" s="727">
        <f t="shared" si="40"/>
        <v>0</v>
      </c>
      <c r="AI48" s="701" t="s">
        <v>117</v>
      </c>
      <c r="AJ48" s="702" t="s">
        <v>117</v>
      </c>
      <c r="AK48" s="727">
        <f t="shared" si="41"/>
        <v>0</v>
      </c>
      <c r="AL48" s="701" t="s">
        <v>117</v>
      </c>
      <c r="AM48" s="702" t="s">
        <v>117</v>
      </c>
      <c r="AN48" s="727">
        <f t="shared" si="42"/>
        <v>0</v>
      </c>
      <c r="AO48" s="701">
        <v>0</v>
      </c>
      <c r="AP48" s="702">
        <v>1</v>
      </c>
      <c r="AQ48" s="727">
        <f t="shared" si="43"/>
        <v>1</v>
      </c>
      <c r="AR48" s="701"/>
      <c r="AS48" s="702"/>
      <c r="AT48" s="727">
        <f t="shared" si="44"/>
        <v>0</v>
      </c>
      <c r="AU48" s="729">
        <f t="shared" si="45"/>
        <v>0</v>
      </c>
      <c r="AV48" s="729">
        <f t="shared" si="46"/>
        <v>0</v>
      </c>
      <c r="AW48" s="1077">
        <f t="shared" si="47"/>
        <v>0</v>
      </c>
      <c r="AX48" s="728">
        <f t="shared" si="48"/>
        <v>0</v>
      </c>
      <c r="AY48" s="729">
        <f t="shared" si="49"/>
        <v>0</v>
      </c>
      <c r="AZ48" s="1081">
        <f t="shared" si="50"/>
        <v>0</v>
      </c>
      <c r="BA48" s="729">
        <f t="shared" si="51"/>
        <v>0</v>
      </c>
      <c r="BB48" s="729">
        <f t="shared" si="52"/>
        <v>0</v>
      </c>
      <c r="BC48" s="1077">
        <f t="shared" si="53"/>
        <v>0</v>
      </c>
      <c r="BD48" s="728">
        <f t="shared" si="54"/>
        <v>0</v>
      </c>
      <c r="BE48" s="729">
        <f t="shared" si="55"/>
        <v>1</v>
      </c>
      <c r="BF48" s="1081">
        <f t="shared" si="56"/>
        <v>1</v>
      </c>
      <c r="BG48" s="729">
        <f t="shared" si="57"/>
        <v>0</v>
      </c>
      <c r="BH48" s="729">
        <f t="shared" si="58"/>
        <v>0</v>
      </c>
      <c r="BI48" s="1081">
        <f t="shared" si="59"/>
        <v>0</v>
      </c>
    </row>
    <row r="49" spans="1:61" ht="12.75" customHeight="1" x14ac:dyDescent="0.2">
      <c r="A49" s="730" t="s">
        <v>65</v>
      </c>
      <c r="B49" s="704" t="s">
        <v>117</v>
      </c>
      <c r="C49" s="705" t="s">
        <v>117</v>
      </c>
      <c r="D49" s="727">
        <f t="shared" si="30"/>
        <v>0</v>
      </c>
      <c r="E49" s="704" t="s">
        <v>117</v>
      </c>
      <c r="F49" s="705" t="s">
        <v>117</v>
      </c>
      <c r="G49" s="727">
        <f t="shared" si="34"/>
        <v>0</v>
      </c>
      <c r="H49" s="704" t="s">
        <v>117</v>
      </c>
      <c r="I49" s="705" t="s">
        <v>117</v>
      </c>
      <c r="J49" s="727">
        <f t="shared" si="31"/>
        <v>0</v>
      </c>
      <c r="K49" s="704" t="s">
        <v>117</v>
      </c>
      <c r="L49" s="705" t="s">
        <v>117</v>
      </c>
      <c r="M49" s="727">
        <f t="shared" si="32"/>
        <v>0</v>
      </c>
      <c r="N49" s="704" t="s">
        <v>117</v>
      </c>
      <c r="O49" s="705">
        <v>1</v>
      </c>
      <c r="P49" s="727">
        <f t="shared" si="33"/>
        <v>1</v>
      </c>
      <c r="Q49" s="701" t="s">
        <v>117</v>
      </c>
      <c r="R49" s="702" t="s">
        <v>117</v>
      </c>
      <c r="S49" s="727">
        <f t="shared" si="35"/>
        <v>0</v>
      </c>
      <c r="T49" s="701" t="s">
        <v>117</v>
      </c>
      <c r="U49" s="702" t="s">
        <v>117</v>
      </c>
      <c r="V49" s="727">
        <f t="shared" si="36"/>
        <v>0</v>
      </c>
      <c r="W49" s="701" t="s">
        <v>117</v>
      </c>
      <c r="X49" s="702" t="s">
        <v>117</v>
      </c>
      <c r="Y49" s="727">
        <f t="shared" si="37"/>
        <v>0</v>
      </c>
      <c r="Z49" s="701" t="s">
        <v>117</v>
      </c>
      <c r="AA49" s="702" t="s">
        <v>117</v>
      </c>
      <c r="AB49" s="727">
        <f t="shared" si="38"/>
        <v>0</v>
      </c>
      <c r="AC49" s="701" t="s">
        <v>117</v>
      </c>
      <c r="AD49" s="702">
        <v>1</v>
      </c>
      <c r="AE49" s="727">
        <f t="shared" si="39"/>
        <v>1</v>
      </c>
      <c r="AF49" s="701" t="s">
        <v>117</v>
      </c>
      <c r="AG49" s="702" t="s">
        <v>117</v>
      </c>
      <c r="AH49" s="727">
        <f t="shared" si="40"/>
        <v>0</v>
      </c>
      <c r="AI49" s="701" t="s">
        <v>117</v>
      </c>
      <c r="AJ49" s="702" t="s">
        <v>117</v>
      </c>
      <c r="AK49" s="727">
        <f t="shared" si="41"/>
        <v>0</v>
      </c>
      <c r="AL49" s="701" t="s">
        <v>117</v>
      </c>
      <c r="AM49" s="702" t="s">
        <v>117</v>
      </c>
      <c r="AN49" s="727">
        <f t="shared" si="42"/>
        <v>0</v>
      </c>
      <c r="AO49" s="701">
        <v>0</v>
      </c>
      <c r="AP49" s="702">
        <v>0</v>
      </c>
      <c r="AQ49" s="727">
        <f t="shared" si="43"/>
        <v>0</v>
      </c>
      <c r="AR49" s="701" t="s">
        <v>117</v>
      </c>
      <c r="AS49" s="702">
        <v>1</v>
      </c>
      <c r="AT49" s="727">
        <f t="shared" si="44"/>
        <v>1</v>
      </c>
      <c r="AU49" s="729">
        <f t="shared" si="45"/>
        <v>0</v>
      </c>
      <c r="AV49" s="729">
        <f t="shared" si="46"/>
        <v>0</v>
      </c>
      <c r="AW49" s="1077">
        <f t="shared" si="47"/>
        <v>0</v>
      </c>
      <c r="AX49" s="728">
        <f t="shared" si="48"/>
        <v>0</v>
      </c>
      <c r="AY49" s="729">
        <f t="shared" si="49"/>
        <v>0</v>
      </c>
      <c r="AZ49" s="1081">
        <f t="shared" si="50"/>
        <v>0</v>
      </c>
      <c r="BA49" s="729">
        <f t="shared" si="51"/>
        <v>0</v>
      </c>
      <c r="BB49" s="729">
        <f t="shared" si="52"/>
        <v>0</v>
      </c>
      <c r="BC49" s="1077">
        <f t="shared" si="53"/>
        <v>0</v>
      </c>
      <c r="BD49" s="728">
        <f t="shared" si="54"/>
        <v>0</v>
      </c>
      <c r="BE49" s="729">
        <f t="shared" si="55"/>
        <v>0</v>
      </c>
      <c r="BF49" s="1081">
        <f t="shared" si="56"/>
        <v>0</v>
      </c>
      <c r="BG49" s="729">
        <f t="shared" si="57"/>
        <v>0</v>
      </c>
      <c r="BH49" s="729">
        <f t="shared" si="58"/>
        <v>3</v>
      </c>
      <c r="BI49" s="1081">
        <f t="shared" si="59"/>
        <v>3</v>
      </c>
    </row>
    <row r="50" spans="1:61" ht="12.75" customHeight="1" x14ac:dyDescent="0.2">
      <c r="A50" s="730" t="s">
        <v>66</v>
      </c>
      <c r="B50" s="704" t="s">
        <v>117</v>
      </c>
      <c r="C50" s="705" t="s">
        <v>117</v>
      </c>
      <c r="D50" s="727">
        <f t="shared" si="30"/>
        <v>0</v>
      </c>
      <c r="E50" s="704" t="s">
        <v>117</v>
      </c>
      <c r="F50" s="705" t="s">
        <v>117</v>
      </c>
      <c r="G50" s="727">
        <f t="shared" si="34"/>
        <v>0</v>
      </c>
      <c r="H50" s="704" t="s">
        <v>117</v>
      </c>
      <c r="I50" s="705">
        <v>1</v>
      </c>
      <c r="J50" s="727">
        <f t="shared" si="31"/>
        <v>1</v>
      </c>
      <c r="K50" s="704" t="s">
        <v>117</v>
      </c>
      <c r="L50" s="705">
        <v>1</v>
      </c>
      <c r="M50" s="727">
        <f t="shared" si="32"/>
        <v>1</v>
      </c>
      <c r="N50" s="704" t="s">
        <v>117</v>
      </c>
      <c r="O50" s="705">
        <v>2</v>
      </c>
      <c r="P50" s="727">
        <f t="shared" si="33"/>
        <v>2</v>
      </c>
      <c r="Q50" s="701" t="s">
        <v>117</v>
      </c>
      <c r="R50" s="702">
        <v>1</v>
      </c>
      <c r="S50" s="727">
        <f t="shared" si="35"/>
        <v>1</v>
      </c>
      <c r="T50" s="701" t="s">
        <v>117</v>
      </c>
      <c r="U50" s="702" t="s">
        <v>117</v>
      </c>
      <c r="V50" s="727">
        <f t="shared" si="36"/>
        <v>0</v>
      </c>
      <c r="W50" s="701" t="s">
        <v>117</v>
      </c>
      <c r="X50" s="702" t="s">
        <v>117</v>
      </c>
      <c r="Y50" s="727">
        <f t="shared" si="37"/>
        <v>0</v>
      </c>
      <c r="Z50" s="701" t="s">
        <v>117</v>
      </c>
      <c r="AA50" s="702" t="s">
        <v>117</v>
      </c>
      <c r="AB50" s="727">
        <f t="shared" si="38"/>
        <v>0</v>
      </c>
      <c r="AC50" s="701" t="s">
        <v>117</v>
      </c>
      <c r="AD50" s="702">
        <v>1</v>
      </c>
      <c r="AE50" s="727">
        <f t="shared" si="39"/>
        <v>1</v>
      </c>
      <c r="AF50" s="701" t="s">
        <v>117</v>
      </c>
      <c r="AG50" s="702" t="s">
        <v>117</v>
      </c>
      <c r="AH50" s="727">
        <f t="shared" si="40"/>
        <v>0</v>
      </c>
      <c r="AI50" s="701" t="s">
        <v>117</v>
      </c>
      <c r="AJ50" s="702" t="s">
        <v>117</v>
      </c>
      <c r="AK50" s="727">
        <f t="shared" si="41"/>
        <v>0</v>
      </c>
      <c r="AL50" s="701" t="s">
        <v>117</v>
      </c>
      <c r="AM50" s="702" t="s">
        <v>117</v>
      </c>
      <c r="AN50" s="727">
        <f t="shared" si="42"/>
        <v>0</v>
      </c>
      <c r="AO50" s="701">
        <v>0</v>
      </c>
      <c r="AP50" s="702">
        <v>0</v>
      </c>
      <c r="AQ50" s="727">
        <f t="shared" si="43"/>
        <v>0</v>
      </c>
      <c r="AR50" s="701" t="s">
        <v>117</v>
      </c>
      <c r="AS50" s="702">
        <v>3</v>
      </c>
      <c r="AT50" s="727">
        <f t="shared" si="44"/>
        <v>3</v>
      </c>
      <c r="AU50" s="729">
        <f t="shared" si="45"/>
        <v>0</v>
      </c>
      <c r="AV50" s="729">
        <f t="shared" si="46"/>
        <v>1</v>
      </c>
      <c r="AW50" s="1077">
        <f t="shared" si="47"/>
        <v>1</v>
      </c>
      <c r="AX50" s="728">
        <f t="shared" si="48"/>
        <v>0</v>
      </c>
      <c r="AY50" s="729">
        <f t="shared" si="49"/>
        <v>0</v>
      </c>
      <c r="AZ50" s="1081">
        <f t="shared" si="50"/>
        <v>0</v>
      </c>
      <c r="BA50" s="729">
        <f t="shared" si="51"/>
        <v>0</v>
      </c>
      <c r="BB50" s="729">
        <f t="shared" si="52"/>
        <v>1</v>
      </c>
      <c r="BC50" s="1077">
        <f t="shared" si="53"/>
        <v>1</v>
      </c>
      <c r="BD50" s="728">
        <f t="shared" si="54"/>
        <v>0</v>
      </c>
      <c r="BE50" s="729">
        <f t="shared" si="55"/>
        <v>1</v>
      </c>
      <c r="BF50" s="1081">
        <f t="shared" si="56"/>
        <v>1</v>
      </c>
      <c r="BG50" s="729">
        <f t="shared" si="57"/>
        <v>0</v>
      </c>
      <c r="BH50" s="729">
        <f t="shared" si="58"/>
        <v>6</v>
      </c>
      <c r="BI50" s="1081">
        <f t="shared" si="59"/>
        <v>6</v>
      </c>
    </row>
    <row r="51" spans="1:61" ht="12.75" customHeight="1" x14ac:dyDescent="0.2">
      <c r="A51" s="730" t="s">
        <v>68</v>
      </c>
      <c r="B51" s="704" t="s">
        <v>117</v>
      </c>
      <c r="C51" s="705" t="s">
        <v>117</v>
      </c>
      <c r="D51" s="727">
        <f t="shared" si="30"/>
        <v>0</v>
      </c>
      <c r="E51" s="704" t="s">
        <v>117</v>
      </c>
      <c r="F51" s="705" t="s">
        <v>117</v>
      </c>
      <c r="G51" s="727">
        <f t="shared" si="34"/>
        <v>0</v>
      </c>
      <c r="H51" s="704" t="s">
        <v>117</v>
      </c>
      <c r="I51" s="705" t="s">
        <v>117</v>
      </c>
      <c r="J51" s="727">
        <f t="shared" si="31"/>
        <v>0</v>
      </c>
      <c r="K51" s="704">
        <v>3</v>
      </c>
      <c r="L51" s="705">
        <v>1</v>
      </c>
      <c r="M51" s="727">
        <f t="shared" si="32"/>
        <v>4</v>
      </c>
      <c r="N51" s="704" t="s">
        <v>117</v>
      </c>
      <c r="O51" s="705">
        <v>2</v>
      </c>
      <c r="P51" s="727">
        <f t="shared" si="33"/>
        <v>2</v>
      </c>
      <c r="Q51" s="701" t="s">
        <v>117</v>
      </c>
      <c r="R51" s="702" t="s">
        <v>117</v>
      </c>
      <c r="S51" s="727">
        <f t="shared" si="35"/>
        <v>0</v>
      </c>
      <c r="T51" s="701" t="s">
        <v>117</v>
      </c>
      <c r="U51" s="702" t="s">
        <v>117</v>
      </c>
      <c r="V51" s="727">
        <f t="shared" si="36"/>
        <v>0</v>
      </c>
      <c r="W51" s="701" t="s">
        <v>117</v>
      </c>
      <c r="X51" s="702" t="s">
        <v>117</v>
      </c>
      <c r="Y51" s="727">
        <f t="shared" si="37"/>
        <v>0</v>
      </c>
      <c r="Z51" s="701">
        <v>1</v>
      </c>
      <c r="AA51" s="702" t="s">
        <v>117</v>
      </c>
      <c r="AB51" s="727">
        <f t="shared" si="38"/>
        <v>1</v>
      </c>
      <c r="AC51" s="701" t="s">
        <v>117</v>
      </c>
      <c r="AD51" s="702" t="s">
        <v>117</v>
      </c>
      <c r="AE51" s="727">
        <f t="shared" si="39"/>
        <v>0</v>
      </c>
      <c r="AF51" s="701" t="s">
        <v>117</v>
      </c>
      <c r="AG51" s="702" t="s">
        <v>117</v>
      </c>
      <c r="AH51" s="727">
        <f t="shared" si="40"/>
        <v>0</v>
      </c>
      <c r="AI51" s="701" t="s">
        <v>117</v>
      </c>
      <c r="AJ51" s="702" t="s">
        <v>117</v>
      </c>
      <c r="AK51" s="727">
        <f t="shared" si="41"/>
        <v>0</v>
      </c>
      <c r="AL51" s="701" t="s">
        <v>117</v>
      </c>
      <c r="AM51" s="702" t="s">
        <v>117</v>
      </c>
      <c r="AN51" s="727">
        <f t="shared" si="42"/>
        <v>0</v>
      </c>
      <c r="AO51" s="701">
        <v>6</v>
      </c>
      <c r="AP51" s="702">
        <v>1</v>
      </c>
      <c r="AQ51" s="727">
        <f t="shared" si="43"/>
        <v>7</v>
      </c>
      <c r="AR51" s="701">
        <v>1</v>
      </c>
      <c r="AS51" s="702" t="s">
        <v>117</v>
      </c>
      <c r="AT51" s="727">
        <f t="shared" si="44"/>
        <v>1</v>
      </c>
      <c r="AU51" s="729">
        <f t="shared" si="45"/>
        <v>0</v>
      </c>
      <c r="AV51" s="729">
        <f t="shared" si="46"/>
        <v>0</v>
      </c>
      <c r="AW51" s="1077">
        <f t="shared" si="47"/>
        <v>0</v>
      </c>
      <c r="AX51" s="728">
        <f t="shared" si="48"/>
        <v>0</v>
      </c>
      <c r="AY51" s="729">
        <f t="shared" si="49"/>
        <v>0</v>
      </c>
      <c r="AZ51" s="1081">
        <f t="shared" si="50"/>
        <v>0</v>
      </c>
      <c r="BA51" s="729">
        <f t="shared" si="51"/>
        <v>0</v>
      </c>
      <c r="BB51" s="729">
        <f t="shared" si="52"/>
        <v>0</v>
      </c>
      <c r="BC51" s="1077">
        <f t="shared" si="53"/>
        <v>0</v>
      </c>
      <c r="BD51" s="728">
        <f t="shared" si="54"/>
        <v>10</v>
      </c>
      <c r="BE51" s="729">
        <f t="shared" si="55"/>
        <v>2</v>
      </c>
      <c r="BF51" s="1081">
        <f t="shared" si="56"/>
        <v>12</v>
      </c>
      <c r="BG51" s="729">
        <f t="shared" si="57"/>
        <v>1</v>
      </c>
      <c r="BH51" s="729">
        <f t="shared" si="58"/>
        <v>2</v>
      </c>
      <c r="BI51" s="1081">
        <f t="shared" si="59"/>
        <v>3</v>
      </c>
    </row>
    <row r="52" spans="1:61" ht="12.75" customHeight="1" x14ac:dyDescent="0.2">
      <c r="A52" s="730" t="s">
        <v>69</v>
      </c>
      <c r="B52" s="704" t="s">
        <v>117</v>
      </c>
      <c r="C52" s="705" t="s">
        <v>117</v>
      </c>
      <c r="D52" s="727">
        <f t="shared" si="30"/>
        <v>0</v>
      </c>
      <c r="E52" s="704" t="s">
        <v>117</v>
      </c>
      <c r="F52" s="705" t="s">
        <v>117</v>
      </c>
      <c r="G52" s="727">
        <f t="shared" si="34"/>
        <v>0</v>
      </c>
      <c r="H52" s="704" t="s">
        <v>117</v>
      </c>
      <c r="I52" s="705" t="s">
        <v>117</v>
      </c>
      <c r="J52" s="727">
        <f t="shared" si="31"/>
        <v>0</v>
      </c>
      <c r="K52" s="704" t="s">
        <v>117</v>
      </c>
      <c r="L52" s="705">
        <v>1</v>
      </c>
      <c r="M52" s="727">
        <f t="shared" si="32"/>
        <v>1</v>
      </c>
      <c r="N52" s="704">
        <v>4</v>
      </c>
      <c r="O52" s="705">
        <v>4</v>
      </c>
      <c r="P52" s="727">
        <f t="shared" si="33"/>
        <v>8</v>
      </c>
      <c r="Q52" s="701" t="s">
        <v>117</v>
      </c>
      <c r="R52" s="702" t="s">
        <v>117</v>
      </c>
      <c r="S52" s="727">
        <f t="shared" si="35"/>
        <v>0</v>
      </c>
      <c r="T52" s="701" t="s">
        <v>117</v>
      </c>
      <c r="U52" s="702" t="s">
        <v>117</v>
      </c>
      <c r="V52" s="727">
        <f t="shared" si="36"/>
        <v>0</v>
      </c>
      <c r="W52" s="701" t="s">
        <v>117</v>
      </c>
      <c r="X52" s="702" t="s">
        <v>117</v>
      </c>
      <c r="Y52" s="727">
        <f t="shared" si="37"/>
        <v>0</v>
      </c>
      <c r="Z52" s="701">
        <v>2</v>
      </c>
      <c r="AA52" s="702">
        <v>1</v>
      </c>
      <c r="AB52" s="727">
        <f t="shared" si="38"/>
        <v>3</v>
      </c>
      <c r="AC52" s="701" t="s">
        <v>117</v>
      </c>
      <c r="AD52" s="702" t="s">
        <v>117</v>
      </c>
      <c r="AE52" s="727">
        <f t="shared" si="39"/>
        <v>0</v>
      </c>
      <c r="AF52" s="701" t="s">
        <v>117</v>
      </c>
      <c r="AG52" s="702" t="s">
        <v>117</v>
      </c>
      <c r="AH52" s="727">
        <f t="shared" si="40"/>
        <v>0</v>
      </c>
      <c r="AI52" s="701" t="s">
        <v>117</v>
      </c>
      <c r="AJ52" s="702" t="s">
        <v>117</v>
      </c>
      <c r="AK52" s="727">
        <f t="shared" si="41"/>
        <v>0</v>
      </c>
      <c r="AL52" s="701" t="s">
        <v>117</v>
      </c>
      <c r="AM52" s="702" t="s">
        <v>117</v>
      </c>
      <c r="AN52" s="727">
        <f t="shared" si="42"/>
        <v>0</v>
      </c>
      <c r="AO52" s="701">
        <v>1</v>
      </c>
      <c r="AP52" s="702">
        <v>1</v>
      </c>
      <c r="AQ52" s="727">
        <f t="shared" si="43"/>
        <v>2</v>
      </c>
      <c r="AR52" s="701">
        <v>1</v>
      </c>
      <c r="AS52" s="702">
        <v>1</v>
      </c>
      <c r="AT52" s="727">
        <f t="shared" si="44"/>
        <v>2</v>
      </c>
      <c r="AU52" s="729">
        <f t="shared" si="45"/>
        <v>0</v>
      </c>
      <c r="AV52" s="729">
        <f t="shared" si="46"/>
        <v>0</v>
      </c>
      <c r="AW52" s="1077">
        <f t="shared" si="47"/>
        <v>0</v>
      </c>
      <c r="AX52" s="728">
        <f t="shared" si="48"/>
        <v>0</v>
      </c>
      <c r="AY52" s="729">
        <f t="shared" si="49"/>
        <v>0</v>
      </c>
      <c r="AZ52" s="1081">
        <f t="shared" si="50"/>
        <v>0</v>
      </c>
      <c r="BA52" s="729">
        <f t="shared" si="51"/>
        <v>0</v>
      </c>
      <c r="BB52" s="729">
        <f t="shared" si="52"/>
        <v>0</v>
      </c>
      <c r="BC52" s="1077">
        <f t="shared" si="53"/>
        <v>0</v>
      </c>
      <c r="BD52" s="728">
        <f t="shared" si="54"/>
        <v>3</v>
      </c>
      <c r="BE52" s="729">
        <f t="shared" si="55"/>
        <v>3</v>
      </c>
      <c r="BF52" s="1081">
        <f t="shared" si="56"/>
        <v>6</v>
      </c>
      <c r="BG52" s="729">
        <f t="shared" si="57"/>
        <v>5</v>
      </c>
      <c r="BH52" s="729">
        <f t="shared" si="58"/>
        <v>5</v>
      </c>
      <c r="BI52" s="1081">
        <f t="shared" si="59"/>
        <v>10</v>
      </c>
    </row>
    <row r="53" spans="1:61" ht="12.75" customHeight="1" x14ac:dyDescent="0.2">
      <c r="A53" s="730" t="s">
        <v>72</v>
      </c>
      <c r="B53" s="704" t="s">
        <v>117</v>
      </c>
      <c r="C53" s="705" t="s">
        <v>117</v>
      </c>
      <c r="D53" s="727">
        <f t="shared" ref="D53:D79" si="60">SUM(B53:C53)</f>
        <v>0</v>
      </c>
      <c r="E53" s="704" t="s">
        <v>117</v>
      </c>
      <c r="F53" s="705" t="s">
        <v>117</v>
      </c>
      <c r="G53" s="727">
        <f t="shared" si="34"/>
        <v>0</v>
      </c>
      <c r="H53" s="704">
        <v>2</v>
      </c>
      <c r="I53" s="705">
        <v>2</v>
      </c>
      <c r="J53" s="727">
        <f t="shared" ref="J53:J79" si="61">SUM(H53:I53)</f>
        <v>4</v>
      </c>
      <c r="K53" s="704" t="s">
        <v>117</v>
      </c>
      <c r="L53" s="705" t="s">
        <v>117</v>
      </c>
      <c r="M53" s="727">
        <f t="shared" ref="M53:M79" si="62">SUM(K53:L53)</f>
        <v>0</v>
      </c>
      <c r="N53" s="704">
        <v>1</v>
      </c>
      <c r="O53" s="705">
        <v>1</v>
      </c>
      <c r="P53" s="727">
        <f t="shared" ref="P53:P79" si="63">SUM(N53:O53)</f>
        <v>2</v>
      </c>
      <c r="Q53" s="701" t="s">
        <v>117</v>
      </c>
      <c r="R53" s="702" t="s">
        <v>117</v>
      </c>
      <c r="S53" s="727">
        <f t="shared" si="35"/>
        <v>0</v>
      </c>
      <c r="T53" s="701" t="s">
        <v>117</v>
      </c>
      <c r="U53" s="702" t="s">
        <v>117</v>
      </c>
      <c r="V53" s="727">
        <f t="shared" si="36"/>
        <v>0</v>
      </c>
      <c r="W53" s="701" t="s">
        <v>117</v>
      </c>
      <c r="X53" s="702" t="s">
        <v>117</v>
      </c>
      <c r="Y53" s="727">
        <f t="shared" si="37"/>
        <v>0</v>
      </c>
      <c r="Z53" s="701" t="s">
        <v>117</v>
      </c>
      <c r="AA53" s="702" t="s">
        <v>117</v>
      </c>
      <c r="AB53" s="727">
        <f t="shared" si="38"/>
        <v>0</v>
      </c>
      <c r="AC53" s="701">
        <v>1</v>
      </c>
      <c r="AD53" s="702">
        <v>2</v>
      </c>
      <c r="AE53" s="727">
        <f t="shared" si="39"/>
        <v>3</v>
      </c>
      <c r="AF53" s="701" t="s">
        <v>117</v>
      </c>
      <c r="AG53" s="702" t="s">
        <v>117</v>
      </c>
      <c r="AH53" s="727">
        <f t="shared" si="40"/>
        <v>0</v>
      </c>
      <c r="AI53" s="701">
        <v>1</v>
      </c>
      <c r="AJ53" s="702" t="s">
        <v>117</v>
      </c>
      <c r="AK53" s="727">
        <f t="shared" si="41"/>
        <v>1</v>
      </c>
      <c r="AL53" s="701" t="s">
        <v>117</v>
      </c>
      <c r="AM53" s="702" t="s">
        <v>117</v>
      </c>
      <c r="AN53" s="727">
        <f t="shared" si="42"/>
        <v>0</v>
      </c>
      <c r="AO53" s="701">
        <v>0</v>
      </c>
      <c r="AP53" s="702">
        <v>0</v>
      </c>
      <c r="AQ53" s="727">
        <f t="shared" si="43"/>
        <v>0</v>
      </c>
      <c r="AR53" s="701" t="s">
        <v>117</v>
      </c>
      <c r="AS53" s="702" t="s">
        <v>117</v>
      </c>
      <c r="AT53" s="727">
        <f t="shared" si="44"/>
        <v>0</v>
      </c>
      <c r="AU53" s="729">
        <f t="shared" si="45"/>
        <v>0</v>
      </c>
      <c r="AV53" s="729">
        <f t="shared" si="46"/>
        <v>0</v>
      </c>
      <c r="AW53" s="1077">
        <f t="shared" si="47"/>
        <v>0</v>
      </c>
      <c r="AX53" s="728">
        <f t="shared" si="48"/>
        <v>1</v>
      </c>
      <c r="AY53" s="729">
        <f t="shared" si="49"/>
        <v>0</v>
      </c>
      <c r="AZ53" s="1081">
        <f t="shared" si="50"/>
        <v>1</v>
      </c>
      <c r="BA53" s="729">
        <f t="shared" si="51"/>
        <v>2</v>
      </c>
      <c r="BB53" s="729">
        <f t="shared" si="52"/>
        <v>2</v>
      </c>
      <c r="BC53" s="1077">
        <f t="shared" si="53"/>
        <v>4</v>
      </c>
      <c r="BD53" s="728">
        <f t="shared" si="54"/>
        <v>0</v>
      </c>
      <c r="BE53" s="729">
        <f t="shared" si="55"/>
        <v>0</v>
      </c>
      <c r="BF53" s="1081">
        <f t="shared" si="56"/>
        <v>0</v>
      </c>
      <c r="BG53" s="729">
        <f t="shared" si="57"/>
        <v>2</v>
      </c>
      <c r="BH53" s="729">
        <f t="shared" si="58"/>
        <v>3</v>
      </c>
      <c r="BI53" s="1081">
        <f t="shared" si="59"/>
        <v>5</v>
      </c>
    </row>
    <row r="54" spans="1:61" ht="12.75" customHeight="1" x14ac:dyDescent="0.2">
      <c r="A54" s="730" t="s">
        <v>141</v>
      </c>
      <c r="B54" s="704" t="s">
        <v>117</v>
      </c>
      <c r="C54" s="705" t="s">
        <v>117</v>
      </c>
      <c r="D54" s="727">
        <f t="shared" si="60"/>
        <v>0</v>
      </c>
      <c r="E54" s="704" t="s">
        <v>117</v>
      </c>
      <c r="F54" s="705" t="s">
        <v>117</v>
      </c>
      <c r="G54" s="727">
        <f t="shared" si="34"/>
        <v>0</v>
      </c>
      <c r="H54" s="704" t="s">
        <v>117</v>
      </c>
      <c r="I54" s="705" t="s">
        <v>117</v>
      </c>
      <c r="J54" s="727">
        <f t="shared" si="61"/>
        <v>0</v>
      </c>
      <c r="K54" s="704" t="s">
        <v>117</v>
      </c>
      <c r="L54" s="705" t="s">
        <v>117</v>
      </c>
      <c r="M54" s="727">
        <f t="shared" si="62"/>
        <v>0</v>
      </c>
      <c r="N54" s="704" t="s">
        <v>117</v>
      </c>
      <c r="O54" s="705">
        <v>1</v>
      </c>
      <c r="P54" s="727">
        <f t="shared" si="63"/>
        <v>1</v>
      </c>
      <c r="Q54" s="701" t="s">
        <v>117</v>
      </c>
      <c r="R54" s="702" t="s">
        <v>117</v>
      </c>
      <c r="S54" s="727">
        <f t="shared" si="35"/>
        <v>0</v>
      </c>
      <c r="T54" s="701" t="s">
        <v>117</v>
      </c>
      <c r="U54" s="702" t="s">
        <v>117</v>
      </c>
      <c r="V54" s="727">
        <f t="shared" si="36"/>
        <v>0</v>
      </c>
      <c r="W54" s="701" t="s">
        <v>117</v>
      </c>
      <c r="X54" s="702" t="s">
        <v>117</v>
      </c>
      <c r="Y54" s="727">
        <f t="shared" si="37"/>
        <v>0</v>
      </c>
      <c r="Z54" s="701" t="s">
        <v>117</v>
      </c>
      <c r="AA54" s="702" t="s">
        <v>117</v>
      </c>
      <c r="AB54" s="727">
        <f t="shared" si="38"/>
        <v>0</v>
      </c>
      <c r="AC54" s="701" t="s">
        <v>117</v>
      </c>
      <c r="AD54" s="702" t="s">
        <v>117</v>
      </c>
      <c r="AE54" s="727">
        <f t="shared" si="39"/>
        <v>0</v>
      </c>
      <c r="AF54" s="701" t="s">
        <v>117</v>
      </c>
      <c r="AG54" s="702" t="s">
        <v>117</v>
      </c>
      <c r="AH54" s="727">
        <f t="shared" si="40"/>
        <v>0</v>
      </c>
      <c r="AI54" s="701" t="s">
        <v>117</v>
      </c>
      <c r="AJ54" s="702" t="s">
        <v>117</v>
      </c>
      <c r="AK54" s="727">
        <f t="shared" si="41"/>
        <v>0</v>
      </c>
      <c r="AL54" s="701" t="s">
        <v>117</v>
      </c>
      <c r="AM54" s="702" t="s">
        <v>117</v>
      </c>
      <c r="AN54" s="727">
        <f t="shared" si="42"/>
        <v>0</v>
      </c>
      <c r="AO54" s="701" t="s">
        <v>117</v>
      </c>
      <c r="AP54" s="702" t="s">
        <v>117</v>
      </c>
      <c r="AQ54" s="727">
        <f t="shared" si="43"/>
        <v>0</v>
      </c>
      <c r="AR54" s="701" t="s">
        <v>117</v>
      </c>
      <c r="AS54" s="702" t="s">
        <v>117</v>
      </c>
      <c r="AT54" s="727">
        <f t="shared" si="44"/>
        <v>0</v>
      </c>
      <c r="AU54" s="729">
        <f t="shared" si="45"/>
        <v>0</v>
      </c>
      <c r="AV54" s="729">
        <f t="shared" si="46"/>
        <v>0</v>
      </c>
      <c r="AW54" s="1077">
        <f t="shared" si="47"/>
        <v>0</v>
      </c>
      <c r="AX54" s="728">
        <f t="shared" si="48"/>
        <v>0</v>
      </c>
      <c r="AY54" s="729">
        <f t="shared" si="49"/>
        <v>0</v>
      </c>
      <c r="AZ54" s="1081">
        <f t="shared" si="50"/>
        <v>0</v>
      </c>
      <c r="BA54" s="729">
        <f t="shared" si="51"/>
        <v>0</v>
      </c>
      <c r="BB54" s="729">
        <f t="shared" si="52"/>
        <v>0</v>
      </c>
      <c r="BC54" s="1077">
        <f t="shared" si="53"/>
        <v>0</v>
      </c>
      <c r="BD54" s="728">
        <f t="shared" si="54"/>
        <v>0</v>
      </c>
      <c r="BE54" s="729">
        <f t="shared" si="55"/>
        <v>0</v>
      </c>
      <c r="BF54" s="1081">
        <f t="shared" si="56"/>
        <v>0</v>
      </c>
      <c r="BG54" s="729">
        <f t="shared" si="57"/>
        <v>0</v>
      </c>
      <c r="BH54" s="729">
        <f t="shared" si="58"/>
        <v>1</v>
      </c>
      <c r="BI54" s="1081">
        <f t="shared" si="59"/>
        <v>1</v>
      </c>
    </row>
    <row r="55" spans="1:61" ht="12.75" customHeight="1" x14ac:dyDescent="0.2">
      <c r="A55" s="730" t="s">
        <v>73</v>
      </c>
      <c r="B55" s="704" t="s">
        <v>117</v>
      </c>
      <c r="C55" s="705" t="s">
        <v>117</v>
      </c>
      <c r="D55" s="727">
        <f t="shared" si="60"/>
        <v>0</v>
      </c>
      <c r="E55" s="704" t="s">
        <v>117</v>
      </c>
      <c r="F55" s="705" t="s">
        <v>117</v>
      </c>
      <c r="G55" s="727">
        <f t="shared" si="34"/>
        <v>0</v>
      </c>
      <c r="H55" s="704" t="s">
        <v>117</v>
      </c>
      <c r="I55" s="705" t="s">
        <v>117</v>
      </c>
      <c r="J55" s="727">
        <f t="shared" si="61"/>
        <v>0</v>
      </c>
      <c r="K55" s="704" t="s">
        <v>117</v>
      </c>
      <c r="L55" s="705">
        <v>1</v>
      </c>
      <c r="M55" s="727">
        <f t="shared" si="62"/>
        <v>1</v>
      </c>
      <c r="N55" s="704" t="s">
        <v>117</v>
      </c>
      <c r="O55" s="705">
        <v>1</v>
      </c>
      <c r="P55" s="727">
        <f t="shared" si="63"/>
        <v>1</v>
      </c>
      <c r="Q55" s="701" t="s">
        <v>117</v>
      </c>
      <c r="R55" s="702" t="s">
        <v>117</v>
      </c>
      <c r="S55" s="727">
        <f t="shared" si="35"/>
        <v>0</v>
      </c>
      <c r="T55" s="701" t="s">
        <v>117</v>
      </c>
      <c r="U55" s="702" t="s">
        <v>117</v>
      </c>
      <c r="V55" s="727">
        <f t="shared" si="36"/>
        <v>0</v>
      </c>
      <c r="W55" s="701" t="s">
        <v>117</v>
      </c>
      <c r="X55" s="702" t="s">
        <v>117</v>
      </c>
      <c r="Y55" s="727">
        <f t="shared" si="37"/>
        <v>0</v>
      </c>
      <c r="Z55" s="701" t="s">
        <v>117</v>
      </c>
      <c r="AA55" s="702">
        <v>1</v>
      </c>
      <c r="AB55" s="727">
        <f t="shared" si="38"/>
        <v>1</v>
      </c>
      <c r="AC55" s="701" t="s">
        <v>117</v>
      </c>
      <c r="AD55" s="702">
        <v>1</v>
      </c>
      <c r="AE55" s="727">
        <f t="shared" si="39"/>
        <v>1</v>
      </c>
      <c r="AF55" s="701" t="s">
        <v>117</v>
      </c>
      <c r="AG55" s="702" t="s">
        <v>117</v>
      </c>
      <c r="AH55" s="727">
        <f t="shared" si="40"/>
        <v>0</v>
      </c>
      <c r="AI55" s="701" t="s">
        <v>117</v>
      </c>
      <c r="AJ55" s="702" t="s">
        <v>117</v>
      </c>
      <c r="AK55" s="727">
        <f t="shared" si="41"/>
        <v>0</v>
      </c>
      <c r="AL55" s="701" t="s">
        <v>117</v>
      </c>
      <c r="AM55" s="702" t="s">
        <v>117</v>
      </c>
      <c r="AN55" s="727">
        <f t="shared" si="42"/>
        <v>0</v>
      </c>
      <c r="AO55" s="701" t="s">
        <v>117</v>
      </c>
      <c r="AP55" s="702" t="s">
        <v>117</v>
      </c>
      <c r="AQ55" s="727">
        <f t="shared" si="43"/>
        <v>0</v>
      </c>
      <c r="AR55" s="701" t="s">
        <v>117</v>
      </c>
      <c r="AS55" s="702">
        <v>1</v>
      </c>
      <c r="AT55" s="727">
        <f t="shared" si="44"/>
        <v>1</v>
      </c>
      <c r="AU55" s="729">
        <f t="shared" si="45"/>
        <v>0</v>
      </c>
      <c r="AV55" s="729">
        <f t="shared" si="46"/>
        <v>0</v>
      </c>
      <c r="AW55" s="1077">
        <f t="shared" si="47"/>
        <v>0</v>
      </c>
      <c r="AX55" s="728">
        <f t="shared" si="48"/>
        <v>0</v>
      </c>
      <c r="AY55" s="729">
        <f t="shared" si="49"/>
        <v>0</v>
      </c>
      <c r="AZ55" s="1081">
        <f t="shared" si="50"/>
        <v>0</v>
      </c>
      <c r="BA55" s="729">
        <f t="shared" si="51"/>
        <v>0</v>
      </c>
      <c r="BB55" s="729">
        <f t="shared" si="52"/>
        <v>0</v>
      </c>
      <c r="BC55" s="1077">
        <f t="shared" si="53"/>
        <v>0</v>
      </c>
      <c r="BD55" s="728">
        <f t="shared" si="54"/>
        <v>0</v>
      </c>
      <c r="BE55" s="729">
        <f t="shared" si="55"/>
        <v>2</v>
      </c>
      <c r="BF55" s="1081">
        <f t="shared" si="56"/>
        <v>2</v>
      </c>
      <c r="BG55" s="729">
        <f t="shared" si="57"/>
        <v>0</v>
      </c>
      <c r="BH55" s="729">
        <f t="shared" si="58"/>
        <v>3</v>
      </c>
      <c r="BI55" s="1081">
        <f t="shared" si="59"/>
        <v>3</v>
      </c>
    </row>
    <row r="56" spans="1:61" ht="12.75" customHeight="1" x14ac:dyDescent="0.2">
      <c r="A56" s="730" t="s">
        <v>209</v>
      </c>
      <c r="B56" s="704" t="s">
        <v>117</v>
      </c>
      <c r="C56" s="705" t="s">
        <v>117</v>
      </c>
      <c r="D56" s="727">
        <f t="shared" si="60"/>
        <v>0</v>
      </c>
      <c r="E56" s="704" t="s">
        <v>117</v>
      </c>
      <c r="F56" s="705" t="s">
        <v>117</v>
      </c>
      <c r="G56" s="727">
        <f t="shared" si="34"/>
        <v>0</v>
      </c>
      <c r="H56" s="704" t="s">
        <v>117</v>
      </c>
      <c r="I56" s="705" t="s">
        <v>117</v>
      </c>
      <c r="J56" s="727">
        <f t="shared" si="61"/>
        <v>0</v>
      </c>
      <c r="K56" s="704" t="s">
        <v>117</v>
      </c>
      <c r="L56" s="705" t="s">
        <v>117</v>
      </c>
      <c r="M56" s="727">
        <f t="shared" si="62"/>
        <v>0</v>
      </c>
      <c r="N56" s="704" t="s">
        <v>117</v>
      </c>
      <c r="O56" s="705">
        <v>1</v>
      </c>
      <c r="P56" s="727">
        <f t="shared" si="63"/>
        <v>1</v>
      </c>
      <c r="Q56" s="701" t="s">
        <v>117</v>
      </c>
      <c r="R56" s="702" t="s">
        <v>117</v>
      </c>
      <c r="S56" s="727">
        <f t="shared" si="35"/>
        <v>0</v>
      </c>
      <c r="T56" s="701" t="s">
        <v>117</v>
      </c>
      <c r="U56" s="702" t="s">
        <v>117</v>
      </c>
      <c r="V56" s="727">
        <f t="shared" si="36"/>
        <v>0</v>
      </c>
      <c r="W56" s="701" t="s">
        <v>117</v>
      </c>
      <c r="X56" s="702" t="s">
        <v>117</v>
      </c>
      <c r="Y56" s="727">
        <f t="shared" si="37"/>
        <v>0</v>
      </c>
      <c r="Z56" s="701" t="s">
        <v>117</v>
      </c>
      <c r="AA56" s="702" t="s">
        <v>117</v>
      </c>
      <c r="AB56" s="727">
        <f t="shared" si="38"/>
        <v>0</v>
      </c>
      <c r="AC56" s="701" t="s">
        <v>117</v>
      </c>
      <c r="AD56" s="702" t="s">
        <v>117</v>
      </c>
      <c r="AE56" s="727">
        <f t="shared" si="39"/>
        <v>0</v>
      </c>
      <c r="AF56" s="701" t="s">
        <v>117</v>
      </c>
      <c r="AG56" s="702" t="s">
        <v>117</v>
      </c>
      <c r="AH56" s="727">
        <f t="shared" si="40"/>
        <v>0</v>
      </c>
      <c r="AI56" s="701" t="s">
        <v>117</v>
      </c>
      <c r="AJ56" s="702" t="s">
        <v>117</v>
      </c>
      <c r="AK56" s="727">
        <f t="shared" si="41"/>
        <v>0</v>
      </c>
      <c r="AL56" s="701" t="s">
        <v>117</v>
      </c>
      <c r="AM56" s="702" t="s">
        <v>117</v>
      </c>
      <c r="AN56" s="727">
        <f t="shared" si="42"/>
        <v>0</v>
      </c>
      <c r="AO56" s="701" t="s">
        <v>117</v>
      </c>
      <c r="AP56" s="702" t="s">
        <v>117</v>
      </c>
      <c r="AQ56" s="727">
        <f t="shared" si="43"/>
        <v>0</v>
      </c>
      <c r="AR56" s="701" t="s">
        <v>117</v>
      </c>
      <c r="AS56" s="702" t="s">
        <v>117</v>
      </c>
      <c r="AT56" s="727">
        <f t="shared" si="44"/>
        <v>0</v>
      </c>
      <c r="AU56" s="729">
        <f t="shared" si="45"/>
        <v>0</v>
      </c>
      <c r="AV56" s="729">
        <f t="shared" si="46"/>
        <v>0</v>
      </c>
      <c r="AW56" s="1077">
        <f t="shared" si="47"/>
        <v>0</v>
      </c>
      <c r="AX56" s="728">
        <f t="shared" si="48"/>
        <v>0</v>
      </c>
      <c r="AY56" s="729">
        <f t="shared" si="49"/>
        <v>0</v>
      </c>
      <c r="AZ56" s="1081">
        <f t="shared" si="50"/>
        <v>0</v>
      </c>
      <c r="BA56" s="729">
        <f t="shared" si="51"/>
        <v>0</v>
      </c>
      <c r="BB56" s="729">
        <f t="shared" si="52"/>
        <v>0</v>
      </c>
      <c r="BC56" s="1077">
        <f t="shared" si="53"/>
        <v>0</v>
      </c>
      <c r="BD56" s="728">
        <f t="shared" si="54"/>
        <v>0</v>
      </c>
      <c r="BE56" s="729">
        <f t="shared" si="55"/>
        <v>0</v>
      </c>
      <c r="BF56" s="1081">
        <f t="shared" si="56"/>
        <v>0</v>
      </c>
      <c r="BG56" s="729">
        <f t="shared" si="57"/>
        <v>0</v>
      </c>
      <c r="BH56" s="729">
        <f t="shared" si="58"/>
        <v>1</v>
      </c>
      <c r="BI56" s="1081">
        <f t="shared" si="59"/>
        <v>1</v>
      </c>
    </row>
    <row r="57" spans="1:61" ht="12.75" customHeight="1" x14ac:dyDescent="0.2">
      <c r="A57" s="730" t="s">
        <v>74</v>
      </c>
      <c r="B57" s="704" t="s">
        <v>117</v>
      </c>
      <c r="C57" s="705" t="s">
        <v>117</v>
      </c>
      <c r="D57" s="727">
        <f t="shared" si="60"/>
        <v>0</v>
      </c>
      <c r="E57" s="704" t="s">
        <v>117</v>
      </c>
      <c r="F57" s="705" t="s">
        <v>117</v>
      </c>
      <c r="G57" s="727">
        <f t="shared" si="34"/>
        <v>0</v>
      </c>
      <c r="H57" s="704" t="s">
        <v>117</v>
      </c>
      <c r="I57" s="705">
        <v>1</v>
      </c>
      <c r="J57" s="727">
        <f t="shared" si="61"/>
        <v>1</v>
      </c>
      <c r="K57" s="704" t="s">
        <v>117</v>
      </c>
      <c r="L57" s="705">
        <v>1</v>
      </c>
      <c r="M57" s="727">
        <f t="shared" si="62"/>
        <v>1</v>
      </c>
      <c r="N57" s="704">
        <v>1</v>
      </c>
      <c r="O57" s="705">
        <v>2</v>
      </c>
      <c r="P57" s="727">
        <f t="shared" si="63"/>
        <v>3</v>
      </c>
      <c r="Q57" s="701" t="s">
        <v>117</v>
      </c>
      <c r="R57" s="702" t="s">
        <v>117</v>
      </c>
      <c r="S57" s="727">
        <f t="shared" si="35"/>
        <v>0</v>
      </c>
      <c r="T57" s="701" t="s">
        <v>117</v>
      </c>
      <c r="U57" s="702" t="s">
        <v>117</v>
      </c>
      <c r="V57" s="727">
        <f t="shared" si="36"/>
        <v>0</v>
      </c>
      <c r="W57" s="701" t="s">
        <v>117</v>
      </c>
      <c r="X57" s="702" t="s">
        <v>117</v>
      </c>
      <c r="Y57" s="727">
        <f t="shared" si="37"/>
        <v>0</v>
      </c>
      <c r="Z57" s="701">
        <v>3</v>
      </c>
      <c r="AA57" s="702">
        <v>1</v>
      </c>
      <c r="AB57" s="727">
        <f t="shared" si="38"/>
        <v>4</v>
      </c>
      <c r="AC57" s="701" t="s">
        <v>117</v>
      </c>
      <c r="AD57" s="702">
        <v>3</v>
      </c>
      <c r="AE57" s="727">
        <f t="shared" si="39"/>
        <v>3</v>
      </c>
      <c r="AF57" s="701" t="s">
        <v>117</v>
      </c>
      <c r="AG57" s="702" t="s">
        <v>117</v>
      </c>
      <c r="AH57" s="727">
        <f t="shared" si="40"/>
        <v>0</v>
      </c>
      <c r="AI57" s="701" t="s">
        <v>117</v>
      </c>
      <c r="AJ57" s="702" t="s">
        <v>117</v>
      </c>
      <c r="AK57" s="727">
        <f t="shared" si="41"/>
        <v>0</v>
      </c>
      <c r="AL57" s="701" t="s">
        <v>117</v>
      </c>
      <c r="AM57" s="702" t="s">
        <v>117</v>
      </c>
      <c r="AN57" s="727">
        <f t="shared" si="42"/>
        <v>0</v>
      </c>
      <c r="AO57" s="701">
        <v>0</v>
      </c>
      <c r="AP57" s="702">
        <v>4</v>
      </c>
      <c r="AQ57" s="727">
        <f t="shared" si="43"/>
        <v>4</v>
      </c>
      <c r="AR57" s="701" t="s">
        <v>117</v>
      </c>
      <c r="AS57" s="702">
        <v>3</v>
      </c>
      <c r="AT57" s="727">
        <f t="shared" si="44"/>
        <v>3</v>
      </c>
      <c r="AU57" s="729">
        <f t="shared" si="45"/>
        <v>0</v>
      </c>
      <c r="AV57" s="729">
        <f t="shared" si="46"/>
        <v>0</v>
      </c>
      <c r="AW57" s="1077">
        <f t="shared" si="47"/>
        <v>0</v>
      </c>
      <c r="AX57" s="728">
        <f t="shared" si="48"/>
        <v>0</v>
      </c>
      <c r="AY57" s="729">
        <f t="shared" si="49"/>
        <v>0</v>
      </c>
      <c r="AZ57" s="1081">
        <f t="shared" si="50"/>
        <v>0</v>
      </c>
      <c r="BA57" s="729">
        <f t="shared" si="51"/>
        <v>0</v>
      </c>
      <c r="BB57" s="729">
        <f t="shared" si="52"/>
        <v>1</v>
      </c>
      <c r="BC57" s="1077">
        <f t="shared" si="53"/>
        <v>1</v>
      </c>
      <c r="BD57" s="728">
        <f t="shared" si="54"/>
        <v>3</v>
      </c>
      <c r="BE57" s="729">
        <f t="shared" si="55"/>
        <v>6</v>
      </c>
      <c r="BF57" s="1081">
        <f t="shared" si="56"/>
        <v>9</v>
      </c>
      <c r="BG57" s="729">
        <f t="shared" si="57"/>
        <v>1</v>
      </c>
      <c r="BH57" s="729">
        <f t="shared" si="58"/>
        <v>8</v>
      </c>
      <c r="BI57" s="1081">
        <f t="shared" si="59"/>
        <v>9</v>
      </c>
    </row>
    <row r="58" spans="1:61" ht="12.75" customHeight="1" x14ac:dyDescent="0.2">
      <c r="A58" s="730" t="s">
        <v>76</v>
      </c>
      <c r="B58" s="704" t="s">
        <v>117</v>
      </c>
      <c r="C58" s="705">
        <v>2</v>
      </c>
      <c r="D58" s="727">
        <f t="shared" si="60"/>
        <v>2</v>
      </c>
      <c r="E58" s="704" t="s">
        <v>117</v>
      </c>
      <c r="F58" s="705" t="s">
        <v>117</v>
      </c>
      <c r="G58" s="727">
        <f t="shared" si="34"/>
        <v>0</v>
      </c>
      <c r="H58" s="704" t="s">
        <v>117</v>
      </c>
      <c r="I58" s="705">
        <v>1</v>
      </c>
      <c r="J58" s="727">
        <f t="shared" si="61"/>
        <v>1</v>
      </c>
      <c r="K58" s="704" t="s">
        <v>117</v>
      </c>
      <c r="L58" s="705">
        <v>13</v>
      </c>
      <c r="M58" s="727">
        <f t="shared" si="62"/>
        <v>13</v>
      </c>
      <c r="N58" s="704" t="s">
        <v>117</v>
      </c>
      <c r="O58" s="705">
        <v>31</v>
      </c>
      <c r="P58" s="727">
        <f t="shared" si="63"/>
        <v>31</v>
      </c>
      <c r="Q58" s="701" t="s">
        <v>117</v>
      </c>
      <c r="R58" s="702" t="s">
        <v>117</v>
      </c>
      <c r="S58" s="727">
        <f t="shared" si="35"/>
        <v>0</v>
      </c>
      <c r="T58" s="701" t="s">
        <v>117</v>
      </c>
      <c r="U58" s="702" t="s">
        <v>117</v>
      </c>
      <c r="V58" s="727">
        <f t="shared" si="36"/>
        <v>0</v>
      </c>
      <c r="W58" s="701" t="s">
        <v>117</v>
      </c>
      <c r="X58" s="702" t="s">
        <v>117</v>
      </c>
      <c r="Y58" s="727">
        <f t="shared" si="37"/>
        <v>0</v>
      </c>
      <c r="Z58" s="701" t="s">
        <v>117</v>
      </c>
      <c r="AA58" s="702">
        <v>10</v>
      </c>
      <c r="AB58" s="727">
        <f t="shared" si="38"/>
        <v>10</v>
      </c>
      <c r="AC58" s="701" t="s">
        <v>117</v>
      </c>
      <c r="AD58" s="702">
        <v>18</v>
      </c>
      <c r="AE58" s="727">
        <f t="shared" si="39"/>
        <v>18</v>
      </c>
      <c r="AF58" s="701" t="s">
        <v>117</v>
      </c>
      <c r="AG58" s="702" t="s">
        <v>117</v>
      </c>
      <c r="AH58" s="727">
        <f t="shared" si="40"/>
        <v>0</v>
      </c>
      <c r="AI58" s="701" t="s">
        <v>117</v>
      </c>
      <c r="AJ58" s="702" t="s">
        <v>117</v>
      </c>
      <c r="AK58" s="727">
        <f t="shared" si="41"/>
        <v>0</v>
      </c>
      <c r="AL58" s="701" t="s">
        <v>117</v>
      </c>
      <c r="AM58" s="702">
        <v>1</v>
      </c>
      <c r="AN58" s="727">
        <f t="shared" si="42"/>
        <v>1</v>
      </c>
      <c r="AO58" s="701">
        <v>0</v>
      </c>
      <c r="AP58" s="702">
        <v>10</v>
      </c>
      <c r="AQ58" s="727">
        <f t="shared" si="43"/>
        <v>10</v>
      </c>
      <c r="AR58" s="701" t="s">
        <v>117</v>
      </c>
      <c r="AS58" s="702">
        <v>16</v>
      </c>
      <c r="AT58" s="727">
        <f t="shared" si="44"/>
        <v>16</v>
      </c>
      <c r="AU58" s="729">
        <f t="shared" si="45"/>
        <v>0</v>
      </c>
      <c r="AV58" s="729">
        <f t="shared" si="46"/>
        <v>2</v>
      </c>
      <c r="AW58" s="1077">
        <f t="shared" si="47"/>
        <v>2</v>
      </c>
      <c r="AX58" s="728">
        <f t="shared" si="48"/>
        <v>0</v>
      </c>
      <c r="AY58" s="729">
        <f t="shared" si="49"/>
        <v>0</v>
      </c>
      <c r="AZ58" s="1081">
        <f t="shared" si="50"/>
        <v>0</v>
      </c>
      <c r="BA58" s="729">
        <f t="shared" si="51"/>
        <v>0</v>
      </c>
      <c r="BB58" s="729">
        <f t="shared" si="52"/>
        <v>2</v>
      </c>
      <c r="BC58" s="1077">
        <f t="shared" si="53"/>
        <v>2</v>
      </c>
      <c r="BD58" s="728">
        <f t="shared" si="54"/>
        <v>0</v>
      </c>
      <c r="BE58" s="729">
        <f t="shared" si="55"/>
        <v>33</v>
      </c>
      <c r="BF58" s="1081">
        <f t="shared" si="56"/>
        <v>33</v>
      </c>
      <c r="BG58" s="729">
        <f t="shared" si="57"/>
        <v>0</v>
      </c>
      <c r="BH58" s="729">
        <f t="shared" si="58"/>
        <v>65</v>
      </c>
      <c r="BI58" s="1081">
        <f t="shared" si="59"/>
        <v>65</v>
      </c>
    </row>
    <row r="59" spans="1:61" ht="12.75" customHeight="1" x14ac:dyDescent="0.2">
      <c r="A59" s="732" t="s">
        <v>77</v>
      </c>
      <c r="B59" s="704" t="s">
        <v>117</v>
      </c>
      <c r="C59" s="705" t="s">
        <v>117</v>
      </c>
      <c r="D59" s="727">
        <f t="shared" si="60"/>
        <v>0</v>
      </c>
      <c r="E59" s="704" t="s">
        <v>117</v>
      </c>
      <c r="F59" s="705">
        <v>1</v>
      </c>
      <c r="G59" s="727">
        <f t="shared" si="34"/>
        <v>1</v>
      </c>
      <c r="H59" s="704" t="s">
        <v>117</v>
      </c>
      <c r="I59" s="705" t="s">
        <v>117</v>
      </c>
      <c r="J59" s="727">
        <f t="shared" si="61"/>
        <v>0</v>
      </c>
      <c r="K59" s="704" t="s">
        <v>117</v>
      </c>
      <c r="L59" s="705" t="s">
        <v>117</v>
      </c>
      <c r="M59" s="727">
        <f t="shared" si="62"/>
        <v>0</v>
      </c>
      <c r="N59" s="704" t="s">
        <v>117</v>
      </c>
      <c r="O59" s="705">
        <v>2</v>
      </c>
      <c r="P59" s="727">
        <f t="shared" si="63"/>
        <v>2</v>
      </c>
      <c r="Q59" s="701">
        <v>1</v>
      </c>
      <c r="R59" s="702" t="s">
        <v>117</v>
      </c>
      <c r="S59" s="727">
        <f t="shared" si="35"/>
        <v>1</v>
      </c>
      <c r="T59" s="701" t="s">
        <v>117</v>
      </c>
      <c r="U59" s="702">
        <v>1</v>
      </c>
      <c r="V59" s="727">
        <f t="shared" si="36"/>
        <v>1</v>
      </c>
      <c r="W59" s="701" t="s">
        <v>117</v>
      </c>
      <c r="X59" s="702" t="s">
        <v>117</v>
      </c>
      <c r="Y59" s="727">
        <f t="shared" si="37"/>
        <v>0</v>
      </c>
      <c r="Z59" s="701" t="s">
        <v>117</v>
      </c>
      <c r="AA59" s="702" t="s">
        <v>117</v>
      </c>
      <c r="AB59" s="727">
        <f t="shared" si="38"/>
        <v>0</v>
      </c>
      <c r="AC59" s="701" t="s">
        <v>117</v>
      </c>
      <c r="AD59" s="702">
        <v>2</v>
      </c>
      <c r="AE59" s="727">
        <f t="shared" si="39"/>
        <v>2</v>
      </c>
      <c r="AF59" s="701" t="s">
        <v>117</v>
      </c>
      <c r="AG59" s="702" t="s">
        <v>117</v>
      </c>
      <c r="AH59" s="727">
        <f t="shared" si="40"/>
        <v>0</v>
      </c>
      <c r="AI59" s="701" t="s">
        <v>117</v>
      </c>
      <c r="AJ59" s="702" t="s">
        <v>117</v>
      </c>
      <c r="AK59" s="727">
        <f t="shared" si="41"/>
        <v>0</v>
      </c>
      <c r="AL59" s="701" t="s">
        <v>117</v>
      </c>
      <c r="AM59" s="702" t="s">
        <v>117</v>
      </c>
      <c r="AN59" s="727">
        <f t="shared" si="42"/>
        <v>0</v>
      </c>
      <c r="AO59" s="701" t="s">
        <v>117</v>
      </c>
      <c r="AP59" s="702" t="s">
        <v>117</v>
      </c>
      <c r="AQ59" s="727">
        <f t="shared" si="43"/>
        <v>0</v>
      </c>
      <c r="AR59" s="701" t="s">
        <v>117</v>
      </c>
      <c r="AS59" s="702" t="s">
        <v>117</v>
      </c>
      <c r="AT59" s="727">
        <f t="shared" si="44"/>
        <v>0</v>
      </c>
      <c r="AU59" s="729">
        <f t="shared" si="45"/>
        <v>1</v>
      </c>
      <c r="AV59" s="729">
        <f t="shared" si="46"/>
        <v>0</v>
      </c>
      <c r="AW59" s="1077">
        <f t="shared" si="47"/>
        <v>1</v>
      </c>
      <c r="AX59" s="728">
        <f t="shared" si="48"/>
        <v>0</v>
      </c>
      <c r="AY59" s="729">
        <f t="shared" si="49"/>
        <v>2</v>
      </c>
      <c r="AZ59" s="1081">
        <f t="shared" si="50"/>
        <v>2</v>
      </c>
      <c r="BA59" s="729">
        <f t="shared" si="51"/>
        <v>0</v>
      </c>
      <c r="BB59" s="729">
        <f t="shared" si="52"/>
        <v>0</v>
      </c>
      <c r="BC59" s="1077">
        <f t="shared" si="53"/>
        <v>0</v>
      </c>
      <c r="BD59" s="728">
        <f t="shared" si="54"/>
        <v>0</v>
      </c>
      <c r="BE59" s="729">
        <f t="shared" si="55"/>
        <v>0</v>
      </c>
      <c r="BF59" s="1081">
        <f t="shared" si="56"/>
        <v>0</v>
      </c>
      <c r="BG59" s="729">
        <f t="shared" si="57"/>
        <v>0</v>
      </c>
      <c r="BH59" s="729">
        <f t="shared" si="58"/>
        <v>4</v>
      </c>
      <c r="BI59" s="1081">
        <f t="shared" si="59"/>
        <v>4</v>
      </c>
    </row>
    <row r="60" spans="1:61" ht="12.75" customHeight="1" x14ac:dyDescent="0.2">
      <c r="A60" s="730" t="s">
        <v>134</v>
      </c>
      <c r="B60" s="704" t="s">
        <v>117</v>
      </c>
      <c r="C60" s="705" t="s">
        <v>117</v>
      </c>
      <c r="D60" s="727">
        <f t="shared" si="60"/>
        <v>0</v>
      </c>
      <c r="E60" s="704" t="s">
        <v>117</v>
      </c>
      <c r="F60" s="705" t="s">
        <v>117</v>
      </c>
      <c r="G60" s="727">
        <f t="shared" si="34"/>
        <v>0</v>
      </c>
      <c r="H60" s="704" t="s">
        <v>117</v>
      </c>
      <c r="I60" s="705" t="s">
        <v>117</v>
      </c>
      <c r="J60" s="727">
        <f t="shared" si="61"/>
        <v>0</v>
      </c>
      <c r="K60" s="704" t="s">
        <v>117</v>
      </c>
      <c r="L60" s="705" t="s">
        <v>117</v>
      </c>
      <c r="M60" s="727">
        <f t="shared" si="62"/>
        <v>0</v>
      </c>
      <c r="N60" s="704" t="s">
        <v>117</v>
      </c>
      <c r="O60" s="705">
        <v>1</v>
      </c>
      <c r="P60" s="727">
        <f t="shared" si="63"/>
        <v>1</v>
      </c>
      <c r="Q60" s="701" t="s">
        <v>117</v>
      </c>
      <c r="R60" s="702">
        <v>1</v>
      </c>
      <c r="S60" s="727">
        <f t="shared" si="35"/>
        <v>1</v>
      </c>
      <c r="T60" s="701" t="s">
        <v>117</v>
      </c>
      <c r="U60" s="702" t="s">
        <v>117</v>
      </c>
      <c r="V60" s="727">
        <f t="shared" si="36"/>
        <v>0</v>
      </c>
      <c r="W60" s="701" t="s">
        <v>117</v>
      </c>
      <c r="X60" s="702" t="s">
        <v>117</v>
      </c>
      <c r="Y60" s="727">
        <f t="shared" si="37"/>
        <v>0</v>
      </c>
      <c r="Z60" s="701" t="s">
        <v>117</v>
      </c>
      <c r="AA60" s="702">
        <v>1</v>
      </c>
      <c r="AB60" s="727">
        <f t="shared" si="38"/>
        <v>1</v>
      </c>
      <c r="AC60" s="701" t="s">
        <v>117</v>
      </c>
      <c r="AD60" s="702" t="s">
        <v>117</v>
      </c>
      <c r="AE60" s="727">
        <f t="shared" si="39"/>
        <v>0</v>
      </c>
      <c r="AF60" s="701" t="s">
        <v>117</v>
      </c>
      <c r="AG60" s="702" t="s">
        <v>117</v>
      </c>
      <c r="AH60" s="727">
        <f t="shared" si="40"/>
        <v>0</v>
      </c>
      <c r="AI60" s="701" t="s">
        <v>117</v>
      </c>
      <c r="AJ60" s="702" t="s">
        <v>117</v>
      </c>
      <c r="AK60" s="727">
        <f t="shared" si="41"/>
        <v>0</v>
      </c>
      <c r="AL60" s="701" t="s">
        <v>117</v>
      </c>
      <c r="AM60" s="702" t="s">
        <v>117</v>
      </c>
      <c r="AN60" s="727">
        <f t="shared" si="42"/>
        <v>0</v>
      </c>
      <c r="AO60" s="701" t="s">
        <v>117</v>
      </c>
      <c r="AP60" s="702" t="s">
        <v>117</v>
      </c>
      <c r="AQ60" s="727">
        <f t="shared" si="43"/>
        <v>0</v>
      </c>
      <c r="AR60" s="701" t="s">
        <v>117</v>
      </c>
      <c r="AS60" s="702" t="s">
        <v>117</v>
      </c>
      <c r="AT60" s="727">
        <f t="shared" si="44"/>
        <v>0</v>
      </c>
      <c r="AU60" s="729">
        <f t="shared" si="45"/>
        <v>0</v>
      </c>
      <c r="AV60" s="729">
        <f t="shared" si="46"/>
        <v>1</v>
      </c>
      <c r="AW60" s="1077">
        <f t="shared" si="47"/>
        <v>1</v>
      </c>
      <c r="AX60" s="728">
        <f t="shared" si="48"/>
        <v>0</v>
      </c>
      <c r="AY60" s="729">
        <f t="shared" si="49"/>
        <v>0</v>
      </c>
      <c r="AZ60" s="1081">
        <f t="shared" si="50"/>
        <v>0</v>
      </c>
      <c r="BA60" s="729">
        <f t="shared" si="51"/>
        <v>0</v>
      </c>
      <c r="BB60" s="729">
        <f t="shared" si="52"/>
        <v>0</v>
      </c>
      <c r="BC60" s="1077">
        <f t="shared" si="53"/>
        <v>0</v>
      </c>
      <c r="BD60" s="728">
        <f t="shared" si="54"/>
        <v>0</v>
      </c>
      <c r="BE60" s="729">
        <f t="shared" si="55"/>
        <v>1</v>
      </c>
      <c r="BF60" s="1081">
        <f t="shared" si="56"/>
        <v>1</v>
      </c>
      <c r="BG60" s="729">
        <f t="shared" si="57"/>
        <v>0</v>
      </c>
      <c r="BH60" s="729">
        <f t="shared" si="58"/>
        <v>1</v>
      </c>
      <c r="BI60" s="1081">
        <f t="shared" si="59"/>
        <v>1</v>
      </c>
    </row>
    <row r="61" spans="1:61" ht="12.75" customHeight="1" x14ac:dyDescent="0.2">
      <c r="A61" s="732" t="s">
        <v>366</v>
      </c>
      <c r="B61" s="704" t="s">
        <v>117</v>
      </c>
      <c r="C61" s="705" t="s">
        <v>117</v>
      </c>
      <c r="D61" s="727">
        <f t="shared" si="60"/>
        <v>0</v>
      </c>
      <c r="E61" s="704" t="s">
        <v>117</v>
      </c>
      <c r="F61" s="705" t="s">
        <v>117</v>
      </c>
      <c r="G61" s="727">
        <f t="shared" si="34"/>
        <v>0</v>
      </c>
      <c r="H61" s="704" t="s">
        <v>117</v>
      </c>
      <c r="I61" s="705" t="s">
        <v>117</v>
      </c>
      <c r="J61" s="727">
        <f t="shared" si="61"/>
        <v>0</v>
      </c>
      <c r="K61" s="704" t="s">
        <v>117</v>
      </c>
      <c r="L61" s="705" t="s">
        <v>117</v>
      </c>
      <c r="M61" s="727">
        <f t="shared" si="62"/>
        <v>0</v>
      </c>
      <c r="N61" s="704" t="s">
        <v>117</v>
      </c>
      <c r="O61" s="705" t="s">
        <v>117</v>
      </c>
      <c r="P61" s="727">
        <f t="shared" si="63"/>
        <v>0</v>
      </c>
      <c r="Q61" s="701" t="s">
        <v>117</v>
      </c>
      <c r="R61" s="702" t="s">
        <v>117</v>
      </c>
      <c r="S61" s="727">
        <f t="shared" si="35"/>
        <v>0</v>
      </c>
      <c r="T61" s="701" t="s">
        <v>117</v>
      </c>
      <c r="U61" s="702" t="s">
        <v>117</v>
      </c>
      <c r="V61" s="727">
        <f t="shared" si="36"/>
        <v>0</v>
      </c>
      <c r="W61" s="701" t="s">
        <v>117</v>
      </c>
      <c r="X61" s="702" t="s">
        <v>117</v>
      </c>
      <c r="Y61" s="727">
        <f t="shared" si="37"/>
        <v>0</v>
      </c>
      <c r="Z61" s="701" t="s">
        <v>117</v>
      </c>
      <c r="AA61" s="702" t="s">
        <v>117</v>
      </c>
      <c r="AB61" s="727">
        <f t="shared" si="38"/>
        <v>0</v>
      </c>
      <c r="AC61" s="701" t="s">
        <v>117</v>
      </c>
      <c r="AD61" s="702" t="s">
        <v>117</v>
      </c>
      <c r="AE61" s="727">
        <f t="shared" si="39"/>
        <v>0</v>
      </c>
      <c r="AF61" s="701" t="s">
        <v>117</v>
      </c>
      <c r="AG61" s="702" t="s">
        <v>117</v>
      </c>
      <c r="AH61" s="727">
        <f t="shared" si="40"/>
        <v>0</v>
      </c>
      <c r="AI61" s="701" t="s">
        <v>117</v>
      </c>
      <c r="AJ61" s="702" t="s">
        <v>117</v>
      </c>
      <c r="AK61" s="727">
        <f t="shared" si="41"/>
        <v>0</v>
      </c>
      <c r="AL61" s="701" t="s">
        <v>117</v>
      </c>
      <c r="AM61" s="702" t="s">
        <v>117</v>
      </c>
      <c r="AN61" s="727">
        <f t="shared" si="42"/>
        <v>0</v>
      </c>
      <c r="AO61" s="701">
        <v>0</v>
      </c>
      <c r="AP61" s="702">
        <v>0</v>
      </c>
      <c r="AQ61" s="727">
        <f t="shared" si="43"/>
        <v>0</v>
      </c>
      <c r="AR61" s="701"/>
      <c r="AS61" s="702">
        <v>1</v>
      </c>
      <c r="AT61" s="727">
        <f t="shared" si="44"/>
        <v>1</v>
      </c>
      <c r="AU61" s="729">
        <f t="shared" si="45"/>
        <v>0</v>
      </c>
      <c r="AV61" s="729">
        <f t="shared" si="46"/>
        <v>0</v>
      </c>
      <c r="AW61" s="1077">
        <f t="shared" si="47"/>
        <v>0</v>
      </c>
      <c r="AX61" s="728">
        <f t="shared" si="48"/>
        <v>0</v>
      </c>
      <c r="AY61" s="729">
        <f t="shared" si="49"/>
        <v>0</v>
      </c>
      <c r="AZ61" s="1081">
        <f t="shared" si="50"/>
        <v>0</v>
      </c>
      <c r="BA61" s="729">
        <f t="shared" si="51"/>
        <v>0</v>
      </c>
      <c r="BB61" s="729">
        <f t="shared" si="52"/>
        <v>0</v>
      </c>
      <c r="BC61" s="1077">
        <f t="shared" si="53"/>
        <v>0</v>
      </c>
      <c r="BD61" s="728">
        <f t="shared" si="54"/>
        <v>0</v>
      </c>
      <c r="BE61" s="729">
        <f t="shared" si="55"/>
        <v>0</v>
      </c>
      <c r="BF61" s="1081">
        <f t="shared" si="56"/>
        <v>0</v>
      </c>
      <c r="BG61" s="729">
        <f t="shared" si="57"/>
        <v>0</v>
      </c>
      <c r="BH61" s="729">
        <f t="shared" si="58"/>
        <v>1</v>
      </c>
      <c r="BI61" s="1081">
        <f t="shared" si="59"/>
        <v>1</v>
      </c>
    </row>
    <row r="62" spans="1:61" ht="12.75" customHeight="1" x14ac:dyDescent="0.2">
      <c r="A62" s="730" t="s">
        <v>81</v>
      </c>
      <c r="B62" s="704">
        <v>7</v>
      </c>
      <c r="C62" s="705">
        <v>6</v>
      </c>
      <c r="D62" s="727">
        <f t="shared" si="60"/>
        <v>13</v>
      </c>
      <c r="E62" s="704">
        <v>53</v>
      </c>
      <c r="F62" s="705">
        <v>54</v>
      </c>
      <c r="G62" s="727">
        <f t="shared" si="34"/>
        <v>107</v>
      </c>
      <c r="H62" s="704">
        <v>118</v>
      </c>
      <c r="I62" s="705">
        <v>84</v>
      </c>
      <c r="J62" s="727">
        <f t="shared" si="61"/>
        <v>202</v>
      </c>
      <c r="K62" s="704">
        <v>487</v>
      </c>
      <c r="L62" s="705">
        <v>515</v>
      </c>
      <c r="M62" s="727">
        <f t="shared" si="62"/>
        <v>1002</v>
      </c>
      <c r="N62" s="704">
        <v>2014</v>
      </c>
      <c r="O62" s="705">
        <v>1808</v>
      </c>
      <c r="P62" s="727">
        <f t="shared" si="63"/>
        <v>3822</v>
      </c>
      <c r="Q62" s="701">
        <v>13</v>
      </c>
      <c r="R62" s="702">
        <v>8</v>
      </c>
      <c r="S62" s="727">
        <f t="shared" si="35"/>
        <v>21</v>
      </c>
      <c r="T62" s="701">
        <v>57</v>
      </c>
      <c r="U62" s="702">
        <v>47</v>
      </c>
      <c r="V62" s="727">
        <f t="shared" si="36"/>
        <v>104</v>
      </c>
      <c r="W62" s="701">
        <v>50</v>
      </c>
      <c r="X62" s="702">
        <v>41</v>
      </c>
      <c r="Y62" s="727">
        <f t="shared" si="37"/>
        <v>91</v>
      </c>
      <c r="Z62" s="701">
        <v>298</v>
      </c>
      <c r="AA62" s="702">
        <v>372</v>
      </c>
      <c r="AB62" s="727">
        <f t="shared" si="38"/>
        <v>670</v>
      </c>
      <c r="AC62" s="701">
        <v>3460</v>
      </c>
      <c r="AD62" s="702">
        <v>3106</v>
      </c>
      <c r="AE62" s="727">
        <f t="shared" si="39"/>
        <v>6566</v>
      </c>
      <c r="AF62" s="701">
        <v>5</v>
      </c>
      <c r="AG62" s="702">
        <v>5</v>
      </c>
      <c r="AH62" s="727">
        <f t="shared" si="40"/>
        <v>10</v>
      </c>
      <c r="AI62" s="701">
        <v>32</v>
      </c>
      <c r="AJ62" s="702">
        <v>25</v>
      </c>
      <c r="AK62" s="727">
        <f t="shared" si="41"/>
        <v>57</v>
      </c>
      <c r="AL62" s="701">
        <v>15</v>
      </c>
      <c r="AM62" s="702">
        <v>20</v>
      </c>
      <c r="AN62" s="727">
        <f t="shared" si="42"/>
        <v>35</v>
      </c>
      <c r="AO62" s="701">
        <v>541</v>
      </c>
      <c r="AP62" s="702">
        <v>584</v>
      </c>
      <c r="AQ62" s="727">
        <f t="shared" si="43"/>
        <v>1125</v>
      </c>
      <c r="AR62" s="701">
        <v>3888</v>
      </c>
      <c r="AS62" s="702">
        <v>3813</v>
      </c>
      <c r="AT62" s="727">
        <f t="shared" si="44"/>
        <v>7701</v>
      </c>
      <c r="AU62" s="729">
        <f t="shared" si="45"/>
        <v>25</v>
      </c>
      <c r="AV62" s="729">
        <f t="shared" si="46"/>
        <v>19</v>
      </c>
      <c r="AW62" s="1077">
        <f t="shared" si="47"/>
        <v>44</v>
      </c>
      <c r="AX62" s="728">
        <f t="shared" si="48"/>
        <v>142</v>
      </c>
      <c r="AY62" s="729">
        <f t="shared" si="49"/>
        <v>126</v>
      </c>
      <c r="AZ62" s="1081">
        <f t="shared" si="50"/>
        <v>268</v>
      </c>
      <c r="BA62" s="729">
        <f t="shared" si="51"/>
        <v>183</v>
      </c>
      <c r="BB62" s="729">
        <f t="shared" si="52"/>
        <v>145</v>
      </c>
      <c r="BC62" s="1077">
        <f t="shared" si="53"/>
        <v>328</v>
      </c>
      <c r="BD62" s="728">
        <f t="shared" si="54"/>
        <v>1326</v>
      </c>
      <c r="BE62" s="729">
        <f t="shared" si="55"/>
        <v>1471</v>
      </c>
      <c r="BF62" s="1081">
        <f t="shared" si="56"/>
        <v>2797</v>
      </c>
      <c r="BG62" s="729">
        <f t="shared" si="57"/>
        <v>9362</v>
      </c>
      <c r="BH62" s="729">
        <f t="shared" si="58"/>
        <v>8727</v>
      </c>
      <c r="BI62" s="1081">
        <f t="shared" si="59"/>
        <v>18089</v>
      </c>
    </row>
    <row r="63" spans="1:61" ht="12.75" customHeight="1" x14ac:dyDescent="0.2">
      <c r="A63" s="730" t="s">
        <v>211</v>
      </c>
      <c r="B63" s="704" t="s">
        <v>117</v>
      </c>
      <c r="C63" s="705">
        <v>1</v>
      </c>
      <c r="D63" s="727">
        <f t="shared" si="60"/>
        <v>1</v>
      </c>
      <c r="E63" s="704" t="s">
        <v>117</v>
      </c>
      <c r="F63" s="705" t="s">
        <v>117</v>
      </c>
      <c r="G63" s="727">
        <f t="shared" ref="G63:G81" si="64">SUM(E63:F63)</f>
        <v>0</v>
      </c>
      <c r="H63" s="704" t="s">
        <v>117</v>
      </c>
      <c r="I63" s="705" t="s">
        <v>117</v>
      </c>
      <c r="J63" s="727">
        <f t="shared" si="61"/>
        <v>0</v>
      </c>
      <c r="K63" s="704" t="s">
        <v>117</v>
      </c>
      <c r="L63" s="705" t="s">
        <v>117</v>
      </c>
      <c r="M63" s="727">
        <f t="shared" si="62"/>
        <v>0</v>
      </c>
      <c r="N63" s="704" t="s">
        <v>117</v>
      </c>
      <c r="O63" s="705">
        <v>1</v>
      </c>
      <c r="P63" s="727">
        <f t="shared" si="63"/>
        <v>1</v>
      </c>
      <c r="Q63" s="701">
        <v>1</v>
      </c>
      <c r="R63" s="702">
        <v>1</v>
      </c>
      <c r="S63" s="727">
        <f t="shared" ref="S63:S81" si="65">SUM(Q63:R63)</f>
        <v>2</v>
      </c>
      <c r="T63" s="701" t="s">
        <v>117</v>
      </c>
      <c r="U63" s="702" t="s">
        <v>117</v>
      </c>
      <c r="V63" s="727">
        <f t="shared" ref="V63:V81" si="66">SUM(T63:U63)</f>
        <v>0</v>
      </c>
      <c r="W63" s="701" t="s">
        <v>117</v>
      </c>
      <c r="X63" s="702" t="s">
        <v>117</v>
      </c>
      <c r="Y63" s="727">
        <f t="shared" ref="Y63:Y81" si="67">SUM(W63:X63)</f>
        <v>0</v>
      </c>
      <c r="Z63" s="701" t="s">
        <v>117</v>
      </c>
      <c r="AA63" s="702" t="s">
        <v>117</v>
      </c>
      <c r="AB63" s="727">
        <f t="shared" ref="AB63:AB81" si="68">SUM(Z63:AA63)</f>
        <v>0</v>
      </c>
      <c r="AC63" s="701" t="s">
        <v>117</v>
      </c>
      <c r="AD63" s="702">
        <v>3</v>
      </c>
      <c r="AE63" s="727">
        <f t="shared" ref="AE63:AE81" si="69">SUM(AC63:AD63)</f>
        <v>3</v>
      </c>
      <c r="AF63" s="701" t="s">
        <v>117</v>
      </c>
      <c r="AG63" s="702">
        <v>1</v>
      </c>
      <c r="AH63" s="727">
        <f t="shared" ref="AH63:AH81" si="70">SUM(AF63:AG63)</f>
        <v>1</v>
      </c>
      <c r="AI63" s="701" t="s">
        <v>117</v>
      </c>
      <c r="AJ63" s="702" t="s">
        <v>117</v>
      </c>
      <c r="AK63" s="727">
        <f t="shared" ref="AK63:AK81" si="71">SUM(AI63:AJ63)</f>
        <v>0</v>
      </c>
      <c r="AL63" s="701">
        <v>1</v>
      </c>
      <c r="AM63" s="702" t="s">
        <v>117</v>
      </c>
      <c r="AN63" s="727">
        <f t="shared" ref="AN63:AN81" si="72">SUM(AL63:AM63)</f>
        <v>1</v>
      </c>
      <c r="AO63" s="701">
        <v>0</v>
      </c>
      <c r="AP63" s="702">
        <v>0</v>
      </c>
      <c r="AQ63" s="727">
        <f t="shared" ref="AQ63:AQ81" si="73">SUM(AO63:AP63)</f>
        <v>0</v>
      </c>
      <c r="AR63" s="701" t="s">
        <v>117</v>
      </c>
      <c r="AS63" s="702">
        <v>1</v>
      </c>
      <c r="AT63" s="727">
        <f t="shared" ref="AT63:AT81" si="74">SUM(AR63:AS63)</f>
        <v>1</v>
      </c>
      <c r="AU63" s="729">
        <f t="shared" ref="AU63:AU79" si="75">SUM(AF63,B63,Q63)</f>
        <v>1</v>
      </c>
      <c r="AV63" s="729">
        <f t="shared" ref="AV63:AV79" si="76">SUM(AG63,C63,R63)</f>
        <v>3</v>
      </c>
      <c r="AW63" s="1077">
        <f t="shared" ref="AW63:AW79" si="77">SUM(AH63,D63,S63)</f>
        <v>4</v>
      </c>
      <c r="AX63" s="728">
        <f t="shared" ref="AX63:AX79" si="78">SUM(AI63,E63,T63)</f>
        <v>0</v>
      </c>
      <c r="AY63" s="729">
        <f t="shared" ref="AY63:AY79" si="79">SUM(AJ63,F63,U63)</f>
        <v>0</v>
      </c>
      <c r="AZ63" s="1081">
        <f t="shared" ref="AZ63:AZ79" si="80">SUM(AK63,G63,V63)</f>
        <v>0</v>
      </c>
      <c r="BA63" s="729">
        <f t="shared" ref="BA63:BA79" si="81">SUM(AL63,H63,W63)</f>
        <v>1</v>
      </c>
      <c r="BB63" s="729">
        <f t="shared" ref="BB63:BB79" si="82">SUM(AM63,I63,X63)</f>
        <v>0</v>
      </c>
      <c r="BC63" s="1077">
        <f t="shared" ref="BC63:BC79" si="83">SUM(AN63,J63,Y63)</f>
        <v>1</v>
      </c>
      <c r="BD63" s="728">
        <f t="shared" ref="BD63:BD79" si="84">SUM(AO63,K63,Z63)</f>
        <v>0</v>
      </c>
      <c r="BE63" s="729">
        <f t="shared" ref="BE63:BE79" si="85">SUM(AP63,L63,AA63)</f>
        <v>0</v>
      </c>
      <c r="BF63" s="1081">
        <f t="shared" ref="BF63:BF79" si="86">SUM(AQ63,M63,AB63)</f>
        <v>0</v>
      </c>
      <c r="BG63" s="729">
        <f t="shared" ref="BG63:BG79" si="87">SUM(AR63,N63,AC63)</f>
        <v>0</v>
      </c>
      <c r="BH63" s="729">
        <f t="shared" ref="BH63:BH79" si="88">SUM(AS63,O63,AD63)</f>
        <v>5</v>
      </c>
      <c r="BI63" s="1081">
        <f t="shared" ref="BI63:BI79" si="89">SUM(AT63,P63,AE63)</f>
        <v>5</v>
      </c>
    </row>
    <row r="64" spans="1:61" ht="12.75" customHeight="1" x14ac:dyDescent="0.2">
      <c r="A64" s="730" t="s">
        <v>82</v>
      </c>
      <c r="B64" s="704" t="s">
        <v>117</v>
      </c>
      <c r="C64" s="705" t="s">
        <v>117</v>
      </c>
      <c r="D64" s="727">
        <f t="shared" si="60"/>
        <v>0</v>
      </c>
      <c r="E64" s="704" t="s">
        <v>117</v>
      </c>
      <c r="F64" s="705" t="s">
        <v>117</v>
      </c>
      <c r="G64" s="727">
        <f t="shared" si="64"/>
        <v>0</v>
      </c>
      <c r="H64" s="704" t="s">
        <v>117</v>
      </c>
      <c r="I64" s="705" t="s">
        <v>117</v>
      </c>
      <c r="J64" s="727">
        <f t="shared" si="61"/>
        <v>0</v>
      </c>
      <c r="K64" s="704" t="s">
        <v>117</v>
      </c>
      <c r="L64" s="705" t="s">
        <v>117</v>
      </c>
      <c r="M64" s="727">
        <f t="shared" si="62"/>
        <v>0</v>
      </c>
      <c r="N64" s="704" t="s">
        <v>117</v>
      </c>
      <c r="O64" s="705" t="s">
        <v>117</v>
      </c>
      <c r="P64" s="727">
        <f t="shared" si="63"/>
        <v>0</v>
      </c>
      <c r="Q64" s="701" t="s">
        <v>117</v>
      </c>
      <c r="R64" s="702" t="s">
        <v>117</v>
      </c>
      <c r="S64" s="727">
        <f t="shared" si="65"/>
        <v>0</v>
      </c>
      <c r="T64" s="701" t="s">
        <v>117</v>
      </c>
      <c r="U64" s="702">
        <v>1</v>
      </c>
      <c r="V64" s="727">
        <f t="shared" si="66"/>
        <v>1</v>
      </c>
      <c r="W64" s="701" t="s">
        <v>117</v>
      </c>
      <c r="X64" s="702" t="s">
        <v>117</v>
      </c>
      <c r="Y64" s="727">
        <f t="shared" si="67"/>
        <v>0</v>
      </c>
      <c r="Z64" s="701" t="s">
        <v>117</v>
      </c>
      <c r="AA64" s="702">
        <v>1</v>
      </c>
      <c r="AB64" s="727">
        <f t="shared" si="68"/>
        <v>1</v>
      </c>
      <c r="AC64" s="701" t="s">
        <v>117</v>
      </c>
      <c r="AD64" s="702" t="s">
        <v>117</v>
      </c>
      <c r="AE64" s="727">
        <f t="shared" si="69"/>
        <v>0</v>
      </c>
      <c r="AF64" s="701" t="s">
        <v>117</v>
      </c>
      <c r="AG64" s="702" t="s">
        <v>117</v>
      </c>
      <c r="AH64" s="727">
        <f t="shared" si="70"/>
        <v>0</v>
      </c>
      <c r="AI64" s="701" t="s">
        <v>117</v>
      </c>
      <c r="AJ64" s="702" t="s">
        <v>117</v>
      </c>
      <c r="AK64" s="727">
        <f t="shared" si="71"/>
        <v>0</v>
      </c>
      <c r="AL64" s="701" t="s">
        <v>117</v>
      </c>
      <c r="AM64" s="702" t="s">
        <v>117</v>
      </c>
      <c r="AN64" s="727">
        <f t="shared" si="72"/>
        <v>0</v>
      </c>
      <c r="AO64" s="701">
        <v>0</v>
      </c>
      <c r="AP64" s="702">
        <v>1</v>
      </c>
      <c r="AQ64" s="727">
        <f t="shared" si="73"/>
        <v>1</v>
      </c>
      <c r="AR64" s="701" t="s">
        <v>117</v>
      </c>
      <c r="AS64" s="702">
        <v>1</v>
      </c>
      <c r="AT64" s="727">
        <f t="shared" si="74"/>
        <v>1</v>
      </c>
      <c r="AU64" s="729">
        <f t="shared" si="75"/>
        <v>0</v>
      </c>
      <c r="AV64" s="729">
        <f t="shared" si="76"/>
        <v>0</v>
      </c>
      <c r="AW64" s="1077">
        <f t="shared" si="77"/>
        <v>0</v>
      </c>
      <c r="AX64" s="728">
        <f t="shared" si="78"/>
        <v>0</v>
      </c>
      <c r="AY64" s="729">
        <f t="shared" si="79"/>
        <v>1</v>
      </c>
      <c r="AZ64" s="1081">
        <f t="shared" si="80"/>
        <v>1</v>
      </c>
      <c r="BA64" s="729">
        <f t="shared" si="81"/>
        <v>0</v>
      </c>
      <c r="BB64" s="729">
        <f t="shared" si="82"/>
        <v>0</v>
      </c>
      <c r="BC64" s="1077">
        <f t="shared" si="83"/>
        <v>0</v>
      </c>
      <c r="BD64" s="728">
        <f t="shared" si="84"/>
        <v>0</v>
      </c>
      <c r="BE64" s="729">
        <f t="shared" si="85"/>
        <v>2</v>
      </c>
      <c r="BF64" s="1081">
        <f t="shared" si="86"/>
        <v>2</v>
      </c>
      <c r="BG64" s="729">
        <f t="shared" si="87"/>
        <v>0</v>
      </c>
      <c r="BH64" s="729">
        <f t="shared" si="88"/>
        <v>1</v>
      </c>
      <c r="BI64" s="1081">
        <f t="shared" si="89"/>
        <v>1</v>
      </c>
    </row>
    <row r="65" spans="1:61" ht="12.75" customHeight="1" x14ac:dyDescent="0.2">
      <c r="A65" s="730" t="s">
        <v>83</v>
      </c>
      <c r="B65" s="704" t="s">
        <v>117</v>
      </c>
      <c r="C65" s="705" t="s">
        <v>117</v>
      </c>
      <c r="D65" s="727">
        <f t="shared" si="60"/>
        <v>0</v>
      </c>
      <c r="E65" s="704" t="s">
        <v>117</v>
      </c>
      <c r="F65" s="705" t="s">
        <v>117</v>
      </c>
      <c r="G65" s="727">
        <f t="shared" si="64"/>
        <v>0</v>
      </c>
      <c r="H65" s="704" t="s">
        <v>117</v>
      </c>
      <c r="I65" s="705" t="s">
        <v>117</v>
      </c>
      <c r="J65" s="727">
        <f t="shared" si="61"/>
        <v>0</v>
      </c>
      <c r="K65" s="704" t="s">
        <v>117</v>
      </c>
      <c r="L65" s="705" t="s">
        <v>117</v>
      </c>
      <c r="M65" s="727">
        <f t="shared" si="62"/>
        <v>0</v>
      </c>
      <c r="N65" s="704" t="s">
        <v>117</v>
      </c>
      <c r="O65" s="705">
        <v>1</v>
      </c>
      <c r="P65" s="727">
        <f t="shared" si="63"/>
        <v>1</v>
      </c>
      <c r="Q65" s="701" t="s">
        <v>117</v>
      </c>
      <c r="R65" s="702" t="s">
        <v>117</v>
      </c>
      <c r="S65" s="727">
        <f t="shared" si="65"/>
        <v>0</v>
      </c>
      <c r="T65" s="701" t="s">
        <v>117</v>
      </c>
      <c r="U65" s="702" t="s">
        <v>117</v>
      </c>
      <c r="V65" s="727">
        <f t="shared" si="66"/>
        <v>0</v>
      </c>
      <c r="W65" s="701" t="s">
        <v>117</v>
      </c>
      <c r="X65" s="702" t="s">
        <v>117</v>
      </c>
      <c r="Y65" s="727">
        <f t="shared" si="67"/>
        <v>0</v>
      </c>
      <c r="Z65" s="701" t="s">
        <v>117</v>
      </c>
      <c r="AA65" s="702" t="s">
        <v>117</v>
      </c>
      <c r="AB65" s="727">
        <f t="shared" si="68"/>
        <v>0</v>
      </c>
      <c r="AC65" s="701" t="s">
        <v>117</v>
      </c>
      <c r="AD65" s="702" t="s">
        <v>117</v>
      </c>
      <c r="AE65" s="727">
        <f t="shared" si="69"/>
        <v>0</v>
      </c>
      <c r="AF65" s="701" t="s">
        <v>117</v>
      </c>
      <c r="AG65" s="702" t="s">
        <v>117</v>
      </c>
      <c r="AH65" s="727">
        <f t="shared" si="70"/>
        <v>0</v>
      </c>
      <c r="AI65" s="701" t="s">
        <v>117</v>
      </c>
      <c r="AJ65" s="702" t="s">
        <v>117</v>
      </c>
      <c r="AK65" s="727">
        <f t="shared" si="71"/>
        <v>0</v>
      </c>
      <c r="AL65" s="701" t="s">
        <v>117</v>
      </c>
      <c r="AM65" s="702" t="s">
        <v>117</v>
      </c>
      <c r="AN65" s="727">
        <f t="shared" si="72"/>
        <v>0</v>
      </c>
      <c r="AO65" s="701" t="s">
        <v>117</v>
      </c>
      <c r="AP65" s="702" t="s">
        <v>117</v>
      </c>
      <c r="AQ65" s="727">
        <f t="shared" si="73"/>
        <v>0</v>
      </c>
      <c r="AR65" s="701" t="s">
        <v>117</v>
      </c>
      <c r="AS65" s="702" t="s">
        <v>117</v>
      </c>
      <c r="AT65" s="727">
        <f t="shared" si="74"/>
        <v>0</v>
      </c>
      <c r="AU65" s="729">
        <f t="shared" si="75"/>
        <v>0</v>
      </c>
      <c r="AV65" s="729">
        <f t="shared" si="76"/>
        <v>0</v>
      </c>
      <c r="AW65" s="1077">
        <f t="shared" si="77"/>
        <v>0</v>
      </c>
      <c r="AX65" s="728">
        <f t="shared" si="78"/>
        <v>0</v>
      </c>
      <c r="AY65" s="729">
        <f t="shared" si="79"/>
        <v>0</v>
      </c>
      <c r="AZ65" s="1081">
        <f t="shared" si="80"/>
        <v>0</v>
      </c>
      <c r="BA65" s="729">
        <f t="shared" si="81"/>
        <v>0</v>
      </c>
      <c r="BB65" s="729">
        <f t="shared" si="82"/>
        <v>0</v>
      </c>
      <c r="BC65" s="1077">
        <f t="shared" si="83"/>
        <v>0</v>
      </c>
      <c r="BD65" s="728">
        <f t="shared" si="84"/>
        <v>0</v>
      </c>
      <c r="BE65" s="729">
        <f t="shared" si="85"/>
        <v>0</v>
      </c>
      <c r="BF65" s="1081">
        <f t="shared" si="86"/>
        <v>0</v>
      </c>
      <c r="BG65" s="729">
        <f t="shared" si="87"/>
        <v>0</v>
      </c>
      <c r="BH65" s="729">
        <f t="shared" si="88"/>
        <v>1</v>
      </c>
      <c r="BI65" s="1081">
        <f t="shared" si="89"/>
        <v>1</v>
      </c>
    </row>
    <row r="66" spans="1:61" ht="12.75" customHeight="1" x14ac:dyDescent="0.2">
      <c r="A66" s="730" t="s">
        <v>136</v>
      </c>
      <c r="B66" s="704">
        <v>5</v>
      </c>
      <c r="C66" s="705">
        <v>7</v>
      </c>
      <c r="D66" s="727">
        <f t="shared" si="60"/>
        <v>12</v>
      </c>
      <c r="E66" s="704" t="s">
        <v>117</v>
      </c>
      <c r="F66" s="705">
        <v>3</v>
      </c>
      <c r="G66" s="727">
        <f t="shared" si="64"/>
        <v>3</v>
      </c>
      <c r="H66" s="704" t="s">
        <v>117</v>
      </c>
      <c r="I66" s="705" t="s">
        <v>117</v>
      </c>
      <c r="J66" s="727">
        <f t="shared" si="61"/>
        <v>0</v>
      </c>
      <c r="K66" s="704" t="s">
        <v>117</v>
      </c>
      <c r="L66" s="705" t="s">
        <v>117</v>
      </c>
      <c r="M66" s="727">
        <f t="shared" si="62"/>
        <v>0</v>
      </c>
      <c r="N66" s="704" t="s">
        <v>117</v>
      </c>
      <c r="O66" s="705" t="s">
        <v>117</v>
      </c>
      <c r="P66" s="727">
        <f t="shared" si="63"/>
        <v>0</v>
      </c>
      <c r="Q66" s="701" t="s">
        <v>117</v>
      </c>
      <c r="R66" s="702" t="s">
        <v>117</v>
      </c>
      <c r="S66" s="727">
        <f t="shared" si="65"/>
        <v>0</v>
      </c>
      <c r="T66" s="701" t="s">
        <v>117</v>
      </c>
      <c r="U66" s="702">
        <v>2</v>
      </c>
      <c r="V66" s="727">
        <f t="shared" si="66"/>
        <v>2</v>
      </c>
      <c r="W66" s="701" t="s">
        <v>117</v>
      </c>
      <c r="X66" s="702" t="s">
        <v>117</v>
      </c>
      <c r="Y66" s="727">
        <f t="shared" si="67"/>
        <v>0</v>
      </c>
      <c r="Z66" s="701" t="s">
        <v>117</v>
      </c>
      <c r="AA66" s="702" t="s">
        <v>117</v>
      </c>
      <c r="AB66" s="727">
        <f t="shared" si="68"/>
        <v>0</v>
      </c>
      <c r="AC66" s="701" t="s">
        <v>117</v>
      </c>
      <c r="AD66" s="702">
        <v>2</v>
      </c>
      <c r="AE66" s="727">
        <f t="shared" si="69"/>
        <v>2</v>
      </c>
      <c r="AF66" s="701" t="s">
        <v>117</v>
      </c>
      <c r="AG66" s="702" t="s">
        <v>117</v>
      </c>
      <c r="AH66" s="727">
        <f t="shared" si="70"/>
        <v>0</v>
      </c>
      <c r="AI66" s="701" t="s">
        <v>117</v>
      </c>
      <c r="AJ66" s="702">
        <v>1</v>
      </c>
      <c r="AK66" s="727">
        <f t="shared" si="71"/>
        <v>1</v>
      </c>
      <c r="AL66" s="701" t="s">
        <v>117</v>
      </c>
      <c r="AM66" s="702" t="s">
        <v>117</v>
      </c>
      <c r="AN66" s="727">
        <f t="shared" si="72"/>
        <v>0</v>
      </c>
      <c r="AO66" s="701">
        <v>0</v>
      </c>
      <c r="AP66" s="702">
        <v>0</v>
      </c>
      <c r="AQ66" s="727">
        <f t="shared" si="73"/>
        <v>0</v>
      </c>
      <c r="AR66" s="701">
        <v>1</v>
      </c>
      <c r="AS66" s="702" t="s">
        <v>117</v>
      </c>
      <c r="AT66" s="727">
        <f t="shared" si="74"/>
        <v>1</v>
      </c>
      <c r="AU66" s="729">
        <f t="shared" si="75"/>
        <v>5</v>
      </c>
      <c r="AV66" s="729">
        <f t="shared" si="76"/>
        <v>7</v>
      </c>
      <c r="AW66" s="1077">
        <f t="shared" si="77"/>
        <v>12</v>
      </c>
      <c r="AX66" s="728">
        <f t="shared" si="78"/>
        <v>0</v>
      </c>
      <c r="AY66" s="729">
        <f t="shared" si="79"/>
        <v>6</v>
      </c>
      <c r="AZ66" s="1081">
        <f t="shared" si="80"/>
        <v>6</v>
      </c>
      <c r="BA66" s="729">
        <f t="shared" si="81"/>
        <v>0</v>
      </c>
      <c r="BB66" s="729">
        <f t="shared" si="82"/>
        <v>0</v>
      </c>
      <c r="BC66" s="1077">
        <f t="shared" si="83"/>
        <v>0</v>
      </c>
      <c r="BD66" s="728">
        <f t="shared" si="84"/>
        <v>0</v>
      </c>
      <c r="BE66" s="729">
        <f t="shared" si="85"/>
        <v>0</v>
      </c>
      <c r="BF66" s="1081">
        <f t="shared" si="86"/>
        <v>0</v>
      </c>
      <c r="BG66" s="729">
        <f t="shared" si="87"/>
        <v>1</v>
      </c>
      <c r="BH66" s="729">
        <f t="shared" si="88"/>
        <v>2</v>
      </c>
      <c r="BI66" s="1081">
        <f t="shared" si="89"/>
        <v>3</v>
      </c>
    </row>
    <row r="67" spans="1:61" x14ac:dyDescent="0.2">
      <c r="A67" s="730" t="s">
        <v>86</v>
      </c>
      <c r="B67" s="704" t="s">
        <v>117</v>
      </c>
      <c r="C67" s="705">
        <v>1</v>
      </c>
      <c r="D67" s="727">
        <f t="shared" si="60"/>
        <v>1</v>
      </c>
      <c r="E67" s="704" t="s">
        <v>117</v>
      </c>
      <c r="F67" s="705" t="s">
        <v>117</v>
      </c>
      <c r="G67" s="727">
        <f t="shared" si="64"/>
        <v>0</v>
      </c>
      <c r="H67" s="704" t="s">
        <v>117</v>
      </c>
      <c r="I67" s="705" t="s">
        <v>117</v>
      </c>
      <c r="J67" s="727">
        <f t="shared" si="61"/>
        <v>0</v>
      </c>
      <c r="K67" s="704" t="s">
        <v>117</v>
      </c>
      <c r="L67" s="705">
        <v>2</v>
      </c>
      <c r="M67" s="727">
        <f t="shared" si="62"/>
        <v>2</v>
      </c>
      <c r="N67" s="704" t="s">
        <v>117</v>
      </c>
      <c r="O67" s="705">
        <v>5</v>
      </c>
      <c r="P67" s="727">
        <f t="shared" si="63"/>
        <v>5</v>
      </c>
      <c r="Q67" s="701" t="s">
        <v>117</v>
      </c>
      <c r="R67" s="702" t="s">
        <v>117</v>
      </c>
      <c r="S67" s="727">
        <f t="shared" si="65"/>
        <v>0</v>
      </c>
      <c r="T67" s="701" t="s">
        <v>117</v>
      </c>
      <c r="U67" s="702" t="s">
        <v>117</v>
      </c>
      <c r="V67" s="727">
        <f t="shared" si="66"/>
        <v>0</v>
      </c>
      <c r="W67" s="701" t="s">
        <v>117</v>
      </c>
      <c r="X67" s="702" t="s">
        <v>117</v>
      </c>
      <c r="Y67" s="727">
        <f t="shared" si="67"/>
        <v>0</v>
      </c>
      <c r="Z67" s="701" t="s">
        <v>117</v>
      </c>
      <c r="AA67" s="702">
        <v>1</v>
      </c>
      <c r="AB67" s="727">
        <f t="shared" si="68"/>
        <v>1</v>
      </c>
      <c r="AC67" s="701" t="s">
        <v>117</v>
      </c>
      <c r="AD67" s="702">
        <v>1</v>
      </c>
      <c r="AE67" s="727">
        <f t="shared" si="69"/>
        <v>1</v>
      </c>
      <c r="AF67" s="701" t="s">
        <v>117</v>
      </c>
      <c r="AG67" s="702" t="s">
        <v>117</v>
      </c>
      <c r="AH67" s="727">
        <f t="shared" si="70"/>
        <v>0</v>
      </c>
      <c r="AI67" s="701" t="s">
        <v>117</v>
      </c>
      <c r="AJ67" s="702" t="s">
        <v>117</v>
      </c>
      <c r="AK67" s="727">
        <f t="shared" si="71"/>
        <v>0</v>
      </c>
      <c r="AL67" s="701" t="s">
        <v>117</v>
      </c>
      <c r="AM67" s="702" t="s">
        <v>117</v>
      </c>
      <c r="AN67" s="727">
        <f t="shared" si="72"/>
        <v>0</v>
      </c>
      <c r="AO67" s="701">
        <v>0</v>
      </c>
      <c r="AP67" s="702">
        <v>0</v>
      </c>
      <c r="AQ67" s="727">
        <f t="shared" si="73"/>
        <v>0</v>
      </c>
      <c r="AR67" s="701">
        <v>1</v>
      </c>
      <c r="AS67" s="702">
        <v>2</v>
      </c>
      <c r="AT67" s="727">
        <f t="shared" si="74"/>
        <v>3</v>
      </c>
      <c r="AU67" s="729">
        <f t="shared" si="75"/>
        <v>0</v>
      </c>
      <c r="AV67" s="729">
        <f t="shared" si="76"/>
        <v>1</v>
      </c>
      <c r="AW67" s="1077">
        <f t="shared" si="77"/>
        <v>1</v>
      </c>
      <c r="AX67" s="728">
        <f t="shared" si="78"/>
        <v>0</v>
      </c>
      <c r="AY67" s="729">
        <f t="shared" si="79"/>
        <v>0</v>
      </c>
      <c r="AZ67" s="1081">
        <f t="shared" si="80"/>
        <v>0</v>
      </c>
      <c r="BA67" s="729">
        <f t="shared" si="81"/>
        <v>0</v>
      </c>
      <c r="BB67" s="729">
        <f t="shared" si="82"/>
        <v>0</v>
      </c>
      <c r="BC67" s="1077">
        <f t="shared" si="83"/>
        <v>0</v>
      </c>
      <c r="BD67" s="728">
        <f t="shared" si="84"/>
        <v>0</v>
      </c>
      <c r="BE67" s="729">
        <f t="shared" si="85"/>
        <v>3</v>
      </c>
      <c r="BF67" s="1081">
        <f t="shared" si="86"/>
        <v>3</v>
      </c>
      <c r="BG67" s="729">
        <f t="shared" si="87"/>
        <v>1</v>
      </c>
      <c r="BH67" s="729">
        <f t="shared" si="88"/>
        <v>8</v>
      </c>
      <c r="BI67" s="1081">
        <f t="shared" si="89"/>
        <v>9</v>
      </c>
    </row>
    <row r="68" spans="1:61" ht="12.75" customHeight="1" x14ac:dyDescent="0.2">
      <c r="A68" s="730" t="s">
        <v>88</v>
      </c>
      <c r="B68" s="704" t="s">
        <v>117</v>
      </c>
      <c r="C68" s="705" t="s">
        <v>117</v>
      </c>
      <c r="D68" s="727">
        <f t="shared" si="60"/>
        <v>0</v>
      </c>
      <c r="E68" s="704" t="s">
        <v>117</v>
      </c>
      <c r="F68" s="705" t="s">
        <v>117</v>
      </c>
      <c r="G68" s="727">
        <f t="shared" si="64"/>
        <v>0</v>
      </c>
      <c r="H68" s="704">
        <v>1</v>
      </c>
      <c r="I68" s="705">
        <v>1</v>
      </c>
      <c r="J68" s="727">
        <f t="shared" si="61"/>
        <v>2</v>
      </c>
      <c r="K68" s="704" t="s">
        <v>117</v>
      </c>
      <c r="L68" s="705" t="s">
        <v>117</v>
      </c>
      <c r="M68" s="727">
        <f t="shared" si="62"/>
        <v>0</v>
      </c>
      <c r="N68" s="704" t="s">
        <v>117</v>
      </c>
      <c r="O68" s="705">
        <v>2</v>
      </c>
      <c r="P68" s="727">
        <f t="shared" si="63"/>
        <v>2</v>
      </c>
      <c r="Q68" s="701" t="s">
        <v>117</v>
      </c>
      <c r="R68" s="702" t="s">
        <v>117</v>
      </c>
      <c r="S68" s="727">
        <f t="shared" si="65"/>
        <v>0</v>
      </c>
      <c r="T68" s="701" t="s">
        <v>117</v>
      </c>
      <c r="U68" s="702" t="s">
        <v>117</v>
      </c>
      <c r="V68" s="727">
        <f t="shared" si="66"/>
        <v>0</v>
      </c>
      <c r="W68" s="701" t="s">
        <v>117</v>
      </c>
      <c r="X68" s="702" t="s">
        <v>117</v>
      </c>
      <c r="Y68" s="727">
        <f t="shared" si="67"/>
        <v>0</v>
      </c>
      <c r="Z68" s="701" t="s">
        <v>117</v>
      </c>
      <c r="AA68" s="702" t="s">
        <v>117</v>
      </c>
      <c r="AB68" s="727">
        <f t="shared" si="68"/>
        <v>0</v>
      </c>
      <c r="AC68" s="701" t="s">
        <v>117</v>
      </c>
      <c r="AD68" s="702">
        <v>1</v>
      </c>
      <c r="AE68" s="727">
        <f t="shared" si="69"/>
        <v>1</v>
      </c>
      <c r="AF68" s="701" t="s">
        <v>117</v>
      </c>
      <c r="AG68" s="702" t="s">
        <v>117</v>
      </c>
      <c r="AH68" s="727">
        <f t="shared" si="70"/>
        <v>0</v>
      </c>
      <c r="AI68" s="701" t="s">
        <v>117</v>
      </c>
      <c r="AJ68" s="702" t="s">
        <v>117</v>
      </c>
      <c r="AK68" s="727">
        <f t="shared" si="71"/>
        <v>0</v>
      </c>
      <c r="AL68" s="701" t="s">
        <v>117</v>
      </c>
      <c r="AM68" s="702" t="s">
        <v>117</v>
      </c>
      <c r="AN68" s="727">
        <f t="shared" si="72"/>
        <v>0</v>
      </c>
      <c r="AO68" s="701">
        <v>0</v>
      </c>
      <c r="AP68" s="702">
        <v>2</v>
      </c>
      <c r="AQ68" s="727">
        <f t="shared" si="73"/>
        <v>2</v>
      </c>
      <c r="AR68" s="701" t="s">
        <v>117</v>
      </c>
      <c r="AS68" s="702">
        <v>1</v>
      </c>
      <c r="AT68" s="727">
        <f t="shared" si="74"/>
        <v>1</v>
      </c>
      <c r="AU68" s="729">
        <f t="shared" si="75"/>
        <v>0</v>
      </c>
      <c r="AV68" s="729">
        <f t="shared" si="76"/>
        <v>0</v>
      </c>
      <c r="AW68" s="1077">
        <f t="shared" si="77"/>
        <v>0</v>
      </c>
      <c r="AX68" s="728">
        <f t="shared" si="78"/>
        <v>0</v>
      </c>
      <c r="AY68" s="729">
        <f t="shared" si="79"/>
        <v>0</v>
      </c>
      <c r="AZ68" s="1081">
        <f t="shared" si="80"/>
        <v>0</v>
      </c>
      <c r="BA68" s="729">
        <f t="shared" si="81"/>
        <v>1</v>
      </c>
      <c r="BB68" s="729">
        <f t="shared" si="82"/>
        <v>1</v>
      </c>
      <c r="BC68" s="1077">
        <f t="shared" si="83"/>
        <v>2</v>
      </c>
      <c r="BD68" s="728">
        <f t="shared" si="84"/>
        <v>0</v>
      </c>
      <c r="BE68" s="729">
        <f t="shared" si="85"/>
        <v>2</v>
      </c>
      <c r="BF68" s="1081">
        <f t="shared" si="86"/>
        <v>2</v>
      </c>
      <c r="BG68" s="729">
        <f t="shared" si="87"/>
        <v>0</v>
      </c>
      <c r="BH68" s="729">
        <f t="shared" si="88"/>
        <v>4</v>
      </c>
      <c r="BI68" s="1081">
        <f t="shared" si="89"/>
        <v>4</v>
      </c>
    </row>
    <row r="69" spans="1:61" ht="12.75" customHeight="1" x14ac:dyDescent="0.2">
      <c r="A69" s="730" t="s">
        <v>89</v>
      </c>
      <c r="B69" s="704">
        <v>26</v>
      </c>
      <c r="C69" s="705">
        <v>89</v>
      </c>
      <c r="D69" s="727">
        <f t="shared" si="60"/>
        <v>115</v>
      </c>
      <c r="E69" s="704">
        <v>9</v>
      </c>
      <c r="F69" s="705">
        <v>8</v>
      </c>
      <c r="G69" s="727">
        <f t="shared" si="64"/>
        <v>17</v>
      </c>
      <c r="H69" s="704" t="s">
        <v>117</v>
      </c>
      <c r="I69" s="705" t="s">
        <v>117</v>
      </c>
      <c r="J69" s="727">
        <f t="shared" si="61"/>
        <v>0</v>
      </c>
      <c r="K69" s="704" t="s">
        <v>117</v>
      </c>
      <c r="L69" s="705" t="s">
        <v>117</v>
      </c>
      <c r="M69" s="727">
        <f t="shared" si="62"/>
        <v>0</v>
      </c>
      <c r="N69" s="704">
        <v>10</v>
      </c>
      <c r="O69" s="705">
        <v>52</v>
      </c>
      <c r="P69" s="727">
        <f t="shared" si="63"/>
        <v>62</v>
      </c>
      <c r="Q69" s="701">
        <v>83</v>
      </c>
      <c r="R69" s="702">
        <v>120</v>
      </c>
      <c r="S69" s="727">
        <f t="shared" si="65"/>
        <v>203</v>
      </c>
      <c r="T69" s="701">
        <v>2</v>
      </c>
      <c r="U69" s="702">
        <v>1</v>
      </c>
      <c r="V69" s="727">
        <f t="shared" si="66"/>
        <v>3</v>
      </c>
      <c r="W69" s="701" t="s">
        <v>117</v>
      </c>
      <c r="X69" s="702" t="s">
        <v>117</v>
      </c>
      <c r="Y69" s="727">
        <f t="shared" si="67"/>
        <v>0</v>
      </c>
      <c r="Z69" s="701" t="s">
        <v>117</v>
      </c>
      <c r="AA69" s="702">
        <v>1</v>
      </c>
      <c r="AB69" s="727">
        <f t="shared" si="68"/>
        <v>1</v>
      </c>
      <c r="AC69" s="701">
        <v>17</v>
      </c>
      <c r="AD69" s="702">
        <v>73</v>
      </c>
      <c r="AE69" s="727">
        <f t="shared" si="69"/>
        <v>90</v>
      </c>
      <c r="AF69" s="701">
        <v>14</v>
      </c>
      <c r="AG69" s="702">
        <v>26</v>
      </c>
      <c r="AH69" s="727">
        <f t="shared" si="70"/>
        <v>40</v>
      </c>
      <c r="AI69" s="701">
        <v>2</v>
      </c>
      <c r="AJ69" s="702">
        <v>1</v>
      </c>
      <c r="AK69" s="727">
        <f t="shared" si="71"/>
        <v>3</v>
      </c>
      <c r="AL69" s="701" t="s">
        <v>117</v>
      </c>
      <c r="AM69" s="702" t="s">
        <v>117</v>
      </c>
      <c r="AN69" s="727">
        <f t="shared" si="72"/>
        <v>0</v>
      </c>
      <c r="AO69" s="701">
        <v>0</v>
      </c>
      <c r="AP69" s="702">
        <v>1</v>
      </c>
      <c r="AQ69" s="727">
        <f t="shared" si="73"/>
        <v>1</v>
      </c>
      <c r="AR69" s="701">
        <v>3</v>
      </c>
      <c r="AS69" s="702">
        <v>17</v>
      </c>
      <c r="AT69" s="727">
        <f t="shared" si="74"/>
        <v>20</v>
      </c>
      <c r="AU69" s="729">
        <f t="shared" si="75"/>
        <v>123</v>
      </c>
      <c r="AV69" s="729">
        <f t="shared" si="76"/>
        <v>235</v>
      </c>
      <c r="AW69" s="1077">
        <f t="shared" si="77"/>
        <v>358</v>
      </c>
      <c r="AX69" s="728">
        <f t="shared" si="78"/>
        <v>13</v>
      </c>
      <c r="AY69" s="729">
        <f t="shared" si="79"/>
        <v>10</v>
      </c>
      <c r="AZ69" s="1081">
        <f t="shared" si="80"/>
        <v>23</v>
      </c>
      <c r="BA69" s="729">
        <f t="shared" si="81"/>
        <v>0</v>
      </c>
      <c r="BB69" s="729">
        <f t="shared" si="82"/>
        <v>0</v>
      </c>
      <c r="BC69" s="1077">
        <f t="shared" si="83"/>
        <v>0</v>
      </c>
      <c r="BD69" s="728">
        <f t="shared" si="84"/>
        <v>0</v>
      </c>
      <c r="BE69" s="729">
        <f t="shared" si="85"/>
        <v>2</v>
      </c>
      <c r="BF69" s="1081">
        <f t="shared" si="86"/>
        <v>2</v>
      </c>
      <c r="BG69" s="729">
        <f t="shared" si="87"/>
        <v>30</v>
      </c>
      <c r="BH69" s="729">
        <f t="shared" si="88"/>
        <v>142</v>
      </c>
      <c r="BI69" s="1081">
        <f t="shared" si="89"/>
        <v>172</v>
      </c>
    </row>
    <row r="70" spans="1:61" ht="12.75" customHeight="1" x14ac:dyDescent="0.2">
      <c r="A70" s="730" t="s">
        <v>90</v>
      </c>
      <c r="B70" s="704" t="s">
        <v>117</v>
      </c>
      <c r="C70" s="705" t="s">
        <v>117</v>
      </c>
      <c r="D70" s="727">
        <f t="shared" si="60"/>
        <v>0</v>
      </c>
      <c r="E70" s="704" t="s">
        <v>117</v>
      </c>
      <c r="F70" s="705" t="s">
        <v>117</v>
      </c>
      <c r="G70" s="727">
        <f t="shared" si="64"/>
        <v>0</v>
      </c>
      <c r="H70" s="704" t="s">
        <v>117</v>
      </c>
      <c r="I70" s="705" t="s">
        <v>117</v>
      </c>
      <c r="J70" s="727">
        <f t="shared" si="61"/>
        <v>0</v>
      </c>
      <c r="K70" s="704" t="s">
        <v>117</v>
      </c>
      <c r="L70" s="705" t="s">
        <v>117</v>
      </c>
      <c r="M70" s="727">
        <f t="shared" si="62"/>
        <v>0</v>
      </c>
      <c r="N70" s="704">
        <v>48</v>
      </c>
      <c r="O70" s="705">
        <v>33</v>
      </c>
      <c r="P70" s="727">
        <f t="shared" si="63"/>
        <v>81</v>
      </c>
      <c r="Q70" s="701" t="s">
        <v>117</v>
      </c>
      <c r="R70" s="702">
        <v>1</v>
      </c>
      <c r="S70" s="727">
        <f t="shared" si="65"/>
        <v>1</v>
      </c>
      <c r="T70" s="701" t="s">
        <v>117</v>
      </c>
      <c r="U70" s="702" t="s">
        <v>117</v>
      </c>
      <c r="V70" s="727">
        <f t="shared" si="66"/>
        <v>0</v>
      </c>
      <c r="W70" s="701" t="s">
        <v>117</v>
      </c>
      <c r="X70" s="702" t="s">
        <v>117</v>
      </c>
      <c r="Y70" s="727">
        <f t="shared" si="67"/>
        <v>0</v>
      </c>
      <c r="Z70" s="701">
        <v>9</v>
      </c>
      <c r="AA70" s="702">
        <v>9</v>
      </c>
      <c r="AB70" s="727">
        <f t="shared" si="68"/>
        <v>18</v>
      </c>
      <c r="AC70" s="701">
        <v>263</v>
      </c>
      <c r="AD70" s="702">
        <v>235</v>
      </c>
      <c r="AE70" s="727">
        <f t="shared" si="69"/>
        <v>498</v>
      </c>
      <c r="AF70" s="701">
        <v>4</v>
      </c>
      <c r="AG70" s="702">
        <v>2</v>
      </c>
      <c r="AH70" s="727">
        <f t="shared" si="70"/>
        <v>6</v>
      </c>
      <c r="AI70" s="701">
        <v>3</v>
      </c>
      <c r="AJ70" s="702">
        <v>4</v>
      </c>
      <c r="AK70" s="727">
        <f t="shared" si="71"/>
        <v>7</v>
      </c>
      <c r="AL70" s="701" t="s">
        <v>117</v>
      </c>
      <c r="AM70" s="702" t="s">
        <v>117</v>
      </c>
      <c r="AN70" s="727">
        <f t="shared" si="72"/>
        <v>0</v>
      </c>
      <c r="AO70" s="701">
        <v>52</v>
      </c>
      <c r="AP70" s="702">
        <v>57</v>
      </c>
      <c r="AQ70" s="727">
        <f t="shared" si="73"/>
        <v>109</v>
      </c>
      <c r="AR70" s="701">
        <v>327</v>
      </c>
      <c r="AS70" s="702">
        <v>322</v>
      </c>
      <c r="AT70" s="727">
        <f t="shared" si="74"/>
        <v>649</v>
      </c>
      <c r="AU70" s="729">
        <f t="shared" si="75"/>
        <v>4</v>
      </c>
      <c r="AV70" s="729">
        <f t="shared" si="76"/>
        <v>3</v>
      </c>
      <c r="AW70" s="1077">
        <f t="shared" si="77"/>
        <v>7</v>
      </c>
      <c r="AX70" s="728">
        <f t="shared" si="78"/>
        <v>3</v>
      </c>
      <c r="AY70" s="729">
        <f t="shared" si="79"/>
        <v>4</v>
      </c>
      <c r="AZ70" s="1081">
        <f t="shared" si="80"/>
        <v>7</v>
      </c>
      <c r="BA70" s="729">
        <f t="shared" si="81"/>
        <v>0</v>
      </c>
      <c r="BB70" s="729">
        <f t="shared" si="82"/>
        <v>0</v>
      </c>
      <c r="BC70" s="1077">
        <f t="shared" si="83"/>
        <v>0</v>
      </c>
      <c r="BD70" s="728">
        <f t="shared" si="84"/>
        <v>61</v>
      </c>
      <c r="BE70" s="729">
        <f t="shared" si="85"/>
        <v>66</v>
      </c>
      <c r="BF70" s="1081">
        <f t="shared" si="86"/>
        <v>127</v>
      </c>
      <c r="BG70" s="729">
        <f t="shared" si="87"/>
        <v>638</v>
      </c>
      <c r="BH70" s="729">
        <f t="shared" si="88"/>
        <v>590</v>
      </c>
      <c r="BI70" s="1081">
        <f t="shared" si="89"/>
        <v>1228</v>
      </c>
    </row>
    <row r="71" spans="1:61" ht="12.75" customHeight="1" x14ac:dyDescent="0.2">
      <c r="A71" s="730" t="s">
        <v>94</v>
      </c>
      <c r="B71" s="704" t="s">
        <v>117</v>
      </c>
      <c r="C71" s="705" t="s">
        <v>117</v>
      </c>
      <c r="D71" s="727">
        <f t="shared" si="60"/>
        <v>0</v>
      </c>
      <c r="E71" s="704" t="s">
        <v>117</v>
      </c>
      <c r="F71" s="705" t="s">
        <v>117</v>
      </c>
      <c r="G71" s="727">
        <f t="shared" si="64"/>
        <v>0</v>
      </c>
      <c r="H71" s="704" t="s">
        <v>117</v>
      </c>
      <c r="I71" s="705" t="s">
        <v>117</v>
      </c>
      <c r="J71" s="727">
        <f t="shared" si="61"/>
        <v>0</v>
      </c>
      <c r="K71" s="704" t="s">
        <v>117</v>
      </c>
      <c r="L71" s="705" t="s">
        <v>117</v>
      </c>
      <c r="M71" s="727">
        <f t="shared" si="62"/>
        <v>0</v>
      </c>
      <c r="N71" s="704" t="s">
        <v>117</v>
      </c>
      <c r="O71" s="705" t="s">
        <v>117</v>
      </c>
      <c r="P71" s="727">
        <f t="shared" si="63"/>
        <v>0</v>
      </c>
      <c r="Q71" s="701" t="s">
        <v>117</v>
      </c>
      <c r="R71" s="702" t="s">
        <v>117</v>
      </c>
      <c r="S71" s="727">
        <f t="shared" si="65"/>
        <v>0</v>
      </c>
      <c r="T71" s="701" t="s">
        <v>117</v>
      </c>
      <c r="U71" s="702" t="s">
        <v>117</v>
      </c>
      <c r="V71" s="727">
        <f t="shared" si="66"/>
        <v>0</v>
      </c>
      <c r="W71" s="701" t="s">
        <v>117</v>
      </c>
      <c r="X71" s="702">
        <v>1</v>
      </c>
      <c r="Y71" s="727">
        <f t="shared" si="67"/>
        <v>1</v>
      </c>
      <c r="Z71" s="701" t="s">
        <v>117</v>
      </c>
      <c r="AA71" s="702" t="s">
        <v>117</v>
      </c>
      <c r="AB71" s="727">
        <f t="shared" si="68"/>
        <v>0</v>
      </c>
      <c r="AC71" s="701" t="s">
        <v>117</v>
      </c>
      <c r="AD71" s="702" t="s">
        <v>117</v>
      </c>
      <c r="AE71" s="727">
        <f t="shared" si="69"/>
        <v>0</v>
      </c>
      <c r="AF71" s="701" t="s">
        <v>117</v>
      </c>
      <c r="AG71" s="702" t="s">
        <v>117</v>
      </c>
      <c r="AH71" s="727">
        <f t="shared" si="70"/>
        <v>0</v>
      </c>
      <c r="AI71" s="701" t="s">
        <v>117</v>
      </c>
      <c r="AJ71" s="702">
        <v>1</v>
      </c>
      <c r="AK71" s="727">
        <f t="shared" si="71"/>
        <v>1</v>
      </c>
      <c r="AL71" s="701" t="s">
        <v>117</v>
      </c>
      <c r="AM71" s="702" t="s">
        <v>117</v>
      </c>
      <c r="AN71" s="727">
        <f t="shared" si="72"/>
        <v>0</v>
      </c>
      <c r="AO71" s="701">
        <v>0</v>
      </c>
      <c r="AP71" s="702">
        <v>0</v>
      </c>
      <c r="AQ71" s="727">
        <f t="shared" si="73"/>
        <v>0</v>
      </c>
      <c r="AR71" s="701" t="s">
        <v>117</v>
      </c>
      <c r="AS71" s="702" t="s">
        <v>117</v>
      </c>
      <c r="AT71" s="727">
        <f t="shared" si="74"/>
        <v>0</v>
      </c>
      <c r="AU71" s="729">
        <f t="shared" si="75"/>
        <v>0</v>
      </c>
      <c r="AV71" s="729">
        <f t="shared" si="76"/>
        <v>0</v>
      </c>
      <c r="AW71" s="1077">
        <f t="shared" si="77"/>
        <v>0</v>
      </c>
      <c r="AX71" s="728">
        <f t="shared" si="78"/>
        <v>0</v>
      </c>
      <c r="AY71" s="729">
        <f t="shared" si="79"/>
        <v>1</v>
      </c>
      <c r="AZ71" s="1081">
        <f t="shared" si="80"/>
        <v>1</v>
      </c>
      <c r="BA71" s="729">
        <f t="shared" si="81"/>
        <v>0</v>
      </c>
      <c r="BB71" s="729">
        <f t="shared" si="82"/>
        <v>1</v>
      </c>
      <c r="BC71" s="1077">
        <f t="shared" si="83"/>
        <v>1</v>
      </c>
      <c r="BD71" s="728">
        <f t="shared" si="84"/>
        <v>0</v>
      </c>
      <c r="BE71" s="729">
        <f t="shared" si="85"/>
        <v>0</v>
      </c>
      <c r="BF71" s="1081">
        <f t="shared" si="86"/>
        <v>0</v>
      </c>
      <c r="BG71" s="729">
        <f t="shared" si="87"/>
        <v>0</v>
      </c>
      <c r="BH71" s="729">
        <f t="shared" si="88"/>
        <v>0</v>
      </c>
      <c r="BI71" s="1081">
        <f t="shared" si="89"/>
        <v>0</v>
      </c>
    </row>
    <row r="72" spans="1:61" ht="12.75" customHeight="1" x14ac:dyDescent="0.2">
      <c r="A72" s="732" t="s">
        <v>96</v>
      </c>
      <c r="B72" s="704" t="s">
        <v>117</v>
      </c>
      <c r="C72" s="705" t="s">
        <v>117</v>
      </c>
      <c r="D72" s="727">
        <f t="shared" si="60"/>
        <v>0</v>
      </c>
      <c r="E72" s="704" t="s">
        <v>117</v>
      </c>
      <c r="F72" s="705" t="s">
        <v>117</v>
      </c>
      <c r="G72" s="727">
        <f t="shared" si="64"/>
        <v>0</v>
      </c>
      <c r="H72" s="704" t="s">
        <v>117</v>
      </c>
      <c r="I72" s="705" t="s">
        <v>117</v>
      </c>
      <c r="J72" s="727">
        <f t="shared" si="61"/>
        <v>0</v>
      </c>
      <c r="K72" s="704" t="s">
        <v>117</v>
      </c>
      <c r="L72" s="705">
        <v>4</v>
      </c>
      <c r="M72" s="727">
        <f t="shared" si="62"/>
        <v>4</v>
      </c>
      <c r="N72" s="704" t="s">
        <v>117</v>
      </c>
      <c r="O72" s="705">
        <v>3</v>
      </c>
      <c r="P72" s="727">
        <f t="shared" si="63"/>
        <v>3</v>
      </c>
      <c r="Q72" s="701" t="s">
        <v>117</v>
      </c>
      <c r="R72" s="702" t="s">
        <v>117</v>
      </c>
      <c r="S72" s="727">
        <f t="shared" si="65"/>
        <v>0</v>
      </c>
      <c r="T72" s="701" t="s">
        <v>117</v>
      </c>
      <c r="U72" s="702" t="s">
        <v>117</v>
      </c>
      <c r="V72" s="727">
        <f t="shared" si="66"/>
        <v>0</v>
      </c>
      <c r="W72" s="701" t="s">
        <v>117</v>
      </c>
      <c r="X72" s="702" t="s">
        <v>117</v>
      </c>
      <c r="Y72" s="727">
        <f t="shared" si="67"/>
        <v>0</v>
      </c>
      <c r="Z72" s="701" t="s">
        <v>117</v>
      </c>
      <c r="AA72" s="702">
        <v>3</v>
      </c>
      <c r="AB72" s="727">
        <f t="shared" si="68"/>
        <v>3</v>
      </c>
      <c r="AC72" s="701" t="s">
        <v>117</v>
      </c>
      <c r="AD72" s="702" t="s">
        <v>117</v>
      </c>
      <c r="AE72" s="727">
        <f t="shared" si="69"/>
        <v>0</v>
      </c>
      <c r="AF72" s="701" t="s">
        <v>117</v>
      </c>
      <c r="AG72" s="702" t="s">
        <v>117</v>
      </c>
      <c r="AH72" s="727">
        <f t="shared" si="70"/>
        <v>0</v>
      </c>
      <c r="AI72" s="701" t="s">
        <v>117</v>
      </c>
      <c r="AJ72" s="702" t="s">
        <v>117</v>
      </c>
      <c r="AK72" s="727">
        <f t="shared" si="71"/>
        <v>0</v>
      </c>
      <c r="AL72" s="701" t="s">
        <v>117</v>
      </c>
      <c r="AM72" s="702" t="s">
        <v>117</v>
      </c>
      <c r="AN72" s="727">
        <f t="shared" si="72"/>
        <v>0</v>
      </c>
      <c r="AO72" s="701">
        <v>0</v>
      </c>
      <c r="AP72" s="702">
        <v>2</v>
      </c>
      <c r="AQ72" s="727">
        <f t="shared" si="73"/>
        <v>2</v>
      </c>
      <c r="AR72" s="701" t="s">
        <v>117</v>
      </c>
      <c r="AS72" s="702">
        <v>2</v>
      </c>
      <c r="AT72" s="727">
        <f t="shared" si="74"/>
        <v>2</v>
      </c>
      <c r="AU72" s="729">
        <f t="shared" si="75"/>
        <v>0</v>
      </c>
      <c r="AV72" s="729">
        <f t="shared" si="76"/>
        <v>0</v>
      </c>
      <c r="AW72" s="1077">
        <f t="shared" si="77"/>
        <v>0</v>
      </c>
      <c r="AX72" s="728">
        <f t="shared" si="78"/>
        <v>0</v>
      </c>
      <c r="AY72" s="729">
        <f t="shared" si="79"/>
        <v>0</v>
      </c>
      <c r="AZ72" s="1081">
        <f t="shared" si="80"/>
        <v>0</v>
      </c>
      <c r="BA72" s="729">
        <f t="shared" si="81"/>
        <v>0</v>
      </c>
      <c r="BB72" s="729">
        <f t="shared" si="82"/>
        <v>0</v>
      </c>
      <c r="BC72" s="1077">
        <f t="shared" si="83"/>
        <v>0</v>
      </c>
      <c r="BD72" s="728">
        <f t="shared" si="84"/>
        <v>0</v>
      </c>
      <c r="BE72" s="729">
        <f t="shared" si="85"/>
        <v>9</v>
      </c>
      <c r="BF72" s="1081">
        <f t="shared" si="86"/>
        <v>9</v>
      </c>
      <c r="BG72" s="729">
        <f t="shared" si="87"/>
        <v>0</v>
      </c>
      <c r="BH72" s="729">
        <f t="shared" si="88"/>
        <v>5</v>
      </c>
      <c r="BI72" s="1081">
        <f t="shared" si="89"/>
        <v>5</v>
      </c>
    </row>
    <row r="73" spans="1:61" ht="12.75" customHeight="1" x14ac:dyDescent="0.2">
      <c r="A73" s="1027" t="s">
        <v>97</v>
      </c>
      <c r="B73" s="704" t="s">
        <v>117</v>
      </c>
      <c r="C73" s="705" t="s">
        <v>117</v>
      </c>
      <c r="D73" s="727">
        <f t="shared" si="60"/>
        <v>0</v>
      </c>
      <c r="E73" s="704" t="s">
        <v>117</v>
      </c>
      <c r="F73" s="705" t="s">
        <v>117</v>
      </c>
      <c r="G73" s="727">
        <f t="shared" si="64"/>
        <v>0</v>
      </c>
      <c r="H73" s="704" t="s">
        <v>117</v>
      </c>
      <c r="I73" s="705" t="s">
        <v>117</v>
      </c>
      <c r="J73" s="727">
        <f t="shared" si="61"/>
        <v>0</v>
      </c>
      <c r="K73" s="704" t="s">
        <v>117</v>
      </c>
      <c r="L73" s="705">
        <v>5</v>
      </c>
      <c r="M73" s="727">
        <f t="shared" si="62"/>
        <v>5</v>
      </c>
      <c r="N73" s="704" t="s">
        <v>117</v>
      </c>
      <c r="O73" s="705">
        <v>4</v>
      </c>
      <c r="P73" s="727">
        <f t="shared" si="63"/>
        <v>4</v>
      </c>
      <c r="Q73" s="701" t="s">
        <v>117</v>
      </c>
      <c r="R73" s="702" t="s">
        <v>117</v>
      </c>
      <c r="S73" s="727">
        <f t="shared" si="65"/>
        <v>0</v>
      </c>
      <c r="T73" s="701" t="s">
        <v>117</v>
      </c>
      <c r="U73" s="702" t="s">
        <v>117</v>
      </c>
      <c r="V73" s="727">
        <f t="shared" si="66"/>
        <v>0</v>
      </c>
      <c r="W73" s="701">
        <v>1</v>
      </c>
      <c r="X73" s="702">
        <v>1</v>
      </c>
      <c r="Y73" s="727">
        <f t="shared" si="67"/>
        <v>2</v>
      </c>
      <c r="Z73" s="701" t="s">
        <v>117</v>
      </c>
      <c r="AA73" s="702">
        <v>5</v>
      </c>
      <c r="AB73" s="727">
        <f t="shared" si="68"/>
        <v>5</v>
      </c>
      <c r="AC73" s="701" t="s">
        <v>117</v>
      </c>
      <c r="AD73" s="702">
        <v>2</v>
      </c>
      <c r="AE73" s="727">
        <f t="shared" si="69"/>
        <v>2</v>
      </c>
      <c r="AF73" s="701" t="s">
        <v>117</v>
      </c>
      <c r="AG73" s="702" t="s">
        <v>117</v>
      </c>
      <c r="AH73" s="727">
        <f t="shared" si="70"/>
        <v>0</v>
      </c>
      <c r="AI73" s="701" t="s">
        <v>117</v>
      </c>
      <c r="AJ73" s="702" t="s">
        <v>117</v>
      </c>
      <c r="AK73" s="727">
        <f t="shared" si="71"/>
        <v>0</v>
      </c>
      <c r="AL73" s="701" t="s">
        <v>117</v>
      </c>
      <c r="AM73" s="702" t="s">
        <v>117</v>
      </c>
      <c r="AN73" s="727">
        <f t="shared" si="72"/>
        <v>0</v>
      </c>
      <c r="AO73" s="701">
        <v>7</v>
      </c>
      <c r="AP73" s="702">
        <v>19</v>
      </c>
      <c r="AQ73" s="727">
        <f t="shared" si="73"/>
        <v>26</v>
      </c>
      <c r="AR73" s="701">
        <v>17</v>
      </c>
      <c r="AS73" s="702">
        <v>20</v>
      </c>
      <c r="AT73" s="727">
        <f t="shared" si="74"/>
        <v>37</v>
      </c>
      <c r="AU73" s="729">
        <f t="shared" si="75"/>
        <v>0</v>
      </c>
      <c r="AV73" s="729">
        <f t="shared" si="76"/>
        <v>0</v>
      </c>
      <c r="AW73" s="1077">
        <f t="shared" si="77"/>
        <v>0</v>
      </c>
      <c r="AX73" s="728">
        <f t="shared" si="78"/>
        <v>0</v>
      </c>
      <c r="AY73" s="729">
        <f t="shared" si="79"/>
        <v>0</v>
      </c>
      <c r="AZ73" s="1081">
        <f t="shared" si="80"/>
        <v>0</v>
      </c>
      <c r="BA73" s="729">
        <f t="shared" si="81"/>
        <v>1</v>
      </c>
      <c r="BB73" s="729">
        <f t="shared" si="82"/>
        <v>1</v>
      </c>
      <c r="BC73" s="1077">
        <f t="shared" si="83"/>
        <v>2</v>
      </c>
      <c r="BD73" s="728">
        <f t="shared" si="84"/>
        <v>7</v>
      </c>
      <c r="BE73" s="729">
        <f t="shared" si="85"/>
        <v>29</v>
      </c>
      <c r="BF73" s="1081">
        <f t="shared" si="86"/>
        <v>36</v>
      </c>
      <c r="BG73" s="729">
        <f t="shared" si="87"/>
        <v>17</v>
      </c>
      <c r="BH73" s="729">
        <f t="shared" si="88"/>
        <v>26</v>
      </c>
      <c r="BI73" s="1081">
        <f t="shared" si="89"/>
        <v>43</v>
      </c>
    </row>
    <row r="74" spans="1:61" ht="12.75" customHeight="1" x14ac:dyDescent="0.2">
      <c r="A74" s="730" t="s">
        <v>98</v>
      </c>
      <c r="B74" s="704">
        <v>2</v>
      </c>
      <c r="C74" s="705">
        <v>3</v>
      </c>
      <c r="D74" s="727">
        <f t="shared" si="60"/>
        <v>5</v>
      </c>
      <c r="E74" s="704" t="s">
        <v>117</v>
      </c>
      <c r="F74" s="705" t="s">
        <v>117</v>
      </c>
      <c r="G74" s="727">
        <f t="shared" si="64"/>
        <v>0</v>
      </c>
      <c r="H74" s="704" t="s">
        <v>117</v>
      </c>
      <c r="I74" s="705" t="s">
        <v>117</v>
      </c>
      <c r="J74" s="727">
        <f t="shared" si="61"/>
        <v>0</v>
      </c>
      <c r="K74" s="704" t="s">
        <v>117</v>
      </c>
      <c r="L74" s="705" t="s">
        <v>117</v>
      </c>
      <c r="M74" s="727">
        <f t="shared" si="62"/>
        <v>0</v>
      </c>
      <c r="N74" s="704" t="s">
        <v>117</v>
      </c>
      <c r="O74" s="705">
        <v>1</v>
      </c>
      <c r="P74" s="727">
        <f t="shared" si="63"/>
        <v>1</v>
      </c>
      <c r="Q74" s="701">
        <v>3</v>
      </c>
      <c r="R74" s="702">
        <v>9</v>
      </c>
      <c r="S74" s="727">
        <f t="shared" si="65"/>
        <v>12</v>
      </c>
      <c r="T74" s="701" t="s">
        <v>117</v>
      </c>
      <c r="U74" s="702" t="s">
        <v>117</v>
      </c>
      <c r="V74" s="727">
        <f t="shared" si="66"/>
        <v>0</v>
      </c>
      <c r="W74" s="701" t="s">
        <v>117</v>
      </c>
      <c r="X74" s="702" t="s">
        <v>117</v>
      </c>
      <c r="Y74" s="727">
        <f t="shared" si="67"/>
        <v>0</v>
      </c>
      <c r="Z74" s="701">
        <v>1</v>
      </c>
      <c r="AA74" s="702">
        <v>2</v>
      </c>
      <c r="AB74" s="727">
        <f t="shared" si="68"/>
        <v>3</v>
      </c>
      <c r="AC74" s="701" t="s">
        <v>117</v>
      </c>
      <c r="AD74" s="702" t="s">
        <v>117</v>
      </c>
      <c r="AE74" s="727">
        <f t="shared" si="69"/>
        <v>0</v>
      </c>
      <c r="AF74" s="701">
        <v>4</v>
      </c>
      <c r="AG74" s="702">
        <v>5</v>
      </c>
      <c r="AH74" s="727">
        <f t="shared" si="70"/>
        <v>9</v>
      </c>
      <c r="AI74" s="701" t="s">
        <v>117</v>
      </c>
      <c r="AJ74" s="702">
        <v>1</v>
      </c>
      <c r="AK74" s="727">
        <f t="shared" si="71"/>
        <v>1</v>
      </c>
      <c r="AL74" s="701" t="s">
        <v>117</v>
      </c>
      <c r="AM74" s="702" t="s">
        <v>117</v>
      </c>
      <c r="AN74" s="727">
        <f t="shared" si="72"/>
        <v>0</v>
      </c>
      <c r="AO74" s="701">
        <v>0</v>
      </c>
      <c r="AP74" s="702">
        <v>0</v>
      </c>
      <c r="AQ74" s="727">
        <f t="shared" si="73"/>
        <v>0</v>
      </c>
      <c r="AR74" s="701" t="s">
        <v>117</v>
      </c>
      <c r="AS74" s="702" t="s">
        <v>117</v>
      </c>
      <c r="AT74" s="727">
        <f t="shared" si="74"/>
        <v>0</v>
      </c>
      <c r="AU74" s="729">
        <f t="shared" si="75"/>
        <v>9</v>
      </c>
      <c r="AV74" s="729">
        <f t="shared" si="76"/>
        <v>17</v>
      </c>
      <c r="AW74" s="1077">
        <f t="shared" si="77"/>
        <v>26</v>
      </c>
      <c r="AX74" s="728">
        <f t="shared" si="78"/>
        <v>0</v>
      </c>
      <c r="AY74" s="729">
        <f t="shared" si="79"/>
        <v>1</v>
      </c>
      <c r="AZ74" s="1081">
        <f t="shared" si="80"/>
        <v>1</v>
      </c>
      <c r="BA74" s="729">
        <f t="shared" si="81"/>
        <v>0</v>
      </c>
      <c r="BB74" s="729">
        <f t="shared" si="82"/>
        <v>0</v>
      </c>
      <c r="BC74" s="1077">
        <f t="shared" si="83"/>
        <v>0</v>
      </c>
      <c r="BD74" s="728">
        <f t="shared" si="84"/>
        <v>1</v>
      </c>
      <c r="BE74" s="729">
        <f t="shared" si="85"/>
        <v>2</v>
      </c>
      <c r="BF74" s="1081">
        <f t="shared" si="86"/>
        <v>3</v>
      </c>
      <c r="BG74" s="729">
        <f t="shared" si="87"/>
        <v>0</v>
      </c>
      <c r="BH74" s="729">
        <f t="shared" si="88"/>
        <v>1</v>
      </c>
      <c r="BI74" s="1081">
        <f t="shared" si="89"/>
        <v>1</v>
      </c>
    </row>
    <row r="75" spans="1:61" ht="12.75" customHeight="1" x14ac:dyDescent="0.2">
      <c r="A75" s="732" t="s">
        <v>99</v>
      </c>
      <c r="B75" s="704" t="s">
        <v>117</v>
      </c>
      <c r="C75" s="705" t="s">
        <v>117</v>
      </c>
      <c r="D75" s="727">
        <f t="shared" si="60"/>
        <v>0</v>
      </c>
      <c r="E75" s="704" t="s">
        <v>117</v>
      </c>
      <c r="F75" s="705" t="s">
        <v>117</v>
      </c>
      <c r="G75" s="727">
        <f t="shared" si="64"/>
        <v>0</v>
      </c>
      <c r="H75" s="704" t="s">
        <v>117</v>
      </c>
      <c r="I75" s="705">
        <v>1</v>
      </c>
      <c r="J75" s="727">
        <f t="shared" si="61"/>
        <v>1</v>
      </c>
      <c r="K75" s="704" t="s">
        <v>117</v>
      </c>
      <c r="L75" s="705" t="s">
        <v>117</v>
      </c>
      <c r="M75" s="727">
        <f t="shared" si="62"/>
        <v>0</v>
      </c>
      <c r="N75" s="704">
        <v>1</v>
      </c>
      <c r="O75" s="705">
        <v>3</v>
      </c>
      <c r="P75" s="727">
        <f t="shared" si="63"/>
        <v>4</v>
      </c>
      <c r="Q75" s="701" t="s">
        <v>117</v>
      </c>
      <c r="R75" s="702" t="s">
        <v>117</v>
      </c>
      <c r="S75" s="727">
        <f t="shared" si="65"/>
        <v>0</v>
      </c>
      <c r="T75" s="701" t="s">
        <v>117</v>
      </c>
      <c r="U75" s="702" t="s">
        <v>117</v>
      </c>
      <c r="V75" s="727">
        <f t="shared" si="66"/>
        <v>0</v>
      </c>
      <c r="W75" s="701" t="s">
        <v>117</v>
      </c>
      <c r="X75" s="702" t="s">
        <v>117</v>
      </c>
      <c r="Y75" s="727">
        <f t="shared" si="67"/>
        <v>0</v>
      </c>
      <c r="Z75" s="701" t="s">
        <v>117</v>
      </c>
      <c r="AA75" s="702" t="s">
        <v>117</v>
      </c>
      <c r="AB75" s="727">
        <f t="shared" si="68"/>
        <v>0</v>
      </c>
      <c r="AC75" s="701">
        <v>1</v>
      </c>
      <c r="AD75" s="702" t="s">
        <v>117</v>
      </c>
      <c r="AE75" s="727">
        <f t="shared" si="69"/>
        <v>1</v>
      </c>
      <c r="AF75" s="701">
        <v>1</v>
      </c>
      <c r="AG75" s="702">
        <v>1</v>
      </c>
      <c r="AH75" s="727">
        <f t="shared" si="70"/>
        <v>2</v>
      </c>
      <c r="AI75" s="701" t="s">
        <v>117</v>
      </c>
      <c r="AJ75" s="702" t="s">
        <v>117</v>
      </c>
      <c r="AK75" s="727">
        <f t="shared" si="71"/>
        <v>0</v>
      </c>
      <c r="AL75" s="701" t="s">
        <v>117</v>
      </c>
      <c r="AM75" s="702" t="s">
        <v>117</v>
      </c>
      <c r="AN75" s="727">
        <f t="shared" si="72"/>
        <v>0</v>
      </c>
      <c r="AO75" s="701">
        <v>0</v>
      </c>
      <c r="AP75" s="702">
        <v>0</v>
      </c>
      <c r="AQ75" s="727">
        <f t="shared" si="73"/>
        <v>0</v>
      </c>
      <c r="AR75" s="701" t="s">
        <v>117</v>
      </c>
      <c r="AS75" s="702">
        <v>1</v>
      </c>
      <c r="AT75" s="727">
        <f t="shared" si="74"/>
        <v>1</v>
      </c>
      <c r="AU75" s="729">
        <f t="shared" si="75"/>
        <v>1</v>
      </c>
      <c r="AV75" s="729">
        <f t="shared" si="76"/>
        <v>1</v>
      </c>
      <c r="AW75" s="1077">
        <f t="shared" si="77"/>
        <v>2</v>
      </c>
      <c r="AX75" s="728">
        <f t="shared" si="78"/>
        <v>0</v>
      </c>
      <c r="AY75" s="729">
        <f t="shared" si="79"/>
        <v>0</v>
      </c>
      <c r="AZ75" s="1081">
        <f t="shared" si="80"/>
        <v>0</v>
      </c>
      <c r="BA75" s="729">
        <f t="shared" si="81"/>
        <v>0</v>
      </c>
      <c r="BB75" s="729">
        <f t="shared" si="82"/>
        <v>1</v>
      </c>
      <c r="BC75" s="1077">
        <f t="shared" si="83"/>
        <v>1</v>
      </c>
      <c r="BD75" s="728">
        <f t="shared" si="84"/>
        <v>0</v>
      </c>
      <c r="BE75" s="729">
        <f t="shared" si="85"/>
        <v>0</v>
      </c>
      <c r="BF75" s="1081">
        <f t="shared" si="86"/>
        <v>0</v>
      </c>
      <c r="BG75" s="729">
        <f t="shared" si="87"/>
        <v>2</v>
      </c>
      <c r="BH75" s="729">
        <f t="shared" si="88"/>
        <v>4</v>
      </c>
      <c r="BI75" s="1081">
        <f t="shared" si="89"/>
        <v>6</v>
      </c>
    </row>
    <row r="76" spans="1:61" ht="12.75" customHeight="1" x14ac:dyDescent="0.2">
      <c r="A76" s="732" t="s">
        <v>100</v>
      </c>
      <c r="B76" s="704" t="s">
        <v>117</v>
      </c>
      <c r="C76" s="705" t="s">
        <v>117</v>
      </c>
      <c r="D76" s="727">
        <f t="shared" si="60"/>
        <v>0</v>
      </c>
      <c r="E76" s="704">
        <v>3</v>
      </c>
      <c r="F76" s="705">
        <v>3</v>
      </c>
      <c r="G76" s="727">
        <f t="shared" si="64"/>
        <v>6</v>
      </c>
      <c r="H76" s="704">
        <v>8</v>
      </c>
      <c r="I76" s="705">
        <v>3</v>
      </c>
      <c r="J76" s="727">
        <f t="shared" si="61"/>
        <v>11</v>
      </c>
      <c r="K76" s="704">
        <v>268</v>
      </c>
      <c r="L76" s="705">
        <v>377</v>
      </c>
      <c r="M76" s="727">
        <f t="shared" si="62"/>
        <v>645</v>
      </c>
      <c r="N76" s="704">
        <v>167</v>
      </c>
      <c r="O76" s="705">
        <v>205</v>
      </c>
      <c r="P76" s="727">
        <f t="shared" si="63"/>
        <v>372</v>
      </c>
      <c r="Q76" s="701" t="s">
        <v>117</v>
      </c>
      <c r="R76" s="702" t="s">
        <v>117</v>
      </c>
      <c r="S76" s="727">
        <f t="shared" si="65"/>
        <v>0</v>
      </c>
      <c r="T76" s="701">
        <v>2</v>
      </c>
      <c r="U76" s="702">
        <v>4</v>
      </c>
      <c r="V76" s="727">
        <f t="shared" si="66"/>
        <v>6</v>
      </c>
      <c r="W76" s="701">
        <v>6</v>
      </c>
      <c r="X76" s="702" t="s">
        <v>117</v>
      </c>
      <c r="Y76" s="727">
        <f t="shared" si="67"/>
        <v>6</v>
      </c>
      <c r="Z76" s="701">
        <v>805</v>
      </c>
      <c r="AA76" s="702">
        <v>970</v>
      </c>
      <c r="AB76" s="727">
        <f t="shared" si="68"/>
        <v>1775</v>
      </c>
      <c r="AC76" s="701">
        <v>372</v>
      </c>
      <c r="AD76" s="702">
        <v>392</v>
      </c>
      <c r="AE76" s="727">
        <f t="shared" si="69"/>
        <v>764</v>
      </c>
      <c r="AF76" s="701">
        <v>9</v>
      </c>
      <c r="AG76" s="702">
        <v>7</v>
      </c>
      <c r="AH76" s="727">
        <f t="shared" si="70"/>
        <v>16</v>
      </c>
      <c r="AI76" s="701">
        <v>29</v>
      </c>
      <c r="AJ76" s="702">
        <v>22</v>
      </c>
      <c r="AK76" s="727">
        <f t="shared" si="71"/>
        <v>51</v>
      </c>
      <c r="AL76" s="701">
        <v>1</v>
      </c>
      <c r="AM76" s="702" t="s">
        <v>117</v>
      </c>
      <c r="AN76" s="727">
        <f t="shared" si="72"/>
        <v>1</v>
      </c>
      <c r="AO76" s="701">
        <v>290</v>
      </c>
      <c r="AP76" s="702">
        <v>406</v>
      </c>
      <c r="AQ76" s="727">
        <f t="shared" si="73"/>
        <v>696</v>
      </c>
      <c r="AR76" s="701">
        <v>193</v>
      </c>
      <c r="AS76" s="702">
        <v>241</v>
      </c>
      <c r="AT76" s="727">
        <f t="shared" si="74"/>
        <v>434</v>
      </c>
      <c r="AU76" s="729">
        <f t="shared" si="75"/>
        <v>9</v>
      </c>
      <c r="AV76" s="729">
        <f t="shared" si="76"/>
        <v>7</v>
      </c>
      <c r="AW76" s="1077">
        <f t="shared" si="77"/>
        <v>16</v>
      </c>
      <c r="AX76" s="728">
        <f t="shared" si="78"/>
        <v>34</v>
      </c>
      <c r="AY76" s="729">
        <f t="shared" si="79"/>
        <v>29</v>
      </c>
      <c r="AZ76" s="1081">
        <f t="shared" si="80"/>
        <v>63</v>
      </c>
      <c r="BA76" s="729">
        <f t="shared" si="81"/>
        <v>15</v>
      </c>
      <c r="BB76" s="729">
        <f t="shared" si="82"/>
        <v>3</v>
      </c>
      <c r="BC76" s="1077">
        <f t="shared" si="83"/>
        <v>18</v>
      </c>
      <c r="BD76" s="728">
        <f t="shared" si="84"/>
        <v>1363</v>
      </c>
      <c r="BE76" s="729">
        <f t="shared" si="85"/>
        <v>1753</v>
      </c>
      <c r="BF76" s="1081">
        <f t="shared" si="86"/>
        <v>3116</v>
      </c>
      <c r="BG76" s="729">
        <f t="shared" si="87"/>
        <v>732</v>
      </c>
      <c r="BH76" s="729">
        <f t="shared" si="88"/>
        <v>838</v>
      </c>
      <c r="BI76" s="1081">
        <f t="shared" si="89"/>
        <v>1570</v>
      </c>
    </row>
    <row r="77" spans="1:61" ht="12.75" customHeight="1" x14ac:dyDescent="0.2">
      <c r="A77" s="732" t="s">
        <v>101</v>
      </c>
      <c r="B77" s="704" t="s">
        <v>117</v>
      </c>
      <c r="C77" s="705" t="s">
        <v>117</v>
      </c>
      <c r="D77" s="727">
        <f t="shared" si="60"/>
        <v>0</v>
      </c>
      <c r="E77" s="704">
        <v>1</v>
      </c>
      <c r="F77" s="705" t="s">
        <v>117</v>
      </c>
      <c r="G77" s="727">
        <f t="shared" si="64"/>
        <v>1</v>
      </c>
      <c r="H77" s="704">
        <v>4</v>
      </c>
      <c r="I77" s="705">
        <v>1</v>
      </c>
      <c r="J77" s="727">
        <f t="shared" si="61"/>
        <v>5</v>
      </c>
      <c r="K77" s="704">
        <v>7</v>
      </c>
      <c r="L77" s="705">
        <v>5</v>
      </c>
      <c r="M77" s="727">
        <f t="shared" si="62"/>
        <v>12</v>
      </c>
      <c r="N77" s="704">
        <v>10</v>
      </c>
      <c r="O77" s="705">
        <v>2</v>
      </c>
      <c r="P77" s="727">
        <f t="shared" si="63"/>
        <v>12</v>
      </c>
      <c r="Q77" s="701" t="s">
        <v>117</v>
      </c>
      <c r="R77" s="702" t="s">
        <v>117</v>
      </c>
      <c r="S77" s="727">
        <f t="shared" si="65"/>
        <v>0</v>
      </c>
      <c r="T77" s="701" t="s">
        <v>117</v>
      </c>
      <c r="U77" s="702" t="s">
        <v>117</v>
      </c>
      <c r="V77" s="727">
        <f t="shared" si="66"/>
        <v>0</v>
      </c>
      <c r="W77" s="701" t="s">
        <v>117</v>
      </c>
      <c r="X77" s="702" t="s">
        <v>117</v>
      </c>
      <c r="Y77" s="727">
        <f t="shared" si="67"/>
        <v>0</v>
      </c>
      <c r="Z77" s="701">
        <v>8</v>
      </c>
      <c r="AA77" s="702">
        <v>8</v>
      </c>
      <c r="AB77" s="727">
        <f t="shared" si="68"/>
        <v>16</v>
      </c>
      <c r="AC77" s="701">
        <v>9</v>
      </c>
      <c r="AD77" s="702">
        <v>4</v>
      </c>
      <c r="AE77" s="727">
        <f t="shared" si="69"/>
        <v>13</v>
      </c>
      <c r="AF77" s="701">
        <v>1</v>
      </c>
      <c r="AG77" s="702">
        <v>1</v>
      </c>
      <c r="AH77" s="727">
        <f t="shared" si="70"/>
        <v>2</v>
      </c>
      <c r="AI77" s="701" t="s">
        <v>117</v>
      </c>
      <c r="AJ77" s="702">
        <v>1</v>
      </c>
      <c r="AK77" s="727">
        <f t="shared" si="71"/>
        <v>1</v>
      </c>
      <c r="AL77" s="701" t="s">
        <v>117</v>
      </c>
      <c r="AM77" s="702" t="s">
        <v>117</v>
      </c>
      <c r="AN77" s="727">
        <f t="shared" si="72"/>
        <v>0</v>
      </c>
      <c r="AO77" s="701">
        <v>5</v>
      </c>
      <c r="AP77" s="702">
        <v>6</v>
      </c>
      <c r="AQ77" s="727">
        <f t="shared" si="73"/>
        <v>11</v>
      </c>
      <c r="AR77" s="701">
        <v>6</v>
      </c>
      <c r="AS77" s="702">
        <v>10</v>
      </c>
      <c r="AT77" s="727">
        <f t="shared" si="74"/>
        <v>16</v>
      </c>
      <c r="AU77" s="729">
        <f t="shared" si="75"/>
        <v>1</v>
      </c>
      <c r="AV77" s="729">
        <f t="shared" si="76"/>
        <v>1</v>
      </c>
      <c r="AW77" s="1077">
        <f t="shared" si="77"/>
        <v>2</v>
      </c>
      <c r="AX77" s="728">
        <f t="shared" si="78"/>
        <v>1</v>
      </c>
      <c r="AY77" s="729">
        <f t="shared" si="79"/>
        <v>1</v>
      </c>
      <c r="AZ77" s="1081">
        <f t="shared" si="80"/>
        <v>2</v>
      </c>
      <c r="BA77" s="729">
        <f t="shared" si="81"/>
        <v>4</v>
      </c>
      <c r="BB77" s="729">
        <f t="shared" si="82"/>
        <v>1</v>
      </c>
      <c r="BC77" s="1077">
        <f t="shared" si="83"/>
        <v>5</v>
      </c>
      <c r="BD77" s="728">
        <f t="shared" si="84"/>
        <v>20</v>
      </c>
      <c r="BE77" s="729">
        <f t="shared" si="85"/>
        <v>19</v>
      </c>
      <c r="BF77" s="1081">
        <f t="shared" si="86"/>
        <v>39</v>
      </c>
      <c r="BG77" s="729">
        <f t="shared" si="87"/>
        <v>25</v>
      </c>
      <c r="BH77" s="729">
        <f t="shared" si="88"/>
        <v>16</v>
      </c>
      <c r="BI77" s="1081">
        <f t="shared" si="89"/>
        <v>41</v>
      </c>
    </row>
    <row r="78" spans="1:61" ht="12.75" customHeight="1" x14ac:dyDescent="0.2">
      <c r="A78" s="732" t="s">
        <v>103</v>
      </c>
      <c r="B78" s="704" t="s">
        <v>117</v>
      </c>
      <c r="C78" s="705" t="s">
        <v>117</v>
      </c>
      <c r="D78" s="727">
        <f t="shared" si="60"/>
        <v>0</v>
      </c>
      <c r="E78" s="704" t="s">
        <v>117</v>
      </c>
      <c r="F78" s="705" t="s">
        <v>117</v>
      </c>
      <c r="G78" s="727">
        <f t="shared" si="64"/>
        <v>0</v>
      </c>
      <c r="H78" s="704" t="s">
        <v>117</v>
      </c>
      <c r="I78" s="705">
        <v>1</v>
      </c>
      <c r="J78" s="727">
        <f t="shared" si="61"/>
        <v>1</v>
      </c>
      <c r="K78" s="704">
        <v>8</v>
      </c>
      <c r="L78" s="705">
        <v>35</v>
      </c>
      <c r="M78" s="727">
        <f t="shared" si="62"/>
        <v>43</v>
      </c>
      <c r="N78" s="704">
        <v>2</v>
      </c>
      <c r="O78" s="705">
        <v>14</v>
      </c>
      <c r="P78" s="727">
        <f t="shared" si="63"/>
        <v>16</v>
      </c>
      <c r="Q78" s="701" t="s">
        <v>117</v>
      </c>
      <c r="R78" s="702" t="s">
        <v>117</v>
      </c>
      <c r="S78" s="727">
        <f t="shared" si="65"/>
        <v>0</v>
      </c>
      <c r="T78" s="701" t="s">
        <v>117</v>
      </c>
      <c r="U78" s="702" t="s">
        <v>117</v>
      </c>
      <c r="V78" s="727">
        <f t="shared" si="66"/>
        <v>0</v>
      </c>
      <c r="W78" s="701" t="s">
        <v>117</v>
      </c>
      <c r="X78" s="702" t="s">
        <v>117</v>
      </c>
      <c r="Y78" s="727">
        <f t="shared" si="67"/>
        <v>0</v>
      </c>
      <c r="Z78" s="701">
        <v>3</v>
      </c>
      <c r="AA78" s="702">
        <v>25</v>
      </c>
      <c r="AB78" s="727">
        <f t="shared" si="68"/>
        <v>28</v>
      </c>
      <c r="AC78" s="701">
        <v>2</v>
      </c>
      <c r="AD78" s="702">
        <v>12</v>
      </c>
      <c r="AE78" s="727">
        <f t="shared" si="69"/>
        <v>14</v>
      </c>
      <c r="AF78" s="701" t="s">
        <v>117</v>
      </c>
      <c r="AG78" s="702" t="s">
        <v>117</v>
      </c>
      <c r="AH78" s="727">
        <f t="shared" si="70"/>
        <v>0</v>
      </c>
      <c r="AI78" s="701" t="s">
        <v>117</v>
      </c>
      <c r="AJ78" s="702" t="s">
        <v>117</v>
      </c>
      <c r="AK78" s="727">
        <f t="shared" si="71"/>
        <v>0</v>
      </c>
      <c r="AL78" s="701" t="s">
        <v>117</v>
      </c>
      <c r="AM78" s="702" t="s">
        <v>117</v>
      </c>
      <c r="AN78" s="727">
        <f t="shared" si="72"/>
        <v>0</v>
      </c>
      <c r="AO78" s="701">
        <v>5</v>
      </c>
      <c r="AP78" s="702">
        <v>46</v>
      </c>
      <c r="AQ78" s="727">
        <f t="shared" si="73"/>
        <v>51</v>
      </c>
      <c r="AR78" s="701">
        <v>2</v>
      </c>
      <c r="AS78" s="702">
        <v>27</v>
      </c>
      <c r="AT78" s="727">
        <f t="shared" si="74"/>
        <v>29</v>
      </c>
      <c r="AU78" s="729">
        <f t="shared" si="75"/>
        <v>0</v>
      </c>
      <c r="AV78" s="729">
        <f t="shared" si="76"/>
        <v>0</v>
      </c>
      <c r="AW78" s="1077">
        <f t="shared" si="77"/>
        <v>0</v>
      </c>
      <c r="AX78" s="728">
        <f t="shared" si="78"/>
        <v>0</v>
      </c>
      <c r="AY78" s="729">
        <f t="shared" si="79"/>
        <v>0</v>
      </c>
      <c r="AZ78" s="1081">
        <f t="shared" si="80"/>
        <v>0</v>
      </c>
      <c r="BA78" s="729">
        <f t="shared" si="81"/>
        <v>0</v>
      </c>
      <c r="BB78" s="729">
        <f t="shared" si="82"/>
        <v>1</v>
      </c>
      <c r="BC78" s="1077">
        <f t="shared" si="83"/>
        <v>1</v>
      </c>
      <c r="BD78" s="728">
        <f t="shared" si="84"/>
        <v>16</v>
      </c>
      <c r="BE78" s="729">
        <f t="shared" si="85"/>
        <v>106</v>
      </c>
      <c r="BF78" s="1081">
        <f t="shared" si="86"/>
        <v>122</v>
      </c>
      <c r="BG78" s="729">
        <f t="shared" si="87"/>
        <v>6</v>
      </c>
      <c r="BH78" s="729">
        <f t="shared" si="88"/>
        <v>53</v>
      </c>
      <c r="BI78" s="1081">
        <f t="shared" si="89"/>
        <v>59</v>
      </c>
    </row>
    <row r="79" spans="1:61" ht="12.75" customHeight="1" x14ac:dyDescent="0.2">
      <c r="A79" s="732" t="s">
        <v>111</v>
      </c>
      <c r="B79" s="704" t="s">
        <v>117</v>
      </c>
      <c r="C79" s="705" t="s">
        <v>117</v>
      </c>
      <c r="D79" s="727">
        <f t="shared" si="60"/>
        <v>0</v>
      </c>
      <c r="E79" s="704" t="s">
        <v>117</v>
      </c>
      <c r="F79" s="705" t="s">
        <v>117</v>
      </c>
      <c r="G79" s="727">
        <f t="shared" si="64"/>
        <v>0</v>
      </c>
      <c r="H79" s="704" t="s">
        <v>117</v>
      </c>
      <c r="I79" s="705" t="s">
        <v>117</v>
      </c>
      <c r="J79" s="727">
        <f t="shared" si="61"/>
        <v>0</v>
      </c>
      <c r="K79" s="704" t="s">
        <v>117</v>
      </c>
      <c r="L79" s="705" t="s">
        <v>117</v>
      </c>
      <c r="M79" s="727">
        <f t="shared" si="62"/>
        <v>0</v>
      </c>
      <c r="N79" s="704" t="s">
        <v>117</v>
      </c>
      <c r="O79" s="705" t="s">
        <v>117</v>
      </c>
      <c r="P79" s="727">
        <f t="shared" si="63"/>
        <v>0</v>
      </c>
      <c r="Q79" s="701" t="s">
        <v>117</v>
      </c>
      <c r="R79" s="702" t="s">
        <v>117</v>
      </c>
      <c r="S79" s="727">
        <f t="shared" si="65"/>
        <v>0</v>
      </c>
      <c r="T79" s="701" t="s">
        <v>117</v>
      </c>
      <c r="U79" s="702" t="s">
        <v>117</v>
      </c>
      <c r="V79" s="727">
        <f t="shared" si="66"/>
        <v>0</v>
      </c>
      <c r="W79" s="701" t="s">
        <v>117</v>
      </c>
      <c r="X79" s="702" t="s">
        <v>117</v>
      </c>
      <c r="Y79" s="727">
        <f t="shared" si="67"/>
        <v>0</v>
      </c>
      <c r="Z79" s="701" t="s">
        <v>117</v>
      </c>
      <c r="AA79" s="702" t="s">
        <v>117</v>
      </c>
      <c r="AB79" s="727">
        <f t="shared" si="68"/>
        <v>0</v>
      </c>
      <c r="AC79" s="701" t="s">
        <v>117</v>
      </c>
      <c r="AD79" s="702">
        <v>2</v>
      </c>
      <c r="AE79" s="727">
        <f t="shared" si="69"/>
        <v>2</v>
      </c>
      <c r="AF79" s="701" t="s">
        <v>117</v>
      </c>
      <c r="AG79" s="702" t="s">
        <v>117</v>
      </c>
      <c r="AH79" s="727">
        <f t="shared" si="70"/>
        <v>0</v>
      </c>
      <c r="AI79" s="701" t="s">
        <v>117</v>
      </c>
      <c r="AJ79" s="702" t="s">
        <v>117</v>
      </c>
      <c r="AK79" s="727">
        <f t="shared" si="71"/>
        <v>0</v>
      </c>
      <c r="AL79" s="701" t="s">
        <v>117</v>
      </c>
      <c r="AM79" s="702" t="s">
        <v>117</v>
      </c>
      <c r="AN79" s="727">
        <f t="shared" si="72"/>
        <v>0</v>
      </c>
      <c r="AO79" s="701" t="s">
        <v>117</v>
      </c>
      <c r="AP79" s="702" t="s">
        <v>117</v>
      </c>
      <c r="AQ79" s="727">
        <f t="shared" si="73"/>
        <v>0</v>
      </c>
      <c r="AR79" s="701" t="s">
        <v>117</v>
      </c>
      <c r="AS79" s="702" t="s">
        <v>117</v>
      </c>
      <c r="AT79" s="727">
        <f t="shared" si="74"/>
        <v>0</v>
      </c>
      <c r="AU79" s="729">
        <f t="shared" si="75"/>
        <v>0</v>
      </c>
      <c r="AV79" s="729">
        <f t="shared" si="76"/>
        <v>0</v>
      </c>
      <c r="AW79" s="1077">
        <f t="shared" si="77"/>
        <v>0</v>
      </c>
      <c r="AX79" s="728">
        <f t="shared" si="78"/>
        <v>0</v>
      </c>
      <c r="AY79" s="729">
        <f t="shared" si="79"/>
        <v>0</v>
      </c>
      <c r="AZ79" s="1081">
        <f t="shared" si="80"/>
        <v>0</v>
      </c>
      <c r="BA79" s="729">
        <f t="shared" si="81"/>
        <v>0</v>
      </c>
      <c r="BB79" s="729">
        <f t="shared" si="82"/>
        <v>0</v>
      </c>
      <c r="BC79" s="1077">
        <f t="shared" si="83"/>
        <v>0</v>
      </c>
      <c r="BD79" s="728">
        <f t="shared" si="84"/>
        <v>0</v>
      </c>
      <c r="BE79" s="729">
        <f t="shared" si="85"/>
        <v>0</v>
      </c>
      <c r="BF79" s="1081">
        <f t="shared" si="86"/>
        <v>0</v>
      </c>
      <c r="BG79" s="729">
        <f t="shared" si="87"/>
        <v>0</v>
      </c>
      <c r="BH79" s="729">
        <f t="shared" si="88"/>
        <v>2</v>
      </c>
      <c r="BI79" s="1081">
        <f t="shared" si="89"/>
        <v>2</v>
      </c>
    </row>
    <row r="80" spans="1:61" ht="12.75" customHeight="1" x14ac:dyDescent="0.2">
      <c r="A80" s="732" t="s">
        <v>104</v>
      </c>
      <c r="B80" s="704" t="s">
        <v>117</v>
      </c>
      <c r="C80" s="705" t="s">
        <v>117</v>
      </c>
      <c r="D80" s="727">
        <f t="shared" ref="D80:D81" si="90">SUM(B80:C80)</f>
        <v>0</v>
      </c>
      <c r="E80" s="704" t="s">
        <v>117</v>
      </c>
      <c r="F80" s="705" t="s">
        <v>117</v>
      </c>
      <c r="G80" s="727">
        <f t="shared" si="64"/>
        <v>0</v>
      </c>
      <c r="H80" s="704" t="s">
        <v>117</v>
      </c>
      <c r="I80" s="705" t="s">
        <v>117</v>
      </c>
      <c r="J80" s="727">
        <f t="shared" ref="J80:J81" si="91">SUM(H80:I80)</f>
        <v>0</v>
      </c>
      <c r="K80" s="704" t="s">
        <v>117</v>
      </c>
      <c r="L80" s="705" t="s">
        <v>117</v>
      </c>
      <c r="M80" s="727">
        <f t="shared" ref="M80:M81" si="92">SUM(K80:L80)</f>
        <v>0</v>
      </c>
      <c r="N80" s="704" t="s">
        <v>117</v>
      </c>
      <c r="O80" s="705">
        <v>1</v>
      </c>
      <c r="P80" s="727">
        <f t="shared" ref="P80:P81" si="93">SUM(N80:O80)</f>
        <v>1</v>
      </c>
      <c r="Q80" s="701" t="s">
        <v>117</v>
      </c>
      <c r="R80" s="702" t="s">
        <v>117</v>
      </c>
      <c r="S80" s="727">
        <f t="shared" si="65"/>
        <v>0</v>
      </c>
      <c r="T80" s="701" t="s">
        <v>117</v>
      </c>
      <c r="U80" s="702" t="s">
        <v>117</v>
      </c>
      <c r="V80" s="727">
        <f t="shared" si="66"/>
        <v>0</v>
      </c>
      <c r="W80" s="701" t="s">
        <v>117</v>
      </c>
      <c r="X80" s="702" t="s">
        <v>117</v>
      </c>
      <c r="Y80" s="727">
        <f t="shared" si="67"/>
        <v>0</v>
      </c>
      <c r="Z80" s="701" t="s">
        <v>117</v>
      </c>
      <c r="AA80" s="702" t="s">
        <v>117</v>
      </c>
      <c r="AB80" s="727">
        <f t="shared" si="68"/>
        <v>0</v>
      </c>
      <c r="AC80" s="701" t="s">
        <v>117</v>
      </c>
      <c r="AD80" s="702" t="s">
        <v>117</v>
      </c>
      <c r="AE80" s="727">
        <f t="shared" si="69"/>
        <v>0</v>
      </c>
      <c r="AF80" s="701" t="s">
        <v>117</v>
      </c>
      <c r="AG80" s="702" t="s">
        <v>117</v>
      </c>
      <c r="AH80" s="727">
        <f t="shared" si="70"/>
        <v>0</v>
      </c>
      <c r="AI80" s="701" t="s">
        <v>117</v>
      </c>
      <c r="AJ80" s="702" t="s">
        <v>117</v>
      </c>
      <c r="AK80" s="727">
        <f t="shared" si="71"/>
        <v>0</v>
      </c>
      <c r="AL80" s="701" t="s">
        <v>117</v>
      </c>
      <c r="AM80" s="702" t="s">
        <v>117</v>
      </c>
      <c r="AN80" s="727">
        <f t="shared" si="72"/>
        <v>0</v>
      </c>
      <c r="AO80" s="701" t="s">
        <v>117</v>
      </c>
      <c r="AP80" s="702" t="s">
        <v>117</v>
      </c>
      <c r="AQ80" s="727">
        <f t="shared" si="73"/>
        <v>0</v>
      </c>
      <c r="AR80" s="701" t="s">
        <v>117</v>
      </c>
      <c r="AS80" s="702" t="s">
        <v>117</v>
      </c>
      <c r="AT80" s="727">
        <f t="shared" si="74"/>
        <v>0</v>
      </c>
      <c r="AU80" s="729">
        <f t="shared" ref="AU80:BC81" si="94">SUM(Q80,AF80,B80)</f>
        <v>0</v>
      </c>
      <c r="AV80" s="729">
        <f t="shared" si="94"/>
        <v>0</v>
      </c>
      <c r="AW80" s="1077">
        <f t="shared" si="94"/>
        <v>0</v>
      </c>
      <c r="AX80" s="728">
        <f t="shared" si="94"/>
        <v>0</v>
      </c>
      <c r="AY80" s="729">
        <f t="shared" si="94"/>
        <v>0</v>
      </c>
      <c r="AZ80" s="1081">
        <f t="shared" si="94"/>
        <v>0</v>
      </c>
      <c r="BA80" s="729">
        <f t="shared" si="94"/>
        <v>0</v>
      </c>
      <c r="BB80" s="729">
        <f t="shared" si="94"/>
        <v>0</v>
      </c>
      <c r="BC80" s="1077">
        <f t="shared" si="94"/>
        <v>0</v>
      </c>
      <c r="BD80" s="728">
        <f t="shared" ref="BD80:BF81" si="95">SUM(Z80,AO80,,K80)</f>
        <v>0</v>
      </c>
      <c r="BE80" s="729">
        <f t="shared" si="95"/>
        <v>0</v>
      </c>
      <c r="BF80" s="1081">
        <f t="shared" si="95"/>
        <v>0</v>
      </c>
      <c r="BG80" s="729">
        <f t="shared" ref="BG80:BI81" si="96">SUM(AC80,AR80,N80)</f>
        <v>0</v>
      </c>
      <c r="BH80" s="729">
        <f t="shared" si="96"/>
        <v>1</v>
      </c>
      <c r="BI80" s="1081">
        <f t="shared" si="96"/>
        <v>1</v>
      </c>
    </row>
    <row r="81" spans="1:61" ht="12.75" customHeight="1" thickBot="1" x14ac:dyDescent="0.25">
      <c r="A81" s="733" t="s">
        <v>105</v>
      </c>
      <c r="B81" s="734" t="s">
        <v>117</v>
      </c>
      <c r="C81" s="735" t="s">
        <v>117</v>
      </c>
      <c r="D81" s="727">
        <f t="shared" si="90"/>
        <v>0</v>
      </c>
      <c r="E81" s="734" t="s">
        <v>117</v>
      </c>
      <c r="F81" s="735" t="s">
        <v>117</v>
      </c>
      <c r="G81" s="727">
        <f t="shared" si="64"/>
        <v>0</v>
      </c>
      <c r="H81" s="734" t="s">
        <v>117</v>
      </c>
      <c r="I81" s="735" t="s">
        <v>117</v>
      </c>
      <c r="J81" s="727">
        <f t="shared" si="91"/>
        <v>0</v>
      </c>
      <c r="K81" s="734" t="s">
        <v>117</v>
      </c>
      <c r="L81" s="735">
        <v>1</v>
      </c>
      <c r="M81" s="727">
        <f t="shared" si="92"/>
        <v>1</v>
      </c>
      <c r="N81" s="734" t="s">
        <v>117</v>
      </c>
      <c r="O81" s="735" t="s">
        <v>117</v>
      </c>
      <c r="P81" s="727">
        <f t="shared" si="93"/>
        <v>0</v>
      </c>
      <c r="Q81" s="701" t="s">
        <v>117</v>
      </c>
      <c r="R81" s="702" t="s">
        <v>117</v>
      </c>
      <c r="S81" s="727">
        <f t="shared" si="65"/>
        <v>0</v>
      </c>
      <c r="T81" s="701" t="s">
        <v>117</v>
      </c>
      <c r="U81" s="702" t="s">
        <v>117</v>
      </c>
      <c r="V81" s="727">
        <f t="shared" si="66"/>
        <v>0</v>
      </c>
      <c r="W81" s="701" t="s">
        <v>117</v>
      </c>
      <c r="X81" s="702" t="s">
        <v>117</v>
      </c>
      <c r="Y81" s="727">
        <f t="shared" si="67"/>
        <v>0</v>
      </c>
      <c r="Z81" s="701" t="s">
        <v>117</v>
      </c>
      <c r="AA81" s="702" t="s">
        <v>117</v>
      </c>
      <c r="AB81" s="727">
        <f t="shared" si="68"/>
        <v>0</v>
      </c>
      <c r="AC81" s="701" t="s">
        <v>117</v>
      </c>
      <c r="AD81" s="702" t="s">
        <v>117</v>
      </c>
      <c r="AE81" s="727">
        <f t="shared" si="69"/>
        <v>0</v>
      </c>
      <c r="AF81" s="701" t="str">
        <f>IFERROR(VLOOKUP(A81,'[1]Tab. 54'!$B$7:$L$103,2,FALSE),"-")</f>
        <v>-</v>
      </c>
      <c r="AG81" s="702" t="str">
        <f>IFERROR(VLOOKUP(A81,'[1]Tab. 54'!$B$10:$L$342,3,FALSE),"-")</f>
        <v>-</v>
      </c>
      <c r="AH81" s="727">
        <f t="shared" si="70"/>
        <v>0</v>
      </c>
      <c r="AI81" s="701" t="str">
        <f>IFERROR(VLOOKUP(A81,'[1]Tab. 54'!$B$10:$L$93,4,FALSE),"-")</f>
        <v>-</v>
      </c>
      <c r="AJ81" s="702" t="str">
        <f>IFERROR(VLOOKUP(A81,'[1]Tab. 54'!$B$10:$L$94,5,FALSE),"-")</f>
        <v>-</v>
      </c>
      <c r="AK81" s="727">
        <f t="shared" si="71"/>
        <v>0</v>
      </c>
      <c r="AL81" s="701" t="str">
        <f>IFERROR(VLOOKUP(A81,'[1]Tab. 54'!$B$10:$L$423,6,FALSE),"-")</f>
        <v>-</v>
      </c>
      <c r="AM81" s="702" t="str">
        <f>IFERROR(VLOOKUP(A81,'[1]Tab. 54'!$B$10:$L$335,7,FALSE),"-")</f>
        <v>-</v>
      </c>
      <c r="AN81" s="727">
        <f t="shared" si="72"/>
        <v>0</v>
      </c>
      <c r="AO81" s="701" t="s">
        <v>117</v>
      </c>
      <c r="AP81" s="702" t="s">
        <v>117</v>
      </c>
      <c r="AQ81" s="727">
        <f t="shared" si="73"/>
        <v>0</v>
      </c>
      <c r="AR81" s="701" t="str">
        <f>IFERROR(VLOOKUP(A81,'[1]Tab. 54'!$B$10:$L$84,10,FALSE),"-")</f>
        <v>-</v>
      </c>
      <c r="AS81" s="702" t="str">
        <f>IFERROR(VLOOKUP(A81,'[1]Tab. 54'!$B$10:$L$357,11,FALSE),"-")</f>
        <v>-</v>
      </c>
      <c r="AT81" s="727">
        <f t="shared" si="74"/>
        <v>0</v>
      </c>
      <c r="AU81" s="1083">
        <f t="shared" si="94"/>
        <v>0</v>
      </c>
      <c r="AV81" s="1083">
        <f t="shared" si="94"/>
        <v>0</v>
      </c>
      <c r="AW81" s="1086">
        <f t="shared" si="94"/>
        <v>0</v>
      </c>
      <c r="AX81" s="1082">
        <f t="shared" si="94"/>
        <v>0</v>
      </c>
      <c r="AY81" s="1083">
        <f t="shared" si="94"/>
        <v>0</v>
      </c>
      <c r="AZ81" s="1084">
        <f t="shared" si="94"/>
        <v>0</v>
      </c>
      <c r="BA81" s="1083">
        <f t="shared" si="94"/>
        <v>0</v>
      </c>
      <c r="BB81" s="1083">
        <f t="shared" si="94"/>
        <v>0</v>
      </c>
      <c r="BC81" s="1086">
        <f t="shared" si="94"/>
        <v>0</v>
      </c>
      <c r="BD81" s="1082">
        <f t="shared" si="95"/>
        <v>0</v>
      </c>
      <c r="BE81" s="1083">
        <f t="shared" si="95"/>
        <v>1</v>
      </c>
      <c r="BF81" s="1084">
        <f t="shared" si="95"/>
        <v>1</v>
      </c>
      <c r="BG81" s="1083">
        <f t="shared" si="96"/>
        <v>0</v>
      </c>
      <c r="BH81" s="1083">
        <f t="shared" si="96"/>
        <v>0</v>
      </c>
      <c r="BI81" s="1084">
        <f t="shared" si="96"/>
        <v>0</v>
      </c>
    </row>
    <row r="82" spans="1:61" ht="12.75" customHeight="1" thickBot="1" x14ac:dyDescent="0.25">
      <c r="A82" s="736" t="s">
        <v>121</v>
      </c>
      <c r="B82" s="737">
        <f t="shared" ref="B82:AS82" si="97">SUM(B6:B81)</f>
        <v>80</v>
      </c>
      <c r="C82" s="738">
        <f t="shared" si="97"/>
        <v>182</v>
      </c>
      <c r="D82" s="739">
        <f t="shared" si="97"/>
        <v>262</v>
      </c>
      <c r="E82" s="737">
        <f t="shared" si="97"/>
        <v>77</v>
      </c>
      <c r="F82" s="738">
        <f t="shared" si="97"/>
        <v>93</v>
      </c>
      <c r="G82" s="739">
        <f t="shared" si="97"/>
        <v>170</v>
      </c>
      <c r="H82" s="737">
        <f t="shared" si="97"/>
        <v>170</v>
      </c>
      <c r="I82" s="738">
        <f t="shared" si="97"/>
        <v>130</v>
      </c>
      <c r="J82" s="739">
        <f t="shared" si="97"/>
        <v>300</v>
      </c>
      <c r="K82" s="737">
        <f t="shared" si="97"/>
        <v>865</v>
      </c>
      <c r="L82" s="738">
        <f t="shared" si="97"/>
        <v>1132</v>
      </c>
      <c r="M82" s="739">
        <f t="shared" si="97"/>
        <v>1997</v>
      </c>
      <c r="N82" s="737">
        <f t="shared" si="97"/>
        <v>2738</v>
      </c>
      <c r="O82" s="738">
        <f t="shared" si="97"/>
        <v>2820</v>
      </c>
      <c r="P82" s="739">
        <f t="shared" si="97"/>
        <v>5558</v>
      </c>
      <c r="Q82" s="737">
        <f t="shared" si="97"/>
        <v>138</v>
      </c>
      <c r="R82" s="738">
        <f t="shared" si="97"/>
        <v>210</v>
      </c>
      <c r="S82" s="739">
        <f t="shared" si="97"/>
        <v>348</v>
      </c>
      <c r="T82" s="737">
        <f t="shared" si="97"/>
        <v>83</v>
      </c>
      <c r="U82" s="738">
        <f t="shared" si="97"/>
        <v>84</v>
      </c>
      <c r="V82" s="739">
        <f t="shared" si="97"/>
        <v>167</v>
      </c>
      <c r="W82" s="737">
        <f t="shared" si="97"/>
        <v>65</v>
      </c>
      <c r="X82" s="738">
        <f t="shared" si="97"/>
        <v>57</v>
      </c>
      <c r="Y82" s="739">
        <f t="shared" si="97"/>
        <v>122</v>
      </c>
      <c r="Z82" s="737">
        <f t="shared" si="97"/>
        <v>1265</v>
      </c>
      <c r="AA82" s="738">
        <f t="shared" si="97"/>
        <v>1612</v>
      </c>
      <c r="AB82" s="739">
        <f t="shared" si="97"/>
        <v>2877</v>
      </c>
      <c r="AC82" s="737">
        <f t="shared" si="97"/>
        <v>4471</v>
      </c>
      <c r="AD82" s="738">
        <f t="shared" si="97"/>
        <v>4253</v>
      </c>
      <c r="AE82" s="739">
        <f t="shared" si="97"/>
        <v>8724</v>
      </c>
      <c r="AF82" s="737">
        <f t="shared" si="97"/>
        <v>47</v>
      </c>
      <c r="AG82" s="738">
        <f t="shared" si="97"/>
        <v>61</v>
      </c>
      <c r="AH82" s="739">
        <f t="shared" si="97"/>
        <v>108</v>
      </c>
      <c r="AI82" s="737">
        <f t="shared" si="97"/>
        <v>73</v>
      </c>
      <c r="AJ82" s="738">
        <f t="shared" si="97"/>
        <v>77</v>
      </c>
      <c r="AK82" s="739">
        <f t="shared" si="97"/>
        <v>150</v>
      </c>
      <c r="AL82" s="737">
        <f t="shared" si="97"/>
        <v>22</v>
      </c>
      <c r="AM82" s="738">
        <f t="shared" si="97"/>
        <v>27</v>
      </c>
      <c r="AN82" s="739">
        <f t="shared" si="97"/>
        <v>49</v>
      </c>
      <c r="AO82" s="737">
        <f t="shared" si="97"/>
        <v>957</v>
      </c>
      <c r="AP82" s="738">
        <f t="shared" si="97"/>
        <v>1231</v>
      </c>
      <c r="AQ82" s="739">
        <f t="shared" si="97"/>
        <v>2188</v>
      </c>
      <c r="AR82" s="737">
        <f t="shared" si="97"/>
        <v>4691</v>
      </c>
      <c r="AS82" s="738">
        <f t="shared" si="97"/>
        <v>4811</v>
      </c>
      <c r="AT82" s="739">
        <f t="shared" ref="AT82" si="98">SUM(AR82:AS82)</f>
        <v>9502</v>
      </c>
      <c r="AU82" s="737">
        <f t="shared" ref="AU82" si="99">SUM(Q82,AF82,B82)</f>
        <v>265</v>
      </c>
      <c r="AV82" s="738">
        <f t="shared" ref="AV82" si="100">SUM(R82,AG82,C82)</f>
        <v>453</v>
      </c>
      <c r="AW82" s="739">
        <f t="shared" ref="AW82" si="101">SUM(S82,AH82,D82)</f>
        <v>718</v>
      </c>
      <c r="AX82" s="737">
        <f t="shared" ref="AX82" si="102">SUM(T82,AI82,E82)</f>
        <v>233</v>
      </c>
      <c r="AY82" s="738">
        <f t="shared" ref="AY82" si="103">SUM(U82,AJ82,F82)</f>
        <v>254</v>
      </c>
      <c r="AZ82" s="739">
        <f t="shared" ref="AZ82" si="104">SUM(V82,AK82,G82)</f>
        <v>487</v>
      </c>
      <c r="BA82" s="737">
        <f t="shared" ref="BA82" si="105">SUM(W82,AL82,H82)</f>
        <v>257</v>
      </c>
      <c r="BB82" s="738">
        <f t="shared" ref="BB82:BC82" si="106">SUM(X82,AM82,I82)</f>
        <v>214</v>
      </c>
      <c r="BC82" s="739">
        <f t="shared" si="106"/>
        <v>471</v>
      </c>
      <c r="BD82" s="737">
        <f t="shared" ref="BD82" si="107">SUM(Z82,AO82,,K82)</f>
        <v>3087</v>
      </c>
      <c r="BE82" s="738">
        <f t="shared" ref="BE82" si="108">SUM(AA82,AP82,,L82)</f>
        <v>3975</v>
      </c>
      <c r="BF82" s="739">
        <f t="shared" ref="BF82" si="109">SUM(AB82,AQ82,,M82)</f>
        <v>7062</v>
      </c>
      <c r="BG82" s="737">
        <f t="shared" ref="BG82" si="110">SUM(AC82,AR82,N82)</f>
        <v>11900</v>
      </c>
      <c r="BH82" s="738">
        <f t="shared" ref="BH82" si="111">SUM(AD82,AS82,O82)</f>
        <v>11884</v>
      </c>
      <c r="BI82" s="739">
        <f t="shared" ref="BI82" si="112">SUM(AE82,AT82,P82)</f>
        <v>23784</v>
      </c>
    </row>
    <row r="83" spans="1:61" ht="12.75" customHeight="1" x14ac:dyDescent="0.2">
      <c r="Q83" s="839"/>
      <c r="R83" s="839"/>
      <c r="S83" s="839"/>
      <c r="T83" s="839"/>
      <c r="U83" s="839"/>
      <c r="V83" s="839"/>
      <c r="W83" s="839"/>
      <c r="X83" s="839"/>
      <c r="Y83" s="839"/>
      <c r="Z83" s="839"/>
      <c r="AA83" s="839"/>
      <c r="AB83" s="839"/>
      <c r="AC83" s="839"/>
      <c r="AD83" s="839"/>
      <c r="AE83" s="839"/>
      <c r="AF83" s="839"/>
      <c r="AG83" s="839"/>
      <c r="AH83" s="839"/>
      <c r="AI83" s="839"/>
      <c r="AJ83" s="839"/>
      <c r="AK83" s="839"/>
      <c r="AL83" s="839"/>
      <c r="AM83" s="839"/>
      <c r="AN83" s="839"/>
      <c r="AO83" s="839"/>
      <c r="AP83" s="839"/>
      <c r="AQ83" s="839"/>
      <c r="AR83" s="839"/>
      <c r="AS83" s="839"/>
      <c r="AT83" s="839"/>
    </row>
    <row r="84" spans="1:61" ht="12.75" customHeight="1" x14ac:dyDescent="0.2">
      <c r="Q84" s="499"/>
      <c r="R84" s="499"/>
      <c r="S84" s="499"/>
      <c r="T84" s="499"/>
      <c r="U84" s="499"/>
      <c r="V84" s="499"/>
      <c r="W84" s="499"/>
      <c r="X84" s="499"/>
      <c r="Y84" s="499"/>
      <c r="Z84" s="499"/>
      <c r="AA84" s="499"/>
      <c r="AB84" s="499"/>
      <c r="AC84" s="499"/>
      <c r="AD84" s="499"/>
      <c r="AE84" s="499"/>
      <c r="AF84" s="499"/>
      <c r="AG84" s="499"/>
      <c r="AH84" s="499"/>
      <c r="AI84" s="499"/>
      <c r="AJ84" s="499"/>
      <c r="AK84" s="499"/>
      <c r="AL84" s="499"/>
      <c r="AM84" s="499"/>
      <c r="AN84" s="499"/>
      <c r="AO84" s="499"/>
      <c r="AP84" s="499"/>
      <c r="AQ84" s="499"/>
      <c r="AR84" s="499"/>
      <c r="AS84" s="499"/>
      <c r="AT84" s="499"/>
    </row>
    <row r="85" spans="1:61" ht="12.75" customHeight="1" x14ac:dyDescent="0.2"/>
    <row r="86" spans="1:61" ht="12.75" customHeight="1" x14ac:dyDescent="0.2">
      <c r="AE86" s="41" t="s">
        <v>285</v>
      </c>
    </row>
    <row r="87" spans="1:61" ht="12.75" customHeight="1" x14ac:dyDescent="0.2"/>
    <row r="88" spans="1:61" ht="12.75" customHeight="1" x14ac:dyDescent="0.2"/>
    <row r="89" spans="1:61" ht="12.75" customHeight="1" x14ac:dyDescent="0.2"/>
    <row r="90" spans="1:61" ht="12.75" customHeight="1" x14ac:dyDescent="0.2"/>
    <row r="91" spans="1:61" ht="12.75" customHeight="1" x14ac:dyDescent="0.2"/>
    <row r="92" spans="1:61" ht="12.75" customHeight="1" x14ac:dyDescent="0.2"/>
    <row r="93" spans="1:61" ht="12.75" customHeight="1" x14ac:dyDescent="0.2"/>
  </sheetData>
  <sortState ref="A6:BI92">
    <sortCondition ref="A6:A92"/>
  </sortState>
  <mergeCells count="25">
    <mergeCell ref="AF3:AT3"/>
    <mergeCell ref="AF4:AH4"/>
    <mergeCell ref="AI4:AK4"/>
    <mergeCell ref="AL4:AN4"/>
    <mergeCell ref="AO4:AQ4"/>
    <mergeCell ref="AR4:AT4"/>
    <mergeCell ref="B3:P3"/>
    <mergeCell ref="A3:A5"/>
    <mergeCell ref="Z4:AB4"/>
    <mergeCell ref="Q3:AE3"/>
    <mergeCell ref="AC4:AE4"/>
    <mergeCell ref="Q4:S4"/>
    <mergeCell ref="T4:V4"/>
    <mergeCell ref="W4:Y4"/>
    <mergeCell ref="N4:P4"/>
    <mergeCell ref="E4:G4"/>
    <mergeCell ref="B4:D4"/>
    <mergeCell ref="H4:J4"/>
    <mergeCell ref="K4:M4"/>
    <mergeCell ref="AU3:BI3"/>
    <mergeCell ref="BA4:BC4"/>
    <mergeCell ref="BD4:BF4"/>
    <mergeCell ref="BG4:BI4"/>
    <mergeCell ref="AU4:AW4"/>
    <mergeCell ref="AX4:AZ4"/>
  </mergeCells>
  <pageMargins left="0.25" right="0.25" top="0.75" bottom="0.75" header="0.3" footer="0.3"/>
  <pageSetup paperSize="9" scale="60" orientation="landscape" r:id="rId1"/>
  <headerFooter>
    <oddFooter>&amp;C&amp;8Urząd do Spraw Cudzoziemców
Biuro Szefa Urzędu, statystyki@udsc.gov.pl
ul. Koszykowa 16, 02-564 Warszawa, tel: (0 22) 601 43 55 , fax: (0 22) 601 74 22</oddFooter>
  </headerFooter>
  <colBreaks count="1" manualBreakCount="1">
    <brk id="31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>
    <tabColor rgb="FFFFFF00"/>
  </sheetPr>
  <dimension ref="A1:G83"/>
  <sheetViews>
    <sheetView zoomScaleNormal="100" workbookViewId="0">
      <selection activeCell="F6" sqref="F6"/>
    </sheetView>
  </sheetViews>
  <sheetFormatPr defaultRowHeight="12" x14ac:dyDescent="0.2"/>
  <cols>
    <col min="1" max="1" width="19" style="41" customWidth="1"/>
    <col min="2" max="2" width="5.7109375" style="41" customWidth="1"/>
    <col min="3" max="3" width="11.28515625" style="41" customWidth="1"/>
    <col min="4" max="4" width="11.42578125" style="41" customWidth="1"/>
    <col min="5" max="5" width="18.7109375" style="41" customWidth="1"/>
    <col min="6" max="6" width="9.5703125" style="41" customWidth="1"/>
    <col min="7" max="7" width="11.28515625" style="41" customWidth="1"/>
    <col min="8" max="195" width="9.140625" style="41"/>
    <col min="196" max="196" width="23.140625" style="41" customWidth="1"/>
    <col min="197" max="198" width="9.7109375" style="41" customWidth="1"/>
    <col min="199" max="199" width="11.42578125" style="41" bestFit="1" customWidth="1"/>
    <col min="200" max="200" width="22.28515625" style="41" customWidth="1"/>
    <col min="201" max="202" width="9.7109375" style="41" customWidth="1"/>
    <col min="203" max="451" width="9.140625" style="41"/>
    <col min="452" max="452" width="23.140625" style="41" customWidth="1"/>
    <col min="453" max="454" width="9.7109375" style="41" customWidth="1"/>
    <col min="455" max="455" width="11.42578125" style="41" bestFit="1" customWidth="1"/>
    <col min="456" max="456" width="22.28515625" style="41" customWidth="1"/>
    <col min="457" max="458" width="9.7109375" style="41" customWidth="1"/>
    <col min="459" max="707" width="9.140625" style="41"/>
    <col min="708" max="708" width="23.140625" style="41" customWidth="1"/>
    <col min="709" max="710" width="9.7109375" style="41" customWidth="1"/>
    <col min="711" max="711" width="11.42578125" style="41" bestFit="1" customWidth="1"/>
    <col min="712" max="712" width="22.28515625" style="41" customWidth="1"/>
    <col min="713" max="714" width="9.7109375" style="41" customWidth="1"/>
    <col min="715" max="963" width="9.140625" style="41"/>
    <col min="964" max="964" width="23.140625" style="41" customWidth="1"/>
    <col min="965" max="966" width="9.7109375" style="41" customWidth="1"/>
    <col min="967" max="967" width="11.42578125" style="41" bestFit="1" customWidth="1"/>
    <col min="968" max="968" width="22.28515625" style="41" customWidth="1"/>
    <col min="969" max="970" width="9.7109375" style="41" customWidth="1"/>
    <col min="971" max="1219" width="9.140625" style="41"/>
    <col min="1220" max="1220" width="23.140625" style="41" customWidth="1"/>
    <col min="1221" max="1222" width="9.7109375" style="41" customWidth="1"/>
    <col min="1223" max="1223" width="11.42578125" style="41" bestFit="1" customWidth="1"/>
    <col min="1224" max="1224" width="22.28515625" style="41" customWidth="1"/>
    <col min="1225" max="1226" width="9.7109375" style="41" customWidth="1"/>
    <col min="1227" max="1475" width="9.140625" style="41"/>
    <col min="1476" max="1476" width="23.140625" style="41" customWidth="1"/>
    <col min="1477" max="1478" width="9.7109375" style="41" customWidth="1"/>
    <col min="1479" max="1479" width="11.42578125" style="41" bestFit="1" customWidth="1"/>
    <col min="1480" max="1480" width="22.28515625" style="41" customWidth="1"/>
    <col min="1481" max="1482" width="9.7109375" style="41" customWidth="1"/>
    <col min="1483" max="1731" width="9.140625" style="41"/>
    <col min="1732" max="1732" width="23.140625" style="41" customWidth="1"/>
    <col min="1733" max="1734" width="9.7109375" style="41" customWidth="1"/>
    <col min="1735" max="1735" width="11.42578125" style="41" bestFit="1" customWidth="1"/>
    <col min="1736" max="1736" width="22.28515625" style="41" customWidth="1"/>
    <col min="1737" max="1738" width="9.7109375" style="41" customWidth="1"/>
    <col min="1739" max="1987" width="9.140625" style="41"/>
    <col min="1988" max="1988" width="23.140625" style="41" customWidth="1"/>
    <col min="1989" max="1990" width="9.7109375" style="41" customWidth="1"/>
    <col min="1991" max="1991" width="11.42578125" style="41" bestFit="1" customWidth="1"/>
    <col min="1992" max="1992" width="22.28515625" style="41" customWidth="1"/>
    <col min="1993" max="1994" width="9.7109375" style="41" customWidth="1"/>
    <col min="1995" max="2243" width="9.140625" style="41"/>
    <col min="2244" max="2244" width="23.140625" style="41" customWidth="1"/>
    <col min="2245" max="2246" width="9.7109375" style="41" customWidth="1"/>
    <col min="2247" max="2247" width="11.42578125" style="41" bestFit="1" customWidth="1"/>
    <col min="2248" max="2248" width="22.28515625" style="41" customWidth="1"/>
    <col min="2249" max="2250" width="9.7109375" style="41" customWidth="1"/>
    <col min="2251" max="2499" width="9.140625" style="41"/>
    <col min="2500" max="2500" width="23.140625" style="41" customWidth="1"/>
    <col min="2501" max="2502" width="9.7109375" style="41" customWidth="1"/>
    <col min="2503" max="2503" width="11.42578125" style="41" bestFit="1" customWidth="1"/>
    <col min="2504" max="2504" width="22.28515625" style="41" customWidth="1"/>
    <col min="2505" max="2506" width="9.7109375" style="41" customWidth="1"/>
    <col min="2507" max="2755" width="9.140625" style="41"/>
    <col min="2756" max="2756" width="23.140625" style="41" customWidth="1"/>
    <col min="2757" max="2758" width="9.7109375" style="41" customWidth="1"/>
    <col min="2759" max="2759" width="11.42578125" style="41" bestFit="1" customWidth="1"/>
    <col min="2760" max="2760" width="22.28515625" style="41" customWidth="1"/>
    <col min="2761" max="2762" width="9.7109375" style="41" customWidth="1"/>
    <col min="2763" max="3011" width="9.140625" style="41"/>
    <col min="3012" max="3012" width="23.140625" style="41" customWidth="1"/>
    <col min="3013" max="3014" width="9.7109375" style="41" customWidth="1"/>
    <col min="3015" max="3015" width="11.42578125" style="41" bestFit="1" customWidth="1"/>
    <col min="3016" max="3016" width="22.28515625" style="41" customWidth="1"/>
    <col min="3017" max="3018" width="9.7109375" style="41" customWidth="1"/>
    <col min="3019" max="3267" width="9.140625" style="41"/>
    <col min="3268" max="3268" width="23.140625" style="41" customWidth="1"/>
    <col min="3269" max="3270" width="9.7109375" style="41" customWidth="1"/>
    <col min="3271" max="3271" width="11.42578125" style="41" bestFit="1" customWidth="1"/>
    <col min="3272" max="3272" width="22.28515625" style="41" customWidth="1"/>
    <col min="3273" max="3274" width="9.7109375" style="41" customWidth="1"/>
    <col min="3275" max="3523" width="9.140625" style="41"/>
    <col min="3524" max="3524" width="23.140625" style="41" customWidth="1"/>
    <col min="3525" max="3526" width="9.7109375" style="41" customWidth="1"/>
    <col min="3527" max="3527" width="11.42578125" style="41" bestFit="1" customWidth="1"/>
    <col min="3528" max="3528" width="22.28515625" style="41" customWidth="1"/>
    <col min="3529" max="3530" width="9.7109375" style="41" customWidth="1"/>
    <col min="3531" max="3779" width="9.140625" style="41"/>
    <col min="3780" max="3780" width="23.140625" style="41" customWidth="1"/>
    <col min="3781" max="3782" width="9.7109375" style="41" customWidth="1"/>
    <col min="3783" max="3783" width="11.42578125" style="41" bestFit="1" customWidth="1"/>
    <col min="3784" max="3784" width="22.28515625" style="41" customWidth="1"/>
    <col min="3785" max="3786" width="9.7109375" style="41" customWidth="1"/>
    <col min="3787" max="4035" width="9.140625" style="41"/>
    <col min="4036" max="4036" width="23.140625" style="41" customWidth="1"/>
    <col min="4037" max="4038" width="9.7109375" style="41" customWidth="1"/>
    <col min="4039" max="4039" width="11.42578125" style="41" bestFit="1" customWidth="1"/>
    <col min="4040" max="4040" width="22.28515625" style="41" customWidth="1"/>
    <col min="4041" max="4042" width="9.7109375" style="41" customWidth="1"/>
    <col min="4043" max="4291" width="9.140625" style="41"/>
    <col min="4292" max="4292" width="23.140625" style="41" customWidth="1"/>
    <col min="4293" max="4294" width="9.7109375" style="41" customWidth="1"/>
    <col min="4295" max="4295" width="11.42578125" style="41" bestFit="1" customWidth="1"/>
    <col min="4296" max="4296" width="22.28515625" style="41" customWidth="1"/>
    <col min="4297" max="4298" width="9.7109375" style="41" customWidth="1"/>
    <col min="4299" max="4547" width="9.140625" style="41"/>
    <col min="4548" max="4548" width="23.140625" style="41" customWidth="1"/>
    <col min="4549" max="4550" width="9.7109375" style="41" customWidth="1"/>
    <col min="4551" max="4551" width="11.42578125" style="41" bestFit="1" customWidth="1"/>
    <col min="4552" max="4552" width="22.28515625" style="41" customWidth="1"/>
    <col min="4553" max="4554" width="9.7109375" style="41" customWidth="1"/>
    <col min="4555" max="4803" width="9.140625" style="41"/>
    <col min="4804" max="4804" width="23.140625" style="41" customWidth="1"/>
    <col min="4805" max="4806" width="9.7109375" style="41" customWidth="1"/>
    <col min="4807" max="4807" width="11.42578125" style="41" bestFit="1" customWidth="1"/>
    <col min="4808" max="4808" width="22.28515625" style="41" customWidth="1"/>
    <col min="4809" max="4810" width="9.7109375" style="41" customWidth="1"/>
    <col min="4811" max="5059" width="9.140625" style="41"/>
    <col min="5060" max="5060" width="23.140625" style="41" customWidth="1"/>
    <col min="5061" max="5062" width="9.7109375" style="41" customWidth="1"/>
    <col min="5063" max="5063" width="11.42578125" style="41" bestFit="1" customWidth="1"/>
    <col min="5064" max="5064" width="22.28515625" style="41" customWidth="1"/>
    <col min="5065" max="5066" width="9.7109375" style="41" customWidth="1"/>
    <col min="5067" max="5315" width="9.140625" style="41"/>
    <col min="5316" max="5316" width="23.140625" style="41" customWidth="1"/>
    <col min="5317" max="5318" width="9.7109375" style="41" customWidth="1"/>
    <col min="5319" max="5319" width="11.42578125" style="41" bestFit="1" customWidth="1"/>
    <col min="5320" max="5320" width="22.28515625" style="41" customWidth="1"/>
    <col min="5321" max="5322" width="9.7109375" style="41" customWidth="1"/>
    <col min="5323" max="5571" width="9.140625" style="41"/>
    <col min="5572" max="5572" width="23.140625" style="41" customWidth="1"/>
    <col min="5573" max="5574" width="9.7109375" style="41" customWidth="1"/>
    <col min="5575" max="5575" width="11.42578125" style="41" bestFit="1" customWidth="1"/>
    <col min="5576" max="5576" width="22.28515625" style="41" customWidth="1"/>
    <col min="5577" max="5578" width="9.7109375" style="41" customWidth="1"/>
    <col min="5579" max="5827" width="9.140625" style="41"/>
    <col min="5828" max="5828" width="23.140625" style="41" customWidth="1"/>
    <col min="5829" max="5830" width="9.7109375" style="41" customWidth="1"/>
    <col min="5831" max="5831" width="11.42578125" style="41" bestFit="1" customWidth="1"/>
    <col min="5832" max="5832" width="22.28515625" style="41" customWidth="1"/>
    <col min="5833" max="5834" width="9.7109375" style="41" customWidth="1"/>
    <col min="5835" max="6083" width="9.140625" style="41"/>
    <col min="6084" max="6084" width="23.140625" style="41" customWidth="1"/>
    <col min="6085" max="6086" width="9.7109375" style="41" customWidth="1"/>
    <col min="6087" max="6087" width="11.42578125" style="41" bestFit="1" customWidth="1"/>
    <col min="6088" max="6088" width="22.28515625" style="41" customWidth="1"/>
    <col min="6089" max="6090" width="9.7109375" style="41" customWidth="1"/>
    <col min="6091" max="6339" width="9.140625" style="41"/>
    <col min="6340" max="6340" width="23.140625" style="41" customWidth="1"/>
    <col min="6341" max="6342" width="9.7109375" style="41" customWidth="1"/>
    <col min="6343" max="6343" width="11.42578125" style="41" bestFit="1" customWidth="1"/>
    <col min="6344" max="6344" width="22.28515625" style="41" customWidth="1"/>
    <col min="6345" max="6346" width="9.7109375" style="41" customWidth="1"/>
    <col min="6347" max="6595" width="9.140625" style="41"/>
    <col min="6596" max="6596" width="23.140625" style="41" customWidth="1"/>
    <col min="6597" max="6598" width="9.7109375" style="41" customWidth="1"/>
    <col min="6599" max="6599" width="11.42578125" style="41" bestFit="1" customWidth="1"/>
    <col min="6600" max="6600" width="22.28515625" style="41" customWidth="1"/>
    <col min="6601" max="6602" width="9.7109375" style="41" customWidth="1"/>
    <col min="6603" max="6851" width="9.140625" style="41"/>
    <col min="6852" max="6852" width="23.140625" style="41" customWidth="1"/>
    <col min="6853" max="6854" width="9.7109375" style="41" customWidth="1"/>
    <col min="6855" max="6855" width="11.42578125" style="41" bestFit="1" customWidth="1"/>
    <col min="6856" max="6856" width="22.28515625" style="41" customWidth="1"/>
    <col min="6857" max="6858" width="9.7109375" style="41" customWidth="1"/>
    <col min="6859" max="7107" width="9.140625" style="41"/>
    <col min="7108" max="7108" width="23.140625" style="41" customWidth="1"/>
    <col min="7109" max="7110" width="9.7109375" style="41" customWidth="1"/>
    <col min="7111" max="7111" width="11.42578125" style="41" bestFit="1" customWidth="1"/>
    <col min="7112" max="7112" width="22.28515625" style="41" customWidth="1"/>
    <col min="7113" max="7114" width="9.7109375" style="41" customWidth="1"/>
    <col min="7115" max="7363" width="9.140625" style="41"/>
    <col min="7364" max="7364" width="23.140625" style="41" customWidth="1"/>
    <col min="7365" max="7366" width="9.7109375" style="41" customWidth="1"/>
    <col min="7367" max="7367" width="11.42578125" style="41" bestFit="1" customWidth="1"/>
    <col min="7368" max="7368" width="22.28515625" style="41" customWidth="1"/>
    <col min="7369" max="7370" width="9.7109375" style="41" customWidth="1"/>
    <col min="7371" max="7619" width="9.140625" style="41"/>
    <col min="7620" max="7620" width="23.140625" style="41" customWidth="1"/>
    <col min="7621" max="7622" width="9.7109375" style="41" customWidth="1"/>
    <col min="7623" max="7623" width="11.42578125" style="41" bestFit="1" customWidth="1"/>
    <col min="7624" max="7624" width="22.28515625" style="41" customWidth="1"/>
    <col min="7625" max="7626" width="9.7109375" style="41" customWidth="1"/>
    <col min="7627" max="7875" width="9.140625" style="41"/>
    <col min="7876" max="7876" width="23.140625" style="41" customWidth="1"/>
    <col min="7877" max="7878" width="9.7109375" style="41" customWidth="1"/>
    <col min="7879" max="7879" width="11.42578125" style="41" bestFit="1" customWidth="1"/>
    <col min="7880" max="7880" width="22.28515625" style="41" customWidth="1"/>
    <col min="7881" max="7882" width="9.7109375" style="41" customWidth="1"/>
    <col min="7883" max="8131" width="9.140625" style="41"/>
    <col min="8132" max="8132" width="23.140625" style="41" customWidth="1"/>
    <col min="8133" max="8134" width="9.7109375" style="41" customWidth="1"/>
    <col min="8135" max="8135" width="11.42578125" style="41" bestFit="1" customWidth="1"/>
    <col min="8136" max="8136" width="22.28515625" style="41" customWidth="1"/>
    <col min="8137" max="8138" width="9.7109375" style="41" customWidth="1"/>
    <col min="8139" max="8387" width="9.140625" style="41"/>
    <col min="8388" max="8388" width="23.140625" style="41" customWidth="1"/>
    <col min="8389" max="8390" width="9.7109375" style="41" customWidth="1"/>
    <col min="8391" max="8391" width="11.42578125" style="41" bestFit="1" customWidth="1"/>
    <col min="8392" max="8392" width="22.28515625" style="41" customWidth="1"/>
    <col min="8393" max="8394" width="9.7109375" style="41" customWidth="1"/>
    <col min="8395" max="8643" width="9.140625" style="41"/>
    <col min="8644" max="8644" width="23.140625" style="41" customWidth="1"/>
    <col min="8645" max="8646" width="9.7109375" style="41" customWidth="1"/>
    <col min="8647" max="8647" width="11.42578125" style="41" bestFit="1" customWidth="1"/>
    <col min="8648" max="8648" width="22.28515625" style="41" customWidth="1"/>
    <col min="8649" max="8650" width="9.7109375" style="41" customWidth="1"/>
    <col min="8651" max="8899" width="9.140625" style="41"/>
    <col min="8900" max="8900" width="23.140625" style="41" customWidth="1"/>
    <col min="8901" max="8902" width="9.7109375" style="41" customWidth="1"/>
    <col min="8903" max="8903" width="11.42578125" style="41" bestFit="1" customWidth="1"/>
    <col min="8904" max="8904" width="22.28515625" style="41" customWidth="1"/>
    <col min="8905" max="8906" width="9.7109375" style="41" customWidth="1"/>
    <col min="8907" max="9155" width="9.140625" style="41"/>
    <col min="9156" max="9156" width="23.140625" style="41" customWidth="1"/>
    <col min="9157" max="9158" width="9.7109375" style="41" customWidth="1"/>
    <col min="9159" max="9159" width="11.42578125" style="41" bestFit="1" customWidth="1"/>
    <col min="9160" max="9160" width="22.28515625" style="41" customWidth="1"/>
    <col min="9161" max="9162" width="9.7109375" style="41" customWidth="1"/>
    <col min="9163" max="9411" width="9.140625" style="41"/>
    <col min="9412" max="9412" width="23.140625" style="41" customWidth="1"/>
    <col min="9413" max="9414" width="9.7109375" style="41" customWidth="1"/>
    <col min="9415" max="9415" width="11.42578125" style="41" bestFit="1" customWidth="1"/>
    <col min="9416" max="9416" width="22.28515625" style="41" customWidth="1"/>
    <col min="9417" max="9418" width="9.7109375" style="41" customWidth="1"/>
    <col min="9419" max="9667" width="9.140625" style="41"/>
    <col min="9668" max="9668" width="23.140625" style="41" customWidth="1"/>
    <col min="9669" max="9670" width="9.7109375" style="41" customWidth="1"/>
    <col min="9671" max="9671" width="11.42578125" style="41" bestFit="1" customWidth="1"/>
    <col min="9672" max="9672" width="22.28515625" style="41" customWidth="1"/>
    <col min="9673" max="9674" width="9.7109375" style="41" customWidth="1"/>
    <col min="9675" max="9923" width="9.140625" style="41"/>
    <col min="9924" max="9924" width="23.140625" style="41" customWidth="1"/>
    <col min="9925" max="9926" width="9.7109375" style="41" customWidth="1"/>
    <col min="9927" max="9927" width="11.42578125" style="41" bestFit="1" customWidth="1"/>
    <col min="9928" max="9928" width="22.28515625" style="41" customWidth="1"/>
    <col min="9929" max="9930" width="9.7109375" style="41" customWidth="1"/>
    <col min="9931" max="10179" width="9.140625" style="41"/>
    <col min="10180" max="10180" width="23.140625" style="41" customWidth="1"/>
    <col min="10181" max="10182" width="9.7109375" style="41" customWidth="1"/>
    <col min="10183" max="10183" width="11.42578125" style="41" bestFit="1" customWidth="1"/>
    <col min="10184" max="10184" width="22.28515625" style="41" customWidth="1"/>
    <col min="10185" max="10186" width="9.7109375" style="41" customWidth="1"/>
    <col min="10187" max="10435" width="9.140625" style="41"/>
    <col min="10436" max="10436" width="23.140625" style="41" customWidth="1"/>
    <col min="10437" max="10438" width="9.7109375" style="41" customWidth="1"/>
    <col min="10439" max="10439" width="11.42578125" style="41" bestFit="1" customWidth="1"/>
    <col min="10440" max="10440" width="22.28515625" style="41" customWidth="1"/>
    <col min="10441" max="10442" width="9.7109375" style="41" customWidth="1"/>
    <col min="10443" max="10691" width="9.140625" style="41"/>
    <col min="10692" max="10692" width="23.140625" style="41" customWidth="1"/>
    <col min="10693" max="10694" width="9.7109375" style="41" customWidth="1"/>
    <col min="10695" max="10695" width="11.42578125" style="41" bestFit="1" customWidth="1"/>
    <col min="10696" max="10696" width="22.28515625" style="41" customWidth="1"/>
    <col min="10697" max="10698" width="9.7109375" style="41" customWidth="1"/>
    <col min="10699" max="10947" width="9.140625" style="41"/>
    <col min="10948" max="10948" width="23.140625" style="41" customWidth="1"/>
    <col min="10949" max="10950" width="9.7109375" style="41" customWidth="1"/>
    <col min="10951" max="10951" width="11.42578125" style="41" bestFit="1" customWidth="1"/>
    <col min="10952" max="10952" width="22.28515625" style="41" customWidth="1"/>
    <col min="10953" max="10954" width="9.7109375" style="41" customWidth="1"/>
    <col min="10955" max="11203" width="9.140625" style="41"/>
    <col min="11204" max="11204" width="23.140625" style="41" customWidth="1"/>
    <col min="11205" max="11206" width="9.7109375" style="41" customWidth="1"/>
    <col min="11207" max="11207" width="11.42578125" style="41" bestFit="1" customWidth="1"/>
    <col min="11208" max="11208" width="22.28515625" style="41" customWidth="1"/>
    <col min="11209" max="11210" width="9.7109375" style="41" customWidth="1"/>
    <col min="11211" max="11459" width="9.140625" style="41"/>
    <col min="11460" max="11460" width="23.140625" style="41" customWidth="1"/>
    <col min="11461" max="11462" width="9.7109375" style="41" customWidth="1"/>
    <col min="11463" max="11463" width="11.42578125" style="41" bestFit="1" customWidth="1"/>
    <col min="11464" max="11464" width="22.28515625" style="41" customWidth="1"/>
    <col min="11465" max="11466" width="9.7109375" style="41" customWidth="1"/>
    <col min="11467" max="11715" width="9.140625" style="41"/>
    <col min="11716" max="11716" width="23.140625" style="41" customWidth="1"/>
    <col min="11717" max="11718" width="9.7109375" style="41" customWidth="1"/>
    <col min="11719" max="11719" width="11.42578125" style="41" bestFit="1" customWidth="1"/>
    <col min="11720" max="11720" width="22.28515625" style="41" customWidth="1"/>
    <col min="11721" max="11722" width="9.7109375" style="41" customWidth="1"/>
    <col min="11723" max="11971" width="9.140625" style="41"/>
    <col min="11972" max="11972" width="23.140625" style="41" customWidth="1"/>
    <col min="11973" max="11974" width="9.7109375" style="41" customWidth="1"/>
    <col min="11975" max="11975" width="11.42578125" style="41" bestFit="1" customWidth="1"/>
    <col min="11976" max="11976" width="22.28515625" style="41" customWidth="1"/>
    <col min="11977" max="11978" width="9.7109375" style="41" customWidth="1"/>
    <col min="11979" max="12227" width="9.140625" style="41"/>
    <col min="12228" max="12228" width="23.140625" style="41" customWidth="1"/>
    <col min="12229" max="12230" width="9.7109375" style="41" customWidth="1"/>
    <col min="12231" max="12231" width="11.42578125" style="41" bestFit="1" customWidth="1"/>
    <col min="12232" max="12232" width="22.28515625" style="41" customWidth="1"/>
    <col min="12233" max="12234" width="9.7109375" style="41" customWidth="1"/>
    <col min="12235" max="12483" width="9.140625" style="41"/>
    <col min="12484" max="12484" width="23.140625" style="41" customWidth="1"/>
    <col min="12485" max="12486" width="9.7109375" style="41" customWidth="1"/>
    <col min="12487" max="12487" width="11.42578125" style="41" bestFit="1" customWidth="1"/>
    <col min="12488" max="12488" width="22.28515625" style="41" customWidth="1"/>
    <col min="12489" max="12490" width="9.7109375" style="41" customWidth="1"/>
    <col min="12491" max="12739" width="9.140625" style="41"/>
    <col min="12740" max="12740" width="23.140625" style="41" customWidth="1"/>
    <col min="12741" max="12742" width="9.7109375" style="41" customWidth="1"/>
    <col min="12743" max="12743" width="11.42578125" style="41" bestFit="1" customWidth="1"/>
    <col min="12744" max="12744" width="22.28515625" style="41" customWidth="1"/>
    <col min="12745" max="12746" width="9.7109375" style="41" customWidth="1"/>
    <col min="12747" max="12995" width="9.140625" style="41"/>
    <col min="12996" max="12996" width="23.140625" style="41" customWidth="1"/>
    <col min="12997" max="12998" width="9.7109375" style="41" customWidth="1"/>
    <col min="12999" max="12999" width="11.42578125" style="41" bestFit="1" customWidth="1"/>
    <col min="13000" max="13000" width="22.28515625" style="41" customWidth="1"/>
    <col min="13001" max="13002" width="9.7109375" style="41" customWidth="1"/>
    <col min="13003" max="13251" width="9.140625" style="41"/>
    <col min="13252" max="13252" width="23.140625" style="41" customWidth="1"/>
    <col min="13253" max="13254" width="9.7109375" style="41" customWidth="1"/>
    <col min="13255" max="13255" width="11.42578125" style="41" bestFit="1" customWidth="1"/>
    <col min="13256" max="13256" width="22.28515625" style="41" customWidth="1"/>
    <col min="13257" max="13258" width="9.7109375" style="41" customWidth="1"/>
    <col min="13259" max="13507" width="9.140625" style="41"/>
    <col min="13508" max="13508" width="23.140625" style="41" customWidth="1"/>
    <col min="13509" max="13510" width="9.7109375" style="41" customWidth="1"/>
    <col min="13511" max="13511" width="11.42578125" style="41" bestFit="1" customWidth="1"/>
    <col min="13512" max="13512" width="22.28515625" style="41" customWidth="1"/>
    <col min="13513" max="13514" width="9.7109375" style="41" customWidth="1"/>
    <col min="13515" max="13763" width="9.140625" style="41"/>
    <col min="13764" max="13764" width="23.140625" style="41" customWidth="1"/>
    <col min="13765" max="13766" width="9.7109375" style="41" customWidth="1"/>
    <col min="13767" max="13767" width="11.42578125" style="41" bestFit="1" customWidth="1"/>
    <col min="13768" max="13768" width="22.28515625" style="41" customWidth="1"/>
    <col min="13769" max="13770" width="9.7109375" style="41" customWidth="1"/>
    <col min="13771" max="14019" width="9.140625" style="41"/>
    <col min="14020" max="14020" width="23.140625" style="41" customWidth="1"/>
    <col min="14021" max="14022" width="9.7109375" style="41" customWidth="1"/>
    <col min="14023" max="14023" width="11.42578125" style="41" bestFit="1" customWidth="1"/>
    <col min="14024" max="14024" width="22.28515625" style="41" customWidth="1"/>
    <col min="14025" max="14026" width="9.7109375" style="41" customWidth="1"/>
    <col min="14027" max="14275" width="9.140625" style="41"/>
    <col min="14276" max="14276" width="23.140625" style="41" customWidth="1"/>
    <col min="14277" max="14278" width="9.7109375" style="41" customWidth="1"/>
    <col min="14279" max="14279" width="11.42578125" style="41" bestFit="1" customWidth="1"/>
    <col min="14280" max="14280" width="22.28515625" style="41" customWidth="1"/>
    <col min="14281" max="14282" width="9.7109375" style="41" customWidth="1"/>
    <col min="14283" max="14531" width="9.140625" style="41"/>
    <col min="14532" max="14532" width="23.140625" style="41" customWidth="1"/>
    <col min="14533" max="14534" width="9.7109375" style="41" customWidth="1"/>
    <col min="14535" max="14535" width="11.42578125" style="41" bestFit="1" customWidth="1"/>
    <col min="14536" max="14536" width="22.28515625" style="41" customWidth="1"/>
    <col min="14537" max="14538" width="9.7109375" style="41" customWidth="1"/>
    <col min="14539" max="14787" width="9.140625" style="41"/>
    <col min="14788" max="14788" width="23.140625" style="41" customWidth="1"/>
    <col min="14789" max="14790" width="9.7109375" style="41" customWidth="1"/>
    <col min="14791" max="14791" width="11.42578125" style="41" bestFit="1" customWidth="1"/>
    <col min="14792" max="14792" width="22.28515625" style="41" customWidth="1"/>
    <col min="14793" max="14794" width="9.7109375" style="41" customWidth="1"/>
    <col min="14795" max="15043" width="9.140625" style="41"/>
    <col min="15044" max="15044" width="23.140625" style="41" customWidth="1"/>
    <col min="15045" max="15046" width="9.7109375" style="41" customWidth="1"/>
    <col min="15047" max="15047" width="11.42578125" style="41" bestFit="1" customWidth="1"/>
    <col min="15048" max="15048" width="22.28515625" style="41" customWidth="1"/>
    <col min="15049" max="15050" width="9.7109375" style="41" customWidth="1"/>
    <col min="15051" max="15299" width="9.140625" style="41"/>
    <col min="15300" max="15300" width="23.140625" style="41" customWidth="1"/>
    <col min="15301" max="15302" width="9.7109375" style="41" customWidth="1"/>
    <col min="15303" max="15303" width="11.42578125" style="41" bestFit="1" customWidth="1"/>
    <col min="15304" max="15304" width="22.28515625" style="41" customWidth="1"/>
    <col min="15305" max="15306" width="9.7109375" style="41" customWidth="1"/>
    <col min="15307" max="15555" width="9.140625" style="41"/>
    <col min="15556" max="15556" width="23.140625" style="41" customWidth="1"/>
    <col min="15557" max="15558" width="9.7109375" style="41" customWidth="1"/>
    <col min="15559" max="15559" width="11.42578125" style="41" bestFit="1" customWidth="1"/>
    <col min="15560" max="15560" width="22.28515625" style="41" customWidth="1"/>
    <col min="15561" max="15562" width="9.7109375" style="41" customWidth="1"/>
    <col min="15563" max="15811" width="9.140625" style="41"/>
    <col min="15812" max="15812" width="23.140625" style="41" customWidth="1"/>
    <col min="15813" max="15814" width="9.7109375" style="41" customWidth="1"/>
    <col min="15815" max="15815" width="11.42578125" style="41" bestFit="1" customWidth="1"/>
    <col min="15816" max="15816" width="22.28515625" style="41" customWidth="1"/>
    <col min="15817" max="15818" width="9.7109375" style="41" customWidth="1"/>
    <col min="15819" max="16067" width="9.140625" style="41"/>
    <col min="16068" max="16068" width="23.140625" style="41" customWidth="1"/>
    <col min="16069" max="16070" width="9.7109375" style="41" customWidth="1"/>
    <col min="16071" max="16071" width="11.42578125" style="41" bestFit="1" customWidth="1"/>
    <col min="16072" max="16072" width="22.28515625" style="41" customWidth="1"/>
    <col min="16073" max="16074" width="9.7109375" style="41" customWidth="1"/>
    <col min="16075" max="16384" width="9.140625" style="41"/>
  </cols>
  <sheetData>
    <row r="1" spans="1:7" ht="12.75" customHeight="1" x14ac:dyDescent="0.2">
      <c r="A1" s="495" t="s">
        <v>475</v>
      </c>
      <c r="B1" s="72"/>
      <c r="C1" s="72"/>
      <c r="D1" s="72"/>
      <c r="E1" s="72"/>
      <c r="F1" s="72"/>
      <c r="G1" s="72"/>
    </row>
    <row r="2" spans="1:7" x14ac:dyDescent="0.2">
      <c r="A2" s="34" t="s">
        <v>293</v>
      </c>
      <c r="B2" s="34"/>
      <c r="C2" s="34"/>
      <c r="D2" s="34"/>
      <c r="E2" s="34"/>
      <c r="F2" s="34"/>
      <c r="G2" s="34"/>
    </row>
    <row r="3" spans="1:7" ht="12.75" thickBot="1" x14ac:dyDescent="0.25">
      <c r="A3" s="269"/>
      <c r="B3" s="490"/>
      <c r="C3" s="490"/>
      <c r="D3" s="72"/>
      <c r="E3" s="269"/>
      <c r="F3" s="490"/>
      <c r="G3" s="490"/>
    </row>
    <row r="4" spans="1:7" ht="12.75" customHeight="1" x14ac:dyDescent="0.2">
      <c r="A4" s="1455" t="s">
        <v>0</v>
      </c>
      <c r="B4" s="1457">
        <v>2016</v>
      </c>
      <c r="C4" s="1453" t="s">
        <v>120</v>
      </c>
      <c r="D4" s="34"/>
      <c r="E4" s="1455" t="s">
        <v>0</v>
      </c>
      <c r="F4" s="1457" t="s">
        <v>401</v>
      </c>
      <c r="G4" s="1453" t="s">
        <v>120</v>
      </c>
    </row>
    <row r="5" spans="1:7" ht="73.5" customHeight="1" thickBot="1" x14ac:dyDescent="0.25">
      <c r="A5" s="1456"/>
      <c r="B5" s="1458"/>
      <c r="C5" s="1454"/>
      <c r="D5" s="34"/>
      <c r="E5" s="1456"/>
      <c r="F5" s="1458"/>
      <c r="G5" s="1454"/>
    </row>
    <row r="6" spans="1:7" x14ac:dyDescent="0.2">
      <c r="A6" s="328" t="s">
        <v>182</v>
      </c>
      <c r="B6" s="513">
        <v>108</v>
      </c>
      <c r="C6" s="906">
        <f>B6*100/B$6</f>
        <v>100</v>
      </c>
      <c r="D6" s="34"/>
      <c r="E6" s="328" t="s">
        <v>182</v>
      </c>
      <c r="F6" s="340">
        <v>718</v>
      </c>
      <c r="G6" s="329">
        <f>F6*100/F$6</f>
        <v>100</v>
      </c>
    </row>
    <row r="7" spans="1:7" x14ac:dyDescent="0.2">
      <c r="A7" s="330" t="s">
        <v>183</v>
      </c>
      <c r="B7" s="331"/>
      <c r="C7" s="907"/>
      <c r="D7" s="34"/>
      <c r="E7" s="330" t="s">
        <v>183</v>
      </c>
      <c r="F7" s="331"/>
      <c r="G7" s="38"/>
    </row>
    <row r="8" spans="1:7" ht="36" x14ac:dyDescent="0.2">
      <c r="A8" s="332" t="s">
        <v>184</v>
      </c>
      <c r="B8" s="333"/>
      <c r="C8" s="907"/>
      <c r="D8" s="34"/>
      <c r="E8" s="332" t="s">
        <v>184</v>
      </c>
      <c r="F8" s="333"/>
      <c r="G8" s="38"/>
    </row>
    <row r="9" spans="1:7" ht="12" customHeight="1" x14ac:dyDescent="0.2">
      <c r="A9" s="83" t="s">
        <v>89</v>
      </c>
      <c r="B9" s="334">
        <v>40</v>
      </c>
      <c r="C9" s="908">
        <f t="shared" ref="C9:C14" si="0">B9*100/B$6</f>
        <v>37.037037037037038</v>
      </c>
      <c r="D9" s="72"/>
      <c r="E9" s="83" t="s">
        <v>89</v>
      </c>
      <c r="F9" s="334">
        <v>388</v>
      </c>
      <c r="G9" s="335">
        <f t="shared" ref="G9:G14" si="1">F9*100/F$6</f>
        <v>54.038997214484681</v>
      </c>
    </row>
    <row r="10" spans="1:7" ht="12" customHeight="1" x14ac:dyDescent="0.2">
      <c r="A10" s="83" t="s">
        <v>100</v>
      </c>
      <c r="B10" s="334">
        <v>16</v>
      </c>
      <c r="C10" s="908">
        <f t="shared" si="0"/>
        <v>14.814814814814815</v>
      </c>
      <c r="D10" s="72"/>
      <c r="E10" s="83" t="s">
        <v>12</v>
      </c>
      <c r="F10" s="334">
        <v>67</v>
      </c>
      <c r="G10" s="335">
        <f t="shared" si="1"/>
        <v>9.3314763231197766</v>
      </c>
    </row>
    <row r="11" spans="1:7" ht="12" customHeight="1" x14ac:dyDescent="0.2">
      <c r="A11" s="14" t="s">
        <v>81</v>
      </c>
      <c r="B11" s="334">
        <v>10</v>
      </c>
      <c r="C11" s="908">
        <f t="shared" si="0"/>
        <v>9.2592592592592595</v>
      </c>
      <c r="D11" s="72"/>
      <c r="E11" s="14" t="s">
        <v>81</v>
      </c>
      <c r="F11" s="334">
        <v>60</v>
      </c>
      <c r="G11" s="335">
        <f t="shared" si="1"/>
        <v>8.3565459610027855</v>
      </c>
    </row>
    <row r="12" spans="1:7" ht="12" customHeight="1" x14ac:dyDescent="0.2">
      <c r="A12" s="14" t="s">
        <v>98</v>
      </c>
      <c r="B12" s="334">
        <v>9</v>
      </c>
      <c r="C12" s="908">
        <f t="shared" si="0"/>
        <v>8.3333333333333339</v>
      </c>
      <c r="D12" s="72"/>
      <c r="E12" s="14" t="s">
        <v>1</v>
      </c>
      <c r="F12" s="336">
        <v>56</v>
      </c>
      <c r="G12" s="335">
        <f t="shared" si="1"/>
        <v>7.7994428969359335</v>
      </c>
    </row>
    <row r="13" spans="1:7" ht="12" customHeight="1" thickBot="1" x14ac:dyDescent="0.25">
      <c r="A13" s="14" t="s">
        <v>90</v>
      </c>
      <c r="B13" s="334">
        <v>6</v>
      </c>
      <c r="C13" s="908">
        <f t="shared" si="0"/>
        <v>5.5555555555555554</v>
      </c>
      <c r="D13" s="72"/>
      <c r="E13" s="14" t="s">
        <v>37</v>
      </c>
      <c r="F13" s="334">
        <v>49</v>
      </c>
      <c r="G13" s="335">
        <f t="shared" si="1"/>
        <v>6.8245125348189415</v>
      </c>
    </row>
    <row r="14" spans="1:7" ht="12.75" thickBot="1" x14ac:dyDescent="0.25">
      <c r="A14" s="45" t="s">
        <v>185</v>
      </c>
      <c r="B14" s="337">
        <f>SUM(B9:B13)</f>
        <v>81</v>
      </c>
      <c r="C14" s="338">
        <f t="shared" si="0"/>
        <v>75</v>
      </c>
      <c r="D14" s="72"/>
      <c r="E14" s="45" t="s">
        <v>185</v>
      </c>
      <c r="F14" s="46">
        <f>SUM(F9:F13)</f>
        <v>620</v>
      </c>
      <c r="G14" s="338">
        <f t="shared" si="1"/>
        <v>86.350974930362113</v>
      </c>
    </row>
    <row r="15" spans="1:7" x14ac:dyDescent="0.2">
      <c r="D15" s="72"/>
    </row>
    <row r="16" spans="1:7" x14ac:dyDescent="0.2">
      <c r="D16" s="72"/>
    </row>
    <row r="17" spans="1:7" x14ac:dyDescent="0.2">
      <c r="A17" s="495" t="s">
        <v>476</v>
      </c>
      <c r="D17" s="72"/>
    </row>
    <row r="18" spans="1:7" x14ac:dyDescent="0.2">
      <c r="A18" s="34" t="s">
        <v>408</v>
      </c>
    </row>
    <row r="19" spans="1:7" ht="12.75" thickBot="1" x14ac:dyDescent="0.25">
      <c r="A19" s="269"/>
      <c r="B19" s="490"/>
      <c r="C19" s="490"/>
      <c r="D19" s="72"/>
      <c r="E19" s="72"/>
      <c r="F19" s="72"/>
      <c r="G19" s="72"/>
    </row>
    <row r="20" spans="1:7" ht="12.75" customHeight="1" x14ac:dyDescent="0.2">
      <c r="A20" s="1455" t="s">
        <v>0</v>
      </c>
      <c r="B20" s="1457">
        <v>2016</v>
      </c>
      <c r="C20" s="1453" t="s">
        <v>120</v>
      </c>
      <c r="D20" s="38"/>
      <c r="E20" s="1455" t="s">
        <v>0</v>
      </c>
      <c r="F20" s="1457" t="s">
        <v>401</v>
      </c>
      <c r="G20" s="1453" t="s">
        <v>120</v>
      </c>
    </row>
    <row r="21" spans="1:7" ht="24" customHeight="1" thickBot="1" x14ac:dyDescent="0.25">
      <c r="A21" s="1456"/>
      <c r="B21" s="1458"/>
      <c r="C21" s="1454"/>
      <c r="D21" s="72"/>
      <c r="E21" s="1456"/>
      <c r="F21" s="1458"/>
      <c r="G21" s="1454"/>
    </row>
    <row r="22" spans="1:7" ht="12.75" customHeight="1" x14ac:dyDescent="0.2">
      <c r="A22" s="339" t="s">
        <v>182</v>
      </c>
      <c r="B22" s="340">
        <v>150</v>
      </c>
      <c r="C22" s="329">
        <f>B22*100/B$22</f>
        <v>100</v>
      </c>
      <c r="D22" s="34"/>
      <c r="E22" s="328" t="s">
        <v>182</v>
      </c>
      <c r="F22" s="340">
        <v>487</v>
      </c>
      <c r="G22" s="329">
        <f>F22*100/F$22</f>
        <v>100</v>
      </c>
    </row>
    <row r="23" spans="1:7" ht="24" customHeight="1" x14ac:dyDescent="0.2">
      <c r="A23" s="330" t="s">
        <v>183</v>
      </c>
      <c r="B23" s="331"/>
      <c r="C23" s="38"/>
      <c r="D23" s="34"/>
      <c r="E23" s="330" t="s">
        <v>183</v>
      </c>
      <c r="F23" s="331"/>
      <c r="G23" s="38"/>
    </row>
    <row r="24" spans="1:7" ht="36" x14ac:dyDescent="0.2">
      <c r="A24" s="332" t="s">
        <v>184</v>
      </c>
      <c r="B24" s="333"/>
      <c r="C24" s="38"/>
      <c r="D24" s="34"/>
      <c r="E24" s="332" t="s">
        <v>184</v>
      </c>
      <c r="F24" s="333"/>
      <c r="G24" s="38"/>
    </row>
    <row r="25" spans="1:7" x14ac:dyDescent="0.2">
      <c r="A25" s="83" t="s">
        <v>81</v>
      </c>
      <c r="B25" s="341">
        <v>57</v>
      </c>
      <c r="C25" s="335">
        <f t="shared" ref="C25:C30" si="2">B25*100/B$22</f>
        <v>38</v>
      </c>
      <c r="D25" s="34"/>
      <c r="E25" s="83" t="s">
        <v>81</v>
      </c>
      <c r="F25" s="334">
        <v>268</v>
      </c>
      <c r="G25" s="335">
        <f t="shared" ref="G25:G30" si="3">F25*100/F$22</f>
        <v>55.030800821355236</v>
      </c>
    </row>
    <row r="26" spans="1:7" x14ac:dyDescent="0.2">
      <c r="A26" s="14" t="s">
        <v>100</v>
      </c>
      <c r="B26" s="342">
        <v>51</v>
      </c>
      <c r="C26" s="335">
        <f t="shared" si="2"/>
        <v>34</v>
      </c>
      <c r="D26" s="34"/>
      <c r="E26" s="83" t="s">
        <v>100</v>
      </c>
      <c r="F26" s="334">
        <v>63</v>
      </c>
      <c r="G26" s="335">
        <f t="shared" si="3"/>
        <v>12.936344969199178</v>
      </c>
    </row>
    <row r="27" spans="1:7" x14ac:dyDescent="0.2">
      <c r="A27" s="19" t="s">
        <v>37</v>
      </c>
      <c r="B27" s="341">
        <v>15</v>
      </c>
      <c r="C27" s="335">
        <f t="shared" si="2"/>
        <v>10</v>
      </c>
      <c r="D27" s="72"/>
      <c r="E27" s="14" t="s">
        <v>37</v>
      </c>
      <c r="F27" s="334">
        <v>54</v>
      </c>
      <c r="G27" s="335">
        <f t="shared" si="3"/>
        <v>11.08829568788501</v>
      </c>
    </row>
    <row r="28" spans="1:7" x14ac:dyDescent="0.2">
      <c r="A28" s="14" t="s">
        <v>90</v>
      </c>
      <c r="B28" s="342">
        <v>7</v>
      </c>
      <c r="C28" s="335">
        <f t="shared" si="2"/>
        <v>4.666666666666667</v>
      </c>
      <c r="D28" s="72"/>
      <c r="E28" s="14" t="s">
        <v>89</v>
      </c>
      <c r="F28" s="334">
        <v>23</v>
      </c>
      <c r="G28" s="335">
        <f t="shared" si="3"/>
        <v>4.7227926078028748</v>
      </c>
    </row>
    <row r="29" spans="1:7" ht="12.75" thickBot="1" x14ac:dyDescent="0.25">
      <c r="A29" s="14" t="s">
        <v>60</v>
      </c>
      <c r="B29" s="343">
        <v>4</v>
      </c>
      <c r="C29" s="335">
        <f t="shared" si="2"/>
        <v>2.6666666666666665</v>
      </c>
      <c r="D29" s="72"/>
      <c r="E29" s="19" t="s">
        <v>47</v>
      </c>
      <c r="F29" s="336">
        <v>14</v>
      </c>
      <c r="G29" s="335">
        <f t="shared" si="3"/>
        <v>2.8747433264887063</v>
      </c>
    </row>
    <row r="30" spans="1:7" ht="12.75" thickBot="1" x14ac:dyDescent="0.25">
      <c r="A30" s="45" t="s">
        <v>185</v>
      </c>
      <c r="B30" s="46">
        <f>SUM(B25:B29)</f>
        <v>134</v>
      </c>
      <c r="C30" s="338">
        <f t="shared" si="2"/>
        <v>89.333333333333329</v>
      </c>
      <c r="D30" s="72"/>
      <c r="E30" s="45" t="s">
        <v>185</v>
      </c>
      <c r="F30" s="46">
        <f>SUM(F25:F29)</f>
        <v>422</v>
      </c>
      <c r="G30" s="338">
        <f t="shared" si="3"/>
        <v>86.652977412731005</v>
      </c>
    </row>
    <row r="31" spans="1:7" x14ac:dyDescent="0.2">
      <c r="A31" s="179"/>
      <c r="B31" s="125"/>
      <c r="C31" s="344"/>
      <c r="D31" s="72"/>
      <c r="E31" s="466"/>
      <c r="F31" s="466"/>
      <c r="G31" s="466"/>
    </row>
    <row r="32" spans="1:7" s="466" customFormat="1" x14ac:dyDescent="0.2">
      <c r="A32" s="179"/>
      <c r="B32" s="125"/>
      <c r="C32" s="344"/>
      <c r="D32" s="72"/>
      <c r="E32" s="41"/>
      <c r="F32" s="41"/>
      <c r="G32" s="41"/>
    </row>
    <row r="33" spans="1:7" x14ac:dyDescent="0.2">
      <c r="A33" s="495" t="s">
        <v>477</v>
      </c>
      <c r="B33" s="72"/>
      <c r="C33" s="72"/>
      <c r="E33" s="72"/>
      <c r="F33" s="72"/>
      <c r="G33" s="72"/>
    </row>
    <row r="34" spans="1:7" x14ac:dyDescent="0.2">
      <c r="A34" s="72" t="s">
        <v>409</v>
      </c>
      <c r="B34" s="72"/>
      <c r="C34" s="72"/>
      <c r="D34" s="72"/>
      <c r="E34" s="269"/>
      <c r="F34" s="490"/>
      <c r="G34" s="490"/>
    </row>
    <row r="35" spans="1:7" ht="12.75" thickBot="1" x14ac:dyDescent="0.25">
      <c r="A35" s="269"/>
      <c r="B35" s="490"/>
      <c r="C35" s="490"/>
      <c r="D35" s="72"/>
      <c r="E35" s="269"/>
      <c r="F35" s="490"/>
      <c r="G35" s="490"/>
    </row>
    <row r="36" spans="1:7" ht="12.75" customHeight="1" x14ac:dyDescent="0.2">
      <c r="A36" s="1455" t="s">
        <v>0</v>
      </c>
      <c r="B36" s="1457">
        <v>2016</v>
      </c>
      <c r="C36" s="1453" t="s">
        <v>120</v>
      </c>
      <c r="D36" s="72"/>
      <c r="E36" s="1455" t="s">
        <v>0</v>
      </c>
      <c r="F36" s="1457" t="s">
        <v>401</v>
      </c>
      <c r="G36" s="1453" t="s">
        <v>120</v>
      </c>
    </row>
    <row r="37" spans="1:7" ht="22.5" customHeight="1" thickBot="1" x14ac:dyDescent="0.25">
      <c r="A37" s="1456"/>
      <c r="B37" s="1458"/>
      <c r="C37" s="1454"/>
      <c r="D37" s="34"/>
      <c r="E37" s="1456"/>
      <c r="F37" s="1458"/>
      <c r="G37" s="1454"/>
    </row>
    <row r="38" spans="1:7" ht="24" customHeight="1" x14ac:dyDescent="0.2">
      <c r="A38" s="328" t="s">
        <v>182</v>
      </c>
      <c r="B38" s="340">
        <v>49</v>
      </c>
      <c r="C38" s="329">
        <f>B38*100/B$38</f>
        <v>100</v>
      </c>
      <c r="D38" s="34"/>
      <c r="E38" s="328" t="s">
        <v>182</v>
      </c>
      <c r="F38" s="340">
        <v>471</v>
      </c>
      <c r="G38" s="329">
        <f>F38*100/F$38</f>
        <v>100</v>
      </c>
    </row>
    <row r="39" spans="1:7" x14ac:dyDescent="0.2">
      <c r="A39" s="330" t="s">
        <v>183</v>
      </c>
      <c r="B39" s="331"/>
      <c r="C39" s="38"/>
      <c r="D39" s="34"/>
      <c r="E39" s="330" t="s">
        <v>183</v>
      </c>
      <c r="F39" s="331"/>
      <c r="G39" s="38"/>
    </row>
    <row r="40" spans="1:7" ht="36" x14ac:dyDescent="0.2">
      <c r="A40" s="332" t="s">
        <v>184</v>
      </c>
      <c r="B40" s="333"/>
      <c r="C40" s="38"/>
      <c r="D40" s="34"/>
      <c r="E40" s="332" t="s">
        <v>184</v>
      </c>
      <c r="F40" s="333"/>
      <c r="G40" s="38"/>
    </row>
    <row r="41" spans="1:7" x14ac:dyDescent="0.2">
      <c r="A41" s="83" t="s">
        <v>81</v>
      </c>
      <c r="B41" s="341">
        <v>35</v>
      </c>
      <c r="C41" s="335">
        <f>B41*100/B$38</f>
        <v>71.428571428571431</v>
      </c>
      <c r="D41" s="34"/>
      <c r="E41" s="83" t="s">
        <v>81</v>
      </c>
      <c r="F41" s="73">
        <v>328</v>
      </c>
      <c r="G41" s="335">
        <f t="shared" ref="G41:G46" si="4">F41*100/F$38</f>
        <v>69.639065817409772</v>
      </c>
    </row>
    <row r="42" spans="1:7" x14ac:dyDescent="0.2">
      <c r="A42" s="83" t="s">
        <v>7</v>
      </c>
      <c r="B42" s="342">
        <v>5</v>
      </c>
      <c r="C42" s="335">
        <f>B42*100/B$38</f>
        <v>10.204081632653061</v>
      </c>
      <c r="D42" s="72"/>
      <c r="E42" s="83" t="s">
        <v>30</v>
      </c>
      <c r="F42" s="334">
        <v>50</v>
      </c>
      <c r="G42" s="335">
        <f t="shared" si="4"/>
        <v>10.615711252653927</v>
      </c>
    </row>
    <row r="43" spans="1:7" x14ac:dyDescent="0.2">
      <c r="A43" s="14" t="s">
        <v>14</v>
      </c>
      <c r="B43" s="341">
        <v>3</v>
      </c>
      <c r="C43" s="335">
        <f>B43*100/B$38</f>
        <v>6.1224489795918364</v>
      </c>
      <c r="D43" s="72"/>
      <c r="E43" s="14" t="s">
        <v>7</v>
      </c>
      <c r="F43" s="334">
        <v>28</v>
      </c>
      <c r="G43" s="335">
        <f t="shared" si="4"/>
        <v>5.9447983014861991</v>
      </c>
    </row>
    <row r="44" spans="1:7" ht="12.75" thickBot="1" x14ac:dyDescent="0.25">
      <c r="A44" s="326" t="s">
        <v>24</v>
      </c>
      <c r="B44" s="342">
        <v>2</v>
      </c>
      <c r="C44" s="335">
        <f>B44*100/B$38</f>
        <v>4.0816326530612246</v>
      </c>
      <c r="D44" s="72"/>
      <c r="E44" s="14" t="s">
        <v>100</v>
      </c>
      <c r="F44" s="334">
        <v>18</v>
      </c>
      <c r="G44" s="335">
        <f t="shared" si="4"/>
        <v>3.8216560509554141</v>
      </c>
    </row>
    <row r="45" spans="1:7" ht="12.75" thickBot="1" x14ac:dyDescent="0.25">
      <c r="A45" s="45" t="s">
        <v>185</v>
      </c>
      <c r="B45" s="46">
        <f>SUM(B41:B44)</f>
        <v>45</v>
      </c>
      <c r="C45" s="338">
        <f>B45*100/B$38</f>
        <v>91.836734693877546</v>
      </c>
      <c r="D45" s="72"/>
      <c r="E45" s="19" t="s">
        <v>1</v>
      </c>
      <c r="F45" s="334">
        <v>9</v>
      </c>
      <c r="G45" s="335">
        <f t="shared" si="4"/>
        <v>1.910828025477707</v>
      </c>
    </row>
    <row r="46" spans="1:7" ht="12.75" thickBot="1" x14ac:dyDescent="0.25">
      <c r="A46" s="179"/>
      <c r="B46" s="345"/>
      <c r="C46" s="344"/>
      <c r="D46" s="72"/>
      <c r="E46" s="45" t="s">
        <v>185</v>
      </c>
      <c r="F46" s="46">
        <f>SUM(F41:F45)</f>
        <v>433</v>
      </c>
      <c r="G46" s="338">
        <f t="shared" si="4"/>
        <v>91.932059447983008</v>
      </c>
    </row>
    <row r="47" spans="1:7" x14ac:dyDescent="0.2">
      <c r="A47" s="179"/>
      <c r="B47" s="345"/>
      <c r="C47" s="344"/>
      <c r="D47" s="72"/>
    </row>
    <row r="48" spans="1:7" x14ac:dyDescent="0.2">
      <c r="A48" s="179"/>
      <c r="B48" s="345"/>
      <c r="C48" s="344"/>
      <c r="D48" s="72"/>
    </row>
    <row r="49" spans="1:7" x14ac:dyDescent="0.2">
      <c r="A49" s="179"/>
      <c r="B49" s="345"/>
      <c r="C49" s="344"/>
      <c r="D49" s="72"/>
    </row>
    <row r="50" spans="1:7" x14ac:dyDescent="0.2">
      <c r="D50" s="72"/>
    </row>
    <row r="51" spans="1:7" x14ac:dyDescent="0.2">
      <c r="A51" s="495" t="s">
        <v>478</v>
      </c>
      <c r="B51" s="72"/>
      <c r="C51" s="72"/>
      <c r="D51" s="72"/>
    </row>
    <row r="52" spans="1:7" x14ac:dyDescent="0.2">
      <c r="A52" s="38" t="s">
        <v>412</v>
      </c>
      <c r="B52" s="38"/>
      <c r="C52" s="38"/>
      <c r="D52" s="72"/>
    </row>
    <row r="53" spans="1:7" ht="12.75" thickBot="1" x14ac:dyDescent="0.25">
      <c r="A53" s="269"/>
      <c r="B53" s="490"/>
      <c r="C53" s="490"/>
      <c r="D53" s="72"/>
    </row>
    <row r="54" spans="1:7" x14ac:dyDescent="0.2">
      <c r="A54" s="1455" t="s">
        <v>0</v>
      </c>
      <c r="B54" s="1457">
        <v>2016</v>
      </c>
      <c r="C54" s="1453" t="s">
        <v>120</v>
      </c>
      <c r="E54" s="1455" t="s">
        <v>0</v>
      </c>
      <c r="F54" s="1457" t="s">
        <v>401</v>
      </c>
      <c r="G54" s="1453" t="s">
        <v>120</v>
      </c>
    </row>
    <row r="55" spans="1:7" ht="12.75" customHeight="1" thickBot="1" x14ac:dyDescent="0.25">
      <c r="A55" s="1456"/>
      <c r="B55" s="1458"/>
      <c r="C55" s="1454"/>
      <c r="D55" s="72"/>
      <c r="E55" s="1456"/>
      <c r="F55" s="1458"/>
      <c r="G55" s="1454"/>
    </row>
    <row r="56" spans="1:7" ht="31.5" customHeight="1" x14ac:dyDescent="0.2">
      <c r="A56" s="328" t="s">
        <v>182</v>
      </c>
      <c r="B56" s="340">
        <v>2188</v>
      </c>
      <c r="C56" s="329">
        <f>B56*100/B$56</f>
        <v>100</v>
      </c>
      <c r="D56" s="38"/>
      <c r="E56" s="328" t="s">
        <v>182</v>
      </c>
      <c r="F56" s="340">
        <v>7062</v>
      </c>
      <c r="G56" s="329">
        <f>F56*100/F$56</f>
        <v>100</v>
      </c>
    </row>
    <row r="57" spans="1:7" ht="12.75" customHeight="1" x14ac:dyDescent="0.2">
      <c r="A57" s="330" t="s">
        <v>183</v>
      </c>
      <c r="B57" s="331"/>
      <c r="C57" s="38"/>
      <c r="D57" s="72"/>
      <c r="E57" s="330" t="s">
        <v>183</v>
      </c>
      <c r="F57" s="331"/>
      <c r="G57" s="38"/>
    </row>
    <row r="58" spans="1:7" ht="34.5" customHeight="1" x14ac:dyDescent="0.2">
      <c r="A58" s="332" t="s">
        <v>184</v>
      </c>
      <c r="B58" s="333"/>
      <c r="C58" s="38"/>
      <c r="D58" s="34"/>
      <c r="E58" s="332" t="s">
        <v>184</v>
      </c>
      <c r="F58" s="333"/>
      <c r="G58" s="38"/>
    </row>
    <row r="59" spans="1:7" x14ac:dyDescent="0.2">
      <c r="A59" s="83" t="s">
        <v>81</v>
      </c>
      <c r="B59" s="341">
        <v>1125</v>
      </c>
      <c r="C59" s="335">
        <f t="shared" ref="C59:C64" si="5">B59*100/B$56</f>
        <v>51.416819012797077</v>
      </c>
      <c r="D59" s="34"/>
      <c r="E59" s="19" t="s">
        <v>100</v>
      </c>
      <c r="F59" s="73">
        <v>3116</v>
      </c>
      <c r="G59" s="335">
        <f t="shared" ref="G59:G64" si="6">F59*100/F$56</f>
        <v>44.12347776833758</v>
      </c>
    </row>
    <row r="60" spans="1:7" x14ac:dyDescent="0.2">
      <c r="A60" s="14" t="s">
        <v>100</v>
      </c>
      <c r="B60" s="342">
        <v>696</v>
      </c>
      <c r="C60" s="335">
        <f t="shared" si="5"/>
        <v>31.809872029250457</v>
      </c>
      <c r="D60" s="34"/>
      <c r="E60" s="19" t="s">
        <v>81</v>
      </c>
      <c r="F60" s="334">
        <v>2797</v>
      </c>
      <c r="G60" s="335">
        <f t="shared" si="6"/>
        <v>39.606343811951291</v>
      </c>
    </row>
    <row r="61" spans="1:7" x14ac:dyDescent="0.2">
      <c r="A61" s="14" t="s">
        <v>90</v>
      </c>
      <c r="B61" s="341">
        <v>109</v>
      </c>
      <c r="C61" s="335">
        <f t="shared" si="5"/>
        <v>4.9817184643510055</v>
      </c>
      <c r="D61" s="34"/>
      <c r="E61" s="19" t="s">
        <v>30</v>
      </c>
      <c r="F61" s="334">
        <v>290</v>
      </c>
      <c r="G61" s="335">
        <f t="shared" si="6"/>
        <v>4.1064854148966301</v>
      </c>
    </row>
    <row r="62" spans="1:7" x14ac:dyDescent="0.2">
      <c r="A62" s="19" t="s">
        <v>103</v>
      </c>
      <c r="B62" s="342">
        <v>51</v>
      </c>
      <c r="C62" s="335">
        <f t="shared" si="5"/>
        <v>2.3308957952468008</v>
      </c>
      <c r="D62" s="34"/>
      <c r="E62" s="19" t="s">
        <v>49</v>
      </c>
      <c r="F62" s="334">
        <v>140</v>
      </c>
      <c r="G62" s="335">
        <f t="shared" si="6"/>
        <v>1.9824412347776834</v>
      </c>
    </row>
    <row r="63" spans="1:7" ht="12.75" thickBot="1" x14ac:dyDescent="0.25">
      <c r="A63" s="14" t="s">
        <v>30</v>
      </c>
      <c r="B63" s="414">
        <v>36</v>
      </c>
      <c r="C63" s="346">
        <f t="shared" si="5"/>
        <v>1.6453382084095065</v>
      </c>
      <c r="D63" s="72"/>
      <c r="E63" s="20" t="s">
        <v>90</v>
      </c>
      <c r="F63" s="336">
        <v>127</v>
      </c>
      <c r="G63" s="346">
        <f t="shared" si="6"/>
        <v>1.7983574058340412</v>
      </c>
    </row>
    <row r="64" spans="1:7" ht="12.75" thickBot="1" x14ac:dyDescent="0.25">
      <c r="A64" s="45" t="s">
        <v>185</v>
      </c>
      <c r="B64" s="337">
        <f>SUM(B59:B63)</f>
        <v>2017</v>
      </c>
      <c r="C64" s="338">
        <f t="shared" si="5"/>
        <v>92.18464351005484</v>
      </c>
      <c r="D64" s="72"/>
      <c r="E64" s="45" t="s">
        <v>185</v>
      </c>
      <c r="F64" s="46">
        <f>SUM(F59:F63)</f>
        <v>6470</v>
      </c>
      <c r="G64" s="338">
        <f t="shared" si="6"/>
        <v>91.61710563579723</v>
      </c>
    </row>
    <row r="65" spans="1:7" x14ac:dyDescent="0.2">
      <c r="A65" s="179"/>
      <c r="B65" s="125"/>
      <c r="C65" s="344"/>
      <c r="D65" s="72"/>
      <c r="E65" s="179"/>
      <c r="F65" s="345"/>
      <c r="G65" s="344"/>
    </row>
    <row r="66" spans="1:7" x14ac:dyDescent="0.2">
      <c r="A66" s="179"/>
      <c r="B66" s="125"/>
      <c r="C66" s="344"/>
      <c r="D66" s="72"/>
      <c r="E66" s="179"/>
      <c r="F66" s="345"/>
      <c r="G66" s="344"/>
    </row>
    <row r="67" spans="1:7" x14ac:dyDescent="0.2">
      <c r="A67" s="179"/>
      <c r="B67" s="125"/>
      <c r="C67" s="344"/>
      <c r="D67" s="72"/>
      <c r="E67" s="179"/>
      <c r="F67" s="345"/>
      <c r="G67" s="344"/>
    </row>
    <row r="68" spans="1:7" x14ac:dyDescent="0.2">
      <c r="A68" s="495" t="s">
        <v>479</v>
      </c>
      <c r="B68" s="72"/>
      <c r="C68" s="72"/>
      <c r="D68" s="72"/>
      <c r="E68" s="72"/>
      <c r="F68" s="72"/>
      <c r="G68" s="72"/>
    </row>
    <row r="69" spans="1:7" s="466" customFormat="1" x14ac:dyDescent="0.2">
      <c r="A69" s="72" t="s">
        <v>410</v>
      </c>
      <c r="B69" s="72"/>
      <c r="C69" s="72"/>
      <c r="D69" s="72"/>
      <c r="E69" s="72"/>
      <c r="F69" s="72"/>
      <c r="G69" s="72"/>
    </row>
    <row r="70" spans="1:7" s="466" customFormat="1" x14ac:dyDescent="0.2">
      <c r="A70" s="72" t="s">
        <v>411</v>
      </c>
      <c r="B70" s="72"/>
      <c r="C70" s="72"/>
      <c r="D70" s="72"/>
      <c r="E70" s="72"/>
      <c r="F70" s="72"/>
      <c r="G70" s="72"/>
    </row>
    <row r="71" spans="1:7" s="466" customFormat="1" ht="12.75" thickBot="1" x14ac:dyDescent="0.25">
      <c r="A71" s="72"/>
      <c r="B71" s="72"/>
      <c r="C71" s="72"/>
      <c r="D71" s="72"/>
      <c r="E71" s="72"/>
      <c r="F71" s="72"/>
      <c r="G71" s="72"/>
    </row>
    <row r="72" spans="1:7" x14ac:dyDescent="0.2">
      <c r="A72" s="1455" t="s">
        <v>0</v>
      </c>
      <c r="B72" s="1457">
        <v>2016</v>
      </c>
      <c r="C72" s="1453" t="s">
        <v>120</v>
      </c>
      <c r="D72" s="72"/>
      <c r="E72" s="1455" t="s">
        <v>0</v>
      </c>
      <c r="F72" s="1457" t="s">
        <v>401</v>
      </c>
      <c r="G72" s="1453" t="s">
        <v>120</v>
      </c>
    </row>
    <row r="73" spans="1:7" ht="12.75" customHeight="1" thickBot="1" x14ac:dyDescent="0.25">
      <c r="A73" s="1456"/>
      <c r="B73" s="1458"/>
      <c r="C73" s="1454"/>
      <c r="D73" s="72"/>
      <c r="E73" s="1456"/>
      <c r="F73" s="1458"/>
      <c r="G73" s="1454"/>
    </row>
    <row r="74" spans="1:7" ht="24" customHeight="1" x14ac:dyDescent="0.2">
      <c r="A74" s="328" t="s">
        <v>182</v>
      </c>
      <c r="B74" s="340">
        <v>9502</v>
      </c>
      <c r="C74" s="329">
        <f>B74*100/B$74</f>
        <v>100</v>
      </c>
      <c r="D74" s="72"/>
      <c r="E74" s="328" t="s">
        <v>182</v>
      </c>
      <c r="F74" s="347">
        <v>23784</v>
      </c>
      <c r="G74" s="329">
        <f>F74*100/F$74</f>
        <v>100</v>
      </c>
    </row>
    <row r="75" spans="1:7" x14ac:dyDescent="0.2">
      <c r="A75" s="330" t="s">
        <v>183</v>
      </c>
      <c r="B75" s="331"/>
      <c r="C75" s="38"/>
      <c r="D75" s="72"/>
      <c r="E75" s="330" t="s">
        <v>183</v>
      </c>
      <c r="F75" s="331"/>
      <c r="G75" s="38"/>
    </row>
    <row r="76" spans="1:7" ht="39" customHeight="1" x14ac:dyDescent="0.2">
      <c r="A76" s="332" t="s">
        <v>184</v>
      </c>
      <c r="B76" s="333"/>
      <c r="C76" s="38"/>
      <c r="D76" s="34"/>
      <c r="E76" s="332" t="s">
        <v>184</v>
      </c>
      <c r="F76" s="333"/>
      <c r="G76" s="38"/>
    </row>
    <row r="77" spans="1:7" x14ac:dyDescent="0.2">
      <c r="A77" s="83" t="s">
        <v>81</v>
      </c>
      <c r="B77" s="342">
        <v>7701</v>
      </c>
      <c r="C77" s="335">
        <f t="shared" ref="C77:C82" si="7">B77*100/B$74</f>
        <v>81.04609555882972</v>
      </c>
      <c r="D77" s="34"/>
      <c r="E77" s="83" t="s">
        <v>81</v>
      </c>
      <c r="F77" s="73">
        <v>18089</v>
      </c>
      <c r="G77" s="335">
        <f t="shared" ref="G77:G82" si="8">F77*100/F$74</f>
        <v>76.055331315169866</v>
      </c>
    </row>
    <row r="78" spans="1:7" x14ac:dyDescent="0.2">
      <c r="A78" s="83" t="s">
        <v>90</v>
      </c>
      <c r="B78" s="342">
        <v>649</v>
      </c>
      <c r="C78" s="335">
        <f t="shared" si="7"/>
        <v>6.8301410229425388</v>
      </c>
      <c r="D78" s="34"/>
      <c r="E78" s="83" t="s">
        <v>100</v>
      </c>
      <c r="F78" s="334">
        <v>1570</v>
      </c>
      <c r="G78" s="335">
        <f t="shared" si="8"/>
        <v>6.6010763538513286</v>
      </c>
    </row>
    <row r="79" spans="1:7" x14ac:dyDescent="0.2">
      <c r="A79" s="14" t="s">
        <v>100</v>
      </c>
      <c r="B79" s="342">
        <v>434</v>
      </c>
      <c r="C79" s="335">
        <f t="shared" si="7"/>
        <v>4.5674594822142707</v>
      </c>
      <c r="D79" s="34"/>
      <c r="E79" s="14" t="s">
        <v>90</v>
      </c>
      <c r="F79" s="334">
        <v>1228</v>
      </c>
      <c r="G79" s="335">
        <f t="shared" si="8"/>
        <v>5.1631348805919943</v>
      </c>
    </row>
    <row r="80" spans="1:7" x14ac:dyDescent="0.2">
      <c r="A80" s="19" t="s">
        <v>7</v>
      </c>
      <c r="B80" s="342">
        <v>296</v>
      </c>
      <c r="C80" s="335">
        <f t="shared" si="7"/>
        <v>3.1151336560724059</v>
      </c>
      <c r="D80" s="34"/>
      <c r="E80" s="19" t="s">
        <v>30</v>
      </c>
      <c r="F80" s="334">
        <v>1121</v>
      </c>
      <c r="G80" s="335">
        <f t="shared" si="8"/>
        <v>4.7132526067944838</v>
      </c>
    </row>
    <row r="81" spans="1:7" ht="12.75" thickBot="1" x14ac:dyDescent="0.25">
      <c r="A81" s="14" t="s">
        <v>30</v>
      </c>
      <c r="B81" s="342">
        <v>99</v>
      </c>
      <c r="C81" s="335">
        <f t="shared" si="7"/>
        <v>1.0418859187539464</v>
      </c>
      <c r="D81" s="72"/>
      <c r="E81" s="326" t="s">
        <v>7</v>
      </c>
      <c r="F81" s="336">
        <v>564</v>
      </c>
      <c r="G81" s="346">
        <f t="shared" si="8"/>
        <v>2.3713420787083752</v>
      </c>
    </row>
    <row r="82" spans="1:7" ht="12.75" thickBot="1" x14ac:dyDescent="0.25">
      <c r="A82" s="45" t="s">
        <v>185</v>
      </c>
      <c r="B82" s="46">
        <f>SUM(B77:B81)</f>
        <v>9179</v>
      </c>
      <c r="C82" s="338">
        <f t="shared" si="7"/>
        <v>96.600715638812886</v>
      </c>
      <c r="D82" s="72"/>
      <c r="E82" s="45" t="s">
        <v>185</v>
      </c>
      <c r="F82" s="46">
        <f>SUM(F77:F81)</f>
        <v>22572</v>
      </c>
      <c r="G82" s="338">
        <f t="shared" si="8"/>
        <v>94.904137235116039</v>
      </c>
    </row>
    <row r="83" spans="1:7" x14ac:dyDescent="0.2">
      <c r="D83" s="72"/>
    </row>
  </sheetData>
  <mergeCells count="30">
    <mergeCell ref="G4:G5"/>
    <mergeCell ref="A4:A5"/>
    <mergeCell ref="B4:B5"/>
    <mergeCell ref="C4:C5"/>
    <mergeCell ref="E4:E5"/>
    <mergeCell ref="F4:F5"/>
    <mergeCell ref="G36:G37"/>
    <mergeCell ref="A20:A21"/>
    <mergeCell ref="B20:B21"/>
    <mergeCell ref="C20:C21"/>
    <mergeCell ref="E20:E21"/>
    <mergeCell ref="F20:F21"/>
    <mergeCell ref="G20:G21"/>
    <mergeCell ref="A36:A37"/>
    <mergeCell ref="B36:B37"/>
    <mergeCell ref="C36:C37"/>
    <mergeCell ref="E36:E37"/>
    <mergeCell ref="F36:F37"/>
    <mergeCell ref="G72:G73"/>
    <mergeCell ref="A54:A55"/>
    <mergeCell ref="B54:B55"/>
    <mergeCell ref="C54:C55"/>
    <mergeCell ref="E54:E55"/>
    <mergeCell ref="F54:F55"/>
    <mergeCell ref="G54:G55"/>
    <mergeCell ref="A72:A73"/>
    <mergeCell ref="B72:B73"/>
    <mergeCell ref="C72:C73"/>
    <mergeCell ref="E72:E73"/>
    <mergeCell ref="F72:F73"/>
  </mergeCells>
  <pageMargins left="0.25" right="0.25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 43 55 , fax: (0 22) 601 74 22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tabColor rgb="FFFFFF00"/>
  </sheetPr>
  <dimension ref="A1:S161"/>
  <sheetViews>
    <sheetView zoomScaleNormal="100" zoomScaleSheetLayoutView="100" workbookViewId="0">
      <selection activeCell="O95" sqref="O95"/>
    </sheetView>
  </sheetViews>
  <sheetFormatPr defaultRowHeight="12" x14ac:dyDescent="0.2"/>
  <cols>
    <col min="1" max="1" width="32.7109375" style="365" customWidth="1"/>
    <col min="2" max="3" width="9.140625" style="41"/>
    <col min="4" max="4" width="19.5703125" style="41" customWidth="1"/>
    <col min="5" max="16384" width="9.140625" style="41"/>
  </cols>
  <sheetData>
    <row r="1" spans="1:19" ht="12.75" customHeight="1" x14ac:dyDescent="0.2">
      <c r="A1" s="489"/>
      <c r="B1" s="72"/>
      <c r="C1" s="72"/>
      <c r="D1" s="72"/>
      <c r="E1" s="72"/>
      <c r="F1" s="512"/>
    </row>
    <row r="2" spans="1:19" x14ac:dyDescent="0.2">
      <c r="A2" s="38"/>
      <c r="B2" s="34"/>
      <c r="C2" s="34"/>
      <c r="D2" s="34"/>
      <c r="E2" s="34"/>
      <c r="S2" s="501"/>
    </row>
    <row r="3" spans="1:19" ht="12.75" customHeight="1" x14ac:dyDescent="0.2">
      <c r="A3" s="269" t="s">
        <v>348</v>
      </c>
      <c r="B3" s="490"/>
      <c r="C3" s="72"/>
      <c r="D3" s="269"/>
      <c r="E3" s="490"/>
    </row>
    <row r="4" spans="1:19" ht="24" customHeight="1" x14ac:dyDescent="0.2">
      <c r="A4" s="491"/>
      <c r="B4" s="492">
        <v>2015</v>
      </c>
      <c r="C4" s="34"/>
      <c r="D4" s="493"/>
      <c r="E4" s="494" t="s">
        <v>347</v>
      </c>
    </row>
    <row r="5" spans="1:19" ht="12.75" customHeight="1" x14ac:dyDescent="0.2">
      <c r="A5" s="273" t="str">
        <f>nsuch_dec_najliczniejsze!A9</f>
        <v>SYRIA</v>
      </c>
      <c r="B5" s="334">
        <f>nsuch_dec_najliczniejsze!B9</f>
        <v>40</v>
      </c>
      <c r="C5" s="72"/>
      <c r="D5" s="83" t="str">
        <f>nsuch_dec_najliczniejsze!E9</f>
        <v>SYRIA</v>
      </c>
      <c r="E5" s="334">
        <f>nsuch_dec_najliczniejsze!F9</f>
        <v>388</v>
      </c>
    </row>
    <row r="6" spans="1:19" ht="12.75" customHeight="1" x14ac:dyDescent="0.2">
      <c r="A6" s="273" t="str">
        <f>nsuch_dec_najliczniejsze!A10</f>
        <v>UKRAINA</v>
      </c>
      <c r="B6" s="334">
        <f>nsuch_dec_najliczniejsze!B10</f>
        <v>16</v>
      </c>
      <c r="C6" s="72"/>
      <c r="D6" s="83" t="str">
        <f>nsuch_dec_najliczniejsze!E10</f>
        <v>BEZ OBYWATELSTWA</v>
      </c>
      <c r="E6" s="334">
        <f>nsuch_dec_najliczniejsze!F10</f>
        <v>67</v>
      </c>
    </row>
    <row r="7" spans="1:19" ht="12.75" customHeight="1" x14ac:dyDescent="0.2">
      <c r="A7" s="273" t="str">
        <f>nsuch_dec_najliczniejsze!A11</f>
        <v>ROSJA</v>
      </c>
      <c r="B7" s="334">
        <f>nsuch_dec_najliczniejsze!B11</f>
        <v>10</v>
      </c>
      <c r="C7" s="72"/>
      <c r="D7" s="83" t="str">
        <f>nsuch_dec_najliczniejsze!E11</f>
        <v>ROSJA</v>
      </c>
      <c r="E7" s="334">
        <f>nsuch_dec_najliczniejsze!F11</f>
        <v>60</v>
      </c>
    </row>
    <row r="8" spans="1:19" ht="12.75" customHeight="1" x14ac:dyDescent="0.2">
      <c r="A8" s="273" t="str">
        <f>nsuch_dec_najliczniejsze!A12</f>
        <v>TURKMENISTAN</v>
      </c>
      <c r="B8" s="334">
        <f>nsuch_dec_najliczniejsze!B12</f>
        <v>9</v>
      </c>
      <c r="C8" s="72"/>
      <c r="D8" s="83" t="str">
        <f>nsuch_dec_najliczniejsze!E12</f>
        <v>AFGANISTAN</v>
      </c>
      <c r="E8" s="334">
        <f>nsuch_dec_najliczniejsze!F12</f>
        <v>56</v>
      </c>
    </row>
    <row r="9" spans="1:19" ht="12.75" customHeight="1" x14ac:dyDescent="0.2">
      <c r="A9" s="273" t="str">
        <f>nsuch_dec_najliczniejsze!A13</f>
        <v>TADŻYKISTAN</v>
      </c>
      <c r="B9" s="334">
        <f>nsuch_dec_najliczniejsze!B13</f>
        <v>6</v>
      </c>
      <c r="C9" s="72"/>
      <c r="D9" s="83" t="str">
        <f>nsuch_dec_najliczniejsze!E13</f>
        <v>IRAK</v>
      </c>
      <c r="E9" s="334">
        <f>nsuch_dec_najliczniejsze!F13</f>
        <v>49</v>
      </c>
    </row>
    <row r="10" spans="1:19" ht="12.75" customHeight="1" x14ac:dyDescent="0.2">
      <c r="A10" s="273" t="s">
        <v>166</v>
      </c>
      <c r="B10" s="334">
        <f>B11-SUM(B5:B9)</f>
        <v>27</v>
      </c>
      <c r="C10" s="72"/>
      <c r="D10" s="19" t="s">
        <v>166</v>
      </c>
      <c r="E10" s="334">
        <f>E12-SUM(E5:E9)</f>
        <v>98</v>
      </c>
    </row>
    <row r="11" spans="1:19" ht="12.75" customHeight="1" x14ac:dyDescent="0.2">
      <c r="A11" s="365" t="s">
        <v>115</v>
      </c>
      <c r="B11" s="41">
        <f>nsuch_dec_najliczniejsze!B6</f>
        <v>108</v>
      </c>
      <c r="C11" s="72"/>
      <c r="D11" s="269"/>
      <c r="E11" s="270"/>
    </row>
    <row r="12" spans="1:19" ht="12.75" customHeight="1" x14ac:dyDescent="0.2">
      <c r="C12" s="72"/>
      <c r="D12" s="365" t="s">
        <v>115</v>
      </c>
      <c r="E12" s="499">
        <f>nsuch_dec_najliczniejsze!F6</f>
        <v>718</v>
      </c>
    </row>
    <row r="13" spans="1:19" ht="12.75" customHeight="1" x14ac:dyDescent="0.2">
      <c r="C13" s="72"/>
      <c r="D13" s="269"/>
      <c r="E13" s="270"/>
    </row>
    <row r="14" spans="1:19" ht="12.75" customHeight="1" x14ac:dyDescent="0.2">
      <c r="C14" s="72"/>
      <c r="D14" s="269"/>
      <c r="E14" s="270"/>
    </row>
    <row r="15" spans="1:19" ht="12.75" customHeight="1" x14ac:dyDescent="0.2">
      <c r="C15" s="72"/>
      <c r="D15" s="269"/>
      <c r="E15" s="270"/>
    </row>
    <row r="16" spans="1:19" ht="12.75" customHeight="1" x14ac:dyDescent="0.2">
      <c r="C16" s="72"/>
      <c r="D16" s="269"/>
      <c r="E16" s="270"/>
    </row>
    <row r="17" spans="1:5" ht="12.75" customHeight="1" x14ac:dyDescent="0.2">
      <c r="C17" s="72"/>
      <c r="D17" s="269"/>
      <c r="E17" s="270"/>
    </row>
    <row r="18" spans="1:5" ht="12.75" customHeight="1" x14ac:dyDescent="0.2">
      <c r="C18" s="72"/>
    </row>
    <row r="19" spans="1:5" ht="12.75" customHeight="1" x14ac:dyDescent="0.2">
      <c r="D19" s="495"/>
      <c r="E19" s="72"/>
    </row>
    <row r="20" spans="1:5" ht="12.75" customHeight="1" x14ac:dyDescent="0.2">
      <c r="D20" s="72"/>
      <c r="E20" s="72"/>
    </row>
    <row r="21" spans="1:5" ht="12.75" customHeight="1" x14ac:dyDescent="0.2">
      <c r="A21" s="38" t="s">
        <v>181</v>
      </c>
    </row>
    <row r="22" spans="1:5" ht="12.75" customHeight="1" x14ac:dyDescent="0.2">
      <c r="D22" s="38"/>
    </row>
    <row r="23" spans="1:5" ht="12.75" customHeight="1" x14ac:dyDescent="0.2">
      <c r="D23" s="38"/>
      <c r="E23" s="38"/>
    </row>
    <row r="24" spans="1:5" ht="12.75" customHeight="1" x14ac:dyDescent="0.2">
      <c r="D24" s="38"/>
      <c r="E24" s="38"/>
    </row>
    <row r="25" spans="1:5" ht="12.75" customHeight="1" x14ac:dyDescent="0.2">
      <c r="A25" s="38"/>
      <c r="B25" s="38"/>
    </row>
    <row r="26" spans="1:5" ht="12.75" customHeight="1" x14ac:dyDescent="0.2">
      <c r="A26" s="269" t="s">
        <v>349</v>
      </c>
      <c r="B26" s="490"/>
      <c r="C26" s="72"/>
    </row>
    <row r="27" spans="1:5" ht="20.25" customHeight="1" x14ac:dyDescent="0.2">
      <c r="A27" s="493"/>
      <c r="B27" s="492">
        <v>2015</v>
      </c>
      <c r="C27" s="38"/>
      <c r="D27" s="494" t="s">
        <v>347</v>
      </c>
    </row>
    <row r="28" spans="1:5" ht="12.75" customHeight="1" x14ac:dyDescent="0.2">
      <c r="A28" s="83" t="str">
        <f>nsuch_dec_najliczniejsze!A25</f>
        <v>ROSJA</v>
      </c>
      <c r="B28" s="83">
        <f>nsuch_dec_najliczniejsze!B25</f>
        <v>57</v>
      </c>
      <c r="C28" s="72"/>
      <c r="D28" s="83" t="str">
        <f>nsuch_dec_najliczniejsze!E25</f>
        <v>ROSJA</v>
      </c>
      <c r="E28" s="83">
        <f>nsuch_dec_najliczniejsze!F25</f>
        <v>268</v>
      </c>
    </row>
    <row r="29" spans="1:5" ht="12.75" customHeight="1" x14ac:dyDescent="0.2">
      <c r="A29" s="83" t="str">
        <f>nsuch_dec_najliczniejsze!A26</f>
        <v>UKRAINA</v>
      </c>
      <c r="B29" s="83">
        <f>nsuch_dec_najliczniejsze!B26</f>
        <v>51</v>
      </c>
      <c r="C29" s="72"/>
      <c r="D29" s="83" t="str">
        <f>nsuch_dec_najliczniejsze!E26</f>
        <v>UKRAINA</v>
      </c>
      <c r="E29" s="83">
        <f>nsuch_dec_najliczniejsze!F26</f>
        <v>63</v>
      </c>
    </row>
    <row r="30" spans="1:5" ht="12.75" customHeight="1" x14ac:dyDescent="0.2">
      <c r="A30" s="83" t="str">
        <f>nsuch_dec_najliczniejsze!A27</f>
        <v>IRAK</v>
      </c>
      <c r="B30" s="83">
        <f>nsuch_dec_najliczniejsze!B27</f>
        <v>15</v>
      </c>
      <c r="C30" s="34"/>
      <c r="D30" s="83" t="str">
        <f>nsuch_dec_najliczniejsze!E27</f>
        <v>IRAK</v>
      </c>
      <c r="E30" s="83">
        <f>nsuch_dec_najliczniejsze!F27</f>
        <v>54</v>
      </c>
    </row>
    <row r="31" spans="1:5" ht="12.75" customHeight="1" x14ac:dyDescent="0.2">
      <c r="A31" s="83" t="str">
        <f>nsuch_dec_najliczniejsze!A28</f>
        <v>TADŻYKISTAN</v>
      </c>
      <c r="B31" s="83">
        <f>nsuch_dec_najliczniejsze!B28</f>
        <v>7</v>
      </c>
      <c r="D31" s="83" t="str">
        <f>nsuch_dec_najliczniejsze!E28</f>
        <v>SYRIA</v>
      </c>
      <c r="E31" s="83">
        <f>nsuch_dec_najliczniejsze!F28</f>
        <v>23</v>
      </c>
    </row>
    <row r="32" spans="1:5" ht="12.75" customHeight="1" x14ac:dyDescent="0.2">
      <c r="A32" s="83" t="str">
        <f>nsuch_dec_najliczniejsze!A29</f>
        <v>LIBIA</v>
      </c>
      <c r="B32" s="83">
        <f>nsuch_dec_najliczniejsze!B29</f>
        <v>4</v>
      </c>
      <c r="D32" s="83" t="str">
        <f>nsuch_dec_najliczniejsze!E29</f>
        <v>KAZACHSTAN</v>
      </c>
      <c r="E32" s="83">
        <f>nsuch_dec_najliczniejsze!F29</f>
        <v>14</v>
      </c>
    </row>
    <row r="33" spans="1:7" ht="12.75" customHeight="1" x14ac:dyDescent="0.2">
      <c r="A33" s="268" t="s">
        <v>166</v>
      </c>
      <c r="B33" s="73">
        <f>B35-SUM(B28:B32)</f>
        <v>16</v>
      </c>
      <c r="D33" s="41" t="s">
        <v>166</v>
      </c>
      <c r="E33" s="334">
        <f>E35-SUM(E28:E32)</f>
        <v>65</v>
      </c>
    </row>
    <row r="34" spans="1:7" ht="12.75" customHeight="1" x14ac:dyDescent="0.2">
      <c r="A34" s="41"/>
    </row>
    <row r="35" spans="1:7" ht="12.75" customHeight="1" x14ac:dyDescent="0.2">
      <c r="A35" s="365" t="s">
        <v>115</v>
      </c>
      <c r="B35" s="499">
        <f>nsuch_dec_najliczniejsze!B22</f>
        <v>150</v>
      </c>
      <c r="D35" s="365" t="s">
        <v>115</v>
      </c>
      <c r="E35" s="499">
        <f>nsuch_dec_najliczniejsze!F22</f>
        <v>487</v>
      </c>
    </row>
    <row r="36" spans="1:7" ht="12.75" customHeight="1" x14ac:dyDescent="0.2">
      <c r="B36" s="499"/>
      <c r="D36" s="365"/>
      <c r="E36" s="499"/>
    </row>
    <row r="37" spans="1:7" ht="12.75" customHeight="1" x14ac:dyDescent="0.2">
      <c r="A37" s="269"/>
    </row>
    <row r="38" spans="1:7" ht="12.75" customHeight="1" x14ac:dyDescent="0.2">
      <c r="A38" s="269"/>
    </row>
    <row r="39" spans="1:7" ht="12.75" customHeight="1" x14ac:dyDescent="0.2">
      <c r="A39" s="269"/>
    </row>
    <row r="40" spans="1:7" ht="12.75" customHeight="1" x14ac:dyDescent="0.2">
      <c r="A40" s="269"/>
    </row>
    <row r="41" spans="1:7" ht="12.75" customHeight="1" x14ac:dyDescent="0.2">
      <c r="A41" s="269"/>
    </row>
    <row r="42" spans="1:7" ht="12.75" customHeight="1" x14ac:dyDescent="0.2">
      <c r="A42" s="269"/>
      <c r="D42" s="72"/>
      <c r="E42" s="72"/>
    </row>
    <row r="43" spans="1:7" x14ac:dyDescent="0.2">
      <c r="A43" s="489"/>
      <c r="B43" s="72"/>
      <c r="C43" s="72"/>
      <c r="D43" s="72"/>
      <c r="E43" s="72"/>
      <c r="F43" s="72"/>
      <c r="G43" s="72"/>
    </row>
    <row r="44" spans="1:7" x14ac:dyDescent="0.2">
      <c r="A44" s="269"/>
      <c r="B44" s="72"/>
      <c r="C44" s="72"/>
      <c r="D44" s="72"/>
      <c r="E44" s="269"/>
      <c r="F44" s="72"/>
      <c r="G44" s="72"/>
    </row>
    <row r="45" spans="1:7" ht="12.75" customHeight="1" x14ac:dyDescent="0.2">
      <c r="A45" s="269" t="s">
        <v>303</v>
      </c>
      <c r="B45" s="490"/>
      <c r="C45" s="490"/>
      <c r="F45" s="490"/>
      <c r="G45" s="490"/>
    </row>
    <row r="46" spans="1:7" ht="12.75" customHeight="1" x14ac:dyDescent="0.2">
      <c r="A46" s="1459"/>
      <c r="B46" s="1460">
        <v>2015</v>
      </c>
      <c r="C46" s="34"/>
      <c r="D46" s="1462"/>
      <c r="E46" s="1464" t="s">
        <v>347</v>
      </c>
    </row>
    <row r="47" spans="1:7" ht="24" customHeight="1" x14ac:dyDescent="0.2">
      <c r="A47" s="1459"/>
      <c r="B47" s="1461"/>
      <c r="C47" s="34"/>
      <c r="D47" s="1463"/>
      <c r="E47" s="1465"/>
    </row>
    <row r="48" spans="1:7" x14ac:dyDescent="0.2">
      <c r="A48" s="273" t="str">
        <f>nsuch_dec_najliczniejsze!A41</f>
        <v>ROSJA</v>
      </c>
      <c r="B48" s="273">
        <f>nsuch_dec_najliczniejsze!B41</f>
        <v>35</v>
      </c>
      <c r="C48" s="34"/>
      <c r="D48" s="83" t="str">
        <f>nsuch_dec_najliczniejsze!E41</f>
        <v>ROSJA</v>
      </c>
      <c r="E48" s="83">
        <f>nsuch_dec_najliczniejsze!F41</f>
        <v>328</v>
      </c>
    </row>
    <row r="49" spans="1:5" x14ac:dyDescent="0.2">
      <c r="A49" s="273" t="str">
        <f>nsuch_dec_najliczniejsze!A42</f>
        <v>ARMENIA</v>
      </c>
      <c r="B49" s="273">
        <f>nsuch_dec_najliczniejsze!B42</f>
        <v>5</v>
      </c>
      <c r="C49" s="72"/>
      <c r="D49" s="83" t="str">
        <f>nsuch_dec_najliczniejsze!E42</f>
        <v>GRUZJA</v>
      </c>
      <c r="E49" s="83">
        <f>nsuch_dec_najliczniejsze!F42</f>
        <v>50</v>
      </c>
    </row>
    <row r="50" spans="1:5" x14ac:dyDescent="0.2">
      <c r="A50" s="273" t="str">
        <f>nsuch_dec_najliczniejsze!A43</f>
        <v>BIAŁORUŚ</v>
      </c>
      <c r="B50" s="273">
        <f>nsuch_dec_najliczniejsze!B43</f>
        <v>3</v>
      </c>
      <c r="C50" s="72"/>
      <c r="D50" s="83" t="str">
        <f>nsuch_dec_najliczniejsze!E43</f>
        <v>ARMENIA</v>
      </c>
      <c r="E50" s="83">
        <f>nsuch_dec_najliczniejsze!F43</f>
        <v>28</v>
      </c>
    </row>
    <row r="51" spans="1:5" x14ac:dyDescent="0.2">
      <c r="A51" s="273" t="str">
        <f>nsuch_dec_najliczniejsze!A44</f>
        <v>EGIPT</v>
      </c>
      <c r="B51" s="273">
        <f>nsuch_dec_najliczniejsze!B44</f>
        <v>2</v>
      </c>
      <c r="C51" s="72"/>
      <c r="D51" s="83" t="str">
        <f>nsuch_dec_najliczniejsze!E44</f>
        <v>UKRAINA</v>
      </c>
      <c r="E51" s="83">
        <f>nsuch_dec_najliczniejsze!F44</f>
        <v>18</v>
      </c>
    </row>
    <row r="52" spans="1:5" x14ac:dyDescent="0.2">
      <c r="A52" s="351" t="s">
        <v>166</v>
      </c>
      <c r="B52" s="341">
        <f>B53-SUM(B48:B51)</f>
        <v>4</v>
      </c>
      <c r="C52" s="72"/>
      <c r="D52" s="83" t="str">
        <f>nsuch_dec_najliczniejsze!E45</f>
        <v>AFGANISTAN</v>
      </c>
      <c r="E52" s="83">
        <f>nsuch_dec_najliczniejsze!F45</f>
        <v>9</v>
      </c>
    </row>
    <row r="53" spans="1:5" x14ac:dyDescent="0.2">
      <c r="A53" s="365" t="s">
        <v>115</v>
      </c>
      <c r="B53" s="499">
        <f>nsuch_dec_najliczniejsze!B38</f>
        <v>49</v>
      </c>
      <c r="C53" s="72"/>
      <c r="D53" s="268" t="s">
        <v>166</v>
      </c>
      <c r="E53" s="349">
        <f>E55-SUM(E48:E52)</f>
        <v>38</v>
      </c>
    </row>
    <row r="54" spans="1:5" x14ac:dyDescent="0.2">
      <c r="C54" s="72"/>
      <c r="D54" s="269"/>
      <c r="E54" s="270"/>
    </row>
    <row r="55" spans="1:5" x14ac:dyDescent="0.2">
      <c r="A55" s="269"/>
      <c r="B55" s="271"/>
      <c r="C55" s="72"/>
      <c r="D55" s="365" t="s">
        <v>115</v>
      </c>
      <c r="E55" s="499">
        <f>nsuch_dec_najliczniejsze!F38</f>
        <v>471</v>
      </c>
    </row>
    <row r="56" spans="1:5" x14ac:dyDescent="0.2">
      <c r="A56" s="269"/>
      <c r="B56" s="271"/>
      <c r="C56" s="72"/>
      <c r="D56" s="269"/>
      <c r="E56" s="270"/>
    </row>
    <row r="57" spans="1:5" x14ac:dyDescent="0.2">
      <c r="A57" s="269"/>
      <c r="B57" s="271"/>
      <c r="C57" s="72"/>
      <c r="D57" s="269"/>
      <c r="E57" s="270"/>
    </row>
    <row r="58" spans="1:5" x14ac:dyDescent="0.2">
      <c r="A58" s="269"/>
      <c r="B58" s="271"/>
      <c r="C58" s="72"/>
      <c r="D58" s="269"/>
      <c r="E58" s="270"/>
    </row>
    <row r="59" spans="1:5" x14ac:dyDescent="0.2">
      <c r="A59" s="269"/>
      <c r="B59" s="271"/>
      <c r="C59" s="72"/>
      <c r="D59" s="269"/>
      <c r="E59" s="270"/>
    </row>
    <row r="60" spans="1:5" x14ac:dyDescent="0.2">
      <c r="C60" s="72"/>
    </row>
    <row r="61" spans="1:5" x14ac:dyDescent="0.2">
      <c r="A61" s="269"/>
      <c r="C61" s="34"/>
    </row>
    <row r="62" spans="1:5" x14ac:dyDescent="0.2">
      <c r="A62" s="269"/>
      <c r="C62" s="72"/>
    </row>
    <row r="63" spans="1:5" x14ac:dyDescent="0.2">
      <c r="C63" s="72"/>
    </row>
    <row r="64" spans="1:5" x14ac:dyDescent="0.2">
      <c r="A64" s="489"/>
      <c r="B64" s="72"/>
      <c r="C64" s="72"/>
    </row>
    <row r="65" spans="1:6" x14ac:dyDescent="0.2">
      <c r="A65" s="38"/>
      <c r="B65" s="38"/>
      <c r="C65" s="72"/>
    </row>
    <row r="66" spans="1:6" x14ac:dyDescent="0.2">
      <c r="A66" s="269" t="s">
        <v>192</v>
      </c>
      <c r="B66" s="490"/>
      <c r="C66" s="72"/>
    </row>
    <row r="67" spans="1:6" ht="24" x14ac:dyDescent="0.2">
      <c r="A67" s="491"/>
      <c r="B67" s="492">
        <v>2015</v>
      </c>
      <c r="C67" s="72"/>
      <c r="D67" s="493"/>
      <c r="E67" s="494" t="s">
        <v>347</v>
      </c>
    </row>
    <row r="68" spans="1:6" x14ac:dyDescent="0.2">
      <c r="A68" s="273" t="str">
        <f>nsuch_dec_najliczniejsze!A59</f>
        <v>ROSJA</v>
      </c>
      <c r="B68" s="273">
        <f>nsuch_dec_najliczniejsze!B59</f>
        <v>1125</v>
      </c>
      <c r="C68" s="72"/>
      <c r="D68" s="19" t="str">
        <f>nsuch_dec_najliczniejsze!E59</f>
        <v>UKRAINA</v>
      </c>
      <c r="E68" s="73">
        <f>nsuch_dec_najliczniejsze!F59</f>
        <v>3116</v>
      </c>
    </row>
    <row r="69" spans="1:6" ht="12.75" customHeight="1" x14ac:dyDescent="0.2">
      <c r="A69" s="273" t="str">
        <f>nsuch_dec_najliczniejsze!A60</f>
        <v>UKRAINA</v>
      </c>
      <c r="B69" s="273">
        <f>nsuch_dec_najliczniejsze!B60</f>
        <v>696</v>
      </c>
      <c r="D69" s="19" t="str">
        <f>nsuch_dec_najliczniejsze!E60</f>
        <v>ROSJA</v>
      </c>
      <c r="E69" s="73">
        <f>nsuch_dec_najliczniejsze!F60</f>
        <v>2797</v>
      </c>
      <c r="F69" s="41">
        <v>3</v>
      </c>
    </row>
    <row r="70" spans="1:6" ht="12.75" customHeight="1" x14ac:dyDescent="0.2">
      <c r="A70" s="273" t="str">
        <f>nsuch_dec_najliczniejsze!A61</f>
        <v>TADŻYKISTAN</v>
      </c>
      <c r="B70" s="273">
        <f>nsuch_dec_najliczniejsze!B61</f>
        <v>109</v>
      </c>
      <c r="D70" s="19" t="str">
        <f>nsuch_dec_najliczniejsze!E61</f>
        <v>GRUZJA</v>
      </c>
      <c r="E70" s="73">
        <f>nsuch_dec_najliczniejsze!F61</f>
        <v>290</v>
      </c>
    </row>
    <row r="71" spans="1:6" ht="12.75" customHeight="1" x14ac:dyDescent="0.2">
      <c r="A71" s="273" t="str">
        <f>nsuch_dec_najliczniejsze!A62</f>
        <v>WIETNAM</v>
      </c>
      <c r="B71" s="273">
        <f>nsuch_dec_najliczniejsze!B62</f>
        <v>51</v>
      </c>
      <c r="D71" s="19" t="str">
        <f>nsuch_dec_najliczniejsze!E62</f>
        <v>KIRGISTAN</v>
      </c>
      <c r="E71" s="73">
        <f>nsuch_dec_najliczniejsze!F62</f>
        <v>140</v>
      </c>
    </row>
    <row r="72" spans="1:6" ht="12.75" customHeight="1" x14ac:dyDescent="0.2">
      <c r="A72" s="273" t="str">
        <f>nsuch_dec_najliczniejsze!A63</f>
        <v>GRUZJA</v>
      </c>
      <c r="B72" s="273">
        <f>nsuch_dec_najliczniejsze!B63</f>
        <v>36</v>
      </c>
      <c r="D72" s="19" t="str">
        <f>nsuch_dec_najliczniejsze!E63</f>
        <v>TADŻYKISTAN</v>
      </c>
      <c r="E72" s="73">
        <f>nsuch_dec_najliczniejsze!F63</f>
        <v>127</v>
      </c>
    </row>
    <row r="73" spans="1:6" ht="12.75" customHeight="1" x14ac:dyDescent="0.2">
      <c r="A73" s="351" t="s">
        <v>166</v>
      </c>
      <c r="B73" s="499">
        <f>B75-SUM(B68:B72)</f>
        <v>171</v>
      </c>
      <c r="C73" s="72"/>
      <c r="D73" s="348" t="s">
        <v>166</v>
      </c>
      <c r="E73" s="350">
        <f>E75-SUM(E68:E72)</f>
        <v>592</v>
      </c>
    </row>
    <row r="74" spans="1:6" ht="12.75" customHeight="1" x14ac:dyDescent="0.2">
      <c r="C74" s="72"/>
    </row>
    <row r="75" spans="1:6" ht="12.75" customHeight="1" x14ac:dyDescent="0.2">
      <c r="A75" s="365" t="s">
        <v>115</v>
      </c>
      <c r="B75" s="499">
        <f>nsuch_dec_najliczniejsze!B56</f>
        <v>2188</v>
      </c>
      <c r="C75" s="72"/>
      <c r="D75" s="365" t="s">
        <v>115</v>
      </c>
      <c r="E75" s="499">
        <f>nsuch_dec_najliczniejsze!F56</f>
        <v>7062</v>
      </c>
    </row>
    <row r="76" spans="1:6" ht="12.75" customHeight="1" x14ac:dyDescent="0.2">
      <c r="C76" s="34"/>
    </row>
    <row r="77" spans="1:6" ht="12.75" customHeight="1" x14ac:dyDescent="0.2"/>
    <row r="78" spans="1:6" ht="12.75" customHeight="1" x14ac:dyDescent="0.2"/>
    <row r="79" spans="1:6" ht="12.75" customHeight="1" x14ac:dyDescent="0.2">
      <c r="A79" s="269"/>
      <c r="B79" s="72"/>
      <c r="C79" s="72"/>
    </row>
    <row r="80" spans="1:6" ht="12.75" customHeight="1" x14ac:dyDescent="0.2">
      <c r="A80" s="269"/>
      <c r="B80" s="72"/>
      <c r="C80" s="72"/>
      <c r="D80" s="72"/>
      <c r="E80" s="72"/>
    </row>
    <row r="81" spans="1:5" ht="12.75" customHeight="1" x14ac:dyDescent="0.2">
      <c r="A81" s="269" t="s">
        <v>193</v>
      </c>
      <c r="B81" s="72"/>
      <c r="C81" s="72"/>
      <c r="D81" s="72"/>
      <c r="E81" s="72"/>
    </row>
    <row r="82" spans="1:5" ht="12.75" customHeight="1" x14ac:dyDescent="0.2">
      <c r="B82" s="492">
        <v>2015</v>
      </c>
      <c r="C82" s="72"/>
      <c r="E82" s="494" t="s">
        <v>347</v>
      </c>
    </row>
    <row r="83" spans="1:5" ht="12.75" customHeight="1" x14ac:dyDescent="0.2">
      <c r="A83" s="273" t="str">
        <f>nsuch_dec_najliczniejsze!A77</f>
        <v>ROSJA</v>
      </c>
      <c r="B83" s="273">
        <f>nsuch_dec_najliczniejsze!B77</f>
        <v>7701</v>
      </c>
      <c r="C83" s="72"/>
      <c r="D83" s="83" t="s">
        <v>81</v>
      </c>
      <c r="E83" s="73">
        <v>18089</v>
      </c>
    </row>
    <row r="84" spans="1:5" ht="12.75" customHeight="1" x14ac:dyDescent="0.2">
      <c r="A84" s="273" t="str">
        <f>nsuch_dec_najliczniejsze!A78</f>
        <v>TADŻYKISTAN</v>
      </c>
      <c r="B84" s="273">
        <f>nsuch_dec_najliczniejsze!B78</f>
        <v>649</v>
      </c>
      <c r="C84" s="72"/>
      <c r="D84" s="83" t="s">
        <v>100</v>
      </c>
      <c r="E84" s="334">
        <v>1570</v>
      </c>
    </row>
    <row r="85" spans="1:5" ht="12.75" customHeight="1" x14ac:dyDescent="0.2">
      <c r="A85" s="273" t="str">
        <f>nsuch_dec_najliczniejsze!A79</f>
        <v>UKRAINA</v>
      </c>
      <c r="B85" s="273">
        <f>nsuch_dec_najliczniejsze!B79</f>
        <v>434</v>
      </c>
      <c r="D85" s="83" t="s">
        <v>90</v>
      </c>
      <c r="E85" s="334">
        <v>1228</v>
      </c>
    </row>
    <row r="86" spans="1:5" ht="12.75" customHeight="1" x14ac:dyDescent="0.2">
      <c r="A86" s="273" t="str">
        <f>nsuch_dec_najliczniejsze!A80</f>
        <v>ARMENIA</v>
      </c>
      <c r="B86" s="273">
        <f>nsuch_dec_najliczniejsze!B80</f>
        <v>296</v>
      </c>
      <c r="C86" s="72"/>
      <c r="D86" s="83" t="s">
        <v>30</v>
      </c>
      <c r="E86" s="41">
        <v>1121</v>
      </c>
    </row>
    <row r="87" spans="1:5" ht="12.75" customHeight="1" x14ac:dyDescent="0.2">
      <c r="A87" s="273" t="str">
        <f>nsuch_dec_najliczniejsze!A81</f>
        <v>GRUZJA</v>
      </c>
      <c r="B87" s="273">
        <f>nsuch_dec_najliczniejsze!B81</f>
        <v>99</v>
      </c>
      <c r="C87" s="72"/>
      <c r="D87" s="83" t="s">
        <v>7</v>
      </c>
      <c r="E87" s="41">
        <v>564</v>
      </c>
    </row>
    <row r="88" spans="1:5" ht="20.25" customHeight="1" x14ac:dyDescent="0.2">
      <c r="A88" s="351" t="s">
        <v>166</v>
      </c>
      <c r="B88" s="499">
        <f>B89-SUM(B83:B86)</f>
        <v>422</v>
      </c>
      <c r="D88" s="348" t="s">
        <v>166</v>
      </c>
      <c r="E88" s="499">
        <f>E89-SUM(E83:E87)</f>
        <v>1212</v>
      </c>
    </row>
    <row r="89" spans="1:5" ht="12.75" customHeight="1" x14ac:dyDescent="0.2">
      <c r="A89" s="365" t="s">
        <v>115</v>
      </c>
      <c r="B89" s="340">
        <f>nsuch_dec_najliczniejsze!B74</f>
        <v>9502</v>
      </c>
      <c r="D89" s="909">
        <f>nsuch_dec_najliczniejsze!F74</f>
        <v>23784</v>
      </c>
      <c r="E89" s="347">
        <v>23784</v>
      </c>
    </row>
    <row r="90" spans="1:5" ht="12.75" customHeight="1" x14ac:dyDescent="0.2">
      <c r="C90" s="34"/>
    </row>
    <row r="91" spans="1:5" ht="12.75" customHeight="1" x14ac:dyDescent="0.2"/>
    <row r="92" spans="1:5" ht="12.75" customHeight="1" x14ac:dyDescent="0.2"/>
    <row r="94" spans="1:5" ht="12.75" customHeight="1" x14ac:dyDescent="0.2"/>
    <row r="95" spans="1:5" ht="12.75" customHeight="1" x14ac:dyDescent="0.2"/>
    <row r="96" spans="1:5" ht="12.75" customHeight="1" x14ac:dyDescent="0.2">
      <c r="C96" s="72"/>
    </row>
    <row r="97" spans="1:5" ht="12.75" customHeight="1" x14ac:dyDescent="0.2">
      <c r="C97" s="72"/>
    </row>
    <row r="98" spans="1:5" ht="12.75" customHeight="1" x14ac:dyDescent="0.2">
      <c r="C98" s="72"/>
    </row>
    <row r="99" spans="1:5" ht="12.75" customHeight="1" x14ac:dyDescent="0.2">
      <c r="C99" s="72"/>
    </row>
    <row r="100" spans="1:5" ht="12.75" customHeight="1" x14ac:dyDescent="0.2">
      <c r="C100" s="72"/>
    </row>
    <row r="101" spans="1:5" s="466" customFormat="1" ht="12.75" customHeight="1" x14ac:dyDescent="0.2">
      <c r="A101" s="365"/>
      <c r="B101" s="41"/>
      <c r="C101" s="72"/>
      <c r="D101" s="41"/>
      <c r="E101" s="41"/>
    </row>
    <row r="102" spans="1:5" ht="12.75" customHeight="1" x14ac:dyDescent="0.2"/>
    <row r="103" spans="1:5" ht="12.75" customHeight="1" x14ac:dyDescent="0.2"/>
    <row r="104" spans="1:5" ht="12.75" customHeight="1" x14ac:dyDescent="0.2"/>
    <row r="105" spans="1:5" ht="12.75" customHeight="1" x14ac:dyDescent="0.2"/>
    <row r="106" spans="1:5" ht="12.75" customHeight="1" x14ac:dyDescent="0.2"/>
    <row r="107" spans="1:5" ht="12.75" customHeight="1" x14ac:dyDescent="0.2"/>
    <row r="108" spans="1:5" ht="12.75" customHeight="1" x14ac:dyDescent="0.2"/>
    <row r="109" spans="1:5" ht="12.75" customHeight="1" x14ac:dyDescent="0.2"/>
    <row r="110" spans="1:5" ht="12.75" customHeight="1" x14ac:dyDescent="0.2"/>
    <row r="111" spans="1:5" ht="12.75" customHeight="1" x14ac:dyDescent="0.2"/>
    <row r="112" spans="1: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</sheetData>
  <mergeCells count="4">
    <mergeCell ref="A46:A47"/>
    <mergeCell ref="B46:B47"/>
    <mergeCell ref="D46:D47"/>
    <mergeCell ref="E46:E47"/>
  </mergeCells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9">
    <tabColor rgb="FFFFFF00"/>
  </sheetPr>
  <dimension ref="A1:I85"/>
  <sheetViews>
    <sheetView zoomScaleNormal="100" workbookViewId="0">
      <selection activeCell="R31" sqref="R31"/>
    </sheetView>
  </sheetViews>
  <sheetFormatPr defaultRowHeight="12" x14ac:dyDescent="0.2"/>
  <cols>
    <col min="1" max="1" width="32.7109375" style="41" customWidth="1"/>
    <col min="2" max="2" width="6.7109375" style="41" customWidth="1"/>
    <col min="3" max="3" width="8.140625" style="41" bestFit="1" customWidth="1"/>
    <col min="4" max="6" width="6.7109375" style="41" customWidth="1"/>
    <col min="7" max="7" width="7.140625" style="41" customWidth="1"/>
    <col min="8" max="9" width="6.7109375" style="41" customWidth="1"/>
    <col min="10" max="10" width="7.42578125" style="41" customWidth="1"/>
    <col min="11" max="243" width="9.140625" style="41"/>
    <col min="244" max="244" width="35.85546875" style="41" customWidth="1"/>
    <col min="245" max="252" width="6.7109375" style="41" customWidth="1"/>
    <col min="253" max="253" width="44.5703125" style="41" customWidth="1"/>
    <col min="254" max="254" width="9.140625" style="41" customWidth="1"/>
    <col min="255" max="499" width="9.140625" style="41"/>
    <col min="500" max="500" width="35.85546875" style="41" customWidth="1"/>
    <col min="501" max="508" width="6.7109375" style="41" customWidth="1"/>
    <col min="509" max="509" width="44.5703125" style="41" customWidth="1"/>
    <col min="510" max="510" width="9.140625" style="41" customWidth="1"/>
    <col min="511" max="755" width="9.140625" style="41"/>
    <col min="756" max="756" width="35.85546875" style="41" customWidth="1"/>
    <col min="757" max="764" width="6.7109375" style="41" customWidth="1"/>
    <col min="765" max="765" width="44.5703125" style="41" customWidth="1"/>
    <col min="766" max="766" width="9.140625" style="41" customWidth="1"/>
    <col min="767" max="1011" width="9.140625" style="41"/>
    <col min="1012" max="1012" width="35.85546875" style="41" customWidth="1"/>
    <col min="1013" max="1020" width="6.7109375" style="41" customWidth="1"/>
    <col min="1021" max="1021" width="44.5703125" style="41" customWidth="1"/>
    <col min="1022" max="1022" width="9.140625" style="41" customWidth="1"/>
    <col min="1023" max="1267" width="9.140625" style="41"/>
    <col min="1268" max="1268" width="35.85546875" style="41" customWidth="1"/>
    <col min="1269" max="1276" width="6.7109375" style="41" customWidth="1"/>
    <col min="1277" max="1277" width="44.5703125" style="41" customWidth="1"/>
    <col min="1278" max="1278" width="9.140625" style="41" customWidth="1"/>
    <col min="1279" max="1523" width="9.140625" style="41"/>
    <col min="1524" max="1524" width="35.85546875" style="41" customWidth="1"/>
    <col min="1525" max="1532" width="6.7109375" style="41" customWidth="1"/>
    <col min="1533" max="1533" width="44.5703125" style="41" customWidth="1"/>
    <col min="1534" max="1534" width="9.140625" style="41" customWidth="1"/>
    <col min="1535" max="1779" width="9.140625" style="41"/>
    <col min="1780" max="1780" width="35.85546875" style="41" customWidth="1"/>
    <col min="1781" max="1788" width="6.7109375" style="41" customWidth="1"/>
    <col min="1789" max="1789" width="44.5703125" style="41" customWidth="1"/>
    <col min="1790" max="1790" width="9.140625" style="41" customWidth="1"/>
    <col min="1791" max="2035" width="9.140625" style="41"/>
    <col min="2036" max="2036" width="35.85546875" style="41" customWidth="1"/>
    <col min="2037" max="2044" width="6.7109375" style="41" customWidth="1"/>
    <col min="2045" max="2045" width="44.5703125" style="41" customWidth="1"/>
    <col min="2046" max="2046" width="9.140625" style="41" customWidth="1"/>
    <col min="2047" max="2291" width="9.140625" style="41"/>
    <col min="2292" max="2292" width="35.85546875" style="41" customWidth="1"/>
    <col min="2293" max="2300" width="6.7109375" style="41" customWidth="1"/>
    <col min="2301" max="2301" width="44.5703125" style="41" customWidth="1"/>
    <col min="2302" max="2302" width="9.140625" style="41" customWidth="1"/>
    <col min="2303" max="2547" width="9.140625" style="41"/>
    <col min="2548" max="2548" width="35.85546875" style="41" customWidth="1"/>
    <col min="2549" max="2556" width="6.7109375" style="41" customWidth="1"/>
    <col min="2557" max="2557" width="44.5703125" style="41" customWidth="1"/>
    <col min="2558" max="2558" width="9.140625" style="41" customWidth="1"/>
    <col min="2559" max="2803" width="9.140625" style="41"/>
    <col min="2804" max="2804" width="35.85546875" style="41" customWidth="1"/>
    <col min="2805" max="2812" width="6.7109375" style="41" customWidth="1"/>
    <col min="2813" max="2813" width="44.5703125" style="41" customWidth="1"/>
    <col min="2814" max="2814" width="9.140625" style="41" customWidth="1"/>
    <col min="2815" max="3059" width="9.140625" style="41"/>
    <col min="3060" max="3060" width="35.85546875" style="41" customWidth="1"/>
    <col min="3061" max="3068" width="6.7109375" style="41" customWidth="1"/>
    <col min="3069" max="3069" width="44.5703125" style="41" customWidth="1"/>
    <col min="3070" max="3070" width="9.140625" style="41" customWidth="1"/>
    <col min="3071" max="3315" width="9.140625" style="41"/>
    <col min="3316" max="3316" width="35.85546875" style="41" customWidth="1"/>
    <col min="3317" max="3324" width="6.7109375" style="41" customWidth="1"/>
    <col min="3325" max="3325" width="44.5703125" style="41" customWidth="1"/>
    <col min="3326" max="3326" width="9.140625" style="41" customWidth="1"/>
    <col min="3327" max="3571" width="9.140625" style="41"/>
    <col min="3572" max="3572" width="35.85546875" style="41" customWidth="1"/>
    <col min="3573" max="3580" width="6.7109375" style="41" customWidth="1"/>
    <col min="3581" max="3581" width="44.5703125" style="41" customWidth="1"/>
    <col min="3582" max="3582" width="9.140625" style="41" customWidth="1"/>
    <col min="3583" max="3827" width="9.140625" style="41"/>
    <col min="3828" max="3828" width="35.85546875" style="41" customWidth="1"/>
    <col min="3829" max="3836" width="6.7109375" style="41" customWidth="1"/>
    <col min="3837" max="3837" width="44.5703125" style="41" customWidth="1"/>
    <col min="3838" max="3838" width="9.140625" style="41" customWidth="1"/>
    <col min="3839" max="4083" width="9.140625" style="41"/>
    <col min="4084" max="4084" width="35.85546875" style="41" customWidth="1"/>
    <col min="4085" max="4092" width="6.7109375" style="41" customWidth="1"/>
    <col min="4093" max="4093" width="44.5703125" style="41" customWidth="1"/>
    <col min="4094" max="4094" width="9.140625" style="41" customWidth="1"/>
    <col min="4095" max="4339" width="9.140625" style="41"/>
    <col min="4340" max="4340" width="35.85546875" style="41" customWidth="1"/>
    <col min="4341" max="4348" width="6.7109375" style="41" customWidth="1"/>
    <col min="4349" max="4349" width="44.5703125" style="41" customWidth="1"/>
    <col min="4350" max="4350" width="9.140625" style="41" customWidth="1"/>
    <col min="4351" max="4595" width="9.140625" style="41"/>
    <col min="4596" max="4596" width="35.85546875" style="41" customWidth="1"/>
    <col min="4597" max="4604" width="6.7109375" style="41" customWidth="1"/>
    <col min="4605" max="4605" width="44.5703125" style="41" customWidth="1"/>
    <col min="4606" max="4606" width="9.140625" style="41" customWidth="1"/>
    <col min="4607" max="4851" width="9.140625" style="41"/>
    <col min="4852" max="4852" width="35.85546875" style="41" customWidth="1"/>
    <col min="4853" max="4860" width="6.7109375" style="41" customWidth="1"/>
    <col min="4861" max="4861" width="44.5703125" style="41" customWidth="1"/>
    <col min="4862" max="4862" width="9.140625" style="41" customWidth="1"/>
    <col min="4863" max="5107" width="9.140625" style="41"/>
    <col min="5108" max="5108" width="35.85546875" style="41" customWidth="1"/>
    <col min="5109" max="5116" width="6.7109375" style="41" customWidth="1"/>
    <col min="5117" max="5117" width="44.5703125" style="41" customWidth="1"/>
    <col min="5118" max="5118" width="9.140625" style="41" customWidth="1"/>
    <col min="5119" max="5363" width="9.140625" style="41"/>
    <col min="5364" max="5364" width="35.85546875" style="41" customWidth="1"/>
    <col min="5365" max="5372" width="6.7109375" style="41" customWidth="1"/>
    <col min="5373" max="5373" width="44.5703125" style="41" customWidth="1"/>
    <col min="5374" max="5374" width="9.140625" style="41" customWidth="1"/>
    <col min="5375" max="5619" width="9.140625" style="41"/>
    <col min="5620" max="5620" width="35.85546875" style="41" customWidth="1"/>
    <col min="5621" max="5628" width="6.7109375" style="41" customWidth="1"/>
    <col min="5629" max="5629" width="44.5703125" style="41" customWidth="1"/>
    <col min="5630" max="5630" width="9.140625" style="41" customWidth="1"/>
    <col min="5631" max="5875" width="9.140625" style="41"/>
    <col min="5876" max="5876" width="35.85546875" style="41" customWidth="1"/>
    <col min="5877" max="5884" width="6.7109375" style="41" customWidth="1"/>
    <col min="5885" max="5885" width="44.5703125" style="41" customWidth="1"/>
    <col min="5886" max="5886" width="9.140625" style="41" customWidth="1"/>
    <col min="5887" max="6131" width="9.140625" style="41"/>
    <col min="6132" max="6132" width="35.85546875" style="41" customWidth="1"/>
    <col min="6133" max="6140" width="6.7109375" style="41" customWidth="1"/>
    <col min="6141" max="6141" width="44.5703125" style="41" customWidth="1"/>
    <col min="6142" max="6142" width="9.140625" style="41" customWidth="1"/>
    <col min="6143" max="6387" width="9.140625" style="41"/>
    <col min="6388" max="6388" width="35.85546875" style="41" customWidth="1"/>
    <col min="6389" max="6396" width="6.7109375" style="41" customWidth="1"/>
    <col min="6397" max="6397" width="44.5703125" style="41" customWidth="1"/>
    <col min="6398" max="6398" width="9.140625" style="41" customWidth="1"/>
    <col min="6399" max="6643" width="9.140625" style="41"/>
    <col min="6644" max="6644" width="35.85546875" style="41" customWidth="1"/>
    <col min="6645" max="6652" width="6.7109375" style="41" customWidth="1"/>
    <col min="6653" max="6653" width="44.5703125" style="41" customWidth="1"/>
    <col min="6654" max="6654" width="9.140625" style="41" customWidth="1"/>
    <col min="6655" max="6899" width="9.140625" style="41"/>
    <col min="6900" max="6900" width="35.85546875" style="41" customWidth="1"/>
    <col min="6901" max="6908" width="6.7109375" style="41" customWidth="1"/>
    <col min="6909" max="6909" width="44.5703125" style="41" customWidth="1"/>
    <col min="6910" max="6910" width="9.140625" style="41" customWidth="1"/>
    <col min="6911" max="7155" width="9.140625" style="41"/>
    <col min="7156" max="7156" width="35.85546875" style="41" customWidth="1"/>
    <col min="7157" max="7164" width="6.7109375" style="41" customWidth="1"/>
    <col min="7165" max="7165" width="44.5703125" style="41" customWidth="1"/>
    <col min="7166" max="7166" width="9.140625" style="41" customWidth="1"/>
    <col min="7167" max="7411" width="9.140625" style="41"/>
    <col min="7412" max="7412" width="35.85546875" style="41" customWidth="1"/>
    <col min="7413" max="7420" width="6.7109375" style="41" customWidth="1"/>
    <col min="7421" max="7421" width="44.5703125" style="41" customWidth="1"/>
    <col min="7422" max="7422" width="9.140625" style="41" customWidth="1"/>
    <col min="7423" max="7667" width="9.140625" style="41"/>
    <col min="7668" max="7668" width="35.85546875" style="41" customWidth="1"/>
    <col min="7669" max="7676" width="6.7109375" style="41" customWidth="1"/>
    <col min="7677" max="7677" width="44.5703125" style="41" customWidth="1"/>
    <col min="7678" max="7678" width="9.140625" style="41" customWidth="1"/>
    <col min="7679" max="7923" width="9.140625" style="41"/>
    <col min="7924" max="7924" width="35.85546875" style="41" customWidth="1"/>
    <col min="7925" max="7932" width="6.7109375" style="41" customWidth="1"/>
    <col min="7933" max="7933" width="44.5703125" style="41" customWidth="1"/>
    <col min="7934" max="7934" width="9.140625" style="41" customWidth="1"/>
    <col min="7935" max="8179" width="9.140625" style="41"/>
    <col min="8180" max="8180" width="35.85546875" style="41" customWidth="1"/>
    <col min="8181" max="8188" width="6.7109375" style="41" customWidth="1"/>
    <col min="8189" max="8189" width="44.5703125" style="41" customWidth="1"/>
    <col min="8190" max="8190" width="9.140625" style="41" customWidth="1"/>
    <col min="8191" max="8435" width="9.140625" style="41"/>
    <col min="8436" max="8436" width="35.85546875" style="41" customWidth="1"/>
    <col min="8437" max="8444" width="6.7109375" style="41" customWidth="1"/>
    <col min="8445" max="8445" width="44.5703125" style="41" customWidth="1"/>
    <col min="8446" max="8446" width="9.140625" style="41" customWidth="1"/>
    <col min="8447" max="8691" width="9.140625" style="41"/>
    <col min="8692" max="8692" width="35.85546875" style="41" customWidth="1"/>
    <col min="8693" max="8700" width="6.7109375" style="41" customWidth="1"/>
    <col min="8701" max="8701" width="44.5703125" style="41" customWidth="1"/>
    <col min="8702" max="8702" width="9.140625" style="41" customWidth="1"/>
    <col min="8703" max="8947" width="9.140625" style="41"/>
    <col min="8948" max="8948" width="35.85546875" style="41" customWidth="1"/>
    <col min="8949" max="8956" width="6.7109375" style="41" customWidth="1"/>
    <col min="8957" max="8957" width="44.5703125" style="41" customWidth="1"/>
    <col min="8958" max="8958" width="9.140625" style="41" customWidth="1"/>
    <col min="8959" max="9203" width="9.140625" style="41"/>
    <col min="9204" max="9204" width="35.85546875" style="41" customWidth="1"/>
    <col min="9205" max="9212" width="6.7109375" style="41" customWidth="1"/>
    <col min="9213" max="9213" width="44.5703125" style="41" customWidth="1"/>
    <col min="9214" max="9214" width="9.140625" style="41" customWidth="1"/>
    <col min="9215" max="9459" width="9.140625" style="41"/>
    <col min="9460" max="9460" width="35.85546875" style="41" customWidth="1"/>
    <col min="9461" max="9468" width="6.7109375" style="41" customWidth="1"/>
    <col min="9469" max="9469" width="44.5703125" style="41" customWidth="1"/>
    <col min="9470" max="9470" width="9.140625" style="41" customWidth="1"/>
    <col min="9471" max="9715" width="9.140625" style="41"/>
    <col min="9716" max="9716" width="35.85546875" style="41" customWidth="1"/>
    <col min="9717" max="9724" width="6.7109375" style="41" customWidth="1"/>
    <col min="9725" max="9725" width="44.5703125" style="41" customWidth="1"/>
    <col min="9726" max="9726" width="9.140625" style="41" customWidth="1"/>
    <col min="9727" max="9971" width="9.140625" style="41"/>
    <col min="9972" max="9972" width="35.85546875" style="41" customWidth="1"/>
    <col min="9973" max="9980" width="6.7109375" style="41" customWidth="1"/>
    <col min="9981" max="9981" width="44.5703125" style="41" customWidth="1"/>
    <col min="9982" max="9982" width="9.140625" style="41" customWidth="1"/>
    <col min="9983" max="10227" width="9.140625" style="41"/>
    <col min="10228" max="10228" width="35.85546875" style="41" customWidth="1"/>
    <col min="10229" max="10236" width="6.7109375" style="41" customWidth="1"/>
    <col min="10237" max="10237" width="44.5703125" style="41" customWidth="1"/>
    <col min="10238" max="10238" width="9.140625" style="41" customWidth="1"/>
    <col min="10239" max="10483" width="9.140625" style="41"/>
    <col min="10484" max="10484" width="35.85546875" style="41" customWidth="1"/>
    <col min="10485" max="10492" width="6.7109375" style="41" customWidth="1"/>
    <col min="10493" max="10493" width="44.5703125" style="41" customWidth="1"/>
    <col min="10494" max="10494" width="9.140625" style="41" customWidth="1"/>
    <col min="10495" max="10739" width="9.140625" style="41"/>
    <col min="10740" max="10740" width="35.85546875" style="41" customWidth="1"/>
    <col min="10741" max="10748" width="6.7109375" style="41" customWidth="1"/>
    <col min="10749" max="10749" width="44.5703125" style="41" customWidth="1"/>
    <col min="10750" max="10750" width="9.140625" style="41" customWidth="1"/>
    <col min="10751" max="10995" width="9.140625" style="41"/>
    <col min="10996" max="10996" width="35.85546875" style="41" customWidth="1"/>
    <col min="10997" max="11004" width="6.7109375" style="41" customWidth="1"/>
    <col min="11005" max="11005" width="44.5703125" style="41" customWidth="1"/>
    <col min="11006" max="11006" width="9.140625" style="41" customWidth="1"/>
    <col min="11007" max="11251" width="9.140625" style="41"/>
    <col min="11252" max="11252" width="35.85546875" style="41" customWidth="1"/>
    <col min="11253" max="11260" width="6.7109375" style="41" customWidth="1"/>
    <col min="11261" max="11261" width="44.5703125" style="41" customWidth="1"/>
    <col min="11262" max="11262" width="9.140625" style="41" customWidth="1"/>
    <col min="11263" max="11507" width="9.140625" style="41"/>
    <col min="11508" max="11508" width="35.85546875" style="41" customWidth="1"/>
    <col min="11509" max="11516" width="6.7109375" style="41" customWidth="1"/>
    <col min="11517" max="11517" width="44.5703125" style="41" customWidth="1"/>
    <col min="11518" max="11518" width="9.140625" style="41" customWidth="1"/>
    <col min="11519" max="11763" width="9.140625" style="41"/>
    <col min="11764" max="11764" width="35.85546875" style="41" customWidth="1"/>
    <col min="11765" max="11772" width="6.7109375" style="41" customWidth="1"/>
    <col min="11773" max="11773" width="44.5703125" style="41" customWidth="1"/>
    <col min="11774" max="11774" width="9.140625" style="41" customWidth="1"/>
    <col min="11775" max="12019" width="9.140625" style="41"/>
    <col min="12020" max="12020" width="35.85546875" style="41" customWidth="1"/>
    <col min="12021" max="12028" width="6.7109375" style="41" customWidth="1"/>
    <col min="12029" max="12029" width="44.5703125" style="41" customWidth="1"/>
    <col min="12030" max="12030" width="9.140625" style="41" customWidth="1"/>
    <col min="12031" max="12275" width="9.140625" style="41"/>
    <col min="12276" max="12276" width="35.85546875" style="41" customWidth="1"/>
    <col min="12277" max="12284" width="6.7109375" style="41" customWidth="1"/>
    <col min="12285" max="12285" width="44.5703125" style="41" customWidth="1"/>
    <col min="12286" max="12286" width="9.140625" style="41" customWidth="1"/>
    <col min="12287" max="12531" width="9.140625" style="41"/>
    <col min="12532" max="12532" width="35.85546875" style="41" customWidth="1"/>
    <col min="12533" max="12540" width="6.7109375" style="41" customWidth="1"/>
    <col min="12541" max="12541" width="44.5703125" style="41" customWidth="1"/>
    <col min="12542" max="12542" width="9.140625" style="41" customWidth="1"/>
    <col min="12543" max="12787" width="9.140625" style="41"/>
    <col min="12788" max="12788" width="35.85546875" style="41" customWidth="1"/>
    <col min="12789" max="12796" width="6.7109375" style="41" customWidth="1"/>
    <col min="12797" max="12797" width="44.5703125" style="41" customWidth="1"/>
    <col min="12798" max="12798" width="9.140625" style="41" customWidth="1"/>
    <col min="12799" max="13043" width="9.140625" style="41"/>
    <col min="13044" max="13044" width="35.85546875" style="41" customWidth="1"/>
    <col min="13045" max="13052" width="6.7109375" style="41" customWidth="1"/>
    <col min="13053" max="13053" width="44.5703125" style="41" customWidth="1"/>
    <col min="13054" max="13054" width="9.140625" style="41" customWidth="1"/>
    <col min="13055" max="13299" width="9.140625" style="41"/>
    <col min="13300" max="13300" width="35.85546875" style="41" customWidth="1"/>
    <col min="13301" max="13308" width="6.7109375" style="41" customWidth="1"/>
    <col min="13309" max="13309" width="44.5703125" style="41" customWidth="1"/>
    <col min="13310" max="13310" width="9.140625" style="41" customWidth="1"/>
    <col min="13311" max="13555" width="9.140625" style="41"/>
    <col min="13556" max="13556" width="35.85546875" style="41" customWidth="1"/>
    <col min="13557" max="13564" width="6.7109375" style="41" customWidth="1"/>
    <col min="13565" max="13565" width="44.5703125" style="41" customWidth="1"/>
    <col min="13566" max="13566" width="9.140625" style="41" customWidth="1"/>
    <col min="13567" max="13811" width="9.140625" style="41"/>
    <col min="13812" max="13812" width="35.85546875" style="41" customWidth="1"/>
    <col min="13813" max="13820" width="6.7109375" style="41" customWidth="1"/>
    <col min="13821" max="13821" width="44.5703125" style="41" customWidth="1"/>
    <col min="13822" max="13822" width="9.140625" style="41" customWidth="1"/>
    <col min="13823" max="14067" width="9.140625" style="41"/>
    <col min="14068" max="14068" width="35.85546875" style="41" customWidth="1"/>
    <col min="14069" max="14076" width="6.7109375" style="41" customWidth="1"/>
    <col min="14077" max="14077" width="44.5703125" style="41" customWidth="1"/>
    <col min="14078" max="14078" width="9.140625" style="41" customWidth="1"/>
    <col min="14079" max="14323" width="9.140625" style="41"/>
    <col min="14324" max="14324" width="35.85546875" style="41" customWidth="1"/>
    <col min="14325" max="14332" width="6.7109375" style="41" customWidth="1"/>
    <col min="14333" max="14333" width="44.5703125" style="41" customWidth="1"/>
    <col min="14334" max="14334" width="9.140625" style="41" customWidth="1"/>
    <col min="14335" max="14579" width="9.140625" style="41"/>
    <col min="14580" max="14580" width="35.85546875" style="41" customWidth="1"/>
    <col min="14581" max="14588" width="6.7109375" style="41" customWidth="1"/>
    <col min="14589" max="14589" width="44.5703125" style="41" customWidth="1"/>
    <col min="14590" max="14590" width="9.140625" style="41" customWidth="1"/>
    <col min="14591" max="14835" width="9.140625" style="41"/>
    <col min="14836" max="14836" width="35.85546875" style="41" customWidth="1"/>
    <col min="14837" max="14844" width="6.7109375" style="41" customWidth="1"/>
    <col min="14845" max="14845" width="44.5703125" style="41" customWidth="1"/>
    <col min="14846" max="14846" width="9.140625" style="41" customWidth="1"/>
    <col min="14847" max="15091" width="9.140625" style="41"/>
    <col min="15092" max="15092" width="35.85546875" style="41" customWidth="1"/>
    <col min="15093" max="15100" width="6.7109375" style="41" customWidth="1"/>
    <col min="15101" max="15101" width="44.5703125" style="41" customWidth="1"/>
    <col min="15102" max="15102" width="9.140625" style="41" customWidth="1"/>
    <col min="15103" max="15347" width="9.140625" style="41"/>
    <col min="15348" max="15348" width="35.85546875" style="41" customWidth="1"/>
    <col min="15349" max="15356" width="6.7109375" style="41" customWidth="1"/>
    <col min="15357" max="15357" width="44.5703125" style="41" customWidth="1"/>
    <col min="15358" max="15358" width="9.140625" style="41" customWidth="1"/>
    <col min="15359" max="15603" width="9.140625" style="41"/>
    <col min="15604" max="15604" width="35.85546875" style="41" customWidth="1"/>
    <col min="15605" max="15612" width="6.7109375" style="41" customWidth="1"/>
    <col min="15613" max="15613" width="44.5703125" style="41" customWidth="1"/>
    <col min="15614" max="15614" width="9.140625" style="41" customWidth="1"/>
    <col min="15615" max="15859" width="9.140625" style="41"/>
    <col min="15860" max="15860" width="35.85546875" style="41" customWidth="1"/>
    <col min="15861" max="15868" width="6.7109375" style="41" customWidth="1"/>
    <col min="15869" max="15869" width="44.5703125" style="41" customWidth="1"/>
    <col min="15870" max="15870" width="9.140625" style="41" customWidth="1"/>
    <col min="15871" max="16115" width="9.140625" style="41"/>
    <col min="16116" max="16116" width="35.85546875" style="41" customWidth="1"/>
    <col min="16117" max="16124" width="6.7109375" style="41" customWidth="1"/>
    <col min="16125" max="16125" width="44.5703125" style="41" customWidth="1"/>
    <col min="16126" max="16126" width="9.140625" style="41" customWidth="1"/>
    <col min="16127" max="16384" width="9.140625" style="41"/>
  </cols>
  <sheetData>
    <row r="1" spans="1:9" x14ac:dyDescent="0.2">
      <c r="A1" s="487" t="s">
        <v>480</v>
      </c>
      <c r="B1" s="488"/>
      <c r="C1" s="488"/>
      <c r="D1" s="488"/>
      <c r="E1" s="488"/>
      <c r="F1" s="488"/>
      <c r="G1" s="488"/>
      <c r="H1" s="488"/>
      <c r="I1" s="488"/>
    </row>
    <row r="2" spans="1:9" x14ac:dyDescent="0.2">
      <c r="A2" s="34" t="s">
        <v>413</v>
      </c>
      <c r="B2" s="34"/>
      <c r="C2" s="34"/>
      <c r="D2" s="34"/>
      <c r="E2" s="34"/>
      <c r="F2" s="34"/>
      <c r="G2" s="34"/>
      <c r="H2" s="34"/>
      <c r="I2" s="34"/>
    </row>
    <row r="3" spans="1:9" ht="12.75" thickBot="1" x14ac:dyDescent="0.25">
      <c r="A3" s="843"/>
      <c r="B3" s="34"/>
      <c r="C3" s="34"/>
      <c r="D3" s="34"/>
      <c r="E3" s="34"/>
      <c r="F3" s="34"/>
      <c r="G3" s="34"/>
      <c r="H3" s="34"/>
      <c r="I3" s="34"/>
    </row>
    <row r="4" spans="1:9" ht="12.95" customHeight="1" x14ac:dyDescent="0.2">
      <c r="A4" s="1466" t="s">
        <v>294</v>
      </c>
      <c r="B4" s="1468">
        <v>2014</v>
      </c>
      <c r="C4" s="1469"/>
      <c r="D4" s="1468">
        <f>2014+1</f>
        <v>2015</v>
      </c>
      <c r="E4" s="1469"/>
      <c r="F4" s="1468">
        <f>2016</f>
        <v>2016</v>
      </c>
      <c r="G4" s="1469"/>
      <c r="H4" s="1468" t="s">
        <v>115</v>
      </c>
      <c r="I4" s="1469"/>
    </row>
    <row r="5" spans="1:9" ht="25.5" customHeight="1" thickBot="1" x14ac:dyDescent="0.25">
      <c r="A5" s="1467"/>
      <c r="B5" s="765" t="s">
        <v>119</v>
      </c>
      <c r="C5" s="766" t="s">
        <v>120</v>
      </c>
      <c r="D5" s="765" t="s">
        <v>119</v>
      </c>
      <c r="E5" s="766" t="s">
        <v>120</v>
      </c>
      <c r="F5" s="765" t="s">
        <v>119</v>
      </c>
      <c r="G5" s="766" t="s">
        <v>120</v>
      </c>
      <c r="H5" s="765" t="s">
        <v>119</v>
      </c>
      <c r="I5" s="766" t="s">
        <v>120</v>
      </c>
    </row>
    <row r="6" spans="1:9" ht="12.95" customHeight="1" x14ac:dyDescent="0.2">
      <c r="A6" s="767" t="s">
        <v>1</v>
      </c>
      <c r="B6" s="701">
        <v>16</v>
      </c>
      <c r="C6" s="1028">
        <f t="shared" ref="C6:C37" si="0">B6*100/$B$63</f>
        <v>0.90805902383654935</v>
      </c>
      <c r="D6" s="701">
        <v>6</v>
      </c>
      <c r="E6" s="1028">
        <f t="shared" ref="E6:E37" si="1">D6*100/$D$63</f>
        <v>0.2058319039451115</v>
      </c>
      <c r="F6" s="701">
        <f>IFERROR(VLOOKUP(A6,'[1]Tab. 60'!$A$9:$B$205,2,FALSE),"0")</f>
        <v>6</v>
      </c>
      <c r="G6" s="1028">
        <f t="shared" ref="G6:G37" si="2">F6*100/$F$63</f>
        <v>0.22813688212927757</v>
      </c>
      <c r="H6" s="768">
        <f>SUM(D6,F6,B6)</f>
        <v>28</v>
      </c>
      <c r="I6" s="1030">
        <f t="shared" ref="I6:I37" si="3">H6*100/$H$63</f>
        <v>0.38319419734501164</v>
      </c>
    </row>
    <row r="7" spans="1:9" ht="12.95" customHeight="1" x14ac:dyDescent="0.2">
      <c r="A7" s="769" t="s">
        <v>3</v>
      </c>
      <c r="B7" s="704">
        <v>3</v>
      </c>
      <c r="C7" s="1028">
        <f t="shared" si="0"/>
        <v>0.170261066969353</v>
      </c>
      <c r="D7" s="701">
        <v>0</v>
      </c>
      <c r="E7" s="1028">
        <f t="shared" si="1"/>
        <v>0</v>
      </c>
      <c r="F7" s="701">
        <f>IFERROR(VLOOKUP(A7,'[1]Tab. 60'!$A$9:$B$205,2,FALSE),"0")</f>
        <v>2</v>
      </c>
      <c r="G7" s="1028">
        <f t="shared" si="2"/>
        <v>7.6045627376425853E-2</v>
      </c>
      <c r="H7" s="768">
        <f t="shared" ref="H7:H62" si="4">SUM(D7,F7,B7)</f>
        <v>5</v>
      </c>
      <c r="I7" s="1030">
        <f t="shared" si="3"/>
        <v>6.8427535240180651E-2</v>
      </c>
    </row>
    <row r="8" spans="1:9" ht="12.95" customHeight="1" x14ac:dyDescent="0.2">
      <c r="A8" s="769" t="s">
        <v>7</v>
      </c>
      <c r="B8" s="704">
        <v>27</v>
      </c>
      <c r="C8" s="1028">
        <f t="shared" si="0"/>
        <v>1.532349602724177</v>
      </c>
      <c r="D8" s="701">
        <v>42</v>
      </c>
      <c r="E8" s="1028">
        <f t="shared" si="1"/>
        <v>1.4408233276157805</v>
      </c>
      <c r="F8" s="701">
        <f>IFERROR(VLOOKUP(A8,'[1]Tab. 60'!$A$9:$B$205,2,FALSE),"0")</f>
        <v>32</v>
      </c>
      <c r="G8" s="1028">
        <f t="shared" si="2"/>
        <v>1.2167300380228137</v>
      </c>
      <c r="H8" s="768">
        <f t="shared" si="4"/>
        <v>101</v>
      </c>
      <c r="I8" s="1030">
        <f t="shared" si="3"/>
        <v>1.3822362118516491</v>
      </c>
    </row>
    <row r="9" spans="1:9" ht="12.95" customHeight="1" x14ac:dyDescent="0.2">
      <c r="A9" s="769" t="s">
        <v>9</v>
      </c>
      <c r="B9" s="704">
        <v>0</v>
      </c>
      <c r="C9" s="1028">
        <f t="shared" si="0"/>
        <v>0</v>
      </c>
      <c r="D9" s="701">
        <v>2</v>
      </c>
      <c r="E9" s="1028">
        <f t="shared" si="1"/>
        <v>6.86106346483705E-2</v>
      </c>
      <c r="F9" s="701">
        <f>IFERROR(VLOOKUP(A9,'[1]Tab. 60'!$A$9:$B$205,2,FALSE),"0")</f>
        <v>3</v>
      </c>
      <c r="G9" s="1028">
        <f t="shared" si="2"/>
        <v>0.11406844106463879</v>
      </c>
      <c r="H9" s="768">
        <f t="shared" si="4"/>
        <v>5</v>
      </c>
      <c r="I9" s="1030">
        <f t="shared" si="3"/>
        <v>6.8427535240180651E-2</v>
      </c>
    </row>
    <row r="10" spans="1:9" ht="12.95" customHeight="1" x14ac:dyDescent="0.2">
      <c r="A10" s="769" t="s">
        <v>10</v>
      </c>
      <c r="B10" s="704">
        <v>10</v>
      </c>
      <c r="C10" s="1028">
        <f t="shared" si="0"/>
        <v>0.56753688989784334</v>
      </c>
      <c r="D10" s="701">
        <v>5</v>
      </c>
      <c r="E10" s="1028">
        <f t="shared" si="1"/>
        <v>0.17152658662092624</v>
      </c>
      <c r="F10" s="701">
        <f>IFERROR(VLOOKUP(A10,'[1]Tab. 60'!$A$9:$B$205,2,FALSE),"0")</f>
        <v>2</v>
      </c>
      <c r="G10" s="1028">
        <f t="shared" si="2"/>
        <v>7.6045627376425853E-2</v>
      </c>
      <c r="H10" s="768">
        <f t="shared" si="4"/>
        <v>17</v>
      </c>
      <c r="I10" s="1030">
        <f t="shared" si="3"/>
        <v>0.2326536198166142</v>
      </c>
    </row>
    <row r="11" spans="1:9" ht="12.95" customHeight="1" x14ac:dyDescent="0.2">
      <c r="A11" s="769" t="s">
        <v>12</v>
      </c>
      <c r="B11" s="647">
        <v>7</v>
      </c>
      <c r="C11" s="1028">
        <f t="shared" si="0"/>
        <v>0.39727582292849034</v>
      </c>
      <c r="D11" s="701">
        <v>11</v>
      </c>
      <c r="E11" s="1028">
        <f t="shared" si="1"/>
        <v>0.37735849056603776</v>
      </c>
      <c r="F11" s="701">
        <f>IFERROR(VLOOKUP(A11,'[1]Tab. 60'!$A$9:$B$205,2,FALSE),"0")</f>
        <v>7</v>
      </c>
      <c r="G11" s="1028">
        <f t="shared" si="2"/>
        <v>0.26615969581749049</v>
      </c>
      <c r="H11" s="768">
        <f t="shared" si="4"/>
        <v>25</v>
      </c>
      <c r="I11" s="1030">
        <f t="shared" si="3"/>
        <v>0.34213767620090324</v>
      </c>
    </row>
    <row r="12" spans="1:9" ht="12.95" customHeight="1" x14ac:dyDescent="0.2">
      <c r="A12" s="769" t="s">
        <v>14</v>
      </c>
      <c r="B12" s="647">
        <v>10</v>
      </c>
      <c r="C12" s="1028">
        <f t="shared" si="0"/>
        <v>0.56753688989784334</v>
      </c>
      <c r="D12" s="701">
        <v>16</v>
      </c>
      <c r="E12" s="1028">
        <f t="shared" si="1"/>
        <v>0.548885077186964</v>
      </c>
      <c r="F12" s="701">
        <f>IFERROR(VLOOKUP(A12,'[1]Tab. 60'!$A$9:$B$205,2,FALSE),"0")</f>
        <v>10</v>
      </c>
      <c r="G12" s="1028">
        <f t="shared" si="2"/>
        <v>0.38022813688212925</v>
      </c>
      <c r="H12" s="768">
        <f t="shared" si="4"/>
        <v>36</v>
      </c>
      <c r="I12" s="1030">
        <f t="shared" si="3"/>
        <v>0.49267825372930069</v>
      </c>
    </row>
    <row r="13" spans="1:9" ht="12.95" customHeight="1" x14ac:dyDescent="0.2">
      <c r="A13" s="769" t="s">
        <v>20</v>
      </c>
      <c r="B13" s="647">
        <v>1</v>
      </c>
      <c r="C13" s="1028">
        <f t="shared" si="0"/>
        <v>5.6753688989784334E-2</v>
      </c>
      <c r="D13" s="701">
        <v>3</v>
      </c>
      <c r="E13" s="1028">
        <f t="shared" si="1"/>
        <v>0.10291595197255575</v>
      </c>
      <c r="F13" s="701" t="str">
        <f>IFERROR(VLOOKUP(A13,'[1]Tab. 60'!$A$9:$B$205,2,FALSE),"0")</f>
        <v>0</v>
      </c>
      <c r="G13" s="1028">
        <f t="shared" si="2"/>
        <v>0</v>
      </c>
      <c r="H13" s="768">
        <f t="shared" si="4"/>
        <v>4</v>
      </c>
      <c r="I13" s="1030">
        <f t="shared" si="3"/>
        <v>5.4742028192144521E-2</v>
      </c>
    </row>
    <row r="14" spans="1:9" ht="12.95" customHeight="1" x14ac:dyDescent="0.2">
      <c r="A14" s="769" t="s">
        <v>113</v>
      </c>
      <c r="B14" s="647">
        <v>0</v>
      </c>
      <c r="C14" s="1028">
        <f t="shared" si="0"/>
        <v>0</v>
      </c>
      <c r="D14" s="701">
        <v>0</v>
      </c>
      <c r="E14" s="1028">
        <f t="shared" si="1"/>
        <v>0</v>
      </c>
      <c r="F14" s="701">
        <f>IFERROR(VLOOKUP(A14,'[1]Tab. 60'!$A$9:$B$205,2,FALSE),"0")</f>
        <v>2</v>
      </c>
      <c r="G14" s="1028">
        <f t="shared" si="2"/>
        <v>7.6045627376425853E-2</v>
      </c>
      <c r="H14" s="768">
        <f t="shared" si="4"/>
        <v>2</v>
      </c>
      <c r="I14" s="1030">
        <f t="shared" si="3"/>
        <v>2.737101409607226E-2</v>
      </c>
    </row>
    <row r="15" spans="1:9" ht="12.95" customHeight="1" x14ac:dyDescent="0.2">
      <c r="A15" s="769" t="s">
        <v>24</v>
      </c>
      <c r="B15" s="647">
        <v>5</v>
      </c>
      <c r="C15" s="1028">
        <f t="shared" si="0"/>
        <v>0.28376844494892167</v>
      </c>
      <c r="D15" s="701">
        <v>1</v>
      </c>
      <c r="E15" s="1028">
        <f t="shared" si="1"/>
        <v>3.430531732418525E-2</v>
      </c>
      <c r="F15" s="701">
        <f>IFERROR(VLOOKUP(A15,'[1]Tab. 60'!$A$9:$B$205,2,FALSE),"0")</f>
        <v>8</v>
      </c>
      <c r="G15" s="1028">
        <f t="shared" si="2"/>
        <v>0.30418250950570341</v>
      </c>
      <c r="H15" s="768">
        <f t="shared" si="4"/>
        <v>14</v>
      </c>
      <c r="I15" s="1030">
        <f t="shared" si="3"/>
        <v>0.19159709867250582</v>
      </c>
    </row>
    <row r="16" spans="1:9" ht="12.95" customHeight="1" x14ac:dyDescent="0.2">
      <c r="A16" s="769" t="s">
        <v>28</v>
      </c>
      <c r="B16" s="647">
        <v>0</v>
      </c>
      <c r="C16" s="1028">
        <f t="shared" si="0"/>
        <v>0</v>
      </c>
      <c r="D16" s="701">
        <v>1</v>
      </c>
      <c r="E16" s="1028">
        <f t="shared" si="1"/>
        <v>3.430531732418525E-2</v>
      </c>
      <c r="F16" s="701">
        <f>IFERROR(VLOOKUP(A16,'[1]Tab. 60'!$A$9:$B$205,2,FALSE),"0")</f>
        <v>1</v>
      </c>
      <c r="G16" s="1028">
        <f t="shared" si="2"/>
        <v>3.8022813688212927E-2</v>
      </c>
      <c r="H16" s="768">
        <f t="shared" si="4"/>
        <v>2</v>
      </c>
      <c r="I16" s="1030">
        <f t="shared" si="3"/>
        <v>2.737101409607226E-2</v>
      </c>
    </row>
    <row r="17" spans="1:9" ht="12.95" customHeight="1" x14ac:dyDescent="0.2">
      <c r="A17" s="769" t="s">
        <v>29</v>
      </c>
      <c r="B17" s="647">
        <v>1</v>
      </c>
      <c r="C17" s="1028">
        <f t="shared" si="0"/>
        <v>5.6753688989784334E-2</v>
      </c>
      <c r="D17" s="701">
        <v>0</v>
      </c>
      <c r="E17" s="1028">
        <f t="shared" si="1"/>
        <v>0</v>
      </c>
      <c r="F17" s="701">
        <f>IFERROR(VLOOKUP(A17,'[1]Tab. 60'!$A$9:$B$205,2,FALSE),"0")</f>
        <v>2</v>
      </c>
      <c r="G17" s="1028">
        <f t="shared" si="2"/>
        <v>7.6045627376425853E-2</v>
      </c>
      <c r="H17" s="768">
        <f t="shared" si="4"/>
        <v>3</v>
      </c>
      <c r="I17" s="1030">
        <f t="shared" si="3"/>
        <v>4.105652114410839E-2</v>
      </c>
    </row>
    <row r="18" spans="1:9" ht="12.95" customHeight="1" x14ac:dyDescent="0.2">
      <c r="A18" s="769" t="s">
        <v>30</v>
      </c>
      <c r="B18" s="647">
        <v>122</v>
      </c>
      <c r="C18" s="1028">
        <f t="shared" si="0"/>
        <v>6.9239500567536894</v>
      </c>
      <c r="D18" s="701">
        <v>179</v>
      </c>
      <c r="E18" s="1028">
        <f t="shared" si="1"/>
        <v>6.1406518010291595</v>
      </c>
      <c r="F18" s="701">
        <f>IFERROR(VLOOKUP(A18,'[1]Tab. 60'!$A$9:$B$205,2,FALSE),"0")</f>
        <v>74</v>
      </c>
      <c r="G18" s="1028">
        <f t="shared" si="2"/>
        <v>2.8136882129277567</v>
      </c>
      <c r="H18" s="768">
        <f t="shared" si="4"/>
        <v>375</v>
      </c>
      <c r="I18" s="1030">
        <f t="shared" si="3"/>
        <v>5.1320651430135484</v>
      </c>
    </row>
    <row r="19" spans="1:9" ht="12.95" customHeight="1" x14ac:dyDescent="0.2">
      <c r="A19" s="769" t="s">
        <v>33</v>
      </c>
      <c r="B19" s="647">
        <v>0</v>
      </c>
      <c r="C19" s="1028">
        <f t="shared" si="0"/>
        <v>0</v>
      </c>
      <c r="D19" s="701">
        <v>0</v>
      </c>
      <c r="E19" s="1028">
        <f t="shared" si="1"/>
        <v>0</v>
      </c>
      <c r="F19" s="701">
        <f>IFERROR(VLOOKUP(A19,'[1]Tab. 60'!$A$9:$B$205,2,FALSE),"0")</f>
        <v>1</v>
      </c>
      <c r="G19" s="1028">
        <f t="shared" si="2"/>
        <v>3.8022813688212927E-2</v>
      </c>
      <c r="H19" s="768">
        <f t="shared" si="4"/>
        <v>1</v>
      </c>
      <c r="I19" s="1030">
        <f t="shared" si="3"/>
        <v>1.368550704803613E-2</v>
      </c>
    </row>
    <row r="20" spans="1:9" ht="12.95" customHeight="1" x14ac:dyDescent="0.2">
      <c r="A20" s="769" t="s">
        <v>35</v>
      </c>
      <c r="B20" s="647">
        <v>5</v>
      </c>
      <c r="C20" s="1028">
        <f t="shared" si="0"/>
        <v>0.28376844494892167</v>
      </c>
      <c r="D20" s="701">
        <v>5</v>
      </c>
      <c r="E20" s="1028">
        <f t="shared" si="1"/>
        <v>0.17152658662092624</v>
      </c>
      <c r="F20" s="701">
        <f>IFERROR(VLOOKUP(A20,'[1]Tab. 60'!$A$9:$B$205,2,FALSE),"0")</f>
        <v>3</v>
      </c>
      <c r="G20" s="1028">
        <f t="shared" si="2"/>
        <v>0.11406844106463879</v>
      </c>
      <c r="H20" s="768">
        <f t="shared" si="4"/>
        <v>13</v>
      </c>
      <c r="I20" s="1030">
        <f t="shared" si="3"/>
        <v>0.17791159162446968</v>
      </c>
    </row>
    <row r="21" spans="1:9" ht="12.95" customHeight="1" x14ac:dyDescent="0.2">
      <c r="A21" s="769" t="s">
        <v>37</v>
      </c>
      <c r="B21" s="647">
        <v>0</v>
      </c>
      <c r="C21" s="1028">
        <f t="shared" si="0"/>
        <v>0</v>
      </c>
      <c r="D21" s="701">
        <v>2</v>
      </c>
      <c r="E21" s="1028">
        <f t="shared" si="1"/>
        <v>6.86106346483705E-2</v>
      </c>
      <c r="F21" s="701">
        <f>IFERROR(VLOOKUP(A21,'[1]Tab. 60'!$A$9:$B$205,2,FALSE),"0")</f>
        <v>2</v>
      </c>
      <c r="G21" s="1028">
        <f t="shared" si="2"/>
        <v>7.6045627376425853E-2</v>
      </c>
      <c r="H21" s="768">
        <f t="shared" si="4"/>
        <v>4</v>
      </c>
      <c r="I21" s="1030">
        <f t="shared" si="3"/>
        <v>5.4742028192144521E-2</v>
      </c>
    </row>
    <row r="22" spans="1:9" ht="12.95" customHeight="1" x14ac:dyDescent="0.2">
      <c r="A22" s="769" t="s">
        <v>38</v>
      </c>
      <c r="B22" s="647">
        <v>7</v>
      </c>
      <c r="C22" s="1028">
        <f t="shared" si="0"/>
        <v>0.39727582292849034</v>
      </c>
      <c r="D22" s="701">
        <v>9</v>
      </c>
      <c r="E22" s="1028">
        <f t="shared" si="1"/>
        <v>0.30874785591766724</v>
      </c>
      <c r="F22" s="701">
        <f>IFERROR(VLOOKUP(A22,'[1]Tab. 60'!$A$9:$B$205,2,FALSE),"0")</f>
        <v>7</v>
      </c>
      <c r="G22" s="1028">
        <f t="shared" si="2"/>
        <v>0.26615969581749049</v>
      </c>
      <c r="H22" s="768">
        <f t="shared" si="4"/>
        <v>23</v>
      </c>
      <c r="I22" s="1030">
        <f t="shared" si="3"/>
        <v>0.31476666210483101</v>
      </c>
    </row>
    <row r="23" spans="1:9" ht="12.95" customHeight="1" x14ac:dyDescent="0.2">
      <c r="A23" s="769" t="s">
        <v>39</v>
      </c>
      <c r="B23" s="647">
        <v>0</v>
      </c>
      <c r="C23" s="1028">
        <f t="shared" si="0"/>
        <v>0</v>
      </c>
      <c r="D23" s="701">
        <v>0</v>
      </c>
      <c r="E23" s="1028">
        <f t="shared" si="1"/>
        <v>0</v>
      </c>
      <c r="F23" s="701">
        <f>IFERROR(VLOOKUP(A23,'[1]Tab. 60'!$A$9:$B$205,2,FALSE),"0")</f>
        <v>1</v>
      </c>
      <c r="G23" s="1028">
        <f t="shared" si="2"/>
        <v>3.8022813688212927E-2</v>
      </c>
      <c r="H23" s="768">
        <f t="shared" si="4"/>
        <v>1</v>
      </c>
      <c r="I23" s="1030">
        <f t="shared" si="3"/>
        <v>1.368550704803613E-2</v>
      </c>
    </row>
    <row r="24" spans="1:9" ht="12.95" customHeight="1" x14ac:dyDescent="0.2">
      <c r="A24" s="769" t="s">
        <v>43</v>
      </c>
      <c r="B24" s="647">
        <v>1</v>
      </c>
      <c r="C24" s="1028">
        <f t="shared" si="0"/>
        <v>5.6753688989784334E-2</v>
      </c>
      <c r="D24" s="701">
        <v>3</v>
      </c>
      <c r="E24" s="1028">
        <f t="shared" si="1"/>
        <v>0.10291595197255575</v>
      </c>
      <c r="F24" s="701">
        <f>IFERROR(VLOOKUP(A24,'[1]Tab. 60'!$A$9:$B$205,2,FALSE),"0")</f>
        <v>2</v>
      </c>
      <c r="G24" s="1028">
        <f t="shared" si="2"/>
        <v>7.6045627376425853E-2</v>
      </c>
      <c r="H24" s="768">
        <f t="shared" si="4"/>
        <v>6</v>
      </c>
      <c r="I24" s="1030">
        <f t="shared" si="3"/>
        <v>8.2113042288216781E-2</v>
      </c>
    </row>
    <row r="25" spans="1:9" ht="12.95" customHeight="1" x14ac:dyDescent="0.2">
      <c r="A25" s="769" t="s">
        <v>44</v>
      </c>
      <c r="B25" s="647">
        <v>0</v>
      </c>
      <c r="C25" s="1028">
        <f t="shared" si="0"/>
        <v>0</v>
      </c>
      <c r="D25" s="701">
        <v>1</v>
      </c>
      <c r="E25" s="1028">
        <f t="shared" si="1"/>
        <v>3.430531732418525E-2</v>
      </c>
      <c r="F25" s="701">
        <f>IFERROR(VLOOKUP(A25,'[1]Tab. 60'!$A$9:$B$205,2,FALSE),"0")</f>
        <v>1</v>
      </c>
      <c r="G25" s="1028">
        <f t="shared" si="2"/>
        <v>3.8022813688212927E-2</v>
      </c>
      <c r="H25" s="768">
        <f t="shared" si="4"/>
        <v>2</v>
      </c>
      <c r="I25" s="1030">
        <f t="shared" si="3"/>
        <v>2.737101409607226E-2</v>
      </c>
    </row>
    <row r="26" spans="1:9" ht="12.95" customHeight="1" x14ac:dyDescent="0.2">
      <c r="A26" s="769" t="s">
        <v>45</v>
      </c>
      <c r="B26" s="647">
        <v>1</v>
      </c>
      <c r="C26" s="1028">
        <f t="shared" si="0"/>
        <v>5.6753688989784334E-2</v>
      </c>
      <c r="D26" s="701">
        <v>1</v>
      </c>
      <c r="E26" s="1028">
        <f t="shared" si="1"/>
        <v>3.430531732418525E-2</v>
      </c>
      <c r="F26" s="701">
        <f>IFERROR(VLOOKUP(A26,'[1]Tab. 60'!$A$9:$B$205,2,FALSE),"0")</f>
        <v>1</v>
      </c>
      <c r="G26" s="1028">
        <f t="shared" si="2"/>
        <v>3.8022813688212927E-2</v>
      </c>
      <c r="H26" s="768">
        <f t="shared" si="4"/>
        <v>3</v>
      </c>
      <c r="I26" s="1030">
        <f t="shared" si="3"/>
        <v>4.105652114410839E-2</v>
      </c>
    </row>
    <row r="27" spans="1:9" ht="12.95" customHeight="1" x14ac:dyDescent="0.2">
      <c r="A27" s="769" t="s">
        <v>47</v>
      </c>
      <c r="B27" s="647">
        <v>12</v>
      </c>
      <c r="C27" s="1028">
        <f t="shared" si="0"/>
        <v>0.68104426787741201</v>
      </c>
      <c r="D27" s="701">
        <v>13</v>
      </c>
      <c r="E27" s="1028">
        <f t="shared" si="1"/>
        <v>0.44596912521440824</v>
      </c>
      <c r="F27" s="701">
        <f>IFERROR(VLOOKUP(A27,'[1]Tab. 60'!$A$9:$B$205,2,FALSE),"0")</f>
        <v>14</v>
      </c>
      <c r="G27" s="1028">
        <f t="shared" si="2"/>
        <v>0.53231939163498099</v>
      </c>
      <c r="H27" s="768">
        <f t="shared" si="4"/>
        <v>39</v>
      </c>
      <c r="I27" s="1030">
        <f t="shared" si="3"/>
        <v>0.53373477487340903</v>
      </c>
    </row>
    <row r="28" spans="1:9" ht="12.95" customHeight="1" x14ac:dyDescent="0.2">
      <c r="A28" s="769" t="s">
        <v>49</v>
      </c>
      <c r="B28" s="647">
        <v>18</v>
      </c>
      <c r="C28" s="1028">
        <f t="shared" si="0"/>
        <v>1.0215664018161181</v>
      </c>
      <c r="D28" s="701">
        <v>89</v>
      </c>
      <c r="E28" s="1028">
        <f t="shared" si="1"/>
        <v>3.0531732418524871</v>
      </c>
      <c r="F28" s="701">
        <f>IFERROR(VLOOKUP(A28,'[1]Tab. 60'!$A$9:$B$205,2,FALSE),"0")</f>
        <v>37</v>
      </c>
      <c r="G28" s="1028">
        <f t="shared" si="2"/>
        <v>1.4068441064638784</v>
      </c>
      <c r="H28" s="768">
        <f t="shared" si="4"/>
        <v>144</v>
      </c>
      <c r="I28" s="1030">
        <f t="shared" si="3"/>
        <v>1.9707130149172027</v>
      </c>
    </row>
    <row r="29" spans="1:9" ht="12.95" customHeight="1" x14ac:dyDescent="0.2">
      <c r="A29" s="769" t="s">
        <v>53</v>
      </c>
      <c r="B29" s="647">
        <v>0</v>
      </c>
      <c r="C29" s="1028">
        <f t="shared" si="0"/>
        <v>0</v>
      </c>
      <c r="D29" s="701">
        <v>1</v>
      </c>
      <c r="E29" s="1028">
        <f t="shared" si="1"/>
        <v>3.430531732418525E-2</v>
      </c>
      <c r="F29" s="701" t="str">
        <f>IFERROR(VLOOKUP(A29,'[1]Tab. 60'!$A$9:$B$205,2,FALSE),"0")</f>
        <v>0</v>
      </c>
      <c r="G29" s="1028">
        <f t="shared" si="2"/>
        <v>0</v>
      </c>
      <c r="H29" s="768">
        <f t="shared" si="4"/>
        <v>1</v>
      </c>
      <c r="I29" s="1030">
        <f t="shared" si="3"/>
        <v>1.368550704803613E-2</v>
      </c>
    </row>
    <row r="30" spans="1:9" ht="12.95" customHeight="1" x14ac:dyDescent="0.2">
      <c r="A30" s="769" t="s">
        <v>55</v>
      </c>
      <c r="B30" s="647">
        <v>1</v>
      </c>
      <c r="C30" s="1028">
        <f t="shared" si="0"/>
        <v>5.6753688989784334E-2</v>
      </c>
      <c r="D30" s="701">
        <v>0</v>
      </c>
      <c r="E30" s="1028">
        <f t="shared" si="1"/>
        <v>0</v>
      </c>
      <c r="F30" s="701" t="str">
        <f>IFERROR(VLOOKUP(A30,'[1]Tab. 60'!$A$9:$B$205,2,FALSE),"0")</f>
        <v>0</v>
      </c>
      <c r="G30" s="1028">
        <f t="shared" si="2"/>
        <v>0</v>
      </c>
      <c r="H30" s="768">
        <f t="shared" si="4"/>
        <v>1</v>
      </c>
      <c r="I30" s="1030">
        <f t="shared" si="3"/>
        <v>1.368550704803613E-2</v>
      </c>
    </row>
    <row r="31" spans="1:9" ht="12.95" customHeight="1" x14ac:dyDescent="0.2">
      <c r="A31" s="769" t="s">
        <v>58</v>
      </c>
      <c r="B31" s="647">
        <v>2</v>
      </c>
      <c r="C31" s="1028">
        <f t="shared" si="0"/>
        <v>0.11350737797956867</v>
      </c>
      <c r="D31" s="701">
        <v>2</v>
      </c>
      <c r="E31" s="1028">
        <f t="shared" si="1"/>
        <v>6.86106346483705E-2</v>
      </c>
      <c r="F31" s="701" t="str">
        <f>IFERROR(VLOOKUP(A31,'[1]Tab. 60'!$A$9:$B$205,2,FALSE),"0")</f>
        <v>0</v>
      </c>
      <c r="G31" s="1028">
        <f t="shared" si="2"/>
        <v>0</v>
      </c>
      <c r="H31" s="768">
        <f t="shared" si="4"/>
        <v>4</v>
      </c>
      <c r="I31" s="1030">
        <f t="shared" si="3"/>
        <v>5.4742028192144521E-2</v>
      </c>
    </row>
    <row r="32" spans="1:9" ht="12.95" customHeight="1" x14ac:dyDescent="0.2">
      <c r="A32" s="769" t="s">
        <v>59</v>
      </c>
      <c r="B32" s="647">
        <v>2</v>
      </c>
      <c r="C32" s="1028">
        <f t="shared" si="0"/>
        <v>0.11350737797956867</v>
      </c>
      <c r="D32" s="701">
        <v>0</v>
      </c>
      <c r="E32" s="1028">
        <f t="shared" si="1"/>
        <v>0</v>
      </c>
      <c r="F32" s="701" t="str">
        <f>IFERROR(VLOOKUP(A32,'[1]Tab. 60'!$A$9:$B$205,2,FALSE),"0")</f>
        <v>0</v>
      </c>
      <c r="G32" s="1028">
        <f t="shared" si="2"/>
        <v>0</v>
      </c>
      <c r="H32" s="768">
        <f t="shared" si="4"/>
        <v>2</v>
      </c>
      <c r="I32" s="1030">
        <f t="shared" si="3"/>
        <v>2.737101409607226E-2</v>
      </c>
    </row>
    <row r="33" spans="1:9" ht="12.95" customHeight="1" x14ac:dyDescent="0.2">
      <c r="A33" s="769" t="s">
        <v>60</v>
      </c>
      <c r="B33" s="647">
        <v>2</v>
      </c>
      <c r="C33" s="1028">
        <f t="shared" si="0"/>
        <v>0.11350737797956867</v>
      </c>
      <c r="D33" s="701">
        <v>0</v>
      </c>
      <c r="E33" s="1028">
        <f t="shared" si="1"/>
        <v>0</v>
      </c>
      <c r="F33" s="701">
        <f>IFERROR(VLOOKUP(A33,'[1]Tab. 60'!$A$9:$B$205,2,FALSE),"0")</f>
        <v>2</v>
      </c>
      <c r="G33" s="1028">
        <f t="shared" si="2"/>
        <v>7.6045627376425853E-2</v>
      </c>
      <c r="H33" s="768">
        <f t="shared" si="4"/>
        <v>4</v>
      </c>
      <c r="I33" s="1030">
        <f t="shared" si="3"/>
        <v>5.4742028192144521E-2</v>
      </c>
    </row>
    <row r="34" spans="1:9" ht="12.95" customHeight="1" x14ac:dyDescent="0.2">
      <c r="A34" s="769" t="s">
        <v>61</v>
      </c>
      <c r="B34" s="647">
        <v>0</v>
      </c>
      <c r="C34" s="1028">
        <f t="shared" si="0"/>
        <v>0</v>
      </c>
      <c r="D34" s="701">
        <v>0</v>
      </c>
      <c r="E34" s="1028">
        <f t="shared" si="1"/>
        <v>0</v>
      </c>
      <c r="F34" s="701">
        <v>2</v>
      </c>
      <c r="G34" s="1028">
        <f t="shared" si="2"/>
        <v>7.6045627376425853E-2</v>
      </c>
      <c r="H34" s="768">
        <f t="shared" ref="H34" si="5">SUM(D34,F34,B34)</f>
        <v>2</v>
      </c>
      <c r="I34" s="1030">
        <f t="shared" si="3"/>
        <v>2.737101409607226E-2</v>
      </c>
    </row>
    <row r="35" spans="1:9" ht="12.95" customHeight="1" x14ac:dyDescent="0.2">
      <c r="A35" s="769" t="s">
        <v>66</v>
      </c>
      <c r="B35" s="647">
        <v>1</v>
      </c>
      <c r="C35" s="1028">
        <f t="shared" si="0"/>
        <v>5.6753688989784334E-2</v>
      </c>
      <c r="D35" s="701">
        <v>0</v>
      </c>
      <c r="E35" s="1028">
        <f t="shared" si="1"/>
        <v>0</v>
      </c>
      <c r="F35" s="701" t="str">
        <f>IFERROR(VLOOKUP(A35,'[1]Tab. 60'!$A$9:$B$205,2,FALSE),"0")</f>
        <v>0</v>
      </c>
      <c r="G35" s="1028">
        <f t="shared" si="2"/>
        <v>0</v>
      </c>
      <c r="H35" s="768">
        <f t="shared" si="4"/>
        <v>1</v>
      </c>
      <c r="I35" s="1030">
        <f t="shared" si="3"/>
        <v>1.368550704803613E-2</v>
      </c>
    </row>
    <row r="36" spans="1:9" ht="12.95" customHeight="1" x14ac:dyDescent="0.2">
      <c r="A36" s="769" t="s">
        <v>68</v>
      </c>
      <c r="B36" s="647">
        <v>4</v>
      </c>
      <c r="C36" s="1028">
        <f t="shared" si="0"/>
        <v>0.22701475595913734</v>
      </c>
      <c r="D36" s="701">
        <v>1</v>
      </c>
      <c r="E36" s="1028">
        <f t="shared" si="1"/>
        <v>3.430531732418525E-2</v>
      </c>
      <c r="F36" s="701">
        <v>7</v>
      </c>
      <c r="G36" s="1028">
        <f t="shared" si="2"/>
        <v>0.26615969581749049</v>
      </c>
      <c r="H36" s="768">
        <f t="shared" si="4"/>
        <v>12</v>
      </c>
      <c r="I36" s="1030">
        <f t="shared" si="3"/>
        <v>0.16422608457643356</v>
      </c>
    </row>
    <row r="37" spans="1:9" ht="12.95" customHeight="1" x14ac:dyDescent="0.2">
      <c r="A37" s="769" t="s">
        <v>69</v>
      </c>
      <c r="B37" s="647">
        <v>0</v>
      </c>
      <c r="C37" s="1028">
        <f t="shared" si="0"/>
        <v>0</v>
      </c>
      <c r="D37" s="701">
        <v>2</v>
      </c>
      <c r="E37" s="1028">
        <f t="shared" si="1"/>
        <v>6.86106346483705E-2</v>
      </c>
      <c r="F37" s="701" t="str">
        <f>IFERROR(VLOOKUP(A37,'[1]Tab. 60'!$A$9:$B$205,2,FALSE),"0")</f>
        <v>0</v>
      </c>
      <c r="G37" s="1028">
        <f t="shared" si="2"/>
        <v>0</v>
      </c>
      <c r="H37" s="768">
        <f t="shared" si="4"/>
        <v>2</v>
      </c>
      <c r="I37" s="1030">
        <f t="shared" si="3"/>
        <v>2.737101409607226E-2</v>
      </c>
    </row>
    <row r="38" spans="1:9" ht="12.95" customHeight="1" x14ac:dyDescent="0.2">
      <c r="A38" s="769" t="s">
        <v>72</v>
      </c>
      <c r="B38" s="647">
        <v>0</v>
      </c>
      <c r="C38" s="1028">
        <f t="shared" ref="C38:C63" si="6">B38*100/$B$63</f>
        <v>0</v>
      </c>
      <c r="D38" s="701">
        <v>2</v>
      </c>
      <c r="E38" s="1028">
        <f t="shared" ref="E38:E63" si="7">D38*100/$D$63</f>
        <v>6.86106346483705E-2</v>
      </c>
      <c r="F38" s="701" t="str">
        <f>IFERROR(VLOOKUP(A38,'[1]Tab. 60'!$A$9:$B$205,2,FALSE),"0")</f>
        <v>0</v>
      </c>
      <c r="G38" s="1028">
        <f t="shared" ref="G38:G63" si="8">F38*100/$F$63</f>
        <v>0</v>
      </c>
      <c r="H38" s="768">
        <f t="shared" si="4"/>
        <v>2</v>
      </c>
      <c r="I38" s="1030">
        <f t="shared" ref="I38:I63" si="9">H38*100/$H$63</f>
        <v>2.737101409607226E-2</v>
      </c>
    </row>
    <row r="39" spans="1:9" ht="12.95" customHeight="1" x14ac:dyDescent="0.2">
      <c r="A39" s="769" t="s">
        <v>73</v>
      </c>
      <c r="B39" s="647">
        <v>1</v>
      </c>
      <c r="C39" s="1028">
        <f t="shared" si="6"/>
        <v>5.6753688989784334E-2</v>
      </c>
      <c r="D39" s="701">
        <v>0</v>
      </c>
      <c r="E39" s="1028">
        <f t="shared" si="7"/>
        <v>0</v>
      </c>
      <c r="F39" s="701">
        <v>1</v>
      </c>
      <c r="G39" s="1028">
        <f t="shared" si="8"/>
        <v>3.8022813688212927E-2</v>
      </c>
      <c r="H39" s="768">
        <f t="shared" si="4"/>
        <v>2</v>
      </c>
      <c r="I39" s="1030">
        <f t="shared" si="9"/>
        <v>2.737101409607226E-2</v>
      </c>
    </row>
    <row r="40" spans="1:9" ht="12.95" customHeight="1" x14ac:dyDescent="0.2">
      <c r="A40" s="769" t="s">
        <v>209</v>
      </c>
      <c r="B40" s="647">
        <v>1</v>
      </c>
      <c r="C40" s="1028">
        <f t="shared" si="6"/>
        <v>5.6753688989784334E-2</v>
      </c>
      <c r="D40" s="701">
        <v>0</v>
      </c>
      <c r="E40" s="1028">
        <f t="shared" si="7"/>
        <v>0</v>
      </c>
      <c r="F40" s="701" t="str">
        <f>IFERROR(VLOOKUP(A40,'[1]Tab. 60'!$A$9:$B$205,2,FALSE),"0")</f>
        <v>0</v>
      </c>
      <c r="G40" s="1028">
        <f t="shared" si="8"/>
        <v>0</v>
      </c>
      <c r="H40" s="768">
        <f t="shared" si="4"/>
        <v>1</v>
      </c>
      <c r="I40" s="1030">
        <f t="shared" si="9"/>
        <v>1.368550704803613E-2</v>
      </c>
    </row>
    <row r="41" spans="1:9" ht="12.95" customHeight="1" x14ac:dyDescent="0.2">
      <c r="A41" s="769" t="s">
        <v>74</v>
      </c>
      <c r="B41" s="647">
        <v>1</v>
      </c>
      <c r="C41" s="1028">
        <f t="shared" si="6"/>
        <v>5.6753688989784334E-2</v>
      </c>
      <c r="D41" s="701">
        <v>5</v>
      </c>
      <c r="E41" s="1028">
        <f t="shared" si="7"/>
        <v>0.17152658662092624</v>
      </c>
      <c r="F41" s="701">
        <f>IFERROR(VLOOKUP(A41,'[1]Tab. 60'!$A$9:$B$205,2,FALSE),"0")</f>
        <v>5</v>
      </c>
      <c r="G41" s="1028">
        <f t="shared" si="8"/>
        <v>0.19011406844106463</v>
      </c>
      <c r="H41" s="768">
        <f t="shared" si="4"/>
        <v>11</v>
      </c>
      <c r="I41" s="1030">
        <f t="shared" si="9"/>
        <v>0.15054057752839742</v>
      </c>
    </row>
    <row r="42" spans="1:9" ht="12.95" customHeight="1" x14ac:dyDescent="0.2">
      <c r="A42" s="769" t="s">
        <v>76</v>
      </c>
      <c r="B42" s="647">
        <v>17</v>
      </c>
      <c r="C42" s="1028">
        <f t="shared" si="6"/>
        <v>0.96481271282633374</v>
      </c>
      <c r="D42" s="701">
        <v>11</v>
      </c>
      <c r="E42" s="1028">
        <f t="shared" si="7"/>
        <v>0.37735849056603776</v>
      </c>
      <c r="F42" s="701">
        <f>IFERROR(VLOOKUP(A42,'[1]Tab. 60'!$A$9:$B$205,2,FALSE),"0")</f>
        <v>11</v>
      </c>
      <c r="G42" s="1028">
        <f t="shared" si="8"/>
        <v>0.41825095057034223</v>
      </c>
      <c r="H42" s="768">
        <f t="shared" si="4"/>
        <v>39</v>
      </c>
      <c r="I42" s="1030">
        <f t="shared" si="9"/>
        <v>0.53373477487340903</v>
      </c>
    </row>
    <row r="43" spans="1:9" ht="12.95" customHeight="1" x14ac:dyDescent="0.2">
      <c r="A43" s="769" t="s">
        <v>77</v>
      </c>
      <c r="B43" s="647">
        <v>0</v>
      </c>
      <c r="C43" s="1028">
        <f t="shared" si="6"/>
        <v>0</v>
      </c>
      <c r="D43" s="701">
        <v>1</v>
      </c>
      <c r="E43" s="1028">
        <f t="shared" si="7"/>
        <v>3.430531732418525E-2</v>
      </c>
      <c r="F43" s="701" t="str">
        <f>IFERROR(VLOOKUP(A43,'[1]Tab. 60'!$A$9:$B$205,2,FALSE),"0")</f>
        <v>0</v>
      </c>
      <c r="G43" s="1028">
        <f t="shared" si="8"/>
        <v>0</v>
      </c>
      <c r="H43" s="768">
        <f t="shared" si="4"/>
        <v>1</v>
      </c>
      <c r="I43" s="1030">
        <f t="shared" si="9"/>
        <v>1.368550704803613E-2</v>
      </c>
    </row>
    <row r="44" spans="1:9" ht="12.95" customHeight="1" x14ac:dyDescent="0.2">
      <c r="A44" s="769" t="s">
        <v>134</v>
      </c>
      <c r="B44" s="647">
        <v>0</v>
      </c>
      <c r="C44" s="1028">
        <f t="shared" si="6"/>
        <v>0</v>
      </c>
      <c r="D44" s="701">
        <v>1</v>
      </c>
      <c r="E44" s="1028">
        <f t="shared" si="7"/>
        <v>3.430531732418525E-2</v>
      </c>
      <c r="F44" s="701" t="str">
        <f>IFERROR(VLOOKUP(A44,'[1]Tab. 60'!$A$9:$B$205,2,FALSE),"0")</f>
        <v>0</v>
      </c>
      <c r="G44" s="1028">
        <f t="shared" si="8"/>
        <v>0</v>
      </c>
      <c r="H44" s="768">
        <f t="shared" si="4"/>
        <v>1</v>
      </c>
      <c r="I44" s="1030">
        <f t="shared" si="9"/>
        <v>1.368550704803613E-2</v>
      </c>
    </row>
    <row r="45" spans="1:9" ht="12.95" customHeight="1" x14ac:dyDescent="0.2">
      <c r="A45" s="769" t="s">
        <v>81</v>
      </c>
      <c r="B45" s="647">
        <v>955</v>
      </c>
      <c r="C45" s="1028">
        <f t="shared" si="6"/>
        <v>54.199772985244039</v>
      </c>
      <c r="D45" s="701">
        <v>790</v>
      </c>
      <c r="E45" s="1028">
        <f t="shared" si="7"/>
        <v>27.101200686106345</v>
      </c>
      <c r="F45" s="701">
        <f>IFERROR(VLOOKUP(A45,'[1]Tab. 60'!$A$9:$B$205,2,FALSE),"0")</f>
        <v>1163</v>
      </c>
      <c r="G45" s="1028">
        <f t="shared" si="8"/>
        <v>44.220532319391637</v>
      </c>
      <c r="H45" s="768">
        <f t="shared" si="4"/>
        <v>2908</v>
      </c>
      <c r="I45" s="1030">
        <f t="shared" si="9"/>
        <v>39.797454495689067</v>
      </c>
    </row>
    <row r="46" spans="1:9" ht="12.95" customHeight="1" x14ac:dyDescent="0.2">
      <c r="A46" s="769" t="s">
        <v>211</v>
      </c>
      <c r="B46" s="647">
        <v>0</v>
      </c>
      <c r="C46" s="1028">
        <f t="shared" si="6"/>
        <v>0</v>
      </c>
      <c r="D46" s="701">
        <v>2</v>
      </c>
      <c r="E46" s="1028">
        <f t="shared" si="7"/>
        <v>6.86106346483705E-2</v>
      </c>
      <c r="F46" s="701" t="str">
        <f>IFERROR(VLOOKUP(A46,'[1]Tab. 60'!$A$9:$B$205,2,FALSE),"0")</f>
        <v>0</v>
      </c>
      <c r="G46" s="1028">
        <f t="shared" si="8"/>
        <v>0</v>
      </c>
      <c r="H46" s="768">
        <f t="shared" si="4"/>
        <v>2</v>
      </c>
      <c r="I46" s="1030">
        <f t="shared" si="9"/>
        <v>2.737101409607226E-2</v>
      </c>
    </row>
    <row r="47" spans="1:9" ht="12.95" customHeight="1" x14ac:dyDescent="0.2">
      <c r="A47" s="769" t="s">
        <v>86</v>
      </c>
      <c r="B47" s="647">
        <v>2</v>
      </c>
      <c r="C47" s="1028">
        <f t="shared" si="6"/>
        <v>0.11350737797956867</v>
      </c>
      <c r="D47" s="701">
        <v>2</v>
      </c>
      <c r="E47" s="1028">
        <f t="shared" si="7"/>
        <v>6.86106346483705E-2</v>
      </c>
      <c r="F47" s="701">
        <f>IFERROR(VLOOKUP(A47,'[1]Tab. 60'!$A$9:$B$205,2,FALSE),"0")</f>
        <v>2</v>
      </c>
      <c r="G47" s="1028">
        <f t="shared" si="8"/>
        <v>7.6045627376425853E-2</v>
      </c>
      <c r="H47" s="768">
        <f t="shared" si="4"/>
        <v>6</v>
      </c>
      <c r="I47" s="1030">
        <f t="shared" si="9"/>
        <v>8.2113042288216781E-2</v>
      </c>
    </row>
    <row r="48" spans="1:9" ht="12.95" customHeight="1" x14ac:dyDescent="0.2">
      <c r="A48" s="769" t="s">
        <v>87</v>
      </c>
      <c r="B48" s="647">
        <v>1</v>
      </c>
      <c r="C48" s="1028">
        <f t="shared" si="6"/>
        <v>5.6753688989784334E-2</v>
      </c>
      <c r="D48" s="701">
        <v>0</v>
      </c>
      <c r="E48" s="1028">
        <f t="shared" si="7"/>
        <v>0</v>
      </c>
      <c r="F48" s="701" t="str">
        <f>IFERROR(VLOOKUP(A48,'[1]Tab. 60'!$A$9:$B$205,2,FALSE),"0")</f>
        <v>0</v>
      </c>
      <c r="G48" s="1028">
        <f t="shared" si="8"/>
        <v>0</v>
      </c>
      <c r="H48" s="768">
        <f t="shared" si="4"/>
        <v>1</v>
      </c>
      <c r="I48" s="1030">
        <f t="shared" si="9"/>
        <v>1.368550704803613E-2</v>
      </c>
    </row>
    <row r="49" spans="1:9" x14ac:dyDescent="0.2">
      <c r="A49" s="769" t="s">
        <v>88</v>
      </c>
      <c r="B49" s="647">
        <v>1</v>
      </c>
      <c r="C49" s="1028">
        <f t="shared" si="6"/>
        <v>5.6753688989784334E-2</v>
      </c>
      <c r="D49" s="701">
        <v>0</v>
      </c>
      <c r="E49" s="1028">
        <f t="shared" si="7"/>
        <v>0</v>
      </c>
      <c r="F49" s="701">
        <f>IFERROR(VLOOKUP(A49,'[1]Tab. 60'!$A$9:$B$205,2,FALSE),"0")</f>
        <v>2</v>
      </c>
      <c r="G49" s="1028">
        <f t="shared" si="8"/>
        <v>7.6045627376425853E-2</v>
      </c>
      <c r="H49" s="768">
        <f t="shared" si="4"/>
        <v>3</v>
      </c>
      <c r="I49" s="1030">
        <f t="shared" si="9"/>
        <v>4.105652114410839E-2</v>
      </c>
    </row>
    <row r="50" spans="1:9" x14ac:dyDescent="0.2">
      <c r="A50" s="769" t="s">
        <v>89</v>
      </c>
      <c r="B50" s="647">
        <v>0</v>
      </c>
      <c r="C50" s="1028">
        <f t="shared" si="6"/>
        <v>0</v>
      </c>
      <c r="D50" s="701">
        <v>1</v>
      </c>
      <c r="E50" s="1028">
        <f t="shared" si="7"/>
        <v>3.430531732418525E-2</v>
      </c>
      <c r="F50" s="701">
        <f>IFERROR(VLOOKUP(A50,'[1]Tab. 60'!$A$9:$B$205,2,FALSE),"0")</f>
        <v>11</v>
      </c>
      <c r="G50" s="1028">
        <f t="shared" si="8"/>
        <v>0.41825095057034223</v>
      </c>
      <c r="H50" s="768">
        <f t="shared" si="4"/>
        <v>12</v>
      </c>
      <c r="I50" s="1030">
        <f t="shared" si="9"/>
        <v>0.16422608457643356</v>
      </c>
    </row>
    <row r="51" spans="1:9" x14ac:dyDescent="0.2">
      <c r="A51" s="769" t="s">
        <v>96</v>
      </c>
      <c r="B51" s="647">
        <v>0</v>
      </c>
      <c r="C51" s="1028">
        <f t="shared" si="6"/>
        <v>0</v>
      </c>
      <c r="D51" s="701">
        <v>6</v>
      </c>
      <c r="E51" s="1028">
        <f t="shared" si="7"/>
        <v>0.2058319039451115</v>
      </c>
      <c r="F51" s="701">
        <f>IFERROR(VLOOKUP(A51,'[1]Tab. 60'!$A$9:$B$205,2,FALSE),"0")</f>
        <v>1</v>
      </c>
      <c r="G51" s="1028">
        <f t="shared" si="8"/>
        <v>3.8022813688212927E-2</v>
      </c>
      <c r="H51" s="768">
        <f t="shared" si="4"/>
        <v>7</v>
      </c>
      <c r="I51" s="1030">
        <f t="shared" si="9"/>
        <v>9.5798549336252911E-2</v>
      </c>
    </row>
    <row r="52" spans="1:9" x14ac:dyDescent="0.2">
      <c r="A52" s="769" t="s">
        <v>97</v>
      </c>
      <c r="B52" s="647">
        <v>2</v>
      </c>
      <c r="C52" s="1028">
        <f t="shared" si="6"/>
        <v>0.11350737797956867</v>
      </c>
      <c r="D52" s="701">
        <v>6</v>
      </c>
      <c r="E52" s="1028">
        <f t="shared" si="7"/>
        <v>0.2058319039451115</v>
      </c>
      <c r="F52" s="701">
        <f>IFERROR(VLOOKUP(A52,'[1]Tab. 60'!$A$9:$B$205,2,FALSE),"0")</f>
        <v>6</v>
      </c>
      <c r="G52" s="1028">
        <f t="shared" si="8"/>
        <v>0.22813688212927757</v>
      </c>
      <c r="H52" s="768">
        <f t="shared" si="4"/>
        <v>14</v>
      </c>
      <c r="I52" s="1030">
        <f t="shared" si="9"/>
        <v>0.19159709867250582</v>
      </c>
    </row>
    <row r="53" spans="1:9" x14ac:dyDescent="0.2">
      <c r="A53" s="769" t="s">
        <v>99</v>
      </c>
      <c r="B53" s="647">
        <v>1</v>
      </c>
      <c r="C53" s="1028">
        <f t="shared" si="6"/>
        <v>5.6753688989784334E-2</v>
      </c>
      <c r="D53" s="701">
        <v>0</v>
      </c>
      <c r="E53" s="1028">
        <f t="shared" si="7"/>
        <v>0</v>
      </c>
      <c r="F53" s="701" t="str">
        <f>IFERROR(VLOOKUP(A53,'[1]Tab. 60'!$A$9:$B$205,2,FALSE),"0")</f>
        <v>0</v>
      </c>
      <c r="G53" s="1028">
        <f t="shared" si="8"/>
        <v>0</v>
      </c>
      <c r="H53" s="768">
        <f t="shared" si="4"/>
        <v>1</v>
      </c>
      <c r="I53" s="1030">
        <f t="shared" si="9"/>
        <v>1.368550704803613E-2</v>
      </c>
    </row>
    <row r="54" spans="1:9" x14ac:dyDescent="0.2">
      <c r="A54" s="769" t="s">
        <v>100</v>
      </c>
      <c r="B54" s="647">
        <v>498</v>
      </c>
      <c r="C54" s="1028">
        <f t="shared" si="6"/>
        <v>28.263337116912599</v>
      </c>
      <c r="D54" s="701">
        <v>1638</v>
      </c>
      <c r="E54" s="1028">
        <f t="shared" si="7"/>
        <v>56.192109777015439</v>
      </c>
      <c r="F54" s="701">
        <f>IFERROR(VLOOKUP(A54,'[1]Tab. 60'!$A$9:$B$205,2,FALSE),"0")</f>
        <v>1070</v>
      </c>
      <c r="G54" s="1028">
        <f t="shared" si="8"/>
        <v>40.684410646387832</v>
      </c>
      <c r="H54" s="768">
        <f t="shared" si="4"/>
        <v>3206</v>
      </c>
      <c r="I54" s="1030">
        <f t="shared" si="9"/>
        <v>43.875735596003835</v>
      </c>
    </row>
    <row r="55" spans="1:9" x14ac:dyDescent="0.2">
      <c r="A55" s="769" t="s">
        <v>101</v>
      </c>
      <c r="B55" s="647">
        <v>7</v>
      </c>
      <c r="C55" s="1028">
        <f t="shared" si="6"/>
        <v>0.39727582292849034</v>
      </c>
      <c r="D55" s="701">
        <v>21</v>
      </c>
      <c r="E55" s="1028">
        <f t="shared" si="7"/>
        <v>0.72041166380789023</v>
      </c>
      <c r="F55" s="701">
        <f>IFERROR(VLOOKUP(A55,'[1]Tab. 60'!$A$9:$B$205,2,FALSE),"0")</f>
        <v>10</v>
      </c>
      <c r="G55" s="1028">
        <f t="shared" si="8"/>
        <v>0.38022813688212925</v>
      </c>
      <c r="H55" s="768">
        <f t="shared" si="4"/>
        <v>38</v>
      </c>
      <c r="I55" s="1030">
        <f t="shared" si="9"/>
        <v>0.52004926782537297</v>
      </c>
    </row>
    <row r="56" spans="1:9" x14ac:dyDescent="0.2">
      <c r="A56" s="769" t="s">
        <v>103</v>
      </c>
      <c r="B56" s="647">
        <v>15</v>
      </c>
      <c r="C56" s="1028">
        <f t="shared" si="6"/>
        <v>0.85130533484676507</v>
      </c>
      <c r="D56" s="701">
        <v>14</v>
      </c>
      <c r="E56" s="1028">
        <f t="shared" si="7"/>
        <v>0.48027444253859347</v>
      </c>
      <c r="F56" s="701">
        <f>IFERROR(VLOOKUP(A56,'[1]Tab. 60'!$A$9:$B$205,2,FALSE),"0")</f>
        <v>34</v>
      </c>
      <c r="G56" s="1028">
        <f t="shared" si="8"/>
        <v>1.2927756653992395</v>
      </c>
      <c r="H56" s="768">
        <f t="shared" si="4"/>
        <v>63</v>
      </c>
      <c r="I56" s="1030">
        <f t="shared" si="9"/>
        <v>0.86218694402627616</v>
      </c>
    </row>
    <row r="57" spans="1:9" x14ac:dyDescent="0.2">
      <c r="A57" s="769" t="s">
        <v>104</v>
      </c>
      <c r="B57" s="647">
        <v>1</v>
      </c>
      <c r="C57" s="1028">
        <f t="shared" si="6"/>
        <v>5.6753688989784334E-2</v>
      </c>
      <c r="D57" s="701">
        <v>0</v>
      </c>
      <c r="E57" s="1028">
        <f t="shared" si="7"/>
        <v>0</v>
      </c>
      <c r="F57" s="701" t="str">
        <f>IFERROR(VLOOKUP(A57,'[1]Tab. 60'!$A$9:$B$205,2,FALSE),"0")</f>
        <v>0</v>
      </c>
      <c r="G57" s="1028">
        <f t="shared" si="8"/>
        <v>0</v>
      </c>
      <c r="H57" s="768">
        <f t="shared" si="4"/>
        <v>1</v>
      </c>
      <c r="I57" s="1030">
        <f t="shared" si="9"/>
        <v>1.368550704803613E-2</v>
      </c>
    </row>
    <row r="58" spans="1:9" x14ac:dyDescent="0.2">
      <c r="A58" s="769" t="s">
        <v>82</v>
      </c>
      <c r="B58" s="647">
        <v>0</v>
      </c>
      <c r="C58" s="1028">
        <f t="shared" si="6"/>
        <v>0</v>
      </c>
      <c r="D58" s="701">
        <v>1</v>
      </c>
      <c r="E58" s="1028">
        <f t="shared" si="7"/>
        <v>3.430531732418525E-2</v>
      </c>
      <c r="F58" s="701">
        <f>IFERROR(VLOOKUP(A58,'[1]Tab. 60'!$A$9:$B$205,2,FALSE),"0")</f>
        <v>1</v>
      </c>
      <c r="G58" s="1028">
        <f t="shared" si="8"/>
        <v>3.8022813688212927E-2</v>
      </c>
      <c r="H58" s="768">
        <f t="shared" si="4"/>
        <v>2</v>
      </c>
      <c r="I58" s="1030">
        <f t="shared" si="9"/>
        <v>2.737101409607226E-2</v>
      </c>
    </row>
    <row r="59" spans="1:9" x14ac:dyDescent="0.2">
      <c r="A59" s="769" t="s">
        <v>136</v>
      </c>
      <c r="B59" s="647">
        <v>0</v>
      </c>
      <c r="C59" s="1028">
        <f t="shared" si="6"/>
        <v>0</v>
      </c>
      <c r="D59" s="701">
        <v>1</v>
      </c>
      <c r="E59" s="1028">
        <f t="shared" si="7"/>
        <v>3.430531732418525E-2</v>
      </c>
      <c r="F59" s="701">
        <f>IFERROR(VLOOKUP(A59,'[1]Tab. 60'!$A$9:$B$205,2,FALSE),"0")</f>
        <v>1</v>
      </c>
      <c r="G59" s="1028">
        <f t="shared" si="8"/>
        <v>3.8022813688212927E-2</v>
      </c>
      <c r="H59" s="768">
        <f t="shared" si="4"/>
        <v>2</v>
      </c>
      <c r="I59" s="1030">
        <f t="shared" si="9"/>
        <v>2.737101409607226E-2</v>
      </c>
    </row>
    <row r="60" spans="1:9" x14ac:dyDescent="0.2">
      <c r="A60" s="769" t="s">
        <v>90</v>
      </c>
      <c r="B60" s="647">
        <v>0</v>
      </c>
      <c r="C60" s="1028">
        <f t="shared" si="6"/>
        <v>0</v>
      </c>
      <c r="D60" s="701">
        <v>15</v>
      </c>
      <c r="E60" s="1028">
        <f t="shared" si="7"/>
        <v>0.51457975986277871</v>
      </c>
      <c r="F60" s="701">
        <f>IFERROR(VLOOKUP(A60,'[1]Tab. 60'!$A$9:$B$205,2,FALSE),"0")</f>
        <v>83</v>
      </c>
      <c r="G60" s="1028">
        <f t="shared" si="8"/>
        <v>3.1558935361216731</v>
      </c>
      <c r="H60" s="768">
        <f t="shared" si="4"/>
        <v>98</v>
      </c>
      <c r="I60" s="1030">
        <f t="shared" si="9"/>
        <v>1.3411796907075406</v>
      </c>
    </row>
    <row r="61" spans="1:9" x14ac:dyDescent="0.2">
      <c r="A61" s="769" t="s">
        <v>98</v>
      </c>
      <c r="B61" s="647">
        <v>0</v>
      </c>
      <c r="C61" s="1028">
        <f t="shared" si="6"/>
        <v>0</v>
      </c>
      <c r="D61" s="701">
        <v>3</v>
      </c>
      <c r="E61" s="1028">
        <f t="shared" si="7"/>
        <v>0.10291595197255575</v>
      </c>
      <c r="F61" s="701" t="str">
        <f>IFERROR(VLOOKUP(A61,'[1]Tab. 60'!$A$9:$B$205,2,FALSE),"0")</f>
        <v>0</v>
      </c>
      <c r="G61" s="1028">
        <f t="shared" si="8"/>
        <v>0</v>
      </c>
      <c r="H61" s="768">
        <f t="shared" si="4"/>
        <v>3</v>
      </c>
      <c r="I61" s="1030">
        <f t="shared" si="9"/>
        <v>4.105652114410839E-2</v>
      </c>
    </row>
    <row r="62" spans="1:9" ht="12.75" thickBot="1" x14ac:dyDescent="0.25">
      <c r="A62" s="769" t="s">
        <v>105</v>
      </c>
      <c r="B62" s="647">
        <v>1</v>
      </c>
      <c r="C62" s="1028">
        <f t="shared" si="6"/>
        <v>5.6753688989784334E-2</v>
      </c>
      <c r="D62" s="701">
        <v>0</v>
      </c>
      <c r="E62" s="1028">
        <f t="shared" si="7"/>
        <v>0</v>
      </c>
      <c r="F62" s="701" t="str">
        <f>IFERROR(VLOOKUP(A62,'[1]Tab. 60'!$A$9:$B$205,2,FALSE),"0")</f>
        <v>0</v>
      </c>
      <c r="G62" s="1028">
        <f t="shared" si="8"/>
        <v>0</v>
      </c>
      <c r="H62" s="768">
        <f t="shared" si="4"/>
        <v>1</v>
      </c>
      <c r="I62" s="1030">
        <f t="shared" si="9"/>
        <v>1.368550704803613E-2</v>
      </c>
    </row>
    <row r="63" spans="1:9" ht="12.75" thickBot="1" x14ac:dyDescent="0.25">
      <c r="A63" s="770" t="s">
        <v>121</v>
      </c>
      <c r="B63" s="771">
        <f>SUM(B6:B62)</f>
        <v>1762</v>
      </c>
      <c r="C63" s="1029">
        <f t="shared" si="6"/>
        <v>100</v>
      </c>
      <c r="D63" s="771">
        <f>SUM(D6:D62)</f>
        <v>2915</v>
      </c>
      <c r="E63" s="1029">
        <f t="shared" si="7"/>
        <v>100</v>
      </c>
      <c r="F63" s="771">
        <f>SUM(F6:F62)</f>
        <v>2630</v>
      </c>
      <c r="G63" s="1029">
        <f t="shared" si="8"/>
        <v>100</v>
      </c>
      <c r="H63" s="771">
        <f>SUM(H6:H62)</f>
        <v>7307</v>
      </c>
      <c r="I63" s="1029">
        <f t="shared" si="9"/>
        <v>100</v>
      </c>
    </row>
    <row r="64" spans="1:9" x14ac:dyDescent="0.2">
      <c r="D64" s="764"/>
    </row>
    <row r="85" spans="1:1" ht="15" x14ac:dyDescent="0.25">
      <c r="A85"/>
    </row>
  </sheetData>
  <mergeCells count="5">
    <mergeCell ref="A4:A5"/>
    <mergeCell ref="B4:C4"/>
    <mergeCell ref="H4:I4"/>
    <mergeCell ref="D4:E4"/>
    <mergeCell ref="F4:G4"/>
  </mergeCells>
  <pageMargins left="0.25" right="0.25" top="0.75" bottom="0.75" header="0.3" footer="0.3"/>
  <pageSetup paperSize="9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3">
    <tabColor rgb="FFFFFF00"/>
  </sheetPr>
  <dimension ref="A1:U60"/>
  <sheetViews>
    <sheetView zoomScaleNormal="100" workbookViewId="0">
      <selection activeCell="Y29" sqref="Y29"/>
    </sheetView>
  </sheetViews>
  <sheetFormatPr defaultRowHeight="12" x14ac:dyDescent="0.2"/>
  <cols>
    <col min="1" max="1" width="32.140625" style="41" customWidth="1"/>
    <col min="2" max="21" width="5.28515625" style="41" customWidth="1"/>
    <col min="22" max="148" width="9.140625" style="41"/>
    <col min="149" max="149" width="32.42578125" style="41" customWidth="1"/>
    <col min="150" max="168" width="5.7109375" style="41" customWidth="1"/>
    <col min="169" max="169" width="6.7109375" style="41" customWidth="1"/>
    <col min="170" max="404" width="9.140625" style="41"/>
    <col min="405" max="405" width="32.42578125" style="41" customWidth="1"/>
    <col min="406" max="424" width="5.7109375" style="41" customWidth="1"/>
    <col min="425" max="425" width="6.7109375" style="41" customWidth="1"/>
    <col min="426" max="660" width="9.140625" style="41"/>
    <col min="661" max="661" width="32.42578125" style="41" customWidth="1"/>
    <col min="662" max="680" width="5.7109375" style="41" customWidth="1"/>
    <col min="681" max="681" width="6.7109375" style="41" customWidth="1"/>
    <col min="682" max="916" width="9.140625" style="41"/>
    <col min="917" max="917" width="32.42578125" style="41" customWidth="1"/>
    <col min="918" max="936" width="5.7109375" style="41" customWidth="1"/>
    <col min="937" max="937" width="6.7109375" style="41" customWidth="1"/>
    <col min="938" max="1172" width="9.140625" style="41"/>
    <col min="1173" max="1173" width="32.42578125" style="41" customWidth="1"/>
    <col min="1174" max="1192" width="5.7109375" style="41" customWidth="1"/>
    <col min="1193" max="1193" width="6.7109375" style="41" customWidth="1"/>
    <col min="1194" max="1428" width="9.140625" style="41"/>
    <col min="1429" max="1429" width="32.42578125" style="41" customWidth="1"/>
    <col min="1430" max="1448" width="5.7109375" style="41" customWidth="1"/>
    <col min="1449" max="1449" width="6.7109375" style="41" customWidth="1"/>
    <col min="1450" max="1684" width="9.140625" style="41"/>
    <col min="1685" max="1685" width="32.42578125" style="41" customWidth="1"/>
    <col min="1686" max="1704" width="5.7109375" style="41" customWidth="1"/>
    <col min="1705" max="1705" width="6.7109375" style="41" customWidth="1"/>
    <col min="1706" max="1940" width="9.140625" style="41"/>
    <col min="1941" max="1941" width="32.42578125" style="41" customWidth="1"/>
    <col min="1942" max="1960" width="5.7109375" style="41" customWidth="1"/>
    <col min="1961" max="1961" width="6.7109375" style="41" customWidth="1"/>
    <col min="1962" max="2196" width="9.140625" style="41"/>
    <col min="2197" max="2197" width="32.42578125" style="41" customWidth="1"/>
    <col min="2198" max="2216" width="5.7109375" style="41" customWidth="1"/>
    <col min="2217" max="2217" width="6.7109375" style="41" customWidth="1"/>
    <col min="2218" max="2452" width="9.140625" style="41"/>
    <col min="2453" max="2453" width="32.42578125" style="41" customWidth="1"/>
    <col min="2454" max="2472" width="5.7109375" style="41" customWidth="1"/>
    <col min="2473" max="2473" width="6.7109375" style="41" customWidth="1"/>
    <col min="2474" max="2708" width="9.140625" style="41"/>
    <col min="2709" max="2709" width="32.42578125" style="41" customWidth="1"/>
    <col min="2710" max="2728" width="5.7109375" style="41" customWidth="1"/>
    <col min="2729" max="2729" width="6.7109375" style="41" customWidth="1"/>
    <col min="2730" max="2964" width="9.140625" style="41"/>
    <col min="2965" max="2965" width="32.42578125" style="41" customWidth="1"/>
    <col min="2966" max="2984" width="5.7109375" style="41" customWidth="1"/>
    <col min="2985" max="2985" width="6.7109375" style="41" customWidth="1"/>
    <col min="2986" max="3220" width="9.140625" style="41"/>
    <col min="3221" max="3221" width="32.42578125" style="41" customWidth="1"/>
    <col min="3222" max="3240" width="5.7109375" style="41" customWidth="1"/>
    <col min="3241" max="3241" width="6.7109375" style="41" customWidth="1"/>
    <col min="3242" max="3476" width="9.140625" style="41"/>
    <col min="3477" max="3477" width="32.42578125" style="41" customWidth="1"/>
    <col min="3478" max="3496" width="5.7109375" style="41" customWidth="1"/>
    <col min="3497" max="3497" width="6.7109375" style="41" customWidth="1"/>
    <col min="3498" max="3732" width="9.140625" style="41"/>
    <col min="3733" max="3733" width="32.42578125" style="41" customWidth="1"/>
    <col min="3734" max="3752" width="5.7109375" style="41" customWidth="1"/>
    <col min="3753" max="3753" width="6.7109375" style="41" customWidth="1"/>
    <col min="3754" max="3988" width="9.140625" style="41"/>
    <col min="3989" max="3989" width="32.42578125" style="41" customWidth="1"/>
    <col min="3990" max="4008" width="5.7109375" style="41" customWidth="1"/>
    <col min="4009" max="4009" width="6.7109375" style="41" customWidth="1"/>
    <col min="4010" max="4244" width="9.140625" style="41"/>
    <col min="4245" max="4245" width="32.42578125" style="41" customWidth="1"/>
    <col min="4246" max="4264" width="5.7109375" style="41" customWidth="1"/>
    <col min="4265" max="4265" width="6.7109375" style="41" customWidth="1"/>
    <col min="4266" max="4500" width="9.140625" style="41"/>
    <col min="4501" max="4501" width="32.42578125" style="41" customWidth="1"/>
    <col min="4502" max="4520" width="5.7109375" style="41" customWidth="1"/>
    <col min="4521" max="4521" width="6.7109375" style="41" customWidth="1"/>
    <col min="4522" max="4756" width="9.140625" style="41"/>
    <col min="4757" max="4757" width="32.42578125" style="41" customWidth="1"/>
    <col min="4758" max="4776" width="5.7109375" style="41" customWidth="1"/>
    <col min="4777" max="4777" width="6.7109375" style="41" customWidth="1"/>
    <col min="4778" max="5012" width="9.140625" style="41"/>
    <col min="5013" max="5013" width="32.42578125" style="41" customWidth="1"/>
    <col min="5014" max="5032" width="5.7109375" style="41" customWidth="1"/>
    <col min="5033" max="5033" width="6.7109375" style="41" customWidth="1"/>
    <col min="5034" max="5268" width="9.140625" style="41"/>
    <col min="5269" max="5269" width="32.42578125" style="41" customWidth="1"/>
    <col min="5270" max="5288" width="5.7109375" style="41" customWidth="1"/>
    <col min="5289" max="5289" width="6.7109375" style="41" customWidth="1"/>
    <col min="5290" max="5524" width="9.140625" style="41"/>
    <col min="5525" max="5525" width="32.42578125" style="41" customWidth="1"/>
    <col min="5526" max="5544" width="5.7109375" style="41" customWidth="1"/>
    <col min="5545" max="5545" width="6.7109375" style="41" customWidth="1"/>
    <col min="5546" max="5780" width="9.140625" style="41"/>
    <col min="5781" max="5781" width="32.42578125" style="41" customWidth="1"/>
    <col min="5782" max="5800" width="5.7109375" style="41" customWidth="1"/>
    <col min="5801" max="5801" width="6.7109375" style="41" customWidth="1"/>
    <col min="5802" max="6036" width="9.140625" style="41"/>
    <col min="6037" max="6037" width="32.42578125" style="41" customWidth="1"/>
    <col min="6038" max="6056" width="5.7109375" style="41" customWidth="1"/>
    <col min="6057" max="6057" width="6.7109375" style="41" customWidth="1"/>
    <col min="6058" max="6292" width="9.140625" style="41"/>
    <col min="6293" max="6293" width="32.42578125" style="41" customWidth="1"/>
    <col min="6294" max="6312" width="5.7109375" style="41" customWidth="1"/>
    <col min="6313" max="6313" width="6.7109375" style="41" customWidth="1"/>
    <col min="6314" max="6548" width="9.140625" style="41"/>
    <col min="6549" max="6549" width="32.42578125" style="41" customWidth="1"/>
    <col min="6550" max="6568" width="5.7109375" style="41" customWidth="1"/>
    <col min="6569" max="6569" width="6.7109375" style="41" customWidth="1"/>
    <col min="6570" max="6804" width="9.140625" style="41"/>
    <col min="6805" max="6805" width="32.42578125" style="41" customWidth="1"/>
    <col min="6806" max="6824" width="5.7109375" style="41" customWidth="1"/>
    <col min="6825" max="6825" width="6.7109375" style="41" customWidth="1"/>
    <col min="6826" max="7060" width="9.140625" style="41"/>
    <col min="7061" max="7061" width="32.42578125" style="41" customWidth="1"/>
    <col min="7062" max="7080" width="5.7109375" style="41" customWidth="1"/>
    <col min="7081" max="7081" width="6.7109375" style="41" customWidth="1"/>
    <col min="7082" max="7316" width="9.140625" style="41"/>
    <col min="7317" max="7317" width="32.42578125" style="41" customWidth="1"/>
    <col min="7318" max="7336" width="5.7109375" style="41" customWidth="1"/>
    <col min="7337" max="7337" width="6.7109375" style="41" customWidth="1"/>
    <col min="7338" max="7572" width="9.140625" style="41"/>
    <col min="7573" max="7573" width="32.42578125" style="41" customWidth="1"/>
    <col min="7574" max="7592" width="5.7109375" style="41" customWidth="1"/>
    <col min="7593" max="7593" width="6.7109375" style="41" customWidth="1"/>
    <col min="7594" max="7828" width="9.140625" style="41"/>
    <col min="7829" max="7829" width="32.42578125" style="41" customWidth="1"/>
    <col min="7830" max="7848" width="5.7109375" style="41" customWidth="1"/>
    <col min="7849" max="7849" width="6.7109375" style="41" customWidth="1"/>
    <col min="7850" max="8084" width="9.140625" style="41"/>
    <col min="8085" max="8085" width="32.42578125" style="41" customWidth="1"/>
    <col min="8086" max="8104" width="5.7109375" style="41" customWidth="1"/>
    <col min="8105" max="8105" width="6.7109375" style="41" customWidth="1"/>
    <col min="8106" max="8340" width="9.140625" style="41"/>
    <col min="8341" max="8341" width="32.42578125" style="41" customWidth="1"/>
    <col min="8342" max="8360" width="5.7109375" style="41" customWidth="1"/>
    <col min="8361" max="8361" width="6.7109375" style="41" customWidth="1"/>
    <col min="8362" max="8596" width="9.140625" style="41"/>
    <col min="8597" max="8597" width="32.42578125" style="41" customWidth="1"/>
    <col min="8598" max="8616" width="5.7109375" style="41" customWidth="1"/>
    <col min="8617" max="8617" width="6.7109375" style="41" customWidth="1"/>
    <col min="8618" max="8852" width="9.140625" style="41"/>
    <col min="8853" max="8853" width="32.42578125" style="41" customWidth="1"/>
    <col min="8854" max="8872" width="5.7109375" style="41" customWidth="1"/>
    <col min="8873" max="8873" width="6.7109375" style="41" customWidth="1"/>
    <col min="8874" max="9108" width="9.140625" style="41"/>
    <col min="9109" max="9109" width="32.42578125" style="41" customWidth="1"/>
    <col min="9110" max="9128" width="5.7109375" style="41" customWidth="1"/>
    <col min="9129" max="9129" width="6.7109375" style="41" customWidth="1"/>
    <col min="9130" max="9364" width="9.140625" style="41"/>
    <col min="9365" max="9365" width="32.42578125" style="41" customWidth="1"/>
    <col min="9366" max="9384" width="5.7109375" style="41" customWidth="1"/>
    <col min="9385" max="9385" width="6.7109375" style="41" customWidth="1"/>
    <col min="9386" max="9620" width="9.140625" style="41"/>
    <col min="9621" max="9621" width="32.42578125" style="41" customWidth="1"/>
    <col min="9622" max="9640" width="5.7109375" style="41" customWidth="1"/>
    <col min="9641" max="9641" width="6.7109375" style="41" customWidth="1"/>
    <col min="9642" max="9876" width="9.140625" style="41"/>
    <col min="9877" max="9877" width="32.42578125" style="41" customWidth="1"/>
    <col min="9878" max="9896" width="5.7109375" style="41" customWidth="1"/>
    <col min="9897" max="9897" width="6.7109375" style="41" customWidth="1"/>
    <col min="9898" max="10132" width="9.140625" style="41"/>
    <col min="10133" max="10133" width="32.42578125" style="41" customWidth="1"/>
    <col min="10134" max="10152" width="5.7109375" style="41" customWidth="1"/>
    <col min="10153" max="10153" width="6.7109375" style="41" customWidth="1"/>
    <col min="10154" max="10388" width="9.140625" style="41"/>
    <col min="10389" max="10389" width="32.42578125" style="41" customWidth="1"/>
    <col min="10390" max="10408" width="5.7109375" style="41" customWidth="1"/>
    <col min="10409" max="10409" width="6.7109375" style="41" customWidth="1"/>
    <col min="10410" max="10644" width="9.140625" style="41"/>
    <col min="10645" max="10645" width="32.42578125" style="41" customWidth="1"/>
    <col min="10646" max="10664" width="5.7109375" style="41" customWidth="1"/>
    <col min="10665" max="10665" width="6.7109375" style="41" customWidth="1"/>
    <col min="10666" max="10900" width="9.140625" style="41"/>
    <col min="10901" max="10901" width="32.42578125" style="41" customWidth="1"/>
    <col min="10902" max="10920" width="5.7109375" style="41" customWidth="1"/>
    <col min="10921" max="10921" width="6.7109375" style="41" customWidth="1"/>
    <col min="10922" max="11156" width="9.140625" style="41"/>
    <col min="11157" max="11157" width="32.42578125" style="41" customWidth="1"/>
    <col min="11158" max="11176" width="5.7109375" style="41" customWidth="1"/>
    <col min="11177" max="11177" width="6.7109375" style="41" customWidth="1"/>
    <col min="11178" max="11412" width="9.140625" style="41"/>
    <col min="11413" max="11413" width="32.42578125" style="41" customWidth="1"/>
    <col min="11414" max="11432" width="5.7109375" style="41" customWidth="1"/>
    <col min="11433" max="11433" width="6.7109375" style="41" customWidth="1"/>
    <col min="11434" max="11668" width="9.140625" style="41"/>
    <col min="11669" max="11669" width="32.42578125" style="41" customWidth="1"/>
    <col min="11670" max="11688" width="5.7109375" style="41" customWidth="1"/>
    <col min="11689" max="11689" width="6.7109375" style="41" customWidth="1"/>
    <col min="11690" max="11924" width="9.140625" style="41"/>
    <col min="11925" max="11925" width="32.42578125" style="41" customWidth="1"/>
    <col min="11926" max="11944" width="5.7109375" style="41" customWidth="1"/>
    <col min="11945" max="11945" width="6.7109375" style="41" customWidth="1"/>
    <col min="11946" max="12180" width="9.140625" style="41"/>
    <col min="12181" max="12181" width="32.42578125" style="41" customWidth="1"/>
    <col min="12182" max="12200" width="5.7109375" style="41" customWidth="1"/>
    <col min="12201" max="12201" width="6.7109375" style="41" customWidth="1"/>
    <col min="12202" max="12436" width="9.140625" style="41"/>
    <col min="12437" max="12437" width="32.42578125" style="41" customWidth="1"/>
    <col min="12438" max="12456" width="5.7109375" style="41" customWidth="1"/>
    <col min="12457" max="12457" width="6.7109375" style="41" customWidth="1"/>
    <col min="12458" max="12692" width="9.140625" style="41"/>
    <col min="12693" max="12693" width="32.42578125" style="41" customWidth="1"/>
    <col min="12694" max="12712" width="5.7109375" style="41" customWidth="1"/>
    <col min="12713" max="12713" width="6.7109375" style="41" customWidth="1"/>
    <col min="12714" max="12948" width="9.140625" style="41"/>
    <col min="12949" max="12949" width="32.42578125" style="41" customWidth="1"/>
    <col min="12950" max="12968" width="5.7109375" style="41" customWidth="1"/>
    <col min="12969" max="12969" width="6.7109375" style="41" customWidth="1"/>
    <col min="12970" max="13204" width="9.140625" style="41"/>
    <col min="13205" max="13205" width="32.42578125" style="41" customWidth="1"/>
    <col min="13206" max="13224" width="5.7109375" style="41" customWidth="1"/>
    <col min="13225" max="13225" width="6.7109375" style="41" customWidth="1"/>
    <col min="13226" max="13460" width="9.140625" style="41"/>
    <col min="13461" max="13461" width="32.42578125" style="41" customWidth="1"/>
    <col min="13462" max="13480" width="5.7109375" style="41" customWidth="1"/>
    <col min="13481" max="13481" width="6.7109375" style="41" customWidth="1"/>
    <col min="13482" max="13716" width="9.140625" style="41"/>
    <col min="13717" max="13717" width="32.42578125" style="41" customWidth="1"/>
    <col min="13718" max="13736" width="5.7109375" style="41" customWidth="1"/>
    <col min="13737" max="13737" width="6.7109375" style="41" customWidth="1"/>
    <col min="13738" max="13972" width="9.140625" style="41"/>
    <col min="13973" max="13973" width="32.42578125" style="41" customWidth="1"/>
    <col min="13974" max="13992" width="5.7109375" style="41" customWidth="1"/>
    <col min="13993" max="13993" width="6.7109375" style="41" customWidth="1"/>
    <col min="13994" max="14228" width="9.140625" style="41"/>
    <col min="14229" max="14229" width="32.42578125" style="41" customWidth="1"/>
    <col min="14230" max="14248" width="5.7109375" style="41" customWidth="1"/>
    <col min="14249" max="14249" width="6.7109375" style="41" customWidth="1"/>
    <col min="14250" max="14484" width="9.140625" style="41"/>
    <col min="14485" max="14485" width="32.42578125" style="41" customWidth="1"/>
    <col min="14486" max="14504" width="5.7109375" style="41" customWidth="1"/>
    <col min="14505" max="14505" width="6.7109375" style="41" customWidth="1"/>
    <col min="14506" max="14740" width="9.140625" style="41"/>
    <col min="14741" max="14741" width="32.42578125" style="41" customWidth="1"/>
    <col min="14742" max="14760" width="5.7109375" style="41" customWidth="1"/>
    <col min="14761" max="14761" width="6.7109375" style="41" customWidth="1"/>
    <col min="14762" max="14996" width="9.140625" style="41"/>
    <col min="14997" max="14997" width="32.42578125" style="41" customWidth="1"/>
    <col min="14998" max="15016" width="5.7109375" style="41" customWidth="1"/>
    <col min="15017" max="15017" width="6.7109375" style="41" customWidth="1"/>
    <col min="15018" max="15252" width="9.140625" style="41"/>
    <col min="15253" max="15253" width="32.42578125" style="41" customWidth="1"/>
    <col min="15254" max="15272" width="5.7109375" style="41" customWidth="1"/>
    <col min="15273" max="15273" width="6.7109375" style="41" customWidth="1"/>
    <col min="15274" max="15508" width="9.140625" style="41"/>
    <col min="15509" max="15509" width="32.42578125" style="41" customWidth="1"/>
    <col min="15510" max="15528" width="5.7109375" style="41" customWidth="1"/>
    <col min="15529" max="15529" width="6.7109375" style="41" customWidth="1"/>
    <col min="15530" max="15764" width="9.140625" style="41"/>
    <col min="15765" max="15765" width="32.42578125" style="41" customWidth="1"/>
    <col min="15766" max="15784" width="5.7109375" style="41" customWidth="1"/>
    <col min="15785" max="15785" width="6.7109375" style="41" customWidth="1"/>
    <col min="15786" max="16020" width="9.140625" style="41"/>
    <col min="16021" max="16021" width="32.42578125" style="41" customWidth="1"/>
    <col min="16022" max="16040" width="5.7109375" style="41" customWidth="1"/>
    <col min="16041" max="16041" width="6.7109375" style="41" customWidth="1"/>
    <col min="16042" max="16384" width="9.140625" style="41"/>
  </cols>
  <sheetData>
    <row r="1" spans="1:21" ht="12" customHeight="1" x14ac:dyDescent="0.2">
      <c r="A1" s="457" t="s">
        <v>481</v>
      </c>
    </row>
    <row r="2" spans="1:21" ht="12" customHeight="1" x14ac:dyDescent="0.2">
      <c r="A2" s="34" t="s">
        <v>414</v>
      </c>
      <c r="T2" s="486"/>
      <c r="U2" s="486"/>
    </row>
    <row r="3" spans="1:21" ht="10.5" customHeight="1" thickBot="1" x14ac:dyDescent="0.25">
      <c r="A3" s="843"/>
    </row>
    <row r="4" spans="1:21" ht="12" customHeight="1" x14ac:dyDescent="0.2">
      <c r="A4" s="1470" t="s">
        <v>0</v>
      </c>
      <c r="B4" s="1472">
        <v>2014</v>
      </c>
      <c r="C4" s="1473"/>
      <c r="D4" s="1473"/>
      <c r="E4" s="1473"/>
      <c r="F4" s="1474"/>
      <c r="G4" s="1472">
        <f>2014+1</f>
        <v>2015</v>
      </c>
      <c r="H4" s="1473"/>
      <c r="I4" s="1473"/>
      <c r="J4" s="1473"/>
      <c r="K4" s="1474"/>
      <c r="L4" s="1472">
        <f>2015+1</f>
        <v>2016</v>
      </c>
      <c r="M4" s="1473"/>
      <c r="N4" s="1473"/>
      <c r="O4" s="1473"/>
      <c r="P4" s="1474"/>
      <c r="Q4" s="1472" t="s">
        <v>115</v>
      </c>
      <c r="R4" s="1473"/>
      <c r="S4" s="1473"/>
      <c r="T4" s="1473"/>
      <c r="U4" s="1474"/>
    </row>
    <row r="5" spans="1:21" ht="98.25" customHeight="1" thickBot="1" x14ac:dyDescent="0.25">
      <c r="A5" s="1471"/>
      <c r="B5" s="352" t="s">
        <v>286</v>
      </c>
      <c r="C5" s="292" t="s">
        <v>287</v>
      </c>
      <c r="D5" s="292" t="s">
        <v>288</v>
      </c>
      <c r="E5" s="353" t="s">
        <v>295</v>
      </c>
      <c r="F5" s="291" t="s">
        <v>296</v>
      </c>
      <c r="G5" s="352" t="s">
        <v>286</v>
      </c>
      <c r="H5" s="292" t="s">
        <v>287</v>
      </c>
      <c r="I5" s="292" t="s">
        <v>288</v>
      </c>
      <c r="J5" s="353" t="s">
        <v>295</v>
      </c>
      <c r="K5" s="291" t="s">
        <v>296</v>
      </c>
      <c r="L5" s="352" t="s">
        <v>286</v>
      </c>
      <c r="M5" s="292" t="s">
        <v>287</v>
      </c>
      <c r="N5" s="292" t="s">
        <v>288</v>
      </c>
      <c r="O5" s="353" t="s">
        <v>295</v>
      </c>
      <c r="P5" s="291" t="s">
        <v>296</v>
      </c>
      <c r="Q5" s="352" t="s">
        <v>286</v>
      </c>
      <c r="R5" s="292" t="s">
        <v>287</v>
      </c>
      <c r="S5" s="292" t="s">
        <v>288</v>
      </c>
      <c r="T5" s="292" t="s">
        <v>295</v>
      </c>
      <c r="U5" s="291" t="s">
        <v>296</v>
      </c>
    </row>
    <row r="6" spans="1:21" ht="12.95" customHeight="1" x14ac:dyDescent="0.2">
      <c r="A6" s="2" t="s">
        <v>1</v>
      </c>
      <c r="B6" s="409" t="s">
        <v>117</v>
      </c>
      <c r="C6" s="410" t="s">
        <v>117</v>
      </c>
      <c r="D6" s="407" t="s">
        <v>117</v>
      </c>
      <c r="E6" s="407">
        <v>8</v>
      </c>
      <c r="F6" s="213">
        <v>3</v>
      </c>
      <c r="G6" s="409" t="s">
        <v>117</v>
      </c>
      <c r="H6" s="410" t="s">
        <v>117</v>
      </c>
      <c r="I6" s="407" t="str">
        <f>IFERROR(VLOOKUP(A6,'[1]Tab. 61'!$B$10:$G$52,4,FALSE),"-")</f>
        <v>-</v>
      </c>
      <c r="J6" s="407">
        <v>4</v>
      </c>
      <c r="K6" s="213">
        <v>3</v>
      </c>
      <c r="L6" s="409" t="s">
        <v>117</v>
      </c>
      <c r="M6" s="410" t="s">
        <v>117</v>
      </c>
      <c r="N6" s="407" t="s">
        <v>117</v>
      </c>
      <c r="O6" s="407">
        <v>5</v>
      </c>
      <c r="P6" s="213">
        <v>1</v>
      </c>
      <c r="Q6" s="772">
        <f>SUM(B6,G6,L6)</f>
        <v>0</v>
      </c>
      <c r="R6" s="773">
        <f>SUM(C6,H6)</f>
        <v>0</v>
      </c>
      <c r="S6" s="774">
        <f>SUM(D6,I6,N6)</f>
        <v>0</v>
      </c>
      <c r="T6" s="774">
        <f>SUM(E6,J6,O6)</f>
        <v>17</v>
      </c>
      <c r="U6" s="775">
        <f>SUM(F6,K6,P6)</f>
        <v>7</v>
      </c>
    </row>
    <row r="7" spans="1:21" ht="12.95" customHeight="1" x14ac:dyDescent="0.2">
      <c r="A7" s="2" t="s">
        <v>3</v>
      </c>
      <c r="B7" s="409" t="s">
        <v>117</v>
      </c>
      <c r="C7" s="410" t="s">
        <v>117</v>
      </c>
      <c r="D7" s="407" t="s">
        <v>117</v>
      </c>
      <c r="E7" s="407">
        <v>3</v>
      </c>
      <c r="F7" s="213" t="s">
        <v>117</v>
      </c>
      <c r="G7" s="409" t="s">
        <v>117</v>
      </c>
      <c r="H7" s="410" t="str">
        <f>IFERROR(VLOOKUP(A7,'[1]Tab. 61'!$B$11:$G$305,3,FALSE),"-")</f>
        <v>-</v>
      </c>
      <c r="I7" s="407" t="str">
        <f>IFERROR(VLOOKUP(A7,'[1]Tab. 61'!$B$10:$G$52,4,FALSE),"-")</f>
        <v>-</v>
      </c>
      <c r="J7" s="407" t="s">
        <v>117</v>
      </c>
      <c r="K7" s="213" t="str">
        <f>IFERROR(VLOOKUP(A7,'[1]Tab. 61'!$B$11:$G$71,6,FALSE),"-")</f>
        <v>-</v>
      </c>
      <c r="L7" s="409" t="s">
        <v>117</v>
      </c>
      <c r="M7" s="410" t="s">
        <v>117</v>
      </c>
      <c r="N7" s="407" t="s">
        <v>117</v>
      </c>
      <c r="O7" s="407" t="s">
        <v>117</v>
      </c>
      <c r="P7" s="213">
        <v>1</v>
      </c>
      <c r="Q7" s="772">
        <f t="shared" ref="Q7:Q56" si="0">SUM(B7,G7,L7)</f>
        <v>0</v>
      </c>
      <c r="R7" s="773">
        <f t="shared" ref="R7:R56" si="1">SUM(C7,H7)</f>
        <v>0</v>
      </c>
      <c r="S7" s="774">
        <f t="shared" ref="S7:S56" si="2">SUM(D7,I7,N7)</f>
        <v>0</v>
      </c>
      <c r="T7" s="774">
        <f t="shared" ref="T7:T56" si="3">SUM(E7,J7,O7)</f>
        <v>3</v>
      </c>
      <c r="U7" s="775">
        <f t="shared" ref="U7:U56" si="4">SUM(F7,K7,P7)</f>
        <v>1</v>
      </c>
    </row>
    <row r="8" spans="1:21" ht="12.95" customHeight="1" x14ac:dyDescent="0.2">
      <c r="A8" s="6" t="s">
        <v>7</v>
      </c>
      <c r="B8" s="411" t="s">
        <v>117</v>
      </c>
      <c r="C8" s="412" t="s">
        <v>117</v>
      </c>
      <c r="D8" s="93">
        <v>2</v>
      </c>
      <c r="E8" s="93">
        <v>20</v>
      </c>
      <c r="F8" s="214">
        <v>1</v>
      </c>
      <c r="G8" s="409" t="s">
        <v>117</v>
      </c>
      <c r="H8" s="410" t="s">
        <v>117</v>
      </c>
      <c r="I8" s="407">
        <v>1</v>
      </c>
      <c r="J8" s="407">
        <v>33</v>
      </c>
      <c r="K8" s="213">
        <v>5</v>
      </c>
      <c r="L8" s="409" t="s">
        <v>117</v>
      </c>
      <c r="M8" s="410" t="s">
        <v>117</v>
      </c>
      <c r="N8" s="407" t="s">
        <v>117</v>
      </c>
      <c r="O8" s="407">
        <v>21</v>
      </c>
      <c r="P8" s="213">
        <v>2</v>
      </c>
      <c r="Q8" s="772">
        <f t="shared" si="0"/>
        <v>0</v>
      </c>
      <c r="R8" s="773">
        <f t="shared" si="1"/>
        <v>0</v>
      </c>
      <c r="S8" s="774">
        <f t="shared" si="2"/>
        <v>3</v>
      </c>
      <c r="T8" s="774">
        <f t="shared" si="3"/>
        <v>74</v>
      </c>
      <c r="U8" s="775">
        <f t="shared" si="4"/>
        <v>8</v>
      </c>
    </row>
    <row r="9" spans="1:21" ht="12.95" customHeight="1" x14ac:dyDescent="0.2">
      <c r="A9" s="6" t="s">
        <v>9</v>
      </c>
      <c r="B9" s="23" t="s">
        <v>117</v>
      </c>
      <c r="C9" s="24" t="s">
        <v>117</v>
      </c>
      <c r="D9" s="24" t="s">
        <v>117</v>
      </c>
      <c r="E9" s="24" t="s">
        <v>117</v>
      </c>
      <c r="F9" s="214" t="s">
        <v>117</v>
      </c>
      <c r="G9" s="409" t="s">
        <v>117</v>
      </c>
      <c r="H9" s="410" t="s">
        <v>117</v>
      </c>
      <c r="I9" s="407" t="s">
        <v>117</v>
      </c>
      <c r="J9" s="407" t="s">
        <v>117</v>
      </c>
      <c r="K9" s="213">
        <f>IFERROR(VLOOKUP(A9,'[1]Tab. 61'!$B$11:$G$71,6,FALSE),"-")</f>
        <v>1</v>
      </c>
      <c r="L9" s="409" t="s">
        <v>117</v>
      </c>
      <c r="M9" s="410" t="s">
        <v>117</v>
      </c>
      <c r="N9" s="407" t="s">
        <v>117</v>
      </c>
      <c r="O9" s="407">
        <v>2</v>
      </c>
      <c r="P9" s="213" t="s">
        <v>117</v>
      </c>
      <c r="Q9" s="772">
        <f t="shared" si="0"/>
        <v>0</v>
      </c>
      <c r="R9" s="773">
        <f t="shared" si="1"/>
        <v>0</v>
      </c>
      <c r="S9" s="774">
        <f t="shared" si="2"/>
        <v>0</v>
      </c>
      <c r="T9" s="774">
        <f t="shared" si="3"/>
        <v>2</v>
      </c>
      <c r="U9" s="775">
        <f t="shared" si="4"/>
        <v>1</v>
      </c>
    </row>
    <row r="10" spans="1:21" ht="12.95" customHeight="1" x14ac:dyDescent="0.2">
      <c r="A10" s="6" t="s">
        <v>10</v>
      </c>
      <c r="B10" s="411" t="s">
        <v>117</v>
      </c>
      <c r="C10" s="412" t="s">
        <v>117</v>
      </c>
      <c r="D10" s="93" t="s">
        <v>117</v>
      </c>
      <c r="E10" s="93">
        <v>7</v>
      </c>
      <c r="F10" s="214">
        <v>1</v>
      </c>
      <c r="G10" s="409" t="s">
        <v>117</v>
      </c>
      <c r="H10" s="410" t="str">
        <f>IFERROR(VLOOKUP(A10,'[1]Tab. 61'!$B$11:$G$305,3,FALSE),"-")</f>
        <v>-</v>
      </c>
      <c r="I10" s="407" t="str">
        <f>IFERROR(VLOOKUP(A10,'[1]Tab. 61'!$B$10:$G$52,4,FALSE),"-")</f>
        <v>-</v>
      </c>
      <c r="J10" s="407">
        <v>3</v>
      </c>
      <c r="K10" s="213" t="str">
        <f>IFERROR(VLOOKUP(A10,'[1]Tab. 61'!$B$11:$G$71,6,FALSE),"-")</f>
        <v>-</v>
      </c>
      <c r="L10" s="409" t="s">
        <v>117</v>
      </c>
      <c r="M10" s="410" t="s">
        <v>117</v>
      </c>
      <c r="N10" s="407" t="s">
        <v>117</v>
      </c>
      <c r="O10" s="407">
        <v>2</v>
      </c>
      <c r="P10" s="213" t="s">
        <v>117</v>
      </c>
      <c r="Q10" s="772">
        <f t="shared" si="0"/>
        <v>0</v>
      </c>
      <c r="R10" s="773">
        <f t="shared" si="1"/>
        <v>0</v>
      </c>
      <c r="S10" s="774">
        <f t="shared" si="2"/>
        <v>0</v>
      </c>
      <c r="T10" s="774">
        <f t="shared" si="3"/>
        <v>12</v>
      </c>
      <c r="U10" s="775">
        <f t="shared" si="4"/>
        <v>1</v>
      </c>
    </row>
    <row r="11" spans="1:21" ht="12.95" customHeight="1" x14ac:dyDescent="0.2">
      <c r="A11" s="6" t="s">
        <v>12</v>
      </c>
      <c r="B11" s="411" t="s">
        <v>117</v>
      </c>
      <c r="C11" s="412" t="s">
        <v>117</v>
      </c>
      <c r="D11" s="93" t="s">
        <v>117</v>
      </c>
      <c r="E11" s="93">
        <v>3</v>
      </c>
      <c r="F11" s="413" t="s">
        <v>117</v>
      </c>
      <c r="G11" s="409" t="s">
        <v>117</v>
      </c>
      <c r="H11" s="410" t="s">
        <v>117</v>
      </c>
      <c r="I11" s="407" t="s">
        <v>117</v>
      </c>
      <c r="J11" s="407">
        <v>7</v>
      </c>
      <c r="K11" s="213" t="s">
        <v>117</v>
      </c>
      <c r="L11" s="409" t="s">
        <v>117</v>
      </c>
      <c r="M11" s="410" t="s">
        <v>117</v>
      </c>
      <c r="N11" s="407">
        <v>1</v>
      </c>
      <c r="O11" s="407">
        <v>4</v>
      </c>
      <c r="P11" s="213">
        <v>1</v>
      </c>
      <c r="Q11" s="772">
        <f t="shared" si="0"/>
        <v>0</v>
      </c>
      <c r="R11" s="773">
        <f t="shared" si="1"/>
        <v>0</v>
      </c>
      <c r="S11" s="774">
        <f t="shared" si="2"/>
        <v>1</v>
      </c>
      <c r="T11" s="774">
        <f t="shared" si="3"/>
        <v>14</v>
      </c>
      <c r="U11" s="775">
        <f t="shared" si="4"/>
        <v>1</v>
      </c>
    </row>
    <row r="12" spans="1:21" ht="12.95" customHeight="1" x14ac:dyDescent="0.2">
      <c r="A12" s="6" t="s">
        <v>14</v>
      </c>
      <c r="B12" s="411" t="s">
        <v>117</v>
      </c>
      <c r="C12" s="412" t="s">
        <v>117</v>
      </c>
      <c r="D12" s="93" t="s">
        <v>117</v>
      </c>
      <c r="E12" s="93">
        <v>9</v>
      </c>
      <c r="F12" s="413" t="s">
        <v>117</v>
      </c>
      <c r="G12" s="409" t="s">
        <v>117</v>
      </c>
      <c r="H12" s="410" t="s">
        <v>117</v>
      </c>
      <c r="I12" s="407" t="s">
        <v>117</v>
      </c>
      <c r="J12" s="407">
        <v>6</v>
      </c>
      <c r="K12" s="213">
        <v>2</v>
      </c>
      <c r="L12" s="409" t="s">
        <v>117</v>
      </c>
      <c r="M12" s="410" t="s">
        <v>117</v>
      </c>
      <c r="N12" s="407" t="s">
        <v>117</v>
      </c>
      <c r="O12" s="407">
        <v>12</v>
      </c>
      <c r="P12" s="213" t="s">
        <v>117</v>
      </c>
      <c r="Q12" s="772">
        <f t="shared" si="0"/>
        <v>0</v>
      </c>
      <c r="R12" s="773">
        <f t="shared" si="1"/>
        <v>0</v>
      </c>
      <c r="S12" s="774">
        <f t="shared" si="2"/>
        <v>0</v>
      </c>
      <c r="T12" s="774">
        <f t="shared" si="3"/>
        <v>27</v>
      </c>
      <c r="U12" s="775">
        <f t="shared" si="4"/>
        <v>2</v>
      </c>
    </row>
    <row r="13" spans="1:21" ht="12.75" customHeight="1" x14ac:dyDescent="0.2">
      <c r="A13" s="6" t="s">
        <v>20</v>
      </c>
      <c r="B13" s="411" t="s">
        <v>117</v>
      </c>
      <c r="C13" s="412" t="s">
        <v>117</v>
      </c>
      <c r="D13" s="93" t="s">
        <v>117</v>
      </c>
      <c r="E13" s="93">
        <v>1</v>
      </c>
      <c r="F13" s="214" t="s">
        <v>117</v>
      </c>
      <c r="G13" s="409" t="s">
        <v>117</v>
      </c>
      <c r="H13" s="410" t="str">
        <f>IFERROR(VLOOKUP(A13,'[1]Tab. 61'!$B$11:$G$305,3,FALSE),"-")</f>
        <v>-</v>
      </c>
      <c r="I13" s="407" t="str">
        <f>IFERROR(VLOOKUP(A13,'[1]Tab. 61'!$B$10:$G$52,4,FALSE),"-")</f>
        <v>-</v>
      </c>
      <c r="J13" s="407">
        <v>1</v>
      </c>
      <c r="K13" s="213">
        <v>1</v>
      </c>
      <c r="L13" s="409" t="s">
        <v>117</v>
      </c>
      <c r="M13" s="410" t="s">
        <v>117</v>
      </c>
      <c r="N13" s="407" t="s">
        <v>117</v>
      </c>
      <c r="O13" s="407" t="s">
        <v>117</v>
      </c>
      <c r="P13" s="213">
        <v>1</v>
      </c>
      <c r="Q13" s="772">
        <f t="shared" si="0"/>
        <v>0</v>
      </c>
      <c r="R13" s="773">
        <f t="shared" si="1"/>
        <v>0</v>
      </c>
      <c r="S13" s="774">
        <f t="shared" si="2"/>
        <v>0</v>
      </c>
      <c r="T13" s="774">
        <f t="shared" si="3"/>
        <v>2</v>
      </c>
      <c r="U13" s="775">
        <f t="shared" si="4"/>
        <v>2</v>
      </c>
    </row>
    <row r="14" spans="1:21" ht="12.75" customHeight="1" x14ac:dyDescent="0.2">
      <c r="A14" s="6" t="s">
        <v>21</v>
      </c>
      <c r="B14" s="411" t="s">
        <v>117</v>
      </c>
      <c r="C14" s="412" t="s">
        <v>117</v>
      </c>
      <c r="D14" s="93" t="s">
        <v>117</v>
      </c>
      <c r="E14" s="93">
        <v>1</v>
      </c>
      <c r="F14" s="214" t="s">
        <v>117</v>
      </c>
      <c r="G14" s="409" t="s">
        <v>117</v>
      </c>
      <c r="H14" s="410" t="str">
        <f>IFERROR(VLOOKUP(A14,'[1]Tab. 61'!$B$11:$G$305,3,FALSE),"-")</f>
        <v>-</v>
      </c>
      <c r="I14" s="407" t="str">
        <f>IFERROR(VLOOKUP(A14,'[1]Tab. 61'!$B$10:$G$52,4,FALSE),"-")</f>
        <v>-</v>
      </c>
      <c r="J14" s="407" t="s">
        <v>117</v>
      </c>
      <c r="K14" s="213" t="str">
        <f>IFERROR(VLOOKUP(A14,'[1]Tab. 61'!$B$11:$G$71,6,FALSE),"-")</f>
        <v>-</v>
      </c>
      <c r="L14" s="409" t="s">
        <v>117</v>
      </c>
      <c r="M14" s="410" t="s">
        <v>117</v>
      </c>
      <c r="N14" s="407" t="s">
        <v>117</v>
      </c>
      <c r="O14" s="407" t="s">
        <v>117</v>
      </c>
      <c r="P14" s="213" t="s">
        <v>117</v>
      </c>
      <c r="Q14" s="772">
        <f t="shared" si="0"/>
        <v>0</v>
      </c>
      <c r="R14" s="773">
        <f t="shared" si="1"/>
        <v>0</v>
      </c>
      <c r="S14" s="774">
        <f t="shared" si="2"/>
        <v>0</v>
      </c>
      <c r="T14" s="774">
        <f t="shared" si="3"/>
        <v>1</v>
      </c>
      <c r="U14" s="775">
        <f t="shared" si="4"/>
        <v>0</v>
      </c>
    </row>
    <row r="15" spans="1:21" ht="12.75" customHeight="1" x14ac:dyDescent="0.2">
      <c r="A15" s="6" t="s">
        <v>24</v>
      </c>
      <c r="B15" s="411" t="s">
        <v>117</v>
      </c>
      <c r="C15" s="412" t="s">
        <v>117</v>
      </c>
      <c r="D15" s="93" t="s">
        <v>117</v>
      </c>
      <c r="E15" s="93">
        <v>2</v>
      </c>
      <c r="F15" s="214" t="s">
        <v>117</v>
      </c>
      <c r="G15" s="409" t="s">
        <v>117</v>
      </c>
      <c r="H15" s="410" t="s">
        <v>117</v>
      </c>
      <c r="I15" s="407" t="str">
        <f>IFERROR(VLOOKUP(A15,'[1]Tab. 61'!$B$10:$G$52,4,FALSE),"-")</f>
        <v>-</v>
      </c>
      <c r="J15" s="407">
        <v>1</v>
      </c>
      <c r="K15" s="213" t="str">
        <f>IFERROR(VLOOKUP(A15,'[1]Tab. 61'!$B$11:$G$71,6,FALSE),"-")</f>
        <v>-</v>
      </c>
      <c r="L15" s="409" t="s">
        <v>117</v>
      </c>
      <c r="M15" s="410" t="s">
        <v>117</v>
      </c>
      <c r="N15" s="407" t="s">
        <v>117</v>
      </c>
      <c r="O15" s="407">
        <v>3</v>
      </c>
      <c r="P15" s="213">
        <v>1</v>
      </c>
      <c r="Q15" s="772">
        <f t="shared" si="0"/>
        <v>0</v>
      </c>
      <c r="R15" s="773">
        <f t="shared" si="1"/>
        <v>0</v>
      </c>
      <c r="S15" s="774">
        <f t="shared" si="2"/>
        <v>0</v>
      </c>
      <c r="T15" s="774">
        <f t="shared" si="3"/>
        <v>6</v>
      </c>
      <c r="U15" s="775">
        <f t="shared" si="4"/>
        <v>1</v>
      </c>
    </row>
    <row r="16" spans="1:21" ht="12.95" customHeight="1" x14ac:dyDescent="0.2">
      <c r="A16" s="6" t="s">
        <v>28</v>
      </c>
      <c r="B16" s="411" t="s">
        <v>117</v>
      </c>
      <c r="C16" s="412" t="s">
        <v>117</v>
      </c>
      <c r="D16" s="93" t="s">
        <v>117</v>
      </c>
      <c r="E16" s="93" t="s">
        <v>117</v>
      </c>
      <c r="F16" s="214" t="s">
        <v>117</v>
      </c>
      <c r="G16" s="409" t="s">
        <v>117</v>
      </c>
      <c r="H16" s="410" t="s">
        <v>117</v>
      </c>
      <c r="I16" s="407" t="str">
        <f>IFERROR(VLOOKUP(A16,'[1]Tab. 61'!$B$10:$G$52,4,FALSE),"-")</f>
        <v>-</v>
      </c>
      <c r="J16" s="407">
        <v>1</v>
      </c>
      <c r="K16" s="213" t="str">
        <f>IFERROR(VLOOKUP(A16,'[1]Tab. 61'!$B$11:$G$71,6,FALSE),"-")</f>
        <v>-</v>
      </c>
      <c r="L16" s="409" t="s">
        <v>117</v>
      </c>
      <c r="M16" s="410" t="s">
        <v>117</v>
      </c>
      <c r="N16" s="407" t="s">
        <v>117</v>
      </c>
      <c r="O16" s="407">
        <v>1</v>
      </c>
      <c r="P16" s="213" t="s">
        <v>117</v>
      </c>
      <c r="Q16" s="772">
        <f t="shared" si="0"/>
        <v>0</v>
      </c>
      <c r="R16" s="773">
        <f t="shared" si="1"/>
        <v>0</v>
      </c>
      <c r="S16" s="774">
        <f t="shared" si="2"/>
        <v>0</v>
      </c>
      <c r="T16" s="774">
        <f t="shared" si="3"/>
        <v>2</v>
      </c>
      <c r="U16" s="775">
        <f t="shared" si="4"/>
        <v>0</v>
      </c>
    </row>
    <row r="17" spans="1:21" ht="12.95" customHeight="1" x14ac:dyDescent="0.2">
      <c r="A17" s="6" t="s">
        <v>29</v>
      </c>
      <c r="B17" s="411" t="s">
        <v>117</v>
      </c>
      <c r="C17" s="412" t="s">
        <v>117</v>
      </c>
      <c r="D17" s="93" t="s">
        <v>117</v>
      </c>
      <c r="E17" s="93">
        <v>1</v>
      </c>
      <c r="F17" s="214" t="s">
        <v>117</v>
      </c>
      <c r="G17" s="409" t="s">
        <v>117</v>
      </c>
      <c r="H17" s="410" t="str">
        <f>IFERROR(VLOOKUP(A17,'[1]Tab. 61'!$B$11:$G$305,3,FALSE),"-")</f>
        <v>-</v>
      </c>
      <c r="I17" s="407" t="str">
        <f>IFERROR(VLOOKUP(A17,'[1]Tab. 61'!$B$10:$G$52,4,FALSE),"-")</f>
        <v>-</v>
      </c>
      <c r="J17" s="407" t="s">
        <v>117</v>
      </c>
      <c r="K17" s="213" t="str">
        <f>IFERROR(VLOOKUP(A17,'[1]Tab. 61'!$B$11:$G$71,6,FALSE),"-")</f>
        <v>-</v>
      </c>
      <c r="L17" s="409" t="s">
        <v>117</v>
      </c>
      <c r="M17" s="410" t="s">
        <v>117</v>
      </c>
      <c r="N17" s="407" t="s">
        <v>117</v>
      </c>
      <c r="O17" s="407">
        <v>1</v>
      </c>
      <c r="P17" s="213" t="s">
        <v>117</v>
      </c>
      <c r="Q17" s="772">
        <f t="shared" si="0"/>
        <v>0</v>
      </c>
      <c r="R17" s="773">
        <f t="shared" si="1"/>
        <v>0</v>
      </c>
      <c r="S17" s="774">
        <f t="shared" si="2"/>
        <v>0</v>
      </c>
      <c r="T17" s="774">
        <f t="shared" si="3"/>
        <v>2</v>
      </c>
      <c r="U17" s="775">
        <f t="shared" si="4"/>
        <v>0</v>
      </c>
    </row>
    <row r="18" spans="1:21" ht="12.95" customHeight="1" x14ac:dyDescent="0.2">
      <c r="A18" s="6" t="s">
        <v>30</v>
      </c>
      <c r="B18" s="411" t="s">
        <v>117</v>
      </c>
      <c r="C18" s="412" t="s">
        <v>117</v>
      </c>
      <c r="D18" s="93" t="s">
        <v>117</v>
      </c>
      <c r="E18" s="93">
        <v>111</v>
      </c>
      <c r="F18" s="214">
        <v>3</v>
      </c>
      <c r="G18" s="409" t="s">
        <v>117</v>
      </c>
      <c r="H18" s="410" t="s">
        <v>117</v>
      </c>
      <c r="I18" s="407" t="s">
        <v>117</v>
      </c>
      <c r="J18" s="407">
        <v>114</v>
      </c>
      <c r="K18" s="213">
        <v>11</v>
      </c>
      <c r="L18" s="409" t="s">
        <v>117</v>
      </c>
      <c r="M18" s="410">
        <v>3</v>
      </c>
      <c r="N18" s="407">
        <v>3</v>
      </c>
      <c r="O18" s="407">
        <v>59</v>
      </c>
      <c r="P18" s="213">
        <v>2</v>
      </c>
      <c r="Q18" s="772">
        <f t="shared" si="0"/>
        <v>0</v>
      </c>
      <c r="R18" s="773">
        <f t="shared" si="1"/>
        <v>0</v>
      </c>
      <c r="S18" s="774">
        <f t="shared" si="2"/>
        <v>3</v>
      </c>
      <c r="T18" s="774">
        <f t="shared" si="3"/>
        <v>284</v>
      </c>
      <c r="U18" s="775">
        <f t="shared" si="4"/>
        <v>16</v>
      </c>
    </row>
    <row r="19" spans="1:21" x14ac:dyDescent="0.2">
      <c r="A19" s="6" t="s">
        <v>33</v>
      </c>
      <c r="B19" s="411" t="s">
        <v>117</v>
      </c>
      <c r="C19" s="412" t="s">
        <v>117</v>
      </c>
      <c r="D19" s="93" t="s">
        <v>117</v>
      </c>
      <c r="E19" s="93">
        <v>2</v>
      </c>
      <c r="F19" s="214" t="s">
        <v>117</v>
      </c>
      <c r="G19" s="409" t="s">
        <v>117</v>
      </c>
      <c r="H19" s="410" t="s">
        <v>117</v>
      </c>
      <c r="I19" s="407" t="str">
        <f>IFERROR(VLOOKUP(A19,'[1]Tab. 61'!$B$10:$G$52,4,FALSE),"-")</f>
        <v>-</v>
      </c>
      <c r="J19" s="407" t="s">
        <v>117</v>
      </c>
      <c r="K19" s="213" t="str">
        <f>IFERROR(VLOOKUP(A19,'[1]Tab. 61'!$B$11:$G$71,6,FALSE),"-")</f>
        <v>-</v>
      </c>
      <c r="L19" s="409" t="s">
        <v>117</v>
      </c>
      <c r="M19" s="410" t="s">
        <v>117</v>
      </c>
      <c r="N19" s="407" t="s">
        <v>117</v>
      </c>
      <c r="O19" s="407">
        <v>1</v>
      </c>
      <c r="P19" s="213" t="s">
        <v>117</v>
      </c>
      <c r="Q19" s="772">
        <f t="shared" si="0"/>
        <v>0</v>
      </c>
      <c r="R19" s="773">
        <f t="shared" si="1"/>
        <v>0</v>
      </c>
      <c r="S19" s="774">
        <f t="shared" si="2"/>
        <v>0</v>
      </c>
      <c r="T19" s="774">
        <f t="shared" si="3"/>
        <v>3</v>
      </c>
      <c r="U19" s="775">
        <f t="shared" si="4"/>
        <v>0</v>
      </c>
    </row>
    <row r="20" spans="1:21" x14ac:dyDescent="0.2">
      <c r="A20" s="6" t="s">
        <v>35</v>
      </c>
      <c r="B20" s="23" t="s">
        <v>117</v>
      </c>
      <c r="C20" s="24" t="s">
        <v>117</v>
      </c>
      <c r="D20" s="24" t="s">
        <v>117</v>
      </c>
      <c r="E20" s="24">
        <v>3</v>
      </c>
      <c r="F20" s="214" t="s">
        <v>117</v>
      </c>
      <c r="G20" s="409" t="s">
        <v>117</v>
      </c>
      <c r="H20" s="410" t="str">
        <f>IFERROR(VLOOKUP(A20,'[1]Tab. 61'!$B$11:$G$305,3,FALSE),"-")</f>
        <v>-</v>
      </c>
      <c r="I20" s="407" t="str">
        <f>IFERROR(VLOOKUP(A20,'[1]Tab. 61'!$B$10:$G$52,4,FALSE),"-")</f>
        <v>-</v>
      </c>
      <c r="J20" s="407">
        <v>2</v>
      </c>
      <c r="K20" s="213" t="str">
        <f>IFERROR(VLOOKUP(A20,'[1]Tab. 61'!$B$11:$G$71,6,FALSE),"-")</f>
        <v>-</v>
      </c>
      <c r="L20" s="409" t="s">
        <v>117</v>
      </c>
      <c r="M20" s="410" t="s">
        <v>117</v>
      </c>
      <c r="N20" s="407" t="s">
        <v>117</v>
      </c>
      <c r="O20" s="407">
        <v>1</v>
      </c>
      <c r="P20" s="213">
        <v>2</v>
      </c>
      <c r="Q20" s="772">
        <f t="shared" si="0"/>
        <v>0</v>
      </c>
      <c r="R20" s="773">
        <f t="shared" si="1"/>
        <v>0</v>
      </c>
      <c r="S20" s="774">
        <f t="shared" si="2"/>
        <v>0</v>
      </c>
      <c r="T20" s="774">
        <f t="shared" si="3"/>
        <v>6</v>
      </c>
      <c r="U20" s="775">
        <f t="shared" si="4"/>
        <v>2</v>
      </c>
    </row>
    <row r="21" spans="1:21" x14ac:dyDescent="0.2">
      <c r="A21" s="6" t="s">
        <v>37</v>
      </c>
      <c r="B21" s="23" t="s">
        <v>117</v>
      </c>
      <c r="C21" s="24" t="s">
        <v>117</v>
      </c>
      <c r="D21" s="24" t="s">
        <v>117</v>
      </c>
      <c r="E21" s="24" t="s">
        <v>117</v>
      </c>
      <c r="F21" s="214" t="s">
        <v>117</v>
      </c>
      <c r="G21" s="409" t="s">
        <v>117</v>
      </c>
      <c r="H21" s="410" t="s">
        <v>117</v>
      </c>
      <c r="I21" s="407" t="s">
        <v>117</v>
      </c>
      <c r="J21" s="407" t="s">
        <v>117</v>
      </c>
      <c r="K21" s="213">
        <v>1</v>
      </c>
      <c r="L21" s="409" t="s">
        <v>117</v>
      </c>
      <c r="M21" s="410" t="s">
        <v>117</v>
      </c>
      <c r="N21" s="407" t="s">
        <v>117</v>
      </c>
      <c r="O21" s="407">
        <v>3</v>
      </c>
      <c r="P21" s="213">
        <v>1</v>
      </c>
      <c r="Q21" s="772">
        <f t="shared" si="0"/>
        <v>0</v>
      </c>
      <c r="R21" s="773">
        <f t="shared" ref="R21" si="5">SUM(C21,H21)</f>
        <v>0</v>
      </c>
      <c r="S21" s="774">
        <f t="shared" ref="S21" si="6">SUM(D21,I21,N21)</f>
        <v>0</v>
      </c>
      <c r="T21" s="774">
        <f t="shared" ref="T21" si="7">SUM(E21,J21,O21)</f>
        <v>3</v>
      </c>
      <c r="U21" s="775">
        <f t="shared" ref="U21" si="8">SUM(F21,K21,P21)</f>
        <v>2</v>
      </c>
    </row>
    <row r="22" spans="1:21" x14ac:dyDescent="0.2">
      <c r="A22" s="6" t="s">
        <v>38</v>
      </c>
      <c r="B22" s="23" t="s">
        <v>117</v>
      </c>
      <c r="C22" s="24" t="s">
        <v>117</v>
      </c>
      <c r="D22" s="24" t="s">
        <v>117</v>
      </c>
      <c r="E22" s="24">
        <v>1</v>
      </c>
      <c r="F22" s="214" t="s">
        <v>117</v>
      </c>
      <c r="G22" s="409" t="s">
        <v>117</v>
      </c>
      <c r="H22" s="410" t="s">
        <v>117</v>
      </c>
      <c r="I22" s="407" t="s">
        <v>117</v>
      </c>
      <c r="J22" s="407">
        <v>7</v>
      </c>
      <c r="K22" s="213">
        <v>1</v>
      </c>
      <c r="L22" s="409" t="s">
        <v>117</v>
      </c>
      <c r="M22" s="410">
        <v>1</v>
      </c>
      <c r="N22" s="407" t="s">
        <v>117</v>
      </c>
      <c r="O22" s="407">
        <v>5</v>
      </c>
      <c r="P22" s="213" t="s">
        <v>117</v>
      </c>
      <c r="Q22" s="772">
        <f t="shared" si="0"/>
        <v>0</v>
      </c>
      <c r="R22" s="773">
        <f t="shared" si="1"/>
        <v>0</v>
      </c>
      <c r="S22" s="774">
        <f t="shared" si="2"/>
        <v>0</v>
      </c>
      <c r="T22" s="774">
        <f t="shared" si="3"/>
        <v>13</v>
      </c>
      <c r="U22" s="775">
        <f t="shared" si="4"/>
        <v>1</v>
      </c>
    </row>
    <row r="23" spans="1:21" x14ac:dyDescent="0.2">
      <c r="A23" s="6" t="s">
        <v>43</v>
      </c>
      <c r="B23" s="23" t="s">
        <v>117</v>
      </c>
      <c r="C23" s="24" t="s">
        <v>117</v>
      </c>
      <c r="D23" s="24" t="s">
        <v>117</v>
      </c>
      <c r="E23" s="24" t="s">
        <v>117</v>
      </c>
      <c r="F23" s="214" t="s">
        <v>117</v>
      </c>
      <c r="G23" s="409" t="s">
        <v>117</v>
      </c>
      <c r="H23" s="410" t="s">
        <v>117</v>
      </c>
      <c r="I23" s="407" t="s">
        <v>117</v>
      </c>
      <c r="J23" s="407">
        <v>1</v>
      </c>
      <c r="K23" s="213" t="s">
        <v>117</v>
      </c>
      <c r="L23" s="409" t="s">
        <v>117</v>
      </c>
      <c r="M23" s="410" t="s">
        <v>117</v>
      </c>
      <c r="N23" s="407" t="s">
        <v>117</v>
      </c>
      <c r="O23" s="407">
        <v>1</v>
      </c>
      <c r="P23" s="213" t="s">
        <v>117</v>
      </c>
      <c r="Q23" s="772">
        <f t="shared" si="0"/>
        <v>0</v>
      </c>
      <c r="R23" s="773">
        <f t="shared" si="1"/>
        <v>0</v>
      </c>
      <c r="S23" s="774">
        <f t="shared" si="2"/>
        <v>0</v>
      </c>
      <c r="T23" s="774">
        <f t="shared" si="3"/>
        <v>2</v>
      </c>
      <c r="U23" s="775">
        <f t="shared" si="4"/>
        <v>0</v>
      </c>
    </row>
    <row r="24" spans="1:21" x14ac:dyDescent="0.2">
      <c r="A24" s="6" t="s">
        <v>44</v>
      </c>
      <c r="B24" s="23" t="s">
        <v>117</v>
      </c>
      <c r="C24" s="24" t="s">
        <v>117</v>
      </c>
      <c r="D24" s="24" t="s">
        <v>117</v>
      </c>
      <c r="E24" s="24">
        <v>1</v>
      </c>
      <c r="F24" s="214" t="s">
        <v>117</v>
      </c>
      <c r="G24" s="409" t="s">
        <v>117</v>
      </c>
      <c r="H24" s="410" t="str">
        <f>IFERROR(VLOOKUP(A24,'[1]Tab. 61'!$B$11:$G$305,3,FALSE),"-")</f>
        <v>-</v>
      </c>
      <c r="I24" s="407" t="str">
        <f>IFERROR(VLOOKUP(A24,'[1]Tab. 61'!$B$10:$G$52,4,FALSE),"-")</f>
        <v>-</v>
      </c>
      <c r="J24" s="407">
        <v>1</v>
      </c>
      <c r="K24" s="213" t="str">
        <f>IFERROR(VLOOKUP(A24,'[1]Tab. 61'!$B$11:$G$71,6,FALSE),"-")</f>
        <v>-</v>
      </c>
      <c r="L24" s="409" t="s">
        <v>117</v>
      </c>
      <c r="M24" s="410" t="s">
        <v>117</v>
      </c>
      <c r="N24" s="407" t="s">
        <v>117</v>
      </c>
      <c r="O24" s="407" t="s">
        <v>117</v>
      </c>
      <c r="P24" s="213" t="s">
        <v>117</v>
      </c>
      <c r="Q24" s="772">
        <f t="shared" si="0"/>
        <v>0</v>
      </c>
      <c r="R24" s="773">
        <f t="shared" si="1"/>
        <v>0</v>
      </c>
      <c r="S24" s="774">
        <f t="shared" si="2"/>
        <v>0</v>
      </c>
      <c r="T24" s="774">
        <f t="shared" si="3"/>
        <v>2</v>
      </c>
      <c r="U24" s="775">
        <f t="shared" si="4"/>
        <v>0</v>
      </c>
    </row>
    <row r="25" spans="1:21" x14ac:dyDescent="0.2">
      <c r="A25" s="6" t="s">
        <v>45</v>
      </c>
      <c r="B25" s="23" t="s">
        <v>117</v>
      </c>
      <c r="C25" s="24" t="s">
        <v>117</v>
      </c>
      <c r="D25" s="24" t="s">
        <v>117</v>
      </c>
      <c r="E25" s="24">
        <v>1</v>
      </c>
      <c r="F25" s="214" t="s">
        <v>117</v>
      </c>
      <c r="G25" s="409" t="s">
        <v>117</v>
      </c>
      <c r="H25" s="410" t="str">
        <f>IFERROR(VLOOKUP(A25,'[1]Tab. 61'!$B$11:$G$305,3,FALSE),"-")</f>
        <v>-</v>
      </c>
      <c r="I25" s="407" t="str">
        <f>IFERROR(VLOOKUP(A25,'[1]Tab. 61'!$B$10:$G$52,4,FALSE),"-")</f>
        <v>-</v>
      </c>
      <c r="J25" s="407">
        <v>1</v>
      </c>
      <c r="K25" s="213" t="str">
        <f>IFERROR(VLOOKUP(A25,'[1]Tab. 61'!$B$11:$G$71,6,FALSE),"-")</f>
        <v>-</v>
      </c>
      <c r="L25" s="409" t="s">
        <v>117</v>
      </c>
      <c r="M25" s="410" t="s">
        <v>117</v>
      </c>
      <c r="N25" s="407" t="s">
        <v>117</v>
      </c>
      <c r="O25" s="407">
        <v>1</v>
      </c>
      <c r="P25" s="213" t="s">
        <v>117</v>
      </c>
      <c r="Q25" s="772">
        <f t="shared" si="0"/>
        <v>0</v>
      </c>
      <c r="R25" s="773">
        <f t="shared" si="1"/>
        <v>0</v>
      </c>
      <c r="S25" s="774">
        <f t="shared" si="2"/>
        <v>0</v>
      </c>
      <c r="T25" s="774">
        <f t="shared" si="3"/>
        <v>3</v>
      </c>
      <c r="U25" s="775">
        <f t="shared" si="4"/>
        <v>0</v>
      </c>
    </row>
    <row r="26" spans="1:21" x14ac:dyDescent="0.2">
      <c r="A26" s="6" t="s">
        <v>47</v>
      </c>
      <c r="B26" s="411" t="s">
        <v>117</v>
      </c>
      <c r="C26" s="412" t="s">
        <v>117</v>
      </c>
      <c r="D26" s="93" t="s">
        <v>117</v>
      </c>
      <c r="E26" s="93">
        <v>12</v>
      </c>
      <c r="F26" s="214">
        <v>6</v>
      </c>
      <c r="G26" s="409" t="s">
        <v>117</v>
      </c>
      <c r="H26" s="410" t="s">
        <v>117</v>
      </c>
      <c r="I26" s="407" t="s">
        <v>117</v>
      </c>
      <c r="J26" s="407" t="s">
        <v>117</v>
      </c>
      <c r="K26" s="213" t="s">
        <v>117</v>
      </c>
      <c r="L26" s="409" t="s">
        <v>117</v>
      </c>
      <c r="M26" s="410" t="s">
        <v>117</v>
      </c>
      <c r="N26" s="407">
        <v>4</v>
      </c>
      <c r="O26" s="407">
        <v>2</v>
      </c>
      <c r="P26" s="213">
        <v>3</v>
      </c>
      <c r="Q26" s="772">
        <f t="shared" si="0"/>
        <v>0</v>
      </c>
      <c r="R26" s="773">
        <f t="shared" si="1"/>
        <v>0</v>
      </c>
      <c r="S26" s="774">
        <f t="shared" si="2"/>
        <v>4</v>
      </c>
      <c r="T26" s="774">
        <f t="shared" si="3"/>
        <v>14</v>
      </c>
      <c r="U26" s="775">
        <f t="shared" si="4"/>
        <v>9</v>
      </c>
    </row>
    <row r="27" spans="1:21" x14ac:dyDescent="0.2">
      <c r="A27" s="6" t="s">
        <v>49</v>
      </c>
      <c r="B27" s="411" t="s">
        <v>117</v>
      </c>
      <c r="C27" s="412" t="s">
        <v>117</v>
      </c>
      <c r="D27" s="93" t="s">
        <v>117</v>
      </c>
      <c r="E27" s="93">
        <v>6</v>
      </c>
      <c r="F27" s="214" t="s">
        <v>117</v>
      </c>
      <c r="G27" s="409" t="s">
        <v>117</v>
      </c>
      <c r="H27" s="410" t="s">
        <v>117</v>
      </c>
      <c r="I27" s="407" t="s">
        <v>117</v>
      </c>
      <c r="J27" s="407">
        <v>25</v>
      </c>
      <c r="K27" s="213">
        <v>10</v>
      </c>
      <c r="L27" s="409">
        <v>4</v>
      </c>
      <c r="M27" s="410">
        <v>5</v>
      </c>
      <c r="N27" s="407">
        <v>4</v>
      </c>
      <c r="O27" s="407">
        <v>46</v>
      </c>
      <c r="P27" s="213">
        <v>1</v>
      </c>
      <c r="Q27" s="772">
        <f t="shared" si="0"/>
        <v>4</v>
      </c>
      <c r="R27" s="773">
        <f t="shared" si="1"/>
        <v>0</v>
      </c>
      <c r="S27" s="774">
        <f t="shared" si="2"/>
        <v>4</v>
      </c>
      <c r="T27" s="774">
        <f t="shared" si="3"/>
        <v>77</v>
      </c>
      <c r="U27" s="775">
        <f t="shared" si="4"/>
        <v>11</v>
      </c>
    </row>
    <row r="28" spans="1:21" x14ac:dyDescent="0.2">
      <c r="A28" s="6" t="s">
        <v>53</v>
      </c>
      <c r="B28" s="411" t="s">
        <v>117</v>
      </c>
      <c r="C28" s="412" t="s">
        <v>117</v>
      </c>
      <c r="D28" s="93" t="s">
        <v>117</v>
      </c>
      <c r="E28" s="93">
        <v>1</v>
      </c>
      <c r="F28" s="214" t="s">
        <v>117</v>
      </c>
      <c r="G28" s="409" t="s">
        <v>117</v>
      </c>
      <c r="H28" s="410" t="str">
        <f>IFERROR(VLOOKUP(A28,'[1]Tab. 61'!$B$11:$G$305,3,FALSE),"-")</f>
        <v>-</v>
      </c>
      <c r="I28" s="407" t="str">
        <f>IFERROR(VLOOKUP(A28,'[1]Tab. 61'!$B$10:$G$52,4,FALSE),"-")</f>
        <v>-</v>
      </c>
      <c r="J28" s="407" t="s">
        <v>117</v>
      </c>
      <c r="K28" s="213" t="str">
        <f>IFERROR(VLOOKUP(A28,'[1]Tab. 61'!$B$11:$G$71,6,FALSE),"-")</f>
        <v>-</v>
      </c>
      <c r="L28" s="409" t="s">
        <v>117</v>
      </c>
      <c r="M28" s="410" t="s">
        <v>117</v>
      </c>
      <c r="N28" s="407" t="s">
        <v>117</v>
      </c>
      <c r="O28" s="407" t="s">
        <v>117</v>
      </c>
      <c r="P28" s="213" t="s">
        <v>117</v>
      </c>
      <c r="Q28" s="772">
        <f t="shared" si="0"/>
        <v>0</v>
      </c>
      <c r="R28" s="773">
        <f t="shared" si="1"/>
        <v>0</v>
      </c>
      <c r="S28" s="774">
        <f t="shared" si="2"/>
        <v>0</v>
      </c>
      <c r="T28" s="774">
        <f t="shared" si="3"/>
        <v>1</v>
      </c>
      <c r="U28" s="775">
        <f t="shared" si="4"/>
        <v>0</v>
      </c>
    </row>
    <row r="29" spans="1:21" x14ac:dyDescent="0.2">
      <c r="A29" s="6" t="s">
        <v>55</v>
      </c>
      <c r="B29" s="411" t="s">
        <v>117</v>
      </c>
      <c r="C29" s="412" t="s">
        <v>117</v>
      </c>
      <c r="D29" s="93" t="s">
        <v>117</v>
      </c>
      <c r="E29" s="93" t="s">
        <v>117</v>
      </c>
      <c r="F29" s="214">
        <v>1</v>
      </c>
      <c r="G29" s="409" t="s">
        <v>117</v>
      </c>
      <c r="H29" s="410" t="str">
        <f>IFERROR(VLOOKUP(A29,'[1]Tab. 61'!$B$11:$G$305,3,FALSE),"-")</f>
        <v>-</v>
      </c>
      <c r="I29" s="407" t="str">
        <f>IFERROR(VLOOKUP(A29,'[1]Tab. 61'!$B$10:$G$52,4,FALSE),"-")</f>
        <v>-</v>
      </c>
      <c r="J29" s="407" t="s">
        <v>117</v>
      </c>
      <c r="K29" s="213" t="str">
        <f>IFERROR(VLOOKUP(A29,'[1]Tab. 61'!$B$11:$G$71,6,FALSE),"-")</f>
        <v>-</v>
      </c>
      <c r="L29" s="409" t="s">
        <v>117</v>
      </c>
      <c r="M29" s="410" t="s">
        <v>117</v>
      </c>
      <c r="N29" s="407" t="s">
        <v>117</v>
      </c>
      <c r="O29" s="407" t="s">
        <v>117</v>
      </c>
      <c r="P29" s="213" t="s">
        <v>117</v>
      </c>
      <c r="Q29" s="772">
        <f t="shared" si="0"/>
        <v>0</v>
      </c>
      <c r="R29" s="773">
        <f t="shared" si="1"/>
        <v>0</v>
      </c>
      <c r="S29" s="774">
        <f t="shared" si="2"/>
        <v>0</v>
      </c>
      <c r="T29" s="774">
        <f t="shared" si="3"/>
        <v>0</v>
      </c>
      <c r="U29" s="775">
        <f t="shared" si="4"/>
        <v>1</v>
      </c>
    </row>
    <row r="30" spans="1:21" x14ac:dyDescent="0.2">
      <c r="A30" s="6" t="s">
        <v>58</v>
      </c>
      <c r="B30" s="23" t="s">
        <v>117</v>
      </c>
      <c r="C30" s="24" t="s">
        <v>117</v>
      </c>
      <c r="D30" s="24" t="s">
        <v>117</v>
      </c>
      <c r="E30" s="24">
        <v>1</v>
      </c>
      <c r="F30" s="214">
        <v>1</v>
      </c>
      <c r="G30" s="409" t="s">
        <v>117</v>
      </c>
      <c r="H30" s="410" t="s">
        <v>117</v>
      </c>
      <c r="I30" s="407" t="str">
        <f>IFERROR(VLOOKUP(A30,'[1]Tab. 61'!$B$10:$G$52,4,FALSE),"-")</f>
        <v>-</v>
      </c>
      <c r="J30" s="407">
        <v>1</v>
      </c>
      <c r="K30" s="213" t="str">
        <f>IFERROR(VLOOKUP(A30,'[1]Tab. 61'!$B$11:$G$71,6,FALSE),"-")</f>
        <v>-</v>
      </c>
      <c r="L30" s="409" t="s">
        <v>117</v>
      </c>
      <c r="M30" s="410" t="s">
        <v>117</v>
      </c>
      <c r="N30" s="407" t="s">
        <v>117</v>
      </c>
      <c r="O30" s="407">
        <v>1</v>
      </c>
      <c r="P30" s="213" t="s">
        <v>117</v>
      </c>
      <c r="Q30" s="772">
        <f t="shared" si="0"/>
        <v>0</v>
      </c>
      <c r="R30" s="773">
        <f t="shared" si="1"/>
        <v>0</v>
      </c>
      <c r="S30" s="774">
        <f t="shared" si="2"/>
        <v>0</v>
      </c>
      <c r="T30" s="774">
        <f t="shared" si="3"/>
        <v>3</v>
      </c>
      <c r="U30" s="775">
        <f t="shared" si="4"/>
        <v>1</v>
      </c>
    </row>
    <row r="31" spans="1:21" x14ac:dyDescent="0.2">
      <c r="A31" s="6" t="s">
        <v>59</v>
      </c>
      <c r="B31" s="23" t="s">
        <v>117</v>
      </c>
      <c r="C31" s="24" t="s">
        <v>117</v>
      </c>
      <c r="D31" s="24" t="s">
        <v>117</v>
      </c>
      <c r="E31" s="24">
        <v>1</v>
      </c>
      <c r="F31" s="214" t="s">
        <v>117</v>
      </c>
      <c r="G31" s="409" t="s">
        <v>117</v>
      </c>
      <c r="H31" s="410" t="str">
        <f>IFERROR(VLOOKUP(A31,'[1]Tab. 61'!$B$11:$G$305,3,FALSE),"-")</f>
        <v>-</v>
      </c>
      <c r="I31" s="407" t="str">
        <f>IFERROR(VLOOKUP(A31,'[1]Tab. 61'!$B$10:$G$52,4,FALSE),"-")</f>
        <v>-</v>
      </c>
      <c r="J31" s="407">
        <v>1</v>
      </c>
      <c r="K31" s="213" t="str">
        <f>IFERROR(VLOOKUP(A31,'[1]Tab. 61'!$B$11:$G$71,6,FALSE),"-")</f>
        <v>-</v>
      </c>
      <c r="L31" s="409" t="s">
        <v>117</v>
      </c>
      <c r="M31" s="410" t="s">
        <v>117</v>
      </c>
      <c r="N31" s="407" t="s">
        <v>117</v>
      </c>
      <c r="O31" s="407" t="s">
        <v>117</v>
      </c>
      <c r="P31" s="213" t="s">
        <v>117</v>
      </c>
      <c r="Q31" s="772">
        <f t="shared" si="0"/>
        <v>0</v>
      </c>
      <c r="R31" s="773">
        <f t="shared" si="1"/>
        <v>0</v>
      </c>
      <c r="S31" s="774">
        <f t="shared" si="2"/>
        <v>0</v>
      </c>
      <c r="T31" s="774">
        <f t="shared" si="3"/>
        <v>2</v>
      </c>
      <c r="U31" s="775">
        <f t="shared" si="4"/>
        <v>0</v>
      </c>
    </row>
    <row r="32" spans="1:21" x14ac:dyDescent="0.2">
      <c r="A32" s="6" t="s">
        <v>60</v>
      </c>
      <c r="B32" s="23" t="s">
        <v>117</v>
      </c>
      <c r="C32" s="24" t="s">
        <v>117</v>
      </c>
      <c r="D32" s="24" t="s">
        <v>117</v>
      </c>
      <c r="E32" s="24">
        <v>1</v>
      </c>
      <c r="F32" s="214" t="s">
        <v>117</v>
      </c>
      <c r="G32" s="409" t="s">
        <v>117</v>
      </c>
      <c r="H32" s="410" t="str">
        <f>IFERROR(VLOOKUP(A32,'[1]Tab. 61'!$B$11:$G$305,3,FALSE),"-")</f>
        <v>-</v>
      </c>
      <c r="I32" s="407" t="str">
        <f>IFERROR(VLOOKUP(A32,'[1]Tab. 61'!$B$10:$G$52,4,FALSE),"-")</f>
        <v>-</v>
      </c>
      <c r="J32" s="407">
        <v>1</v>
      </c>
      <c r="K32" s="213" t="str">
        <f>IFERROR(VLOOKUP(A32,'[1]Tab. 61'!$B$11:$G$71,6,FALSE),"-")</f>
        <v>-</v>
      </c>
      <c r="L32" s="409" t="s">
        <v>117</v>
      </c>
      <c r="M32" s="410" t="s">
        <v>117</v>
      </c>
      <c r="N32" s="407" t="s">
        <v>117</v>
      </c>
      <c r="O32" s="407" t="s">
        <v>117</v>
      </c>
      <c r="P32" s="213" t="s">
        <v>117</v>
      </c>
      <c r="Q32" s="772">
        <f t="shared" si="0"/>
        <v>0</v>
      </c>
      <c r="R32" s="773">
        <f t="shared" si="1"/>
        <v>0</v>
      </c>
      <c r="S32" s="774">
        <f t="shared" si="2"/>
        <v>0</v>
      </c>
      <c r="T32" s="774">
        <f t="shared" si="3"/>
        <v>2</v>
      </c>
      <c r="U32" s="775">
        <f t="shared" si="4"/>
        <v>0</v>
      </c>
    </row>
    <row r="33" spans="1:21" x14ac:dyDescent="0.2">
      <c r="A33" s="6" t="s">
        <v>66</v>
      </c>
      <c r="B33" s="23" t="s">
        <v>117</v>
      </c>
      <c r="C33" s="24" t="s">
        <v>117</v>
      </c>
      <c r="D33" s="24" t="s">
        <v>117</v>
      </c>
      <c r="E33" s="24">
        <v>1</v>
      </c>
      <c r="F33" s="214" t="s">
        <v>117</v>
      </c>
      <c r="G33" s="409" t="s">
        <v>117</v>
      </c>
      <c r="H33" s="410" t="str">
        <f>IFERROR(VLOOKUP(A33,'[1]Tab. 61'!$B$11:$G$305,3,FALSE),"-")</f>
        <v>-</v>
      </c>
      <c r="I33" s="407" t="str">
        <f>IFERROR(VLOOKUP(A33,'[1]Tab. 61'!$B$10:$G$52,4,FALSE),"-")</f>
        <v>-</v>
      </c>
      <c r="J33" s="407" t="s">
        <v>117</v>
      </c>
      <c r="K33" s="213" t="str">
        <f>IFERROR(VLOOKUP(A33,'[1]Tab. 61'!$B$11:$G$71,6,FALSE),"-")</f>
        <v>-</v>
      </c>
      <c r="L33" s="409" t="s">
        <v>117</v>
      </c>
      <c r="M33" s="410" t="s">
        <v>117</v>
      </c>
      <c r="N33" s="407" t="s">
        <v>117</v>
      </c>
      <c r="O33" s="407" t="s">
        <v>117</v>
      </c>
      <c r="P33" s="213" t="s">
        <v>117</v>
      </c>
      <c r="Q33" s="772">
        <f t="shared" si="0"/>
        <v>0</v>
      </c>
      <c r="R33" s="773">
        <f t="shared" si="1"/>
        <v>0</v>
      </c>
      <c r="S33" s="774">
        <f t="shared" si="2"/>
        <v>0</v>
      </c>
      <c r="T33" s="774">
        <f t="shared" si="3"/>
        <v>1</v>
      </c>
      <c r="U33" s="775">
        <f t="shared" si="4"/>
        <v>0</v>
      </c>
    </row>
    <row r="34" spans="1:21" x14ac:dyDescent="0.2">
      <c r="A34" s="6" t="s">
        <v>68</v>
      </c>
      <c r="B34" s="411" t="s">
        <v>117</v>
      </c>
      <c r="C34" s="412" t="s">
        <v>117</v>
      </c>
      <c r="D34" s="93" t="s">
        <v>117</v>
      </c>
      <c r="E34" s="93" t="s">
        <v>117</v>
      </c>
      <c r="F34" s="214">
        <v>1</v>
      </c>
      <c r="G34" s="409" t="s">
        <v>117</v>
      </c>
      <c r="H34" s="410" t="str">
        <f>IFERROR(VLOOKUP(A34,'[1]Tab. 61'!$B$11:$G$305,3,FALSE),"-")</f>
        <v>-</v>
      </c>
      <c r="I34" s="407" t="str">
        <f>IFERROR(VLOOKUP(A34,'[1]Tab. 61'!$B$10:$G$52,4,FALSE),"-")</f>
        <v>-</v>
      </c>
      <c r="J34" s="407" t="s">
        <v>117</v>
      </c>
      <c r="K34" s="213">
        <v>1</v>
      </c>
      <c r="L34" s="409" t="s">
        <v>117</v>
      </c>
      <c r="M34" s="410" t="s">
        <v>117</v>
      </c>
      <c r="N34" s="407" t="s">
        <v>117</v>
      </c>
      <c r="O34" s="407">
        <v>3</v>
      </c>
      <c r="P34" s="213" t="s">
        <v>117</v>
      </c>
      <c r="Q34" s="772">
        <f t="shared" si="0"/>
        <v>0</v>
      </c>
      <c r="R34" s="773">
        <f t="shared" si="1"/>
        <v>0</v>
      </c>
      <c r="S34" s="774">
        <f t="shared" si="2"/>
        <v>0</v>
      </c>
      <c r="T34" s="774">
        <f t="shared" si="3"/>
        <v>3</v>
      </c>
      <c r="U34" s="775">
        <f t="shared" si="4"/>
        <v>2</v>
      </c>
    </row>
    <row r="35" spans="1:21" x14ac:dyDescent="0.2">
      <c r="A35" s="6" t="s">
        <v>69</v>
      </c>
      <c r="B35" s="23" t="s">
        <v>117</v>
      </c>
      <c r="C35" s="24" t="s">
        <v>117</v>
      </c>
      <c r="D35" s="24" t="s">
        <v>117</v>
      </c>
      <c r="E35" s="24">
        <v>2</v>
      </c>
      <c r="F35" s="214" t="s">
        <v>117</v>
      </c>
      <c r="G35" s="409" t="s">
        <v>117</v>
      </c>
      <c r="H35" s="410" t="str">
        <f>IFERROR(VLOOKUP(A35,'[1]Tab. 61'!$B$11:$G$305,3,FALSE),"-")</f>
        <v>-</v>
      </c>
      <c r="I35" s="407" t="str">
        <f>IFERROR(VLOOKUP(A35,'[1]Tab. 61'!$B$10:$G$52,4,FALSE),"-")</f>
        <v>-</v>
      </c>
      <c r="J35" s="407" t="s">
        <v>117</v>
      </c>
      <c r="K35" s="213" t="str">
        <f>IFERROR(VLOOKUP(A35,'[1]Tab. 61'!$B$11:$G$71,6,FALSE),"-")</f>
        <v>-</v>
      </c>
      <c r="L35" s="409" t="s">
        <v>117</v>
      </c>
      <c r="M35" s="410" t="s">
        <v>117</v>
      </c>
      <c r="N35" s="407" t="s">
        <v>117</v>
      </c>
      <c r="O35" s="407" t="s">
        <v>117</v>
      </c>
      <c r="P35" s="213" t="s">
        <v>117</v>
      </c>
      <c r="Q35" s="772">
        <f t="shared" si="0"/>
        <v>0</v>
      </c>
      <c r="R35" s="773">
        <f t="shared" si="1"/>
        <v>0</v>
      </c>
      <c r="S35" s="774">
        <f t="shared" si="2"/>
        <v>0</v>
      </c>
      <c r="T35" s="774">
        <f t="shared" si="3"/>
        <v>2</v>
      </c>
      <c r="U35" s="775">
        <f t="shared" si="4"/>
        <v>0</v>
      </c>
    </row>
    <row r="36" spans="1:21" x14ac:dyDescent="0.2">
      <c r="A36" s="6" t="s">
        <v>72</v>
      </c>
      <c r="B36" s="23" t="s">
        <v>117</v>
      </c>
      <c r="C36" s="24" t="s">
        <v>117</v>
      </c>
      <c r="D36" s="24" t="s">
        <v>117</v>
      </c>
      <c r="E36" s="24">
        <v>4</v>
      </c>
      <c r="F36" s="214" t="s">
        <v>117</v>
      </c>
      <c r="G36" s="409" t="s">
        <v>117</v>
      </c>
      <c r="H36" s="410" t="str">
        <f>IFERROR(VLOOKUP(A36,'[1]Tab. 61'!$B$11:$G$305,3,FALSE),"-")</f>
        <v>-</v>
      </c>
      <c r="I36" s="407" t="str">
        <f>IFERROR(VLOOKUP(A36,'[1]Tab. 61'!$B$10:$G$52,4,FALSE),"-")</f>
        <v>-</v>
      </c>
      <c r="J36" s="407" t="s">
        <v>117</v>
      </c>
      <c r="K36" s="213" t="str">
        <f>IFERROR(VLOOKUP(A36,'[1]Tab. 61'!$B$11:$G$71,6,FALSE),"-")</f>
        <v>-</v>
      </c>
      <c r="L36" s="409" t="s">
        <v>117</v>
      </c>
      <c r="M36" s="410" t="s">
        <v>117</v>
      </c>
      <c r="N36" s="407" t="s">
        <v>117</v>
      </c>
      <c r="O36" s="407" t="s">
        <v>117</v>
      </c>
      <c r="P36" s="213" t="s">
        <v>117</v>
      </c>
      <c r="Q36" s="772">
        <f t="shared" si="0"/>
        <v>0</v>
      </c>
      <c r="R36" s="773">
        <f t="shared" si="1"/>
        <v>0</v>
      </c>
      <c r="S36" s="774">
        <f t="shared" si="2"/>
        <v>0</v>
      </c>
      <c r="T36" s="774">
        <f t="shared" si="3"/>
        <v>4</v>
      </c>
      <c r="U36" s="775">
        <f t="shared" si="4"/>
        <v>0</v>
      </c>
    </row>
    <row r="37" spans="1:21" x14ac:dyDescent="0.2">
      <c r="A37" s="6" t="s">
        <v>73</v>
      </c>
      <c r="B37" s="411" t="s">
        <v>117</v>
      </c>
      <c r="C37" s="412" t="s">
        <v>117</v>
      </c>
      <c r="D37" s="93" t="s">
        <v>117</v>
      </c>
      <c r="E37" s="93" t="s">
        <v>117</v>
      </c>
      <c r="F37" s="214" t="s">
        <v>117</v>
      </c>
      <c r="G37" s="411" t="s">
        <v>117</v>
      </c>
      <c r="H37" s="412" t="s">
        <v>117</v>
      </c>
      <c r="I37" s="93" t="s">
        <v>117</v>
      </c>
      <c r="J37" s="93" t="s">
        <v>117</v>
      </c>
      <c r="K37" s="214" t="s">
        <v>117</v>
      </c>
      <c r="L37" s="411" t="s">
        <v>117</v>
      </c>
      <c r="M37" s="412" t="s">
        <v>117</v>
      </c>
      <c r="N37" s="93" t="s">
        <v>117</v>
      </c>
      <c r="O37" s="93">
        <v>1</v>
      </c>
      <c r="P37" s="214" t="s">
        <v>117</v>
      </c>
      <c r="Q37" s="772">
        <f t="shared" ref="Q37" si="9">SUM(B37,G37,L37)</f>
        <v>0</v>
      </c>
      <c r="R37" s="773">
        <f t="shared" ref="R37" si="10">SUM(C37,H37)</f>
        <v>0</v>
      </c>
      <c r="S37" s="774">
        <f t="shared" ref="S37" si="11">SUM(D37,I37,N37)</f>
        <v>0</v>
      </c>
      <c r="T37" s="774">
        <f t="shared" ref="T37" si="12">SUM(E37,J37,O37)</f>
        <v>1</v>
      </c>
      <c r="U37" s="775">
        <f t="shared" ref="U37" si="13">SUM(F37,K37,P37)</f>
        <v>0</v>
      </c>
    </row>
    <row r="38" spans="1:21" x14ac:dyDescent="0.2">
      <c r="A38" s="6" t="s">
        <v>74</v>
      </c>
      <c r="B38" s="411" t="s">
        <v>117</v>
      </c>
      <c r="C38" s="412" t="s">
        <v>117</v>
      </c>
      <c r="D38" s="93" t="s">
        <v>117</v>
      </c>
      <c r="E38" s="93" t="s">
        <v>117</v>
      </c>
      <c r="F38" s="214" t="s">
        <v>117</v>
      </c>
      <c r="G38" s="409" t="s">
        <v>117</v>
      </c>
      <c r="H38" s="410" t="s">
        <v>117</v>
      </c>
      <c r="I38" s="407" t="str">
        <f>IFERROR(VLOOKUP(A38,'[1]Tab. 61'!$B$10:$G$52,4,FALSE),"-")</f>
        <v>-</v>
      </c>
      <c r="J38" s="407">
        <v>1</v>
      </c>
      <c r="K38" s="213" t="str">
        <f>IFERROR(VLOOKUP(A38,'[1]Tab. 61'!$B$11:$G$71,6,FALSE),"-")</f>
        <v>-</v>
      </c>
      <c r="L38" s="409" t="s">
        <v>117</v>
      </c>
      <c r="M38" s="410" t="s">
        <v>117</v>
      </c>
      <c r="N38" s="407" t="s">
        <v>117</v>
      </c>
      <c r="O38" s="407">
        <v>7</v>
      </c>
      <c r="P38" s="213" t="s">
        <v>117</v>
      </c>
      <c r="Q38" s="772">
        <f t="shared" si="0"/>
        <v>0</v>
      </c>
      <c r="R38" s="773">
        <f t="shared" si="1"/>
        <v>0</v>
      </c>
      <c r="S38" s="774">
        <f t="shared" si="2"/>
        <v>0</v>
      </c>
      <c r="T38" s="774">
        <f t="shared" si="3"/>
        <v>8</v>
      </c>
      <c r="U38" s="775">
        <f t="shared" si="4"/>
        <v>0</v>
      </c>
    </row>
    <row r="39" spans="1:21" x14ac:dyDescent="0.2">
      <c r="A39" s="6" t="s">
        <v>76</v>
      </c>
      <c r="B39" s="411" t="s">
        <v>117</v>
      </c>
      <c r="C39" s="412" t="s">
        <v>117</v>
      </c>
      <c r="D39" s="93" t="s">
        <v>117</v>
      </c>
      <c r="E39" s="93">
        <v>8</v>
      </c>
      <c r="F39" s="214">
        <v>1</v>
      </c>
      <c r="G39" s="409" t="s">
        <v>117</v>
      </c>
      <c r="H39" s="410" t="s">
        <v>117</v>
      </c>
      <c r="I39" s="407" t="s">
        <v>117</v>
      </c>
      <c r="J39" s="407">
        <v>7</v>
      </c>
      <c r="K39" s="213">
        <v>2</v>
      </c>
      <c r="L39" s="409" t="s">
        <v>117</v>
      </c>
      <c r="M39" s="410" t="s">
        <v>117</v>
      </c>
      <c r="N39" s="407" t="s">
        <v>117</v>
      </c>
      <c r="O39" s="407">
        <v>9</v>
      </c>
      <c r="P39" s="213">
        <v>1</v>
      </c>
      <c r="Q39" s="772">
        <f t="shared" si="0"/>
        <v>0</v>
      </c>
      <c r="R39" s="773">
        <f t="shared" si="1"/>
        <v>0</v>
      </c>
      <c r="S39" s="774">
        <f t="shared" si="2"/>
        <v>0</v>
      </c>
      <c r="T39" s="774">
        <f t="shared" si="3"/>
        <v>24</v>
      </c>
      <c r="U39" s="775">
        <f t="shared" si="4"/>
        <v>4</v>
      </c>
    </row>
    <row r="40" spans="1:21" x14ac:dyDescent="0.2">
      <c r="A40" s="6" t="s">
        <v>134</v>
      </c>
      <c r="B40" s="411" t="s">
        <v>117</v>
      </c>
      <c r="C40" s="412" t="s">
        <v>117</v>
      </c>
      <c r="D40" s="93" t="s">
        <v>117</v>
      </c>
      <c r="E40" s="93" t="s">
        <v>117</v>
      </c>
      <c r="F40" s="214" t="s">
        <v>117</v>
      </c>
      <c r="G40" s="411" t="s">
        <v>117</v>
      </c>
      <c r="H40" s="412" t="s">
        <v>117</v>
      </c>
      <c r="I40" s="93" t="s">
        <v>117</v>
      </c>
      <c r="J40" s="93" t="s">
        <v>117</v>
      </c>
      <c r="K40" s="214" t="s">
        <v>117</v>
      </c>
      <c r="L40" s="411" t="s">
        <v>117</v>
      </c>
      <c r="M40" s="412" t="s">
        <v>117</v>
      </c>
      <c r="N40" s="93" t="s">
        <v>117</v>
      </c>
      <c r="O40" s="93">
        <v>1</v>
      </c>
      <c r="P40" s="214" t="s">
        <v>117</v>
      </c>
      <c r="Q40" s="772">
        <f t="shared" ref="Q40" si="14">SUM(B40,G40,L40)</f>
        <v>0</v>
      </c>
      <c r="R40" s="773">
        <f t="shared" ref="R40" si="15">SUM(C40,H40)</f>
        <v>0</v>
      </c>
      <c r="S40" s="774">
        <f t="shared" ref="S40" si="16">SUM(D40,I40,N40)</f>
        <v>0</v>
      </c>
      <c r="T40" s="774">
        <f t="shared" ref="T40" si="17">SUM(E40,J40,O40)</f>
        <v>1</v>
      </c>
      <c r="U40" s="775">
        <f t="shared" ref="U40" si="18">SUM(F40,K40,P40)</f>
        <v>0</v>
      </c>
    </row>
    <row r="41" spans="1:21" ht="12.95" customHeight="1" x14ac:dyDescent="0.2">
      <c r="A41" s="6" t="s">
        <v>81</v>
      </c>
      <c r="B41" s="411">
        <v>5</v>
      </c>
      <c r="C41" s="412">
        <v>11</v>
      </c>
      <c r="D41" s="93" t="s">
        <v>117</v>
      </c>
      <c r="E41" s="93">
        <v>918</v>
      </c>
      <c r="F41" s="214">
        <v>71</v>
      </c>
      <c r="G41" s="409" t="s">
        <v>117</v>
      </c>
      <c r="H41" s="410">
        <v>12</v>
      </c>
      <c r="I41" s="407">
        <v>10</v>
      </c>
      <c r="J41" s="407">
        <v>449</v>
      </c>
      <c r="K41" s="213">
        <v>132</v>
      </c>
      <c r="L41" s="409" t="s">
        <v>117</v>
      </c>
      <c r="M41" s="410">
        <v>23</v>
      </c>
      <c r="N41" s="407">
        <v>4</v>
      </c>
      <c r="O41" s="407">
        <v>770</v>
      </c>
      <c r="P41" s="213">
        <v>82</v>
      </c>
      <c r="Q41" s="772">
        <f t="shared" si="0"/>
        <v>5</v>
      </c>
      <c r="R41" s="773">
        <f t="shared" si="1"/>
        <v>23</v>
      </c>
      <c r="S41" s="774">
        <f t="shared" si="2"/>
        <v>14</v>
      </c>
      <c r="T41" s="774">
        <f t="shared" si="3"/>
        <v>2137</v>
      </c>
      <c r="U41" s="775">
        <f t="shared" si="4"/>
        <v>285</v>
      </c>
    </row>
    <row r="42" spans="1:21" ht="12.95" customHeight="1" x14ac:dyDescent="0.2">
      <c r="A42" s="6" t="s">
        <v>211</v>
      </c>
      <c r="B42" s="411" t="s">
        <v>117</v>
      </c>
      <c r="C42" s="412" t="s">
        <v>117</v>
      </c>
      <c r="D42" s="93" t="s">
        <v>117</v>
      </c>
      <c r="E42" s="93" t="s">
        <v>117</v>
      </c>
      <c r="F42" s="214" t="s">
        <v>117</v>
      </c>
      <c r="G42" s="409" t="s">
        <v>117</v>
      </c>
      <c r="H42" s="410" t="str">
        <f>IFERROR(VLOOKUP(A42,'[1]Tab. 61'!$B$11:$G$305,3,FALSE),"-")</f>
        <v>-</v>
      </c>
      <c r="I42" s="407" t="str">
        <f>IFERROR(VLOOKUP(A42,'[1]Tab. 61'!$B$10:$G$52,4,FALSE),"-")</f>
        <v>-</v>
      </c>
      <c r="J42" s="407">
        <v>1</v>
      </c>
      <c r="K42" s="213" t="str">
        <f>IFERROR(VLOOKUP(A42,'[1]Tab. 61'!$B$11:$G$71,6,FALSE),"-")</f>
        <v>-</v>
      </c>
      <c r="L42" s="409" t="s">
        <v>117</v>
      </c>
      <c r="M42" s="410" t="s">
        <v>117</v>
      </c>
      <c r="N42" s="407" t="s">
        <v>117</v>
      </c>
      <c r="O42" s="407" t="s">
        <v>117</v>
      </c>
      <c r="P42" s="213" t="s">
        <v>117</v>
      </c>
      <c r="Q42" s="772">
        <f t="shared" si="0"/>
        <v>0</v>
      </c>
      <c r="R42" s="773">
        <f t="shared" si="1"/>
        <v>0</v>
      </c>
      <c r="S42" s="774">
        <f t="shared" si="2"/>
        <v>0</v>
      </c>
      <c r="T42" s="774">
        <f t="shared" si="3"/>
        <v>1</v>
      </c>
      <c r="U42" s="775">
        <f t="shared" si="4"/>
        <v>0</v>
      </c>
    </row>
    <row r="43" spans="1:21" ht="12.95" customHeight="1" x14ac:dyDescent="0.2">
      <c r="A43" s="6" t="s">
        <v>82</v>
      </c>
      <c r="B43" s="411" t="s">
        <v>117</v>
      </c>
      <c r="C43" s="412" t="s">
        <v>117</v>
      </c>
      <c r="D43" s="93" t="s">
        <v>117</v>
      </c>
      <c r="E43" s="93" t="s">
        <v>117</v>
      </c>
      <c r="F43" s="214" t="s">
        <v>117</v>
      </c>
      <c r="G43" s="409" t="s">
        <v>117</v>
      </c>
      <c r="H43" s="410" t="str">
        <f>IFERROR(VLOOKUP(A43,'[1]Tab. 61'!$B$3:$G$11-5,3,FALSE),"-")</f>
        <v>-</v>
      </c>
      <c r="I43" s="407" t="str">
        <f>IFERROR(VLOOKUP(A43,'[1]Tab. 61'!$B$10:$G$52,4,FALSE),"-")</f>
        <v>-</v>
      </c>
      <c r="J43" s="407">
        <v>1</v>
      </c>
      <c r="K43" s="213" t="str">
        <f>IFERROR(VLOOKUP(A43,'[1]Tab. 61'!$B$11:$G$71,6,FALSE),"-")</f>
        <v>-</v>
      </c>
      <c r="L43" s="409" t="s">
        <v>117</v>
      </c>
      <c r="M43" s="410" t="s">
        <v>117</v>
      </c>
      <c r="N43" s="407" t="s">
        <v>117</v>
      </c>
      <c r="O43" s="407">
        <v>1</v>
      </c>
      <c r="P43" s="213" t="s">
        <v>117</v>
      </c>
      <c r="Q43" s="772">
        <f t="shared" si="0"/>
        <v>0</v>
      </c>
      <c r="R43" s="773">
        <f t="shared" si="1"/>
        <v>0</v>
      </c>
      <c r="S43" s="774">
        <f t="shared" si="2"/>
        <v>0</v>
      </c>
      <c r="T43" s="774">
        <f t="shared" si="3"/>
        <v>2</v>
      </c>
      <c r="U43" s="775">
        <f t="shared" si="4"/>
        <v>0</v>
      </c>
    </row>
    <row r="44" spans="1:21" ht="12.95" customHeight="1" x14ac:dyDescent="0.2">
      <c r="A44" s="6" t="s">
        <v>136</v>
      </c>
      <c r="B44" s="411" t="s">
        <v>117</v>
      </c>
      <c r="C44" s="412" t="s">
        <v>117</v>
      </c>
      <c r="D44" s="93" t="s">
        <v>117</v>
      </c>
      <c r="E44" s="93" t="s">
        <v>117</v>
      </c>
      <c r="F44" s="214" t="s">
        <v>117</v>
      </c>
      <c r="G44" s="409" t="s">
        <v>117</v>
      </c>
      <c r="H44" s="410" t="str">
        <f>IFERROR(VLOOKUP(A44,'[1]Tab. 61'!$B$11:$G$305,3,FALSE),"-")</f>
        <v>-</v>
      </c>
      <c r="I44" s="407" t="str">
        <f>IFERROR(VLOOKUP(A44,'[1]Tab. 61'!$B$10:$G$52,4,FALSE),"-")</f>
        <v>-</v>
      </c>
      <c r="J44" s="407">
        <v>1</v>
      </c>
      <c r="K44" s="213" t="str">
        <f>IFERROR(VLOOKUP(A44,'[1]Tab. 61'!$B$11:$G$71,6,FALSE),"-")</f>
        <v>-</v>
      </c>
      <c r="L44" s="409" t="s">
        <v>117</v>
      </c>
      <c r="M44" s="410" t="s">
        <v>117</v>
      </c>
      <c r="N44" s="407" t="s">
        <v>117</v>
      </c>
      <c r="O44" s="407">
        <v>1</v>
      </c>
      <c r="P44" s="213">
        <v>1</v>
      </c>
      <c r="Q44" s="772">
        <f t="shared" si="0"/>
        <v>0</v>
      </c>
      <c r="R44" s="773">
        <f t="shared" si="1"/>
        <v>0</v>
      </c>
      <c r="S44" s="774">
        <f t="shared" si="2"/>
        <v>0</v>
      </c>
      <c r="T44" s="774">
        <f t="shared" si="3"/>
        <v>2</v>
      </c>
      <c r="U44" s="775">
        <f t="shared" si="4"/>
        <v>1</v>
      </c>
    </row>
    <row r="45" spans="1:21" ht="12.95" customHeight="1" x14ac:dyDescent="0.2">
      <c r="A45" s="6" t="s">
        <v>86</v>
      </c>
      <c r="B45" s="411" t="s">
        <v>117</v>
      </c>
      <c r="C45" s="412" t="s">
        <v>117</v>
      </c>
      <c r="D45" s="93" t="s">
        <v>117</v>
      </c>
      <c r="E45" s="93">
        <v>1</v>
      </c>
      <c r="F45" s="214" t="s">
        <v>117</v>
      </c>
      <c r="G45" s="409" t="s">
        <v>117</v>
      </c>
      <c r="H45" s="410" t="s">
        <v>117</v>
      </c>
      <c r="I45" s="407" t="s">
        <v>117</v>
      </c>
      <c r="J45" s="407" t="s">
        <v>117</v>
      </c>
      <c r="K45" s="213" t="s">
        <v>117</v>
      </c>
      <c r="L45" s="409" t="s">
        <v>117</v>
      </c>
      <c r="M45" s="410" t="s">
        <v>117</v>
      </c>
      <c r="N45" s="407" t="s">
        <v>117</v>
      </c>
      <c r="O45" s="407" t="s">
        <v>117</v>
      </c>
      <c r="P45" s="213">
        <v>1</v>
      </c>
      <c r="Q45" s="772">
        <f t="shared" si="0"/>
        <v>0</v>
      </c>
      <c r="R45" s="773">
        <f t="shared" si="1"/>
        <v>0</v>
      </c>
      <c r="S45" s="774">
        <f t="shared" si="2"/>
        <v>0</v>
      </c>
      <c r="T45" s="774">
        <f t="shared" si="3"/>
        <v>1</v>
      </c>
      <c r="U45" s="775">
        <f t="shared" si="4"/>
        <v>1</v>
      </c>
    </row>
    <row r="46" spans="1:21" ht="12.95" customHeight="1" x14ac:dyDescent="0.2">
      <c r="A46" s="6" t="s">
        <v>88</v>
      </c>
      <c r="B46" s="411" t="s">
        <v>117</v>
      </c>
      <c r="C46" s="412" t="s">
        <v>117</v>
      </c>
      <c r="D46" s="93" t="s">
        <v>117</v>
      </c>
      <c r="E46" s="93" t="s">
        <v>117</v>
      </c>
      <c r="F46" s="214" t="s">
        <v>117</v>
      </c>
      <c r="G46" s="409" t="s">
        <v>117</v>
      </c>
      <c r="H46" s="410" t="s">
        <v>117</v>
      </c>
      <c r="I46" s="407" t="s">
        <v>117</v>
      </c>
      <c r="J46" s="407" t="s">
        <v>117</v>
      </c>
      <c r="K46" s="213">
        <v>1</v>
      </c>
      <c r="L46" s="409" t="s">
        <v>117</v>
      </c>
      <c r="M46" s="410" t="s">
        <v>117</v>
      </c>
      <c r="N46" s="407" t="s">
        <v>117</v>
      </c>
      <c r="O46" s="407" t="s">
        <v>117</v>
      </c>
      <c r="P46" s="213" t="s">
        <v>117</v>
      </c>
      <c r="Q46" s="772">
        <f t="shared" ref="Q46" si="19">SUM(B46,G46,L46)</f>
        <v>0</v>
      </c>
      <c r="R46" s="773">
        <f t="shared" ref="R46" si="20">SUM(C46,H46)</f>
        <v>0</v>
      </c>
      <c r="S46" s="774">
        <f t="shared" ref="S46" si="21">SUM(D46,I46,N46)</f>
        <v>0</v>
      </c>
      <c r="T46" s="774">
        <f t="shared" ref="T46" si="22">SUM(E46,J46,O46)</f>
        <v>0</v>
      </c>
      <c r="U46" s="775">
        <f t="shared" ref="U46" si="23">SUM(F46,K46,P46)</f>
        <v>1</v>
      </c>
    </row>
    <row r="47" spans="1:21" s="500" customFormat="1" ht="12.95" customHeight="1" x14ac:dyDescent="0.2">
      <c r="A47" s="6" t="s">
        <v>89</v>
      </c>
      <c r="B47" s="411" t="s">
        <v>117</v>
      </c>
      <c r="C47" s="412" t="s">
        <v>117</v>
      </c>
      <c r="D47" s="93" t="s">
        <v>117</v>
      </c>
      <c r="E47" s="93">
        <v>3</v>
      </c>
      <c r="F47" s="214" t="s">
        <v>117</v>
      </c>
      <c r="G47" s="409" t="s">
        <v>117</v>
      </c>
      <c r="H47" s="410" t="s">
        <v>117</v>
      </c>
      <c r="I47" s="407" t="s">
        <v>117</v>
      </c>
      <c r="J47" s="407">
        <v>1</v>
      </c>
      <c r="K47" s="213" t="s">
        <v>117</v>
      </c>
      <c r="L47" s="409" t="s">
        <v>117</v>
      </c>
      <c r="M47" s="410" t="s">
        <v>117</v>
      </c>
      <c r="N47" s="407" t="s">
        <v>117</v>
      </c>
      <c r="O47" s="407">
        <v>1</v>
      </c>
      <c r="P47" s="213" t="s">
        <v>117</v>
      </c>
      <c r="Q47" s="772">
        <f t="shared" si="0"/>
        <v>0</v>
      </c>
      <c r="R47" s="773">
        <f t="shared" si="1"/>
        <v>0</v>
      </c>
      <c r="S47" s="774">
        <f t="shared" si="2"/>
        <v>0</v>
      </c>
      <c r="T47" s="774">
        <f t="shared" si="3"/>
        <v>5</v>
      </c>
      <c r="U47" s="775">
        <f t="shared" si="4"/>
        <v>0</v>
      </c>
    </row>
    <row r="48" spans="1:21" x14ac:dyDescent="0.2">
      <c r="A48" s="6" t="s">
        <v>90</v>
      </c>
      <c r="B48" s="411" t="s">
        <v>117</v>
      </c>
      <c r="C48" s="412" t="s">
        <v>117</v>
      </c>
      <c r="D48" s="93" t="s">
        <v>117</v>
      </c>
      <c r="E48" s="93" t="s">
        <v>117</v>
      </c>
      <c r="F48" s="214" t="s">
        <v>117</v>
      </c>
      <c r="G48" s="409" t="s">
        <v>117</v>
      </c>
      <c r="H48" s="410" t="s">
        <v>117</v>
      </c>
      <c r="I48" s="407" t="s">
        <v>117</v>
      </c>
      <c r="J48" s="407">
        <v>3</v>
      </c>
      <c r="K48" s="213" t="s">
        <v>117</v>
      </c>
      <c r="L48" s="409" t="s">
        <v>117</v>
      </c>
      <c r="M48" s="410" t="s">
        <v>117</v>
      </c>
      <c r="N48" s="407">
        <v>1</v>
      </c>
      <c r="O48" s="407">
        <v>12</v>
      </c>
      <c r="P48" s="213" t="s">
        <v>117</v>
      </c>
      <c r="Q48" s="772">
        <f t="shared" si="0"/>
        <v>0</v>
      </c>
      <c r="R48" s="773">
        <f t="shared" si="1"/>
        <v>0</v>
      </c>
      <c r="S48" s="774">
        <f t="shared" si="2"/>
        <v>1</v>
      </c>
      <c r="T48" s="774">
        <f t="shared" si="3"/>
        <v>15</v>
      </c>
      <c r="U48" s="775">
        <f t="shared" si="4"/>
        <v>0</v>
      </c>
    </row>
    <row r="49" spans="1:21" x14ac:dyDescent="0.2">
      <c r="A49" s="6" t="s">
        <v>96</v>
      </c>
      <c r="B49" s="411" t="s">
        <v>117</v>
      </c>
      <c r="C49" s="412" t="s">
        <v>117</v>
      </c>
      <c r="D49" s="93" t="s">
        <v>117</v>
      </c>
      <c r="E49" s="93" t="s">
        <v>117</v>
      </c>
      <c r="F49" s="214" t="s">
        <v>117</v>
      </c>
      <c r="G49" s="409" t="s">
        <v>117</v>
      </c>
      <c r="H49" s="410" t="s">
        <v>117</v>
      </c>
      <c r="I49" s="407" t="s">
        <v>117</v>
      </c>
      <c r="J49" s="407">
        <v>4</v>
      </c>
      <c r="K49" s="213">
        <v>1</v>
      </c>
      <c r="L49" s="409" t="s">
        <v>117</v>
      </c>
      <c r="M49" s="410" t="s">
        <v>117</v>
      </c>
      <c r="N49" s="407" t="s">
        <v>117</v>
      </c>
      <c r="O49" s="407">
        <v>1</v>
      </c>
      <c r="P49" s="213" t="s">
        <v>117</v>
      </c>
      <c r="Q49" s="772">
        <f t="shared" si="0"/>
        <v>0</v>
      </c>
      <c r="R49" s="773">
        <f t="shared" si="1"/>
        <v>0</v>
      </c>
      <c r="S49" s="774">
        <f t="shared" ref="S49" si="24">SUM(D49,I49,N49)</f>
        <v>0</v>
      </c>
      <c r="T49" s="774">
        <f t="shared" ref="T49" si="25">SUM(E49,J49,O49)</f>
        <v>5</v>
      </c>
      <c r="U49" s="775">
        <f t="shared" ref="U49" si="26">SUM(F49,K49,P49)</f>
        <v>1</v>
      </c>
    </row>
    <row r="50" spans="1:21" x14ac:dyDescent="0.2">
      <c r="A50" s="6" t="s">
        <v>97</v>
      </c>
      <c r="B50" s="411" t="s">
        <v>117</v>
      </c>
      <c r="C50" s="412" t="s">
        <v>117</v>
      </c>
      <c r="D50" s="93" t="s">
        <v>117</v>
      </c>
      <c r="E50" s="93">
        <v>1</v>
      </c>
      <c r="F50" s="214" t="s">
        <v>117</v>
      </c>
      <c r="G50" s="409" t="s">
        <v>117</v>
      </c>
      <c r="H50" s="410" t="s">
        <v>117</v>
      </c>
      <c r="I50" s="407" t="s">
        <v>117</v>
      </c>
      <c r="J50" s="407">
        <v>3</v>
      </c>
      <c r="K50" s="213">
        <v>2</v>
      </c>
      <c r="L50" s="409" t="s">
        <v>117</v>
      </c>
      <c r="M50" s="410" t="s">
        <v>117</v>
      </c>
      <c r="N50" s="407" t="s">
        <v>117</v>
      </c>
      <c r="O50" s="407">
        <v>3</v>
      </c>
      <c r="P50" s="213" t="s">
        <v>117</v>
      </c>
      <c r="Q50" s="772">
        <f t="shared" si="0"/>
        <v>0</v>
      </c>
      <c r="R50" s="773">
        <f t="shared" si="1"/>
        <v>0</v>
      </c>
      <c r="S50" s="774">
        <f t="shared" si="2"/>
        <v>0</v>
      </c>
      <c r="T50" s="774">
        <f t="shared" si="3"/>
        <v>7</v>
      </c>
      <c r="U50" s="775">
        <f t="shared" si="4"/>
        <v>2</v>
      </c>
    </row>
    <row r="51" spans="1:21" x14ac:dyDescent="0.2">
      <c r="A51" s="6" t="s">
        <v>342</v>
      </c>
      <c r="B51" s="411" t="s">
        <v>117</v>
      </c>
      <c r="C51" s="412" t="s">
        <v>117</v>
      </c>
      <c r="D51" s="93" t="s">
        <v>117</v>
      </c>
      <c r="E51" s="93" t="s">
        <v>117</v>
      </c>
      <c r="F51" s="214" t="s">
        <v>117</v>
      </c>
      <c r="G51" s="409">
        <v>3</v>
      </c>
      <c r="H51" s="410" t="s">
        <v>117</v>
      </c>
      <c r="I51" s="407" t="s">
        <v>117</v>
      </c>
      <c r="J51" s="407" t="s">
        <v>117</v>
      </c>
      <c r="K51" s="213" t="s">
        <v>117</v>
      </c>
      <c r="L51" s="409" t="s">
        <v>117</v>
      </c>
      <c r="M51" s="410" t="s">
        <v>117</v>
      </c>
      <c r="N51" s="407" t="s">
        <v>117</v>
      </c>
      <c r="O51" s="407" t="s">
        <v>117</v>
      </c>
      <c r="P51" s="213" t="s">
        <v>117</v>
      </c>
      <c r="Q51" s="772">
        <f t="shared" si="0"/>
        <v>3</v>
      </c>
      <c r="R51" s="773">
        <f t="shared" si="1"/>
        <v>0</v>
      </c>
      <c r="S51" s="774">
        <f t="shared" si="2"/>
        <v>0</v>
      </c>
      <c r="T51" s="774">
        <f t="shared" si="3"/>
        <v>0</v>
      </c>
      <c r="U51" s="775">
        <f t="shared" si="4"/>
        <v>0</v>
      </c>
    </row>
    <row r="52" spans="1:21" x14ac:dyDescent="0.2">
      <c r="A52" s="6" t="s">
        <v>99</v>
      </c>
      <c r="B52" s="23" t="s">
        <v>117</v>
      </c>
      <c r="C52" s="24" t="s">
        <v>117</v>
      </c>
      <c r="D52" s="24" t="s">
        <v>117</v>
      </c>
      <c r="E52" s="24">
        <v>1</v>
      </c>
      <c r="F52" s="214" t="s">
        <v>117</v>
      </c>
      <c r="G52" s="409" t="s">
        <v>117</v>
      </c>
      <c r="H52" s="410" t="s">
        <v>117</v>
      </c>
      <c r="I52" s="407" t="s">
        <v>117</v>
      </c>
      <c r="J52" s="407" t="s">
        <v>117</v>
      </c>
      <c r="K52" s="213" t="s">
        <v>117</v>
      </c>
      <c r="L52" s="409" t="s">
        <v>117</v>
      </c>
      <c r="M52" s="410" t="s">
        <v>117</v>
      </c>
      <c r="N52" s="407" t="s">
        <v>117</v>
      </c>
      <c r="O52" s="407" t="s">
        <v>117</v>
      </c>
      <c r="P52" s="213" t="s">
        <v>117</v>
      </c>
      <c r="Q52" s="772">
        <f t="shared" si="0"/>
        <v>0</v>
      </c>
      <c r="R52" s="773">
        <f t="shared" si="1"/>
        <v>0</v>
      </c>
      <c r="S52" s="774">
        <f t="shared" si="2"/>
        <v>0</v>
      </c>
      <c r="T52" s="774">
        <f t="shared" si="3"/>
        <v>1</v>
      </c>
      <c r="U52" s="775">
        <f t="shared" si="4"/>
        <v>0</v>
      </c>
    </row>
    <row r="53" spans="1:21" x14ac:dyDescent="0.2">
      <c r="A53" s="6" t="s">
        <v>100</v>
      </c>
      <c r="B53" s="411" t="s">
        <v>117</v>
      </c>
      <c r="C53" s="412" t="s">
        <v>117</v>
      </c>
      <c r="D53" s="93" t="s">
        <v>117</v>
      </c>
      <c r="E53" s="93">
        <v>156</v>
      </c>
      <c r="F53" s="214">
        <v>13</v>
      </c>
      <c r="G53" s="409">
        <v>2</v>
      </c>
      <c r="H53" s="410">
        <v>18</v>
      </c>
      <c r="I53" s="407" t="s">
        <v>117</v>
      </c>
      <c r="J53" s="407">
        <v>1092</v>
      </c>
      <c r="K53" s="213">
        <v>213</v>
      </c>
      <c r="L53" s="409">
        <v>16</v>
      </c>
      <c r="M53" s="410">
        <v>13</v>
      </c>
      <c r="N53" s="407" t="s">
        <v>117</v>
      </c>
      <c r="O53" s="407" t="s">
        <v>117</v>
      </c>
      <c r="P53" s="213">
        <v>70</v>
      </c>
      <c r="Q53" s="772">
        <f t="shared" si="0"/>
        <v>18</v>
      </c>
      <c r="R53" s="773">
        <f t="shared" si="1"/>
        <v>18</v>
      </c>
      <c r="S53" s="774">
        <f t="shared" si="2"/>
        <v>0</v>
      </c>
      <c r="T53" s="774">
        <f t="shared" si="3"/>
        <v>1248</v>
      </c>
      <c r="U53" s="775">
        <f t="shared" si="4"/>
        <v>296</v>
      </c>
    </row>
    <row r="54" spans="1:21" x14ac:dyDescent="0.2">
      <c r="A54" s="6" t="s">
        <v>101</v>
      </c>
      <c r="B54" s="411" t="s">
        <v>117</v>
      </c>
      <c r="C54" s="412" t="s">
        <v>117</v>
      </c>
      <c r="D54" s="93" t="s">
        <v>117</v>
      </c>
      <c r="E54" s="93">
        <v>4</v>
      </c>
      <c r="F54" s="214" t="s">
        <v>117</v>
      </c>
      <c r="G54" s="409">
        <v>7</v>
      </c>
      <c r="H54" s="410" t="s">
        <v>117</v>
      </c>
      <c r="I54" s="407" t="s">
        <v>117</v>
      </c>
      <c r="J54" s="407" t="s">
        <v>117</v>
      </c>
      <c r="K54" s="213">
        <v>2</v>
      </c>
      <c r="L54" s="409" t="s">
        <v>117</v>
      </c>
      <c r="M54" s="410">
        <v>1</v>
      </c>
      <c r="N54" s="407" t="s">
        <v>117</v>
      </c>
      <c r="O54" s="407">
        <v>965</v>
      </c>
      <c r="P54" s="213">
        <v>2</v>
      </c>
      <c r="Q54" s="772">
        <f t="shared" si="0"/>
        <v>7</v>
      </c>
      <c r="R54" s="773">
        <f t="shared" si="1"/>
        <v>0</v>
      </c>
      <c r="S54" s="774">
        <f t="shared" si="2"/>
        <v>0</v>
      </c>
      <c r="T54" s="774">
        <f t="shared" si="3"/>
        <v>969</v>
      </c>
      <c r="U54" s="775">
        <f t="shared" si="4"/>
        <v>4</v>
      </c>
    </row>
    <row r="55" spans="1:21" x14ac:dyDescent="0.2">
      <c r="A55" s="6" t="s">
        <v>103</v>
      </c>
      <c r="B55" s="23" t="s">
        <v>117</v>
      </c>
      <c r="C55" s="24" t="s">
        <v>117</v>
      </c>
      <c r="D55" s="24" t="s">
        <v>117</v>
      </c>
      <c r="E55" s="24">
        <v>11</v>
      </c>
      <c r="F55" s="214">
        <v>2</v>
      </c>
      <c r="G55" s="409" t="s">
        <v>117</v>
      </c>
      <c r="H55" s="410" t="s">
        <v>117</v>
      </c>
      <c r="I55" s="407" t="s">
        <v>117</v>
      </c>
      <c r="J55" s="407">
        <v>9</v>
      </c>
      <c r="K55" s="213">
        <v>2</v>
      </c>
      <c r="L55" s="409" t="s">
        <v>117</v>
      </c>
      <c r="M55" s="410" t="s">
        <v>117</v>
      </c>
      <c r="N55" s="407" t="s">
        <v>117</v>
      </c>
      <c r="O55" s="407">
        <v>7</v>
      </c>
      <c r="P55" s="213">
        <v>1</v>
      </c>
      <c r="Q55" s="772">
        <f t="shared" si="0"/>
        <v>0</v>
      </c>
      <c r="R55" s="773">
        <f t="shared" si="1"/>
        <v>0</v>
      </c>
      <c r="S55" s="774">
        <f t="shared" si="2"/>
        <v>0</v>
      </c>
      <c r="T55" s="774">
        <f t="shared" si="3"/>
        <v>27</v>
      </c>
      <c r="U55" s="775">
        <f t="shared" si="4"/>
        <v>5</v>
      </c>
    </row>
    <row r="56" spans="1:21" ht="12.75" thickBot="1" x14ac:dyDescent="0.25">
      <c r="A56" s="882" t="s">
        <v>105</v>
      </c>
      <c r="B56" s="224" t="s">
        <v>117</v>
      </c>
      <c r="C56" s="883" t="s">
        <v>117</v>
      </c>
      <c r="D56" s="883" t="s">
        <v>117</v>
      </c>
      <c r="E56" s="883" t="s">
        <v>117</v>
      </c>
      <c r="F56" s="884" t="s">
        <v>117</v>
      </c>
      <c r="G56" s="409" t="s">
        <v>117</v>
      </c>
      <c r="H56" s="410" t="s">
        <v>117</v>
      </c>
      <c r="I56" s="407" t="s">
        <v>117</v>
      </c>
      <c r="J56" s="885">
        <v>1</v>
      </c>
      <c r="K56" s="213" t="s">
        <v>117</v>
      </c>
      <c r="L56" s="409" t="s">
        <v>117</v>
      </c>
      <c r="M56" s="410" t="s">
        <v>117</v>
      </c>
      <c r="N56" s="407" t="s">
        <v>117</v>
      </c>
      <c r="O56" s="407">
        <v>25</v>
      </c>
      <c r="P56" s="213" t="s">
        <v>117</v>
      </c>
      <c r="Q56" s="772">
        <f t="shared" si="0"/>
        <v>0</v>
      </c>
      <c r="R56" s="773">
        <f t="shared" si="1"/>
        <v>0</v>
      </c>
      <c r="S56" s="774">
        <f t="shared" si="2"/>
        <v>0</v>
      </c>
      <c r="T56" s="774">
        <f t="shared" si="3"/>
        <v>26</v>
      </c>
      <c r="U56" s="775">
        <f t="shared" si="4"/>
        <v>0</v>
      </c>
    </row>
    <row r="57" spans="1:21" ht="12.75" thickBot="1" x14ac:dyDescent="0.25">
      <c r="A57" s="354" t="s">
        <v>121</v>
      </c>
      <c r="B57" s="355">
        <f>SUM(B6:B56)</f>
        <v>5</v>
      </c>
      <c r="C57" s="356">
        <f t="shared" ref="C57:F57" si="27">SUM(C6:C56)</f>
        <v>11</v>
      </c>
      <c r="D57" s="356">
        <f t="shared" si="27"/>
        <v>2</v>
      </c>
      <c r="E57" s="886">
        <f t="shared" si="27"/>
        <v>1306</v>
      </c>
      <c r="F57" s="357">
        <f t="shared" si="27"/>
        <v>104</v>
      </c>
      <c r="G57" s="355">
        <f t="shared" ref="G57" si="28">SUM(G6:G56)</f>
        <v>12</v>
      </c>
      <c r="H57" s="356">
        <f t="shared" ref="H57" si="29">SUM(H6:H56)</f>
        <v>30</v>
      </c>
      <c r="I57" s="356">
        <f t="shared" ref="I57" si="30">SUM(I6:I56)</f>
        <v>11</v>
      </c>
      <c r="J57" s="886">
        <f t="shared" ref="J57" si="31">SUM(J6:J56)</f>
        <v>1783</v>
      </c>
      <c r="K57" s="357">
        <f t="shared" ref="K57" si="32">SUM(K6:K56)</f>
        <v>391</v>
      </c>
      <c r="L57" s="355">
        <f t="shared" ref="L57" si="33">SUM(L6:L56)</f>
        <v>20</v>
      </c>
      <c r="M57" s="356">
        <f t="shared" ref="M57" si="34">SUM(M6:M56)</f>
        <v>46</v>
      </c>
      <c r="N57" s="356">
        <f t="shared" ref="N57" si="35">SUM(N6:N56)</f>
        <v>17</v>
      </c>
      <c r="O57" s="886">
        <f t="shared" ref="O57" si="36">SUM(O6:O56)</f>
        <v>1978</v>
      </c>
      <c r="P57" s="357">
        <f t="shared" ref="P57" si="37">SUM(P6:P56)</f>
        <v>174</v>
      </c>
      <c r="Q57" s="355">
        <f t="shared" ref="Q57" si="38">SUM(Q6:Q56)</f>
        <v>37</v>
      </c>
      <c r="R57" s="356">
        <f t="shared" ref="R57" si="39">SUM(R6:R56)</f>
        <v>41</v>
      </c>
      <c r="S57" s="356">
        <f t="shared" ref="S57" si="40">SUM(S6:S56)</f>
        <v>30</v>
      </c>
      <c r="T57" s="886">
        <f t="shared" ref="T57" si="41">SUM(T6:T56)</f>
        <v>5067</v>
      </c>
      <c r="U57" s="357">
        <f t="shared" ref="U57" si="42">SUM(U6:U56)</f>
        <v>669</v>
      </c>
    </row>
    <row r="60" spans="1:21" x14ac:dyDescent="0.2">
      <c r="H60" s="839"/>
      <c r="I60" s="839"/>
      <c r="J60" s="839"/>
    </row>
  </sheetData>
  <mergeCells count="5">
    <mergeCell ref="A4:A5"/>
    <mergeCell ref="B4:F4"/>
    <mergeCell ref="G4:K4"/>
    <mergeCell ref="Q4:U4"/>
    <mergeCell ref="L4:P4"/>
  </mergeCells>
  <pageMargins left="0.25" right="0.25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4">
    <tabColor rgb="FFFFC000"/>
  </sheetPr>
  <dimension ref="A1:AK33"/>
  <sheetViews>
    <sheetView zoomScaleNormal="100" workbookViewId="0">
      <selection activeCell="AQ20" sqref="AQ20"/>
    </sheetView>
  </sheetViews>
  <sheetFormatPr defaultRowHeight="12" x14ac:dyDescent="0.2"/>
  <cols>
    <col min="1" max="1" width="13.42578125" style="41" customWidth="1"/>
    <col min="2" max="4" width="2.7109375" style="41" customWidth="1"/>
    <col min="5" max="6" width="3" style="41" bestFit="1" customWidth="1"/>
    <col min="7" max="7" width="4" style="41" bestFit="1" customWidth="1"/>
    <col min="8" max="8" width="2.5703125" style="41" customWidth="1"/>
    <col min="9" max="9" width="2.7109375" style="41" customWidth="1"/>
    <col min="10" max="10" width="3.85546875" style="41" customWidth="1"/>
    <col min="11" max="11" width="3" style="41" customWidth="1"/>
    <col min="12" max="12" width="2.85546875" style="41" customWidth="1"/>
    <col min="13" max="13" width="4.42578125" style="41" customWidth="1"/>
    <col min="14" max="14" width="2.7109375" style="41" customWidth="1"/>
    <col min="15" max="15" width="2.42578125" style="41" bestFit="1" customWidth="1"/>
    <col min="16" max="19" width="2.7109375" style="41" customWidth="1"/>
    <col min="20" max="20" width="3.7109375" style="41" customWidth="1"/>
    <col min="21" max="30" width="2.7109375" style="41" customWidth="1"/>
    <col min="31" max="31" width="4" style="41" customWidth="1"/>
    <col min="32" max="37" width="2.7109375" style="41" customWidth="1"/>
    <col min="38" max="159" width="9.140625" style="41"/>
    <col min="160" max="160" width="22.140625" style="41" customWidth="1"/>
    <col min="161" max="196" width="2.7109375" style="41" customWidth="1"/>
    <col min="197" max="415" width="9.140625" style="41"/>
    <col min="416" max="416" width="22.140625" style="41" customWidth="1"/>
    <col min="417" max="452" width="2.7109375" style="41" customWidth="1"/>
    <col min="453" max="671" width="9.140625" style="41"/>
    <col min="672" max="672" width="22.140625" style="41" customWidth="1"/>
    <col min="673" max="708" width="2.7109375" style="41" customWidth="1"/>
    <col min="709" max="927" width="9.140625" style="41"/>
    <col min="928" max="928" width="22.140625" style="41" customWidth="1"/>
    <col min="929" max="964" width="2.7109375" style="41" customWidth="1"/>
    <col min="965" max="1183" width="9.140625" style="41"/>
    <col min="1184" max="1184" width="22.140625" style="41" customWidth="1"/>
    <col min="1185" max="1220" width="2.7109375" style="41" customWidth="1"/>
    <col min="1221" max="1439" width="9.140625" style="41"/>
    <col min="1440" max="1440" width="22.140625" style="41" customWidth="1"/>
    <col min="1441" max="1476" width="2.7109375" style="41" customWidth="1"/>
    <col min="1477" max="1695" width="9.140625" style="41"/>
    <col min="1696" max="1696" width="22.140625" style="41" customWidth="1"/>
    <col min="1697" max="1732" width="2.7109375" style="41" customWidth="1"/>
    <col min="1733" max="1951" width="9.140625" style="41"/>
    <col min="1952" max="1952" width="22.140625" style="41" customWidth="1"/>
    <col min="1953" max="1988" width="2.7109375" style="41" customWidth="1"/>
    <col min="1989" max="2207" width="9.140625" style="41"/>
    <col min="2208" max="2208" width="22.140625" style="41" customWidth="1"/>
    <col min="2209" max="2244" width="2.7109375" style="41" customWidth="1"/>
    <col min="2245" max="2463" width="9.140625" style="41"/>
    <col min="2464" max="2464" width="22.140625" style="41" customWidth="1"/>
    <col min="2465" max="2500" width="2.7109375" style="41" customWidth="1"/>
    <col min="2501" max="2719" width="9.140625" style="41"/>
    <col min="2720" max="2720" width="22.140625" style="41" customWidth="1"/>
    <col min="2721" max="2756" width="2.7109375" style="41" customWidth="1"/>
    <col min="2757" max="2975" width="9.140625" style="41"/>
    <col min="2976" max="2976" width="22.140625" style="41" customWidth="1"/>
    <col min="2977" max="3012" width="2.7109375" style="41" customWidth="1"/>
    <col min="3013" max="3231" width="9.140625" style="41"/>
    <col min="3232" max="3232" width="22.140625" style="41" customWidth="1"/>
    <col min="3233" max="3268" width="2.7109375" style="41" customWidth="1"/>
    <col min="3269" max="3487" width="9.140625" style="41"/>
    <col min="3488" max="3488" width="22.140625" style="41" customWidth="1"/>
    <col min="3489" max="3524" width="2.7109375" style="41" customWidth="1"/>
    <col min="3525" max="3743" width="9.140625" style="41"/>
    <col min="3744" max="3744" width="22.140625" style="41" customWidth="1"/>
    <col min="3745" max="3780" width="2.7109375" style="41" customWidth="1"/>
    <col min="3781" max="3999" width="9.140625" style="41"/>
    <col min="4000" max="4000" width="22.140625" style="41" customWidth="1"/>
    <col min="4001" max="4036" width="2.7109375" style="41" customWidth="1"/>
    <col min="4037" max="4255" width="9.140625" style="41"/>
    <col min="4256" max="4256" width="22.140625" style="41" customWidth="1"/>
    <col min="4257" max="4292" width="2.7109375" style="41" customWidth="1"/>
    <col min="4293" max="4511" width="9.140625" style="41"/>
    <col min="4512" max="4512" width="22.140625" style="41" customWidth="1"/>
    <col min="4513" max="4548" width="2.7109375" style="41" customWidth="1"/>
    <col min="4549" max="4767" width="9.140625" style="41"/>
    <col min="4768" max="4768" width="22.140625" style="41" customWidth="1"/>
    <col min="4769" max="4804" width="2.7109375" style="41" customWidth="1"/>
    <col min="4805" max="5023" width="9.140625" style="41"/>
    <col min="5024" max="5024" width="22.140625" style="41" customWidth="1"/>
    <col min="5025" max="5060" width="2.7109375" style="41" customWidth="1"/>
    <col min="5061" max="5279" width="9.140625" style="41"/>
    <col min="5280" max="5280" width="22.140625" style="41" customWidth="1"/>
    <col min="5281" max="5316" width="2.7109375" style="41" customWidth="1"/>
    <col min="5317" max="5535" width="9.140625" style="41"/>
    <col min="5536" max="5536" width="22.140625" style="41" customWidth="1"/>
    <col min="5537" max="5572" width="2.7109375" style="41" customWidth="1"/>
    <col min="5573" max="5791" width="9.140625" style="41"/>
    <col min="5792" max="5792" width="22.140625" style="41" customWidth="1"/>
    <col min="5793" max="5828" width="2.7109375" style="41" customWidth="1"/>
    <col min="5829" max="6047" width="9.140625" style="41"/>
    <col min="6048" max="6048" width="22.140625" style="41" customWidth="1"/>
    <col min="6049" max="6084" width="2.7109375" style="41" customWidth="1"/>
    <col min="6085" max="6303" width="9.140625" style="41"/>
    <col min="6304" max="6304" width="22.140625" style="41" customWidth="1"/>
    <col min="6305" max="6340" width="2.7109375" style="41" customWidth="1"/>
    <col min="6341" max="6559" width="9.140625" style="41"/>
    <col min="6560" max="6560" width="22.140625" style="41" customWidth="1"/>
    <col min="6561" max="6596" width="2.7109375" style="41" customWidth="1"/>
    <col min="6597" max="6815" width="9.140625" style="41"/>
    <col min="6816" max="6816" width="22.140625" style="41" customWidth="1"/>
    <col min="6817" max="6852" width="2.7109375" style="41" customWidth="1"/>
    <col min="6853" max="7071" width="9.140625" style="41"/>
    <col min="7072" max="7072" width="22.140625" style="41" customWidth="1"/>
    <col min="7073" max="7108" width="2.7109375" style="41" customWidth="1"/>
    <col min="7109" max="7327" width="9.140625" style="41"/>
    <col min="7328" max="7328" width="22.140625" style="41" customWidth="1"/>
    <col min="7329" max="7364" width="2.7109375" style="41" customWidth="1"/>
    <col min="7365" max="7583" width="9.140625" style="41"/>
    <col min="7584" max="7584" width="22.140625" style="41" customWidth="1"/>
    <col min="7585" max="7620" width="2.7109375" style="41" customWidth="1"/>
    <col min="7621" max="7839" width="9.140625" style="41"/>
    <col min="7840" max="7840" width="22.140625" style="41" customWidth="1"/>
    <col min="7841" max="7876" width="2.7109375" style="41" customWidth="1"/>
    <col min="7877" max="8095" width="9.140625" style="41"/>
    <col min="8096" max="8096" width="22.140625" style="41" customWidth="1"/>
    <col min="8097" max="8132" width="2.7109375" style="41" customWidth="1"/>
    <col min="8133" max="8351" width="9.140625" style="41"/>
    <col min="8352" max="8352" width="22.140625" style="41" customWidth="1"/>
    <col min="8353" max="8388" width="2.7109375" style="41" customWidth="1"/>
    <col min="8389" max="8607" width="9.140625" style="41"/>
    <col min="8608" max="8608" width="22.140625" style="41" customWidth="1"/>
    <col min="8609" max="8644" width="2.7109375" style="41" customWidth="1"/>
    <col min="8645" max="8863" width="9.140625" style="41"/>
    <col min="8864" max="8864" width="22.140625" style="41" customWidth="1"/>
    <col min="8865" max="8900" width="2.7109375" style="41" customWidth="1"/>
    <col min="8901" max="9119" width="9.140625" style="41"/>
    <col min="9120" max="9120" width="22.140625" style="41" customWidth="1"/>
    <col min="9121" max="9156" width="2.7109375" style="41" customWidth="1"/>
    <col min="9157" max="9375" width="9.140625" style="41"/>
    <col min="9376" max="9376" width="22.140625" style="41" customWidth="1"/>
    <col min="9377" max="9412" width="2.7109375" style="41" customWidth="1"/>
    <col min="9413" max="9631" width="9.140625" style="41"/>
    <col min="9632" max="9632" width="22.140625" style="41" customWidth="1"/>
    <col min="9633" max="9668" width="2.7109375" style="41" customWidth="1"/>
    <col min="9669" max="9887" width="9.140625" style="41"/>
    <col min="9888" max="9888" width="22.140625" style="41" customWidth="1"/>
    <col min="9889" max="9924" width="2.7109375" style="41" customWidth="1"/>
    <col min="9925" max="10143" width="9.140625" style="41"/>
    <col min="10144" max="10144" width="22.140625" style="41" customWidth="1"/>
    <col min="10145" max="10180" width="2.7109375" style="41" customWidth="1"/>
    <col min="10181" max="10399" width="9.140625" style="41"/>
    <col min="10400" max="10400" width="22.140625" style="41" customWidth="1"/>
    <col min="10401" max="10436" width="2.7109375" style="41" customWidth="1"/>
    <col min="10437" max="10655" width="9.140625" style="41"/>
    <col min="10656" max="10656" width="22.140625" style="41" customWidth="1"/>
    <col min="10657" max="10692" width="2.7109375" style="41" customWidth="1"/>
    <col min="10693" max="10911" width="9.140625" style="41"/>
    <col min="10912" max="10912" width="22.140625" style="41" customWidth="1"/>
    <col min="10913" max="10948" width="2.7109375" style="41" customWidth="1"/>
    <col min="10949" max="11167" width="9.140625" style="41"/>
    <col min="11168" max="11168" width="22.140625" style="41" customWidth="1"/>
    <col min="11169" max="11204" width="2.7109375" style="41" customWidth="1"/>
    <col min="11205" max="11423" width="9.140625" style="41"/>
    <col min="11424" max="11424" width="22.140625" style="41" customWidth="1"/>
    <col min="11425" max="11460" width="2.7109375" style="41" customWidth="1"/>
    <col min="11461" max="11679" width="9.140625" style="41"/>
    <col min="11680" max="11680" width="22.140625" style="41" customWidth="1"/>
    <col min="11681" max="11716" width="2.7109375" style="41" customWidth="1"/>
    <col min="11717" max="11935" width="9.140625" style="41"/>
    <col min="11936" max="11936" width="22.140625" style="41" customWidth="1"/>
    <col min="11937" max="11972" width="2.7109375" style="41" customWidth="1"/>
    <col min="11973" max="12191" width="9.140625" style="41"/>
    <col min="12192" max="12192" width="22.140625" style="41" customWidth="1"/>
    <col min="12193" max="12228" width="2.7109375" style="41" customWidth="1"/>
    <col min="12229" max="12447" width="9.140625" style="41"/>
    <col min="12448" max="12448" width="22.140625" style="41" customWidth="1"/>
    <col min="12449" max="12484" width="2.7109375" style="41" customWidth="1"/>
    <col min="12485" max="12703" width="9.140625" style="41"/>
    <col min="12704" max="12704" width="22.140625" style="41" customWidth="1"/>
    <col min="12705" max="12740" width="2.7109375" style="41" customWidth="1"/>
    <col min="12741" max="12959" width="9.140625" style="41"/>
    <col min="12960" max="12960" width="22.140625" style="41" customWidth="1"/>
    <col min="12961" max="12996" width="2.7109375" style="41" customWidth="1"/>
    <col min="12997" max="13215" width="9.140625" style="41"/>
    <col min="13216" max="13216" width="22.140625" style="41" customWidth="1"/>
    <col min="13217" max="13252" width="2.7109375" style="41" customWidth="1"/>
    <col min="13253" max="13471" width="9.140625" style="41"/>
    <col min="13472" max="13472" width="22.140625" style="41" customWidth="1"/>
    <col min="13473" max="13508" width="2.7109375" style="41" customWidth="1"/>
    <col min="13509" max="13727" width="9.140625" style="41"/>
    <col min="13728" max="13728" width="22.140625" style="41" customWidth="1"/>
    <col min="13729" max="13764" width="2.7109375" style="41" customWidth="1"/>
    <col min="13765" max="13983" width="9.140625" style="41"/>
    <col min="13984" max="13984" width="22.140625" style="41" customWidth="1"/>
    <col min="13985" max="14020" width="2.7109375" style="41" customWidth="1"/>
    <col min="14021" max="14239" width="9.140625" style="41"/>
    <col min="14240" max="14240" width="22.140625" style="41" customWidth="1"/>
    <col min="14241" max="14276" width="2.7109375" style="41" customWidth="1"/>
    <col min="14277" max="14495" width="9.140625" style="41"/>
    <col min="14496" max="14496" width="22.140625" style="41" customWidth="1"/>
    <col min="14497" max="14532" width="2.7109375" style="41" customWidth="1"/>
    <col min="14533" max="14751" width="9.140625" style="41"/>
    <col min="14752" max="14752" width="22.140625" style="41" customWidth="1"/>
    <col min="14753" max="14788" width="2.7109375" style="41" customWidth="1"/>
    <col min="14789" max="15007" width="9.140625" style="41"/>
    <col min="15008" max="15008" width="22.140625" style="41" customWidth="1"/>
    <col min="15009" max="15044" width="2.7109375" style="41" customWidth="1"/>
    <col min="15045" max="15263" width="9.140625" style="41"/>
    <col min="15264" max="15264" width="22.140625" style="41" customWidth="1"/>
    <col min="15265" max="15300" width="2.7109375" style="41" customWidth="1"/>
    <col min="15301" max="15519" width="9.140625" style="41"/>
    <col min="15520" max="15520" width="22.140625" style="41" customWidth="1"/>
    <col min="15521" max="15556" width="2.7109375" style="41" customWidth="1"/>
    <col min="15557" max="15775" width="9.140625" style="41"/>
    <col min="15776" max="15776" width="22.140625" style="41" customWidth="1"/>
    <col min="15777" max="15812" width="2.7109375" style="41" customWidth="1"/>
    <col min="15813" max="16031" width="9.140625" style="41"/>
    <col min="16032" max="16032" width="22.140625" style="41" customWidth="1"/>
    <col min="16033" max="16068" width="2.7109375" style="41" customWidth="1"/>
    <col min="16069" max="16384" width="9.140625" style="41"/>
  </cols>
  <sheetData>
    <row r="1" spans="1:15" x14ac:dyDescent="0.2">
      <c r="A1" s="457" t="s">
        <v>482</v>
      </c>
      <c r="B1" s="467"/>
      <c r="C1" s="467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2.75" thickBot="1" x14ac:dyDescent="0.25">
      <c r="A2" s="843"/>
      <c r="B2" s="467"/>
      <c r="C2" s="467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2.75" thickBot="1" x14ac:dyDescent="0.25">
      <c r="A3" s="1475" t="s">
        <v>0</v>
      </c>
      <c r="B3" s="1477">
        <v>2014</v>
      </c>
      <c r="C3" s="1478"/>
      <c r="D3" s="1479"/>
      <c r="E3" s="1480">
        <f>B3+1</f>
        <v>2015</v>
      </c>
      <c r="F3" s="1478"/>
      <c r="G3" s="1481"/>
      <c r="H3" s="1480">
        <v>2016</v>
      </c>
      <c r="I3" s="1478"/>
      <c r="J3" s="1481"/>
      <c r="K3" s="1480" t="s">
        <v>115</v>
      </c>
      <c r="L3" s="1478"/>
      <c r="M3" s="1481"/>
    </row>
    <row r="4" spans="1:15" ht="33.75" thickBot="1" x14ac:dyDescent="0.25">
      <c r="A4" s="1476"/>
      <c r="B4" s="589" t="s">
        <v>112</v>
      </c>
      <c r="C4" s="586" t="s">
        <v>147</v>
      </c>
      <c r="D4" s="587" t="s">
        <v>118</v>
      </c>
      <c r="E4" s="585" t="s">
        <v>112</v>
      </c>
      <c r="F4" s="586" t="s">
        <v>147</v>
      </c>
      <c r="G4" s="588" t="s">
        <v>118</v>
      </c>
      <c r="H4" s="585" t="s">
        <v>112</v>
      </c>
      <c r="I4" s="586" t="s">
        <v>147</v>
      </c>
      <c r="J4" s="588" t="s">
        <v>118</v>
      </c>
      <c r="K4" s="585" t="s">
        <v>112</v>
      </c>
      <c r="L4" s="586" t="s">
        <v>147</v>
      </c>
      <c r="M4" s="588" t="s">
        <v>118</v>
      </c>
    </row>
    <row r="5" spans="1:15" x14ac:dyDescent="0.2">
      <c r="A5" s="525" t="s">
        <v>3</v>
      </c>
      <c r="B5" s="3">
        <v>1</v>
      </c>
      <c r="C5" s="373">
        <v>1</v>
      </c>
      <c r="D5" s="4">
        <f>SUM(B5,C5)</f>
        <v>2</v>
      </c>
      <c r="E5" s="366" t="s">
        <v>117</v>
      </c>
      <c r="F5" s="373" t="s">
        <v>117</v>
      </c>
      <c r="G5" s="468">
        <f>SUM(E5:F5)</f>
        <v>0</v>
      </c>
      <c r="H5" s="366" t="s">
        <v>117</v>
      </c>
      <c r="I5" s="373" t="s">
        <v>117</v>
      </c>
      <c r="J5" s="468">
        <f t="shared" ref="J5:J14" si="0">SUM(H5:I5)</f>
        <v>0</v>
      </c>
      <c r="K5" s="599">
        <f t="shared" ref="K5:M10" si="1">SUM(E5,H5,B5)</f>
        <v>1</v>
      </c>
      <c r="L5" s="600">
        <f t="shared" si="1"/>
        <v>1</v>
      </c>
      <c r="M5" s="601">
        <f t="shared" si="1"/>
        <v>2</v>
      </c>
    </row>
    <row r="6" spans="1:15" x14ac:dyDescent="0.2">
      <c r="A6" s="525" t="s">
        <v>10</v>
      </c>
      <c r="B6" s="3" t="s">
        <v>117</v>
      </c>
      <c r="C6" s="373" t="s">
        <v>117</v>
      </c>
      <c r="D6" s="4">
        <f>SUM(B6,C6)</f>
        <v>0</v>
      </c>
      <c r="E6" s="366" t="s">
        <v>117</v>
      </c>
      <c r="F6" s="373">
        <v>1</v>
      </c>
      <c r="G6" s="468">
        <f>SUM(E6:F6)</f>
        <v>1</v>
      </c>
      <c r="H6" s="366" t="s">
        <v>117</v>
      </c>
      <c r="I6" s="373" t="s">
        <v>117</v>
      </c>
      <c r="J6" s="468">
        <f t="shared" si="0"/>
        <v>0</v>
      </c>
      <c r="K6" s="783">
        <f t="shared" si="1"/>
        <v>0</v>
      </c>
      <c r="L6" s="784">
        <f t="shared" si="1"/>
        <v>1</v>
      </c>
      <c r="M6" s="785">
        <f t="shared" si="1"/>
        <v>1</v>
      </c>
    </row>
    <row r="7" spans="1:15" x14ac:dyDescent="0.2">
      <c r="A7" s="526" t="s">
        <v>14</v>
      </c>
      <c r="B7" s="7" t="s">
        <v>117</v>
      </c>
      <c r="C7" s="369" t="s">
        <v>117</v>
      </c>
      <c r="D7" s="4">
        <v>0</v>
      </c>
      <c r="E7" s="366" t="s">
        <v>117</v>
      </c>
      <c r="F7" s="373" t="s">
        <v>117</v>
      </c>
      <c r="G7" s="468">
        <v>0</v>
      </c>
      <c r="H7" s="366">
        <v>0</v>
      </c>
      <c r="I7" s="373">
        <v>4</v>
      </c>
      <c r="J7" s="468">
        <f t="shared" si="0"/>
        <v>4</v>
      </c>
      <c r="K7" s="783">
        <f t="shared" si="1"/>
        <v>0</v>
      </c>
      <c r="L7" s="784">
        <f t="shared" si="1"/>
        <v>4</v>
      </c>
      <c r="M7" s="785">
        <f t="shared" si="1"/>
        <v>4</v>
      </c>
    </row>
    <row r="8" spans="1:15" x14ac:dyDescent="0.2">
      <c r="A8" s="526" t="s">
        <v>24</v>
      </c>
      <c r="B8" s="7" t="s">
        <v>117</v>
      </c>
      <c r="C8" s="369" t="s">
        <v>117</v>
      </c>
      <c r="D8" s="4">
        <f>SUM(B8,C8)</f>
        <v>0</v>
      </c>
      <c r="E8" s="366" t="s">
        <v>117</v>
      </c>
      <c r="F8" s="373">
        <v>1</v>
      </c>
      <c r="G8" s="468">
        <f>SUM(E8:F8)</f>
        <v>1</v>
      </c>
      <c r="H8" s="366" t="s">
        <v>117</v>
      </c>
      <c r="I8" s="373" t="s">
        <v>117</v>
      </c>
      <c r="J8" s="468">
        <f t="shared" si="0"/>
        <v>0</v>
      </c>
      <c r="K8" s="783">
        <f t="shared" si="1"/>
        <v>0</v>
      </c>
      <c r="L8" s="784">
        <f t="shared" si="1"/>
        <v>1</v>
      </c>
      <c r="M8" s="785">
        <f t="shared" si="1"/>
        <v>1</v>
      </c>
    </row>
    <row r="9" spans="1:15" x14ac:dyDescent="0.2">
      <c r="A9" s="526" t="s">
        <v>30</v>
      </c>
      <c r="B9" s="7" t="s">
        <v>117</v>
      </c>
      <c r="C9" s="369" t="s">
        <v>117</v>
      </c>
      <c r="D9" s="4">
        <v>0</v>
      </c>
      <c r="E9" s="366" t="s">
        <v>117</v>
      </c>
      <c r="F9" s="373" t="s">
        <v>117</v>
      </c>
      <c r="G9" s="468">
        <v>0</v>
      </c>
      <c r="H9" s="366">
        <v>0</v>
      </c>
      <c r="I9" s="373">
        <v>2</v>
      </c>
      <c r="J9" s="468">
        <f t="shared" si="0"/>
        <v>2</v>
      </c>
      <c r="K9" s="783">
        <f t="shared" si="1"/>
        <v>0</v>
      </c>
      <c r="L9" s="784">
        <f t="shared" si="1"/>
        <v>2</v>
      </c>
      <c r="M9" s="785">
        <f t="shared" si="1"/>
        <v>2</v>
      </c>
    </row>
    <row r="10" spans="1:15" x14ac:dyDescent="0.2">
      <c r="A10" s="526" t="s">
        <v>60</v>
      </c>
      <c r="B10" s="7" t="s">
        <v>117</v>
      </c>
      <c r="C10" s="369" t="s">
        <v>117</v>
      </c>
      <c r="D10" s="4">
        <v>0</v>
      </c>
      <c r="E10" s="366" t="s">
        <v>117</v>
      </c>
      <c r="F10" s="373" t="s">
        <v>117</v>
      </c>
      <c r="G10" s="468">
        <v>0</v>
      </c>
      <c r="H10" s="366">
        <v>0</v>
      </c>
      <c r="I10" s="373">
        <v>1</v>
      </c>
      <c r="J10" s="468">
        <f t="shared" si="0"/>
        <v>1</v>
      </c>
      <c r="K10" s="783">
        <f t="shared" si="1"/>
        <v>0</v>
      </c>
      <c r="L10" s="784">
        <f t="shared" si="1"/>
        <v>1</v>
      </c>
      <c r="M10" s="785">
        <f t="shared" si="1"/>
        <v>1</v>
      </c>
    </row>
    <row r="11" spans="1:15" x14ac:dyDescent="0.2">
      <c r="A11" s="527" t="s">
        <v>81</v>
      </c>
      <c r="B11" s="469">
        <v>2</v>
      </c>
      <c r="C11" s="371">
        <v>2</v>
      </c>
      <c r="D11" s="4">
        <f>SUM(B11,C11)</f>
        <v>4</v>
      </c>
      <c r="E11" s="366">
        <v>2</v>
      </c>
      <c r="F11" s="373">
        <v>2</v>
      </c>
      <c r="G11" s="468">
        <f>SUM(E11:F11)</f>
        <v>4</v>
      </c>
      <c r="H11" s="366">
        <v>0</v>
      </c>
      <c r="I11" s="373">
        <v>5</v>
      </c>
      <c r="J11" s="468">
        <f t="shared" si="0"/>
        <v>5</v>
      </c>
      <c r="K11" s="783">
        <f t="shared" ref="K11:K12" si="2">SUM(E11,H11,B11)</f>
        <v>4</v>
      </c>
      <c r="L11" s="784">
        <f t="shared" ref="L11:L12" si="3">SUM(F11,I11,C11)</f>
        <v>9</v>
      </c>
      <c r="M11" s="785">
        <f t="shared" ref="M11:M12" si="4">SUM(G11,J11,D11)</f>
        <v>13</v>
      </c>
    </row>
    <row r="12" spans="1:15" x14ac:dyDescent="0.2">
      <c r="A12" s="527" t="s">
        <v>96</v>
      </c>
      <c r="B12" s="469" t="s">
        <v>117</v>
      </c>
      <c r="C12" s="371" t="s">
        <v>117</v>
      </c>
      <c r="D12" s="4">
        <f>SUM(B12,C12)</f>
        <v>0</v>
      </c>
      <c r="E12" s="366" t="s">
        <v>117</v>
      </c>
      <c r="F12" s="373">
        <v>1</v>
      </c>
      <c r="G12" s="468">
        <f>SUM(E12:F12)</f>
        <v>1</v>
      </c>
      <c r="H12" s="366" t="s">
        <v>117</v>
      </c>
      <c r="I12" s="373" t="s">
        <v>117</v>
      </c>
      <c r="J12" s="468">
        <f t="shared" si="0"/>
        <v>0</v>
      </c>
      <c r="K12" s="783">
        <f t="shared" si="2"/>
        <v>0</v>
      </c>
      <c r="L12" s="784">
        <f t="shared" si="3"/>
        <v>1</v>
      </c>
      <c r="M12" s="785">
        <f t="shared" si="4"/>
        <v>1</v>
      </c>
    </row>
    <row r="13" spans="1:15" x14ac:dyDescent="0.2">
      <c r="A13" s="527" t="s">
        <v>100</v>
      </c>
      <c r="B13" s="469" t="s">
        <v>117</v>
      </c>
      <c r="C13" s="371" t="s">
        <v>117</v>
      </c>
      <c r="D13" s="4">
        <f>SUM(B13,C13)</f>
        <v>0</v>
      </c>
      <c r="E13" s="366">
        <v>57</v>
      </c>
      <c r="F13" s="373">
        <v>54</v>
      </c>
      <c r="G13" s="468">
        <f>SUM(E13:F13)</f>
        <v>111</v>
      </c>
      <c r="H13" s="366">
        <v>4</v>
      </c>
      <c r="I13" s="373">
        <v>6</v>
      </c>
      <c r="J13" s="468">
        <f t="shared" si="0"/>
        <v>10</v>
      </c>
      <c r="K13" s="783">
        <f t="shared" ref="K13:M14" si="5">SUM(E13,H13,B13)</f>
        <v>61</v>
      </c>
      <c r="L13" s="784">
        <f t="shared" si="5"/>
        <v>60</v>
      </c>
      <c r="M13" s="785">
        <f t="shared" si="5"/>
        <v>121</v>
      </c>
    </row>
    <row r="14" spans="1:15" ht="12.75" thickBot="1" x14ac:dyDescent="0.25">
      <c r="A14" s="527" t="s">
        <v>103</v>
      </c>
      <c r="B14" s="469" t="s">
        <v>117</v>
      </c>
      <c r="C14" s="371" t="s">
        <v>117</v>
      </c>
      <c r="D14" s="4">
        <v>0</v>
      </c>
      <c r="E14" s="366" t="s">
        <v>117</v>
      </c>
      <c r="F14" s="373" t="s">
        <v>117</v>
      </c>
      <c r="G14" s="468">
        <v>0</v>
      </c>
      <c r="H14" s="366">
        <v>0</v>
      </c>
      <c r="I14" s="373">
        <v>1</v>
      </c>
      <c r="J14" s="468">
        <f t="shared" si="0"/>
        <v>1</v>
      </c>
      <c r="K14" s="783">
        <f t="shared" si="5"/>
        <v>0</v>
      </c>
      <c r="L14" s="784">
        <f t="shared" si="5"/>
        <v>1</v>
      </c>
      <c r="M14" s="785">
        <f t="shared" si="5"/>
        <v>1</v>
      </c>
    </row>
    <row r="15" spans="1:15" s="755" customFormat="1" ht="12.75" thickBot="1" x14ac:dyDescent="0.3">
      <c r="A15" s="470" t="s">
        <v>121</v>
      </c>
      <c r="B15" s="471">
        <f t="shared" ref="B15:M15" si="6">SUM(B5:B14)</f>
        <v>3</v>
      </c>
      <c r="C15" s="472">
        <f t="shared" si="6"/>
        <v>3</v>
      </c>
      <c r="D15" s="473">
        <f t="shared" si="6"/>
        <v>6</v>
      </c>
      <c r="E15" s="474">
        <f t="shared" si="6"/>
        <v>59</v>
      </c>
      <c r="F15" s="472">
        <f t="shared" si="6"/>
        <v>59</v>
      </c>
      <c r="G15" s="475">
        <f t="shared" si="6"/>
        <v>118</v>
      </c>
      <c r="H15" s="474">
        <f t="shared" si="6"/>
        <v>4</v>
      </c>
      <c r="I15" s="472">
        <f t="shared" si="6"/>
        <v>19</v>
      </c>
      <c r="J15" s="475">
        <f t="shared" si="6"/>
        <v>23</v>
      </c>
      <c r="K15" s="474">
        <f t="shared" si="6"/>
        <v>66</v>
      </c>
      <c r="L15" s="472">
        <f t="shared" si="6"/>
        <v>81</v>
      </c>
      <c r="M15" s="475">
        <f t="shared" si="6"/>
        <v>147</v>
      </c>
    </row>
    <row r="16" spans="1:15" s="755" customFormat="1" x14ac:dyDescent="0.25">
      <c r="A16" s="179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</row>
    <row r="17" spans="1:37" s="755" customFormat="1" x14ac:dyDescent="0.25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</row>
    <row r="18" spans="1:37" s="584" customFormat="1" ht="12.75" x14ac:dyDescent="0.2">
      <c r="A18" s="582" t="s">
        <v>483</v>
      </c>
      <c r="B18" s="583"/>
      <c r="C18" s="583"/>
    </row>
    <row r="19" spans="1:37" x14ac:dyDescent="0.2">
      <c r="A19" s="34" t="s">
        <v>297</v>
      </c>
      <c r="B19" s="34"/>
      <c r="C19" s="34"/>
    </row>
    <row r="20" spans="1:37" ht="12.75" thickBot="1" x14ac:dyDescent="0.25">
      <c r="A20" s="843"/>
    </row>
    <row r="21" spans="1:37" ht="12.75" thickBot="1" x14ac:dyDescent="0.25">
      <c r="A21" s="1475" t="s">
        <v>0</v>
      </c>
      <c r="B21" s="1483">
        <v>2014</v>
      </c>
      <c r="C21" s="1484"/>
      <c r="D21" s="1484"/>
      <c r="E21" s="1484"/>
      <c r="F21" s="1484"/>
      <c r="G21" s="1484"/>
      <c r="H21" s="1484"/>
      <c r="I21" s="1484"/>
      <c r="J21" s="1485"/>
      <c r="K21" s="1487">
        <f>2014+1</f>
        <v>2015</v>
      </c>
      <c r="L21" s="1488"/>
      <c r="M21" s="1488"/>
      <c r="N21" s="1488"/>
      <c r="O21" s="1488"/>
      <c r="P21" s="1488"/>
      <c r="Q21" s="1488"/>
      <c r="R21" s="1488"/>
      <c r="S21" s="1489"/>
      <c r="T21" s="1483">
        <v>2016</v>
      </c>
      <c r="U21" s="1484"/>
      <c r="V21" s="1484"/>
      <c r="W21" s="1484"/>
      <c r="X21" s="1484"/>
      <c r="Y21" s="1484"/>
      <c r="Z21" s="1484"/>
      <c r="AA21" s="1484"/>
      <c r="AB21" s="1485"/>
      <c r="AC21" s="1483" t="s">
        <v>115</v>
      </c>
      <c r="AD21" s="1484"/>
      <c r="AE21" s="1484"/>
      <c r="AF21" s="1484"/>
      <c r="AG21" s="1484"/>
      <c r="AH21" s="1484"/>
      <c r="AI21" s="1484"/>
      <c r="AJ21" s="1484"/>
      <c r="AK21" s="1486"/>
    </row>
    <row r="22" spans="1:37" ht="12.75" thickBot="1" x14ac:dyDescent="0.25">
      <c r="A22" s="1482"/>
      <c r="B22" s="1480" t="s">
        <v>316</v>
      </c>
      <c r="C22" s="1478"/>
      <c r="D22" s="1479"/>
      <c r="E22" s="1480" t="s">
        <v>317</v>
      </c>
      <c r="F22" s="1478"/>
      <c r="G22" s="1481"/>
      <c r="H22" s="1477" t="s">
        <v>318</v>
      </c>
      <c r="I22" s="1478"/>
      <c r="J22" s="1479"/>
      <c r="K22" s="1480" t="s">
        <v>316</v>
      </c>
      <c r="L22" s="1478"/>
      <c r="M22" s="1479"/>
      <c r="N22" s="1480" t="s">
        <v>317</v>
      </c>
      <c r="O22" s="1478"/>
      <c r="P22" s="1481"/>
      <c r="Q22" s="1487" t="s">
        <v>318</v>
      </c>
      <c r="R22" s="1488"/>
      <c r="S22" s="1489"/>
      <c r="T22" s="1480" t="s">
        <v>316</v>
      </c>
      <c r="U22" s="1478"/>
      <c r="V22" s="1479"/>
      <c r="W22" s="1480" t="s">
        <v>317</v>
      </c>
      <c r="X22" s="1478"/>
      <c r="Y22" s="1481"/>
      <c r="Z22" s="1477" t="s">
        <v>318</v>
      </c>
      <c r="AA22" s="1478"/>
      <c r="AB22" s="1479"/>
      <c r="AC22" s="1480" t="s">
        <v>316</v>
      </c>
      <c r="AD22" s="1478"/>
      <c r="AE22" s="1479"/>
      <c r="AF22" s="1480" t="s">
        <v>317</v>
      </c>
      <c r="AG22" s="1478"/>
      <c r="AH22" s="1481"/>
      <c r="AI22" s="1477" t="s">
        <v>318</v>
      </c>
      <c r="AJ22" s="1478"/>
      <c r="AK22" s="1481"/>
    </row>
    <row r="23" spans="1:37" ht="43.5" customHeight="1" thickBot="1" x14ac:dyDescent="0.25">
      <c r="A23" s="1476"/>
      <c r="B23" s="585" t="s">
        <v>112</v>
      </c>
      <c r="C23" s="586" t="s">
        <v>147</v>
      </c>
      <c r="D23" s="587" t="s">
        <v>118</v>
      </c>
      <c r="E23" s="585" t="s">
        <v>112</v>
      </c>
      <c r="F23" s="586" t="s">
        <v>147</v>
      </c>
      <c r="G23" s="588" t="s">
        <v>118</v>
      </c>
      <c r="H23" s="589" t="s">
        <v>112</v>
      </c>
      <c r="I23" s="586" t="s">
        <v>147</v>
      </c>
      <c r="J23" s="587" t="s">
        <v>118</v>
      </c>
      <c r="K23" s="585" t="s">
        <v>112</v>
      </c>
      <c r="L23" s="586" t="s">
        <v>147</v>
      </c>
      <c r="M23" s="587" t="s">
        <v>118</v>
      </c>
      <c r="N23" s="585" t="s">
        <v>112</v>
      </c>
      <c r="O23" s="586" t="s">
        <v>147</v>
      </c>
      <c r="P23" s="588" t="s">
        <v>118</v>
      </c>
      <c r="Q23" s="589" t="s">
        <v>112</v>
      </c>
      <c r="R23" s="586" t="s">
        <v>147</v>
      </c>
      <c r="S23" s="587" t="s">
        <v>118</v>
      </c>
      <c r="T23" s="585" t="s">
        <v>112</v>
      </c>
      <c r="U23" s="586" t="s">
        <v>147</v>
      </c>
      <c r="V23" s="587" t="s">
        <v>118</v>
      </c>
      <c r="W23" s="585" t="s">
        <v>112</v>
      </c>
      <c r="X23" s="586" t="s">
        <v>147</v>
      </c>
      <c r="Y23" s="588" t="s">
        <v>118</v>
      </c>
      <c r="Z23" s="589" t="s">
        <v>112</v>
      </c>
      <c r="AA23" s="586" t="s">
        <v>147</v>
      </c>
      <c r="AB23" s="587" t="s">
        <v>118</v>
      </c>
      <c r="AC23" s="846" t="s">
        <v>112</v>
      </c>
      <c r="AD23" s="847" t="s">
        <v>147</v>
      </c>
      <c r="AE23" s="779" t="s">
        <v>118</v>
      </c>
      <c r="AF23" s="592" t="s">
        <v>112</v>
      </c>
      <c r="AG23" s="590" t="s">
        <v>147</v>
      </c>
      <c r="AH23" s="591" t="s">
        <v>118</v>
      </c>
      <c r="AI23" s="846" t="s">
        <v>112</v>
      </c>
      <c r="AJ23" s="847" t="s">
        <v>147</v>
      </c>
      <c r="AK23" s="779" t="s">
        <v>118</v>
      </c>
    </row>
    <row r="24" spans="1:37" x14ac:dyDescent="0.2">
      <c r="A24" s="538" t="s">
        <v>3</v>
      </c>
      <c r="B24" s="12" t="s">
        <v>117</v>
      </c>
      <c r="C24" s="385" t="s">
        <v>117</v>
      </c>
      <c r="D24" s="13">
        <v>0</v>
      </c>
      <c r="E24" s="12" t="s">
        <v>117</v>
      </c>
      <c r="F24" s="385" t="s">
        <v>117</v>
      </c>
      <c r="G24" s="477">
        <f t="shared" ref="G24:G32" si="7">SUM(E24:F24)</f>
        <v>0</v>
      </c>
      <c r="H24" s="288" t="s">
        <v>117</v>
      </c>
      <c r="I24" s="385" t="s">
        <v>117</v>
      </c>
      <c r="J24" s="13">
        <f t="shared" ref="J24:J32" si="8">SUM(H24:I24)</f>
        <v>0</v>
      </c>
      <c r="K24" s="12" t="s">
        <v>117</v>
      </c>
      <c r="L24" s="385" t="s">
        <v>117</v>
      </c>
      <c r="M24" s="13">
        <f t="shared" ref="M24:M32" si="9">SUM(K24:L24)</f>
        <v>0</v>
      </c>
      <c r="N24" s="12" t="s">
        <v>117</v>
      </c>
      <c r="O24" s="385">
        <v>1</v>
      </c>
      <c r="P24" s="477">
        <f t="shared" ref="P24:P32" si="10">SUM(N24:O24)</f>
        <v>1</v>
      </c>
      <c r="Q24" s="288" t="s">
        <v>117</v>
      </c>
      <c r="R24" s="385" t="s">
        <v>117</v>
      </c>
      <c r="S24" s="13">
        <f t="shared" ref="S24:S32" si="11">SUM(Q24:R24)</f>
        <v>0</v>
      </c>
      <c r="T24" s="12" t="s">
        <v>117</v>
      </c>
      <c r="U24" s="385" t="s">
        <v>117</v>
      </c>
      <c r="V24" s="13">
        <f>SUM(T24:U24)</f>
        <v>0</v>
      </c>
      <c r="W24" s="12" t="s">
        <v>117</v>
      </c>
      <c r="X24" s="385" t="s">
        <v>117</v>
      </c>
      <c r="Y24" s="477">
        <f>SUM(W24:X24)</f>
        <v>0</v>
      </c>
      <c r="Z24" s="288" t="s">
        <v>117</v>
      </c>
      <c r="AA24" s="385" t="s">
        <v>117</v>
      </c>
      <c r="AB24" s="13">
        <f>SUM(Z24:AA24)</f>
        <v>0</v>
      </c>
      <c r="AC24" s="599">
        <f t="shared" ref="AC24:AC32" si="12">SUM(K24,T24,B24)</f>
        <v>0</v>
      </c>
      <c r="AD24" s="600">
        <f t="shared" ref="AD24:AD32" si="13">SUM(L24,U24,C24)</f>
        <v>0</v>
      </c>
      <c r="AE24" s="601">
        <f t="shared" ref="AE24:AE32" si="14">SUM(M24,V24,D24)</f>
        <v>0</v>
      </c>
      <c r="AF24" s="776">
        <f t="shared" ref="AF24:AF32" si="15">SUM(N24,W24,E24)</f>
        <v>0</v>
      </c>
      <c r="AG24" s="600">
        <f t="shared" ref="AG24:AG32" si="16">SUM(O24,X24,F24)</f>
        <v>1</v>
      </c>
      <c r="AH24" s="780">
        <f t="shared" ref="AH24:AH32" si="17">SUM(P24,Y24,G24)</f>
        <v>1</v>
      </c>
      <c r="AI24" s="599">
        <f t="shared" ref="AI24:AI32" si="18">SUM(Q24,Z24,H24)</f>
        <v>0</v>
      </c>
      <c r="AJ24" s="600">
        <f t="shared" ref="AJ24:AJ32" si="19">SUM(R24,AA24,I24)</f>
        <v>0</v>
      </c>
      <c r="AK24" s="601">
        <f t="shared" ref="AK24:AK32" si="20">SUM(S24,AB24,J24)</f>
        <v>0</v>
      </c>
    </row>
    <row r="25" spans="1:37" x14ac:dyDescent="0.2">
      <c r="A25" s="538" t="s">
        <v>10</v>
      </c>
      <c r="B25" s="12" t="s">
        <v>117</v>
      </c>
      <c r="C25" s="385" t="s">
        <v>117</v>
      </c>
      <c r="D25" s="13">
        <v>0</v>
      </c>
      <c r="E25" s="12" t="s">
        <v>117</v>
      </c>
      <c r="F25" s="385" t="s">
        <v>117</v>
      </c>
      <c r="G25" s="477">
        <f t="shared" si="7"/>
        <v>0</v>
      </c>
      <c r="H25" s="288" t="s">
        <v>117</v>
      </c>
      <c r="I25" s="385" t="s">
        <v>117</v>
      </c>
      <c r="J25" s="13">
        <f t="shared" si="8"/>
        <v>0</v>
      </c>
      <c r="K25" s="12" t="s">
        <v>117</v>
      </c>
      <c r="L25" s="385" t="s">
        <v>117</v>
      </c>
      <c r="M25" s="13">
        <f t="shared" si="9"/>
        <v>0</v>
      </c>
      <c r="N25" s="12" t="s">
        <v>117</v>
      </c>
      <c r="O25" s="385">
        <v>1</v>
      </c>
      <c r="P25" s="477">
        <f t="shared" si="10"/>
        <v>1</v>
      </c>
      <c r="Q25" s="288" t="s">
        <v>117</v>
      </c>
      <c r="R25" s="385" t="s">
        <v>117</v>
      </c>
      <c r="S25" s="13">
        <f t="shared" si="11"/>
        <v>0</v>
      </c>
      <c r="T25" s="12" t="s">
        <v>117</v>
      </c>
      <c r="U25" s="385" t="s">
        <v>117</v>
      </c>
      <c r="V25" s="13">
        <f t="shared" ref="V25:V32" si="21">SUM(T25:U25)</f>
        <v>0</v>
      </c>
      <c r="W25" s="12" t="s">
        <v>117</v>
      </c>
      <c r="X25" s="385" t="s">
        <v>117</v>
      </c>
      <c r="Y25" s="477">
        <f t="shared" ref="Y25:Y32" si="22">SUM(W25:X25)</f>
        <v>0</v>
      </c>
      <c r="Z25" s="288" t="s">
        <v>117</v>
      </c>
      <c r="AA25" s="385" t="s">
        <v>117</v>
      </c>
      <c r="AB25" s="13">
        <f t="shared" ref="AB25:AB32" si="23">SUM(Z25:AA25)</f>
        <v>0</v>
      </c>
      <c r="AC25" s="783">
        <f t="shared" si="12"/>
        <v>0</v>
      </c>
      <c r="AD25" s="784">
        <f t="shared" si="13"/>
        <v>0</v>
      </c>
      <c r="AE25" s="785">
        <f t="shared" si="14"/>
        <v>0</v>
      </c>
      <c r="AF25" s="786">
        <f t="shared" si="15"/>
        <v>0</v>
      </c>
      <c r="AG25" s="784">
        <f t="shared" si="16"/>
        <v>1</v>
      </c>
      <c r="AH25" s="787">
        <f t="shared" si="17"/>
        <v>1</v>
      </c>
      <c r="AI25" s="783">
        <f t="shared" si="18"/>
        <v>0</v>
      </c>
      <c r="AJ25" s="784">
        <f t="shared" si="19"/>
        <v>0</v>
      </c>
      <c r="AK25" s="785">
        <f t="shared" si="20"/>
        <v>0</v>
      </c>
    </row>
    <row r="26" spans="1:37" x14ac:dyDescent="0.2">
      <c r="A26" s="538" t="s">
        <v>14</v>
      </c>
      <c r="B26" s="12" t="s">
        <v>117</v>
      </c>
      <c r="C26" s="385" t="s">
        <v>117</v>
      </c>
      <c r="D26" s="13">
        <v>0</v>
      </c>
      <c r="E26" s="12" t="s">
        <v>117</v>
      </c>
      <c r="F26" s="385" t="s">
        <v>117</v>
      </c>
      <c r="G26" s="477">
        <f t="shared" si="7"/>
        <v>0</v>
      </c>
      <c r="H26" s="288" t="s">
        <v>117</v>
      </c>
      <c r="I26" s="385" t="s">
        <v>117</v>
      </c>
      <c r="J26" s="13">
        <f t="shared" si="8"/>
        <v>0</v>
      </c>
      <c r="K26" s="12" t="s">
        <v>117</v>
      </c>
      <c r="L26" s="385" t="s">
        <v>117</v>
      </c>
      <c r="M26" s="13">
        <f t="shared" si="9"/>
        <v>0</v>
      </c>
      <c r="N26" s="12" t="s">
        <v>117</v>
      </c>
      <c r="O26" s="385" t="s">
        <v>117</v>
      </c>
      <c r="P26" s="477">
        <f t="shared" si="10"/>
        <v>0</v>
      </c>
      <c r="Q26" s="288" t="s">
        <v>117</v>
      </c>
      <c r="R26" s="385" t="s">
        <v>117</v>
      </c>
      <c r="S26" s="13">
        <f t="shared" si="11"/>
        <v>0</v>
      </c>
      <c r="T26" s="12" t="s">
        <v>117</v>
      </c>
      <c r="U26" s="385" t="s">
        <v>117</v>
      </c>
      <c r="V26" s="13">
        <f t="shared" si="21"/>
        <v>0</v>
      </c>
      <c r="W26" s="12" t="s">
        <v>117</v>
      </c>
      <c r="X26" s="385" t="s">
        <v>117</v>
      </c>
      <c r="Y26" s="477">
        <f t="shared" si="22"/>
        <v>0</v>
      </c>
      <c r="Z26" s="288" t="s">
        <v>117</v>
      </c>
      <c r="AA26" s="385">
        <v>1</v>
      </c>
      <c r="AB26" s="13">
        <f t="shared" si="23"/>
        <v>1</v>
      </c>
      <c r="AC26" s="783">
        <f t="shared" si="12"/>
        <v>0</v>
      </c>
      <c r="AD26" s="784">
        <f t="shared" si="13"/>
        <v>0</v>
      </c>
      <c r="AE26" s="785">
        <f t="shared" si="14"/>
        <v>0</v>
      </c>
      <c r="AF26" s="786">
        <f t="shared" si="15"/>
        <v>0</v>
      </c>
      <c r="AG26" s="784">
        <f t="shared" si="16"/>
        <v>0</v>
      </c>
      <c r="AH26" s="787">
        <f t="shared" si="17"/>
        <v>0</v>
      </c>
      <c r="AI26" s="783">
        <f t="shared" si="18"/>
        <v>0</v>
      </c>
      <c r="AJ26" s="784">
        <f t="shared" si="19"/>
        <v>1</v>
      </c>
      <c r="AK26" s="785">
        <f t="shared" si="20"/>
        <v>1</v>
      </c>
    </row>
    <row r="27" spans="1:37" x14ac:dyDescent="0.2">
      <c r="A27" s="538" t="s">
        <v>24</v>
      </c>
      <c r="B27" s="12" t="s">
        <v>117</v>
      </c>
      <c r="C27" s="385" t="s">
        <v>117</v>
      </c>
      <c r="D27" s="13">
        <v>0</v>
      </c>
      <c r="E27" s="12" t="s">
        <v>117</v>
      </c>
      <c r="F27" s="385" t="s">
        <v>117</v>
      </c>
      <c r="G27" s="477">
        <f t="shared" si="7"/>
        <v>0</v>
      </c>
      <c r="H27" s="288" t="s">
        <v>117</v>
      </c>
      <c r="I27" s="385" t="s">
        <v>117</v>
      </c>
      <c r="J27" s="13">
        <f t="shared" si="8"/>
        <v>0</v>
      </c>
      <c r="K27" s="12" t="s">
        <v>117</v>
      </c>
      <c r="L27" s="385" t="s">
        <v>117</v>
      </c>
      <c r="M27" s="13">
        <f t="shared" si="9"/>
        <v>0</v>
      </c>
      <c r="N27" s="12" t="s">
        <v>117</v>
      </c>
      <c r="O27" s="385">
        <v>2</v>
      </c>
      <c r="P27" s="477">
        <f t="shared" si="10"/>
        <v>2</v>
      </c>
      <c r="Q27" s="288" t="s">
        <v>117</v>
      </c>
      <c r="R27" s="385" t="s">
        <v>117</v>
      </c>
      <c r="S27" s="13">
        <f t="shared" si="11"/>
        <v>0</v>
      </c>
      <c r="T27" s="12" t="s">
        <v>117</v>
      </c>
      <c r="U27" s="385" t="s">
        <v>117</v>
      </c>
      <c r="V27" s="13">
        <f t="shared" si="21"/>
        <v>0</v>
      </c>
      <c r="W27" s="12" t="s">
        <v>117</v>
      </c>
      <c r="X27" s="385" t="s">
        <v>117</v>
      </c>
      <c r="Y27" s="477">
        <f t="shared" si="22"/>
        <v>0</v>
      </c>
      <c r="Z27" s="288" t="s">
        <v>117</v>
      </c>
      <c r="AA27" s="385" t="s">
        <v>117</v>
      </c>
      <c r="AB27" s="13">
        <f t="shared" si="23"/>
        <v>0</v>
      </c>
      <c r="AC27" s="783">
        <f t="shared" si="12"/>
        <v>0</v>
      </c>
      <c r="AD27" s="784">
        <f t="shared" si="13"/>
        <v>0</v>
      </c>
      <c r="AE27" s="785">
        <f t="shared" si="14"/>
        <v>0</v>
      </c>
      <c r="AF27" s="786">
        <f t="shared" si="15"/>
        <v>0</v>
      </c>
      <c r="AG27" s="784">
        <f t="shared" si="16"/>
        <v>2</v>
      </c>
      <c r="AH27" s="787">
        <f t="shared" si="17"/>
        <v>2</v>
      </c>
      <c r="AI27" s="783">
        <f t="shared" si="18"/>
        <v>0</v>
      </c>
      <c r="AJ27" s="784">
        <f t="shared" si="19"/>
        <v>0</v>
      </c>
      <c r="AK27" s="785">
        <f t="shared" si="20"/>
        <v>0</v>
      </c>
    </row>
    <row r="28" spans="1:37" x14ac:dyDescent="0.2">
      <c r="A28" s="539" t="s">
        <v>44</v>
      </c>
      <c r="B28" s="15" t="s">
        <v>117</v>
      </c>
      <c r="C28" s="54" t="s">
        <v>117</v>
      </c>
      <c r="D28" s="16">
        <v>0</v>
      </c>
      <c r="E28" s="15">
        <v>1</v>
      </c>
      <c r="F28" s="54">
        <v>1</v>
      </c>
      <c r="G28" s="478">
        <f t="shared" si="7"/>
        <v>2</v>
      </c>
      <c r="H28" s="52" t="s">
        <v>117</v>
      </c>
      <c r="I28" s="54" t="s">
        <v>117</v>
      </c>
      <c r="J28" s="16">
        <f t="shared" si="8"/>
        <v>0</v>
      </c>
      <c r="K28" s="15" t="s">
        <v>117</v>
      </c>
      <c r="L28" s="54" t="s">
        <v>117</v>
      </c>
      <c r="M28" s="16">
        <f t="shared" si="9"/>
        <v>0</v>
      </c>
      <c r="N28" s="15" t="s">
        <v>117</v>
      </c>
      <c r="O28" s="54" t="s">
        <v>117</v>
      </c>
      <c r="P28" s="478">
        <f t="shared" si="10"/>
        <v>0</v>
      </c>
      <c r="Q28" s="52" t="s">
        <v>117</v>
      </c>
      <c r="R28" s="54" t="s">
        <v>117</v>
      </c>
      <c r="S28" s="16">
        <f t="shared" si="11"/>
        <v>0</v>
      </c>
      <c r="T28" s="15" t="s">
        <v>117</v>
      </c>
      <c r="U28" s="54" t="s">
        <v>117</v>
      </c>
      <c r="V28" s="13">
        <f t="shared" si="21"/>
        <v>0</v>
      </c>
      <c r="W28" s="15" t="s">
        <v>117</v>
      </c>
      <c r="X28" s="54" t="s">
        <v>117</v>
      </c>
      <c r="Y28" s="477">
        <f t="shared" si="22"/>
        <v>0</v>
      </c>
      <c r="Z28" s="52" t="s">
        <v>117</v>
      </c>
      <c r="AA28" s="54" t="s">
        <v>117</v>
      </c>
      <c r="AB28" s="13">
        <f t="shared" si="23"/>
        <v>0</v>
      </c>
      <c r="AC28" s="602">
        <f t="shared" si="12"/>
        <v>0</v>
      </c>
      <c r="AD28" s="598">
        <f t="shared" si="13"/>
        <v>0</v>
      </c>
      <c r="AE28" s="603">
        <f t="shared" si="14"/>
        <v>0</v>
      </c>
      <c r="AF28" s="777">
        <f t="shared" si="15"/>
        <v>1</v>
      </c>
      <c r="AG28" s="598">
        <f t="shared" si="16"/>
        <v>1</v>
      </c>
      <c r="AH28" s="781">
        <f t="shared" si="17"/>
        <v>2</v>
      </c>
      <c r="AI28" s="602">
        <f t="shared" si="18"/>
        <v>0</v>
      </c>
      <c r="AJ28" s="598">
        <f t="shared" si="19"/>
        <v>0</v>
      </c>
      <c r="AK28" s="603">
        <f t="shared" si="20"/>
        <v>0</v>
      </c>
    </row>
    <row r="29" spans="1:37" x14ac:dyDescent="0.2">
      <c r="A29" s="539" t="s">
        <v>30</v>
      </c>
      <c r="B29" s="15" t="s">
        <v>117</v>
      </c>
      <c r="C29" s="54" t="s">
        <v>117</v>
      </c>
      <c r="D29" s="16">
        <v>0</v>
      </c>
      <c r="E29" s="15" t="s">
        <v>117</v>
      </c>
      <c r="F29" s="54" t="s">
        <v>117</v>
      </c>
      <c r="G29" s="478">
        <f t="shared" si="7"/>
        <v>0</v>
      </c>
      <c r="H29" s="52" t="s">
        <v>117</v>
      </c>
      <c r="I29" s="54" t="s">
        <v>117</v>
      </c>
      <c r="J29" s="16">
        <f t="shared" si="8"/>
        <v>0</v>
      </c>
      <c r="K29" s="15" t="s">
        <v>117</v>
      </c>
      <c r="L29" s="54" t="s">
        <v>117</v>
      </c>
      <c r="M29" s="16">
        <f t="shared" si="9"/>
        <v>0</v>
      </c>
      <c r="N29" s="15" t="s">
        <v>117</v>
      </c>
      <c r="O29" s="54" t="s">
        <v>117</v>
      </c>
      <c r="P29" s="478">
        <f t="shared" si="10"/>
        <v>0</v>
      </c>
      <c r="Q29" s="52" t="s">
        <v>117</v>
      </c>
      <c r="R29" s="54" t="s">
        <v>117</v>
      </c>
      <c r="S29" s="16">
        <f t="shared" si="11"/>
        <v>0</v>
      </c>
      <c r="T29" s="15" t="s">
        <v>117</v>
      </c>
      <c r="U29" s="54" t="s">
        <v>117</v>
      </c>
      <c r="V29" s="13">
        <f t="shared" si="21"/>
        <v>0</v>
      </c>
      <c r="W29" s="15" t="s">
        <v>117</v>
      </c>
      <c r="X29" s="54">
        <v>1</v>
      </c>
      <c r="Y29" s="477">
        <f t="shared" si="22"/>
        <v>1</v>
      </c>
      <c r="Z29" s="52" t="s">
        <v>117</v>
      </c>
      <c r="AA29" s="54" t="s">
        <v>117</v>
      </c>
      <c r="AB29" s="13">
        <f t="shared" si="23"/>
        <v>0</v>
      </c>
      <c r="AC29" s="602">
        <f t="shared" si="12"/>
        <v>0</v>
      </c>
      <c r="AD29" s="598">
        <f t="shared" si="13"/>
        <v>0</v>
      </c>
      <c r="AE29" s="603">
        <f t="shared" si="14"/>
        <v>0</v>
      </c>
      <c r="AF29" s="777">
        <f t="shared" si="15"/>
        <v>0</v>
      </c>
      <c r="AG29" s="598">
        <f t="shared" si="16"/>
        <v>1</v>
      </c>
      <c r="AH29" s="781">
        <f t="shared" si="17"/>
        <v>1</v>
      </c>
      <c r="AI29" s="602">
        <f t="shared" si="18"/>
        <v>0</v>
      </c>
      <c r="AJ29" s="598">
        <f t="shared" si="19"/>
        <v>0</v>
      </c>
      <c r="AK29" s="603">
        <f t="shared" si="20"/>
        <v>0</v>
      </c>
    </row>
    <row r="30" spans="1:37" x14ac:dyDescent="0.2">
      <c r="A30" s="539" t="s">
        <v>81</v>
      </c>
      <c r="B30" s="15" t="s">
        <v>117</v>
      </c>
      <c r="C30" s="54" t="s">
        <v>117</v>
      </c>
      <c r="D30" s="16">
        <v>0</v>
      </c>
      <c r="E30" s="15" t="s">
        <v>117</v>
      </c>
      <c r="F30" s="54" t="s">
        <v>117</v>
      </c>
      <c r="G30" s="478">
        <f t="shared" si="7"/>
        <v>0</v>
      </c>
      <c r="H30" s="52" t="s">
        <v>117</v>
      </c>
      <c r="I30" s="54" t="s">
        <v>117</v>
      </c>
      <c r="J30" s="16">
        <f t="shared" si="8"/>
        <v>0</v>
      </c>
      <c r="K30" s="15">
        <v>1</v>
      </c>
      <c r="L30" s="54" t="s">
        <v>117</v>
      </c>
      <c r="M30" s="16">
        <f t="shared" si="9"/>
        <v>1</v>
      </c>
      <c r="N30" s="15" t="s">
        <v>117</v>
      </c>
      <c r="O30" s="54">
        <v>4</v>
      </c>
      <c r="P30" s="478">
        <f t="shared" si="10"/>
        <v>4</v>
      </c>
      <c r="Q30" s="52">
        <v>1</v>
      </c>
      <c r="R30" s="54" t="s">
        <v>117</v>
      </c>
      <c r="S30" s="16">
        <f t="shared" si="11"/>
        <v>1</v>
      </c>
      <c r="T30" s="15" t="s">
        <v>117</v>
      </c>
      <c r="U30" s="54" t="s">
        <v>117</v>
      </c>
      <c r="V30" s="13">
        <f t="shared" si="21"/>
        <v>0</v>
      </c>
      <c r="W30" s="15" t="s">
        <v>117</v>
      </c>
      <c r="X30" s="54">
        <v>1</v>
      </c>
      <c r="Y30" s="477">
        <f t="shared" si="22"/>
        <v>1</v>
      </c>
      <c r="Z30" s="52" t="s">
        <v>117</v>
      </c>
      <c r="AA30" s="54" t="s">
        <v>117</v>
      </c>
      <c r="AB30" s="13">
        <f t="shared" si="23"/>
        <v>0</v>
      </c>
      <c r="AC30" s="602">
        <f t="shared" si="12"/>
        <v>1</v>
      </c>
      <c r="AD30" s="598">
        <f t="shared" si="13"/>
        <v>0</v>
      </c>
      <c r="AE30" s="603">
        <f t="shared" si="14"/>
        <v>1</v>
      </c>
      <c r="AF30" s="777">
        <f t="shared" si="15"/>
        <v>0</v>
      </c>
      <c r="AG30" s="598">
        <f t="shared" si="16"/>
        <v>5</v>
      </c>
      <c r="AH30" s="781">
        <f t="shared" si="17"/>
        <v>5</v>
      </c>
      <c r="AI30" s="602">
        <f t="shared" si="18"/>
        <v>1</v>
      </c>
      <c r="AJ30" s="598">
        <f t="shared" si="19"/>
        <v>0</v>
      </c>
      <c r="AK30" s="603">
        <f t="shared" si="20"/>
        <v>1</v>
      </c>
    </row>
    <row r="31" spans="1:37" x14ac:dyDescent="0.2">
      <c r="A31" s="540" t="s">
        <v>96</v>
      </c>
      <c r="B31" s="302" t="s">
        <v>117</v>
      </c>
      <c r="C31" s="303" t="s">
        <v>117</v>
      </c>
      <c r="D31" s="479">
        <v>0</v>
      </c>
      <c r="E31" s="302" t="s">
        <v>117</v>
      </c>
      <c r="F31" s="303" t="s">
        <v>117</v>
      </c>
      <c r="G31" s="480">
        <f t="shared" si="7"/>
        <v>0</v>
      </c>
      <c r="H31" s="304" t="s">
        <v>117</v>
      </c>
      <c r="I31" s="303" t="s">
        <v>117</v>
      </c>
      <c r="J31" s="479">
        <f t="shared" si="8"/>
        <v>0</v>
      </c>
      <c r="K31" s="302" t="s">
        <v>117</v>
      </c>
      <c r="L31" s="303" t="s">
        <v>117</v>
      </c>
      <c r="M31" s="479">
        <f t="shared" si="9"/>
        <v>0</v>
      </c>
      <c r="N31" s="302" t="s">
        <v>117</v>
      </c>
      <c r="O31" s="303" t="s">
        <v>117</v>
      </c>
      <c r="P31" s="480">
        <f t="shared" si="10"/>
        <v>0</v>
      </c>
      <c r="Q31" s="304" t="s">
        <v>117</v>
      </c>
      <c r="R31" s="303">
        <v>1</v>
      </c>
      <c r="S31" s="479">
        <f t="shared" si="11"/>
        <v>1</v>
      </c>
      <c r="T31" s="302" t="s">
        <v>117</v>
      </c>
      <c r="U31" s="303" t="s">
        <v>117</v>
      </c>
      <c r="V31" s="13">
        <f t="shared" si="21"/>
        <v>0</v>
      </c>
      <c r="W31" s="302" t="s">
        <v>117</v>
      </c>
      <c r="X31" s="303" t="s">
        <v>117</v>
      </c>
      <c r="Y31" s="477">
        <f t="shared" si="22"/>
        <v>0</v>
      </c>
      <c r="Z31" s="304" t="s">
        <v>117</v>
      </c>
      <c r="AA31" s="303" t="s">
        <v>117</v>
      </c>
      <c r="AB31" s="13">
        <f t="shared" si="23"/>
        <v>0</v>
      </c>
      <c r="AC31" s="602">
        <f t="shared" si="12"/>
        <v>0</v>
      </c>
      <c r="AD31" s="598">
        <f t="shared" si="13"/>
        <v>0</v>
      </c>
      <c r="AE31" s="603">
        <f t="shared" si="14"/>
        <v>0</v>
      </c>
      <c r="AF31" s="777">
        <f t="shared" si="15"/>
        <v>0</v>
      </c>
      <c r="AG31" s="598">
        <f t="shared" si="16"/>
        <v>0</v>
      </c>
      <c r="AH31" s="781">
        <f t="shared" si="17"/>
        <v>0</v>
      </c>
      <c r="AI31" s="602">
        <f t="shared" si="18"/>
        <v>0</v>
      </c>
      <c r="AJ31" s="598">
        <f t="shared" si="19"/>
        <v>1</v>
      </c>
      <c r="AK31" s="603">
        <f t="shared" si="20"/>
        <v>1</v>
      </c>
    </row>
    <row r="32" spans="1:37" ht="12.75" thickBot="1" x14ac:dyDescent="0.25">
      <c r="A32" s="540" t="s">
        <v>100</v>
      </c>
      <c r="B32" s="302" t="s">
        <v>117</v>
      </c>
      <c r="C32" s="303" t="s">
        <v>117</v>
      </c>
      <c r="D32" s="479">
        <v>0</v>
      </c>
      <c r="E32" s="302" t="s">
        <v>117</v>
      </c>
      <c r="F32" s="303" t="s">
        <v>117</v>
      </c>
      <c r="G32" s="480">
        <f t="shared" si="7"/>
        <v>0</v>
      </c>
      <c r="H32" s="304" t="s">
        <v>117</v>
      </c>
      <c r="I32" s="303" t="s">
        <v>117</v>
      </c>
      <c r="J32" s="479">
        <f t="shared" si="8"/>
        <v>0</v>
      </c>
      <c r="K32" s="302">
        <v>26</v>
      </c>
      <c r="L32" s="303">
        <v>29</v>
      </c>
      <c r="M32" s="479">
        <f t="shared" si="9"/>
        <v>55</v>
      </c>
      <c r="N32" s="302" t="s">
        <v>117</v>
      </c>
      <c r="O32" s="303" t="s">
        <v>117</v>
      </c>
      <c r="P32" s="480">
        <f t="shared" si="10"/>
        <v>0</v>
      </c>
      <c r="Q32" s="304">
        <v>1</v>
      </c>
      <c r="R32" s="303">
        <v>2</v>
      </c>
      <c r="S32" s="479">
        <f t="shared" si="11"/>
        <v>3</v>
      </c>
      <c r="T32" s="302">
        <v>31</v>
      </c>
      <c r="U32" s="303">
        <v>23</v>
      </c>
      <c r="V32" s="13">
        <f t="shared" si="21"/>
        <v>54</v>
      </c>
      <c r="W32" s="302" t="s">
        <v>117</v>
      </c>
      <c r="X32" s="303" t="s">
        <v>117</v>
      </c>
      <c r="Y32" s="477">
        <f t="shared" si="22"/>
        <v>0</v>
      </c>
      <c r="Z32" s="304" t="s">
        <v>117</v>
      </c>
      <c r="AA32" s="303" t="s">
        <v>117</v>
      </c>
      <c r="AB32" s="13">
        <f t="shared" si="23"/>
        <v>0</v>
      </c>
      <c r="AC32" s="604">
        <f t="shared" si="12"/>
        <v>57</v>
      </c>
      <c r="AD32" s="605">
        <f t="shared" si="13"/>
        <v>52</v>
      </c>
      <c r="AE32" s="606">
        <f t="shared" si="14"/>
        <v>109</v>
      </c>
      <c r="AF32" s="778">
        <f t="shared" si="15"/>
        <v>0</v>
      </c>
      <c r="AG32" s="605">
        <f t="shared" si="16"/>
        <v>0</v>
      </c>
      <c r="AH32" s="782">
        <f t="shared" si="17"/>
        <v>0</v>
      </c>
      <c r="AI32" s="604">
        <f t="shared" si="18"/>
        <v>1</v>
      </c>
      <c r="AJ32" s="605">
        <f t="shared" si="19"/>
        <v>2</v>
      </c>
      <c r="AK32" s="606">
        <f t="shared" si="20"/>
        <v>3</v>
      </c>
    </row>
    <row r="33" spans="1:37" ht="12.75" thickBot="1" x14ac:dyDescent="0.25">
      <c r="A33" s="470" t="s">
        <v>121</v>
      </c>
      <c r="B33" s="481">
        <f t="shared" ref="B33:AK33" si="24">SUM(B24:B32)</f>
        <v>0</v>
      </c>
      <c r="C33" s="482">
        <f t="shared" si="24"/>
        <v>0</v>
      </c>
      <c r="D33" s="483">
        <f t="shared" si="24"/>
        <v>0</v>
      </c>
      <c r="E33" s="481">
        <f t="shared" si="24"/>
        <v>1</v>
      </c>
      <c r="F33" s="482">
        <f t="shared" si="24"/>
        <v>1</v>
      </c>
      <c r="G33" s="484">
        <f t="shared" si="24"/>
        <v>2</v>
      </c>
      <c r="H33" s="485">
        <f t="shared" si="24"/>
        <v>0</v>
      </c>
      <c r="I33" s="482">
        <f t="shared" si="24"/>
        <v>0</v>
      </c>
      <c r="J33" s="483">
        <f t="shared" si="24"/>
        <v>0</v>
      </c>
      <c r="K33" s="481">
        <f t="shared" si="24"/>
        <v>27</v>
      </c>
      <c r="L33" s="482">
        <f t="shared" si="24"/>
        <v>29</v>
      </c>
      <c r="M33" s="484">
        <f t="shared" si="24"/>
        <v>56</v>
      </c>
      <c r="N33" s="481">
        <f t="shared" si="24"/>
        <v>0</v>
      </c>
      <c r="O33" s="482">
        <f t="shared" si="24"/>
        <v>8</v>
      </c>
      <c r="P33" s="484">
        <f t="shared" si="24"/>
        <v>8</v>
      </c>
      <c r="Q33" s="481">
        <f t="shared" si="24"/>
        <v>2</v>
      </c>
      <c r="R33" s="482">
        <f t="shared" si="24"/>
        <v>3</v>
      </c>
      <c r="S33" s="484">
        <f t="shared" si="24"/>
        <v>5</v>
      </c>
      <c r="T33" s="481">
        <f t="shared" si="24"/>
        <v>31</v>
      </c>
      <c r="U33" s="482">
        <f t="shared" si="24"/>
        <v>23</v>
      </c>
      <c r="V33" s="483">
        <f t="shared" si="24"/>
        <v>54</v>
      </c>
      <c r="W33" s="481">
        <f t="shared" si="24"/>
        <v>0</v>
      </c>
      <c r="X33" s="482">
        <f t="shared" si="24"/>
        <v>2</v>
      </c>
      <c r="Y33" s="484">
        <f t="shared" si="24"/>
        <v>2</v>
      </c>
      <c r="Z33" s="485">
        <f t="shared" si="24"/>
        <v>0</v>
      </c>
      <c r="AA33" s="482">
        <f t="shared" si="24"/>
        <v>1</v>
      </c>
      <c r="AB33" s="483">
        <f t="shared" si="24"/>
        <v>1</v>
      </c>
      <c r="AC33" s="593">
        <f t="shared" si="24"/>
        <v>58</v>
      </c>
      <c r="AD33" s="594">
        <f t="shared" si="24"/>
        <v>52</v>
      </c>
      <c r="AE33" s="596">
        <f t="shared" si="24"/>
        <v>110</v>
      </c>
      <c r="AF33" s="597">
        <f t="shared" si="24"/>
        <v>1</v>
      </c>
      <c r="AG33" s="594">
        <f t="shared" si="24"/>
        <v>11</v>
      </c>
      <c r="AH33" s="595">
        <f t="shared" si="24"/>
        <v>12</v>
      </c>
      <c r="AI33" s="593">
        <f t="shared" si="24"/>
        <v>2</v>
      </c>
      <c r="AJ33" s="594">
        <f t="shared" si="24"/>
        <v>4</v>
      </c>
      <c r="AK33" s="596">
        <f t="shared" si="24"/>
        <v>6</v>
      </c>
    </row>
  </sheetData>
  <sortState ref="A5:M15">
    <sortCondition ref="A5"/>
  </sortState>
  <mergeCells count="22">
    <mergeCell ref="AC22:AE22"/>
    <mergeCell ref="AF22:AH22"/>
    <mergeCell ref="AI22:AK22"/>
    <mergeCell ref="B21:J21"/>
    <mergeCell ref="AC21:AK21"/>
    <mergeCell ref="K21:S21"/>
    <mergeCell ref="K22:M22"/>
    <mergeCell ref="N22:P22"/>
    <mergeCell ref="Q22:S22"/>
    <mergeCell ref="E22:G22"/>
    <mergeCell ref="T21:AB21"/>
    <mergeCell ref="T22:V22"/>
    <mergeCell ref="W22:Y22"/>
    <mergeCell ref="Z22:AB22"/>
    <mergeCell ref="B22:D22"/>
    <mergeCell ref="H22:J22"/>
    <mergeCell ref="A3:A4"/>
    <mergeCell ref="B3:D3"/>
    <mergeCell ref="K3:M3"/>
    <mergeCell ref="A21:A23"/>
    <mergeCell ref="E3:G3"/>
    <mergeCell ref="H3:J3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2"/>
  <dimension ref="A1:M71"/>
  <sheetViews>
    <sheetView zoomScaleNormal="100" workbookViewId="0">
      <selection activeCell="Q46" sqref="Q46"/>
    </sheetView>
  </sheetViews>
  <sheetFormatPr defaultRowHeight="12" x14ac:dyDescent="0.2"/>
  <cols>
    <col min="1" max="1" width="32.140625" style="41" customWidth="1"/>
    <col min="2" max="10" width="5.28515625" style="41" customWidth="1"/>
    <col min="11" max="13" width="5.85546875" style="41" bestFit="1" customWidth="1"/>
    <col min="14" max="14" width="5.28515625" style="41" customWidth="1"/>
    <col min="15" max="191" width="9.140625" style="41"/>
    <col min="192" max="192" width="35.85546875" style="41" customWidth="1"/>
    <col min="193" max="204" width="5.28515625" style="41" customWidth="1"/>
    <col min="205" max="205" width="30.85546875" style="41" bestFit="1" customWidth="1"/>
    <col min="206" max="447" width="9.140625" style="41"/>
    <col min="448" max="448" width="35.85546875" style="41" customWidth="1"/>
    <col min="449" max="460" width="5.28515625" style="41" customWidth="1"/>
    <col min="461" max="461" width="30.85546875" style="41" bestFit="1" customWidth="1"/>
    <col min="462" max="703" width="9.140625" style="41"/>
    <col min="704" max="704" width="35.85546875" style="41" customWidth="1"/>
    <col min="705" max="716" width="5.28515625" style="41" customWidth="1"/>
    <col min="717" max="717" width="30.85546875" style="41" bestFit="1" customWidth="1"/>
    <col min="718" max="959" width="9.140625" style="41"/>
    <col min="960" max="960" width="35.85546875" style="41" customWidth="1"/>
    <col min="961" max="972" width="5.28515625" style="41" customWidth="1"/>
    <col min="973" max="973" width="30.85546875" style="41" bestFit="1" customWidth="1"/>
    <col min="974" max="1215" width="9.140625" style="41"/>
    <col min="1216" max="1216" width="35.85546875" style="41" customWidth="1"/>
    <col min="1217" max="1228" width="5.28515625" style="41" customWidth="1"/>
    <col min="1229" max="1229" width="30.85546875" style="41" bestFit="1" customWidth="1"/>
    <col min="1230" max="1471" width="9.140625" style="41"/>
    <col min="1472" max="1472" width="35.85546875" style="41" customWidth="1"/>
    <col min="1473" max="1484" width="5.28515625" style="41" customWidth="1"/>
    <col min="1485" max="1485" width="30.85546875" style="41" bestFit="1" customWidth="1"/>
    <col min="1486" max="1727" width="9.140625" style="41"/>
    <col min="1728" max="1728" width="35.85546875" style="41" customWidth="1"/>
    <col min="1729" max="1740" width="5.28515625" style="41" customWidth="1"/>
    <col min="1741" max="1741" width="30.85546875" style="41" bestFit="1" customWidth="1"/>
    <col min="1742" max="1983" width="9.140625" style="41"/>
    <col min="1984" max="1984" width="35.85546875" style="41" customWidth="1"/>
    <col min="1985" max="1996" width="5.28515625" style="41" customWidth="1"/>
    <col min="1997" max="1997" width="30.85546875" style="41" bestFit="1" customWidth="1"/>
    <col min="1998" max="2239" width="9.140625" style="41"/>
    <col min="2240" max="2240" width="35.85546875" style="41" customWidth="1"/>
    <col min="2241" max="2252" width="5.28515625" style="41" customWidth="1"/>
    <col min="2253" max="2253" width="30.85546875" style="41" bestFit="1" customWidth="1"/>
    <col min="2254" max="2495" width="9.140625" style="41"/>
    <col min="2496" max="2496" width="35.85546875" style="41" customWidth="1"/>
    <col min="2497" max="2508" width="5.28515625" style="41" customWidth="1"/>
    <col min="2509" max="2509" width="30.85546875" style="41" bestFit="1" customWidth="1"/>
    <col min="2510" max="2751" width="9.140625" style="41"/>
    <col min="2752" max="2752" width="35.85546875" style="41" customWidth="1"/>
    <col min="2753" max="2764" width="5.28515625" style="41" customWidth="1"/>
    <col min="2765" max="2765" width="30.85546875" style="41" bestFit="1" customWidth="1"/>
    <col min="2766" max="3007" width="9.140625" style="41"/>
    <col min="3008" max="3008" width="35.85546875" style="41" customWidth="1"/>
    <col min="3009" max="3020" width="5.28515625" style="41" customWidth="1"/>
    <col min="3021" max="3021" width="30.85546875" style="41" bestFit="1" customWidth="1"/>
    <col min="3022" max="3263" width="9.140625" style="41"/>
    <col min="3264" max="3264" width="35.85546875" style="41" customWidth="1"/>
    <col min="3265" max="3276" width="5.28515625" style="41" customWidth="1"/>
    <col min="3277" max="3277" width="30.85546875" style="41" bestFit="1" customWidth="1"/>
    <col min="3278" max="3519" width="9.140625" style="41"/>
    <col min="3520" max="3520" width="35.85546875" style="41" customWidth="1"/>
    <col min="3521" max="3532" width="5.28515625" style="41" customWidth="1"/>
    <col min="3533" max="3533" width="30.85546875" style="41" bestFit="1" customWidth="1"/>
    <col min="3534" max="3775" width="9.140625" style="41"/>
    <col min="3776" max="3776" width="35.85546875" style="41" customWidth="1"/>
    <col min="3777" max="3788" width="5.28515625" style="41" customWidth="1"/>
    <col min="3789" max="3789" width="30.85546875" style="41" bestFit="1" customWidth="1"/>
    <col min="3790" max="4031" width="9.140625" style="41"/>
    <col min="4032" max="4032" width="35.85546875" style="41" customWidth="1"/>
    <col min="4033" max="4044" width="5.28515625" style="41" customWidth="1"/>
    <col min="4045" max="4045" width="30.85546875" style="41" bestFit="1" customWidth="1"/>
    <col min="4046" max="4287" width="9.140625" style="41"/>
    <col min="4288" max="4288" width="35.85546875" style="41" customWidth="1"/>
    <col min="4289" max="4300" width="5.28515625" style="41" customWidth="1"/>
    <col min="4301" max="4301" width="30.85546875" style="41" bestFit="1" customWidth="1"/>
    <col min="4302" max="4543" width="9.140625" style="41"/>
    <col min="4544" max="4544" width="35.85546875" style="41" customWidth="1"/>
    <col min="4545" max="4556" width="5.28515625" style="41" customWidth="1"/>
    <col min="4557" max="4557" width="30.85546875" style="41" bestFit="1" customWidth="1"/>
    <col min="4558" max="4799" width="9.140625" style="41"/>
    <col min="4800" max="4800" width="35.85546875" style="41" customWidth="1"/>
    <col min="4801" max="4812" width="5.28515625" style="41" customWidth="1"/>
    <col min="4813" max="4813" width="30.85546875" style="41" bestFit="1" customWidth="1"/>
    <col min="4814" max="5055" width="9.140625" style="41"/>
    <col min="5056" max="5056" width="35.85546875" style="41" customWidth="1"/>
    <col min="5057" max="5068" width="5.28515625" style="41" customWidth="1"/>
    <col min="5069" max="5069" width="30.85546875" style="41" bestFit="1" customWidth="1"/>
    <col min="5070" max="5311" width="9.140625" style="41"/>
    <col min="5312" max="5312" width="35.85546875" style="41" customWidth="1"/>
    <col min="5313" max="5324" width="5.28515625" style="41" customWidth="1"/>
    <col min="5325" max="5325" width="30.85546875" style="41" bestFit="1" customWidth="1"/>
    <col min="5326" max="5567" width="9.140625" style="41"/>
    <col min="5568" max="5568" width="35.85546875" style="41" customWidth="1"/>
    <col min="5569" max="5580" width="5.28515625" style="41" customWidth="1"/>
    <col min="5581" max="5581" width="30.85546875" style="41" bestFit="1" customWidth="1"/>
    <col min="5582" max="5823" width="9.140625" style="41"/>
    <col min="5824" max="5824" width="35.85546875" style="41" customWidth="1"/>
    <col min="5825" max="5836" width="5.28515625" style="41" customWidth="1"/>
    <col min="5837" max="5837" width="30.85546875" style="41" bestFit="1" customWidth="1"/>
    <col min="5838" max="6079" width="9.140625" style="41"/>
    <col min="6080" max="6080" width="35.85546875" style="41" customWidth="1"/>
    <col min="6081" max="6092" width="5.28515625" style="41" customWidth="1"/>
    <col min="6093" max="6093" width="30.85546875" style="41" bestFit="1" customWidth="1"/>
    <col min="6094" max="6335" width="9.140625" style="41"/>
    <col min="6336" max="6336" width="35.85546875" style="41" customWidth="1"/>
    <col min="6337" max="6348" width="5.28515625" style="41" customWidth="1"/>
    <col min="6349" max="6349" width="30.85546875" style="41" bestFit="1" customWidth="1"/>
    <col min="6350" max="6591" width="9.140625" style="41"/>
    <col min="6592" max="6592" width="35.85546875" style="41" customWidth="1"/>
    <col min="6593" max="6604" width="5.28515625" style="41" customWidth="1"/>
    <col min="6605" max="6605" width="30.85546875" style="41" bestFit="1" customWidth="1"/>
    <col min="6606" max="6847" width="9.140625" style="41"/>
    <col min="6848" max="6848" width="35.85546875" style="41" customWidth="1"/>
    <col min="6849" max="6860" width="5.28515625" style="41" customWidth="1"/>
    <col min="6861" max="6861" width="30.85546875" style="41" bestFit="1" customWidth="1"/>
    <col min="6862" max="7103" width="9.140625" style="41"/>
    <col min="7104" max="7104" width="35.85546875" style="41" customWidth="1"/>
    <col min="7105" max="7116" width="5.28515625" style="41" customWidth="1"/>
    <col min="7117" max="7117" width="30.85546875" style="41" bestFit="1" customWidth="1"/>
    <col min="7118" max="7359" width="9.140625" style="41"/>
    <col min="7360" max="7360" width="35.85546875" style="41" customWidth="1"/>
    <col min="7361" max="7372" width="5.28515625" style="41" customWidth="1"/>
    <col min="7373" max="7373" width="30.85546875" style="41" bestFit="1" customWidth="1"/>
    <col min="7374" max="7615" width="9.140625" style="41"/>
    <col min="7616" max="7616" width="35.85546875" style="41" customWidth="1"/>
    <col min="7617" max="7628" width="5.28515625" style="41" customWidth="1"/>
    <col min="7629" max="7629" width="30.85546875" style="41" bestFit="1" customWidth="1"/>
    <col min="7630" max="7871" width="9.140625" style="41"/>
    <col min="7872" max="7872" width="35.85546875" style="41" customWidth="1"/>
    <col min="7873" max="7884" width="5.28515625" style="41" customWidth="1"/>
    <col min="7885" max="7885" width="30.85546875" style="41" bestFit="1" customWidth="1"/>
    <col min="7886" max="8127" width="9.140625" style="41"/>
    <col min="8128" max="8128" width="35.85546875" style="41" customWidth="1"/>
    <col min="8129" max="8140" width="5.28515625" style="41" customWidth="1"/>
    <col min="8141" max="8141" width="30.85546875" style="41" bestFit="1" customWidth="1"/>
    <col min="8142" max="8383" width="9.140625" style="41"/>
    <col min="8384" max="8384" width="35.85546875" style="41" customWidth="1"/>
    <col min="8385" max="8396" width="5.28515625" style="41" customWidth="1"/>
    <col min="8397" max="8397" width="30.85546875" style="41" bestFit="1" customWidth="1"/>
    <col min="8398" max="8639" width="9.140625" style="41"/>
    <col min="8640" max="8640" width="35.85546875" style="41" customWidth="1"/>
    <col min="8641" max="8652" width="5.28515625" style="41" customWidth="1"/>
    <col min="8653" max="8653" width="30.85546875" style="41" bestFit="1" customWidth="1"/>
    <col min="8654" max="8895" width="9.140625" style="41"/>
    <col min="8896" max="8896" width="35.85546875" style="41" customWidth="1"/>
    <col min="8897" max="8908" width="5.28515625" style="41" customWidth="1"/>
    <col min="8909" max="8909" width="30.85546875" style="41" bestFit="1" customWidth="1"/>
    <col min="8910" max="9151" width="9.140625" style="41"/>
    <col min="9152" max="9152" width="35.85546875" style="41" customWidth="1"/>
    <col min="9153" max="9164" width="5.28515625" style="41" customWidth="1"/>
    <col min="9165" max="9165" width="30.85546875" style="41" bestFit="1" customWidth="1"/>
    <col min="9166" max="9407" width="9.140625" style="41"/>
    <col min="9408" max="9408" width="35.85546875" style="41" customWidth="1"/>
    <col min="9409" max="9420" width="5.28515625" style="41" customWidth="1"/>
    <col min="9421" max="9421" width="30.85546875" style="41" bestFit="1" customWidth="1"/>
    <col min="9422" max="9663" width="9.140625" style="41"/>
    <col min="9664" max="9664" width="35.85546875" style="41" customWidth="1"/>
    <col min="9665" max="9676" width="5.28515625" style="41" customWidth="1"/>
    <col min="9677" max="9677" width="30.85546875" style="41" bestFit="1" customWidth="1"/>
    <col min="9678" max="9919" width="9.140625" style="41"/>
    <col min="9920" max="9920" width="35.85546875" style="41" customWidth="1"/>
    <col min="9921" max="9932" width="5.28515625" style="41" customWidth="1"/>
    <col min="9933" max="9933" width="30.85546875" style="41" bestFit="1" customWidth="1"/>
    <col min="9934" max="10175" width="9.140625" style="41"/>
    <col min="10176" max="10176" width="35.85546875" style="41" customWidth="1"/>
    <col min="10177" max="10188" width="5.28515625" style="41" customWidth="1"/>
    <col min="10189" max="10189" width="30.85546875" style="41" bestFit="1" customWidth="1"/>
    <col min="10190" max="10431" width="9.140625" style="41"/>
    <col min="10432" max="10432" width="35.85546875" style="41" customWidth="1"/>
    <col min="10433" max="10444" width="5.28515625" style="41" customWidth="1"/>
    <col min="10445" max="10445" width="30.85546875" style="41" bestFit="1" customWidth="1"/>
    <col min="10446" max="10687" width="9.140625" style="41"/>
    <col min="10688" max="10688" width="35.85546875" style="41" customWidth="1"/>
    <col min="10689" max="10700" width="5.28515625" style="41" customWidth="1"/>
    <col min="10701" max="10701" width="30.85546875" style="41" bestFit="1" customWidth="1"/>
    <col min="10702" max="10943" width="9.140625" style="41"/>
    <col min="10944" max="10944" width="35.85546875" style="41" customWidth="1"/>
    <col min="10945" max="10956" width="5.28515625" style="41" customWidth="1"/>
    <col min="10957" max="10957" width="30.85546875" style="41" bestFit="1" customWidth="1"/>
    <col min="10958" max="11199" width="9.140625" style="41"/>
    <col min="11200" max="11200" width="35.85546875" style="41" customWidth="1"/>
    <col min="11201" max="11212" width="5.28515625" style="41" customWidth="1"/>
    <col min="11213" max="11213" width="30.85546875" style="41" bestFit="1" customWidth="1"/>
    <col min="11214" max="11455" width="9.140625" style="41"/>
    <col min="11456" max="11456" width="35.85546875" style="41" customWidth="1"/>
    <col min="11457" max="11468" width="5.28515625" style="41" customWidth="1"/>
    <col min="11469" max="11469" width="30.85546875" style="41" bestFit="1" customWidth="1"/>
    <col min="11470" max="11711" width="9.140625" style="41"/>
    <col min="11712" max="11712" width="35.85546875" style="41" customWidth="1"/>
    <col min="11713" max="11724" width="5.28515625" style="41" customWidth="1"/>
    <col min="11725" max="11725" width="30.85546875" style="41" bestFit="1" customWidth="1"/>
    <col min="11726" max="11967" width="9.140625" style="41"/>
    <col min="11968" max="11968" width="35.85546875" style="41" customWidth="1"/>
    <col min="11969" max="11980" width="5.28515625" style="41" customWidth="1"/>
    <col min="11981" max="11981" width="30.85546875" style="41" bestFit="1" customWidth="1"/>
    <col min="11982" max="12223" width="9.140625" style="41"/>
    <col min="12224" max="12224" width="35.85546875" style="41" customWidth="1"/>
    <col min="12225" max="12236" width="5.28515625" style="41" customWidth="1"/>
    <col min="12237" max="12237" width="30.85546875" style="41" bestFit="1" customWidth="1"/>
    <col min="12238" max="12479" width="9.140625" style="41"/>
    <col min="12480" max="12480" width="35.85546875" style="41" customWidth="1"/>
    <col min="12481" max="12492" width="5.28515625" style="41" customWidth="1"/>
    <col min="12493" max="12493" width="30.85546875" style="41" bestFit="1" customWidth="1"/>
    <col min="12494" max="12735" width="9.140625" style="41"/>
    <col min="12736" max="12736" width="35.85546875" style="41" customWidth="1"/>
    <col min="12737" max="12748" width="5.28515625" style="41" customWidth="1"/>
    <col min="12749" max="12749" width="30.85546875" style="41" bestFit="1" customWidth="1"/>
    <col min="12750" max="12991" width="9.140625" style="41"/>
    <col min="12992" max="12992" width="35.85546875" style="41" customWidth="1"/>
    <col min="12993" max="13004" width="5.28515625" style="41" customWidth="1"/>
    <col min="13005" max="13005" width="30.85546875" style="41" bestFit="1" customWidth="1"/>
    <col min="13006" max="13247" width="9.140625" style="41"/>
    <col min="13248" max="13248" width="35.85546875" style="41" customWidth="1"/>
    <col min="13249" max="13260" width="5.28515625" style="41" customWidth="1"/>
    <col min="13261" max="13261" width="30.85546875" style="41" bestFit="1" customWidth="1"/>
    <col min="13262" max="13503" width="9.140625" style="41"/>
    <col min="13504" max="13504" width="35.85546875" style="41" customWidth="1"/>
    <col min="13505" max="13516" width="5.28515625" style="41" customWidth="1"/>
    <col min="13517" max="13517" width="30.85546875" style="41" bestFit="1" customWidth="1"/>
    <col min="13518" max="13759" width="9.140625" style="41"/>
    <col min="13760" max="13760" width="35.85546875" style="41" customWidth="1"/>
    <col min="13761" max="13772" width="5.28515625" style="41" customWidth="1"/>
    <col min="13773" max="13773" width="30.85546875" style="41" bestFit="1" customWidth="1"/>
    <col min="13774" max="14015" width="9.140625" style="41"/>
    <col min="14016" max="14016" width="35.85546875" style="41" customWidth="1"/>
    <col min="14017" max="14028" width="5.28515625" style="41" customWidth="1"/>
    <col min="14029" max="14029" width="30.85546875" style="41" bestFit="1" customWidth="1"/>
    <col min="14030" max="14271" width="9.140625" style="41"/>
    <col min="14272" max="14272" width="35.85546875" style="41" customWidth="1"/>
    <col min="14273" max="14284" width="5.28515625" style="41" customWidth="1"/>
    <col min="14285" max="14285" width="30.85546875" style="41" bestFit="1" customWidth="1"/>
    <col min="14286" max="14527" width="9.140625" style="41"/>
    <col min="14528" max="14528" width="35.85546875" style="41" customWidth="1"/>
    <col min="14529" max="14540" width="5.28515625" style="41" customWidth="1"/>
    <col min="14541" max="14541" width="30.85546875" style="41" bestFit="1" customWidth="1"/>
    <col min="14542" max="14783" width="9.140625" style="41"/>
    <col min="14784" max="14784" width="35.85546875" style="41" customWidth="1"/>
    <col min="14785" max="14796" width="5.28515625" style="41" customWidth="1"/>
    <col min="14797" max="14797" width="30.85546875" style="41" bestFit="1" customWidth="1"/>
    <col min="14798" max="15039" width="9.140625" style="41"/>
    <col min="15040" max="15040" width="35.85546875" style="41" customWidth="1"/>
    <col min="15041" max="15052" width="5.28515625" style="41" customWidth="1"/>
    <col min="15053" max="15053" width="30.85546875" style="41" bestFit="1" customWidth="1"/>
    <col min="15054" max="15295" width="9.140625" style="41"/>
    <col min="15296" max="15296" width="35.85546875" style="41" customWidth="1"/>
    <col min="15297" max="15308" width="5.28515625" style="41" customWidth="1"/>
    <col min="15309" max="15309" width="30.85546875" style="41" bestFit="1" customWidth="1"/>
    <col min="15310" max="15551" width="9.140625" style="41"/>
    <col min="15552" max="15552" width="35.85546875" style="41" customWidth="1"/>
    <col min="15553" max="15564" width="5.28515625" style="41" customWidth="1"/>
    <col min="15565" max="15565" width="30.85546875" style="41" bestFit="1" customWidth="1"/>
    <col min="15566" max="15807" width="9.140625" style="41"/>
    <col min="15808" max="15808" width="35.85546875" style="41" customWidth="1"/>
    <col min="15809" max="15820" width="5.28515625" style="41" customWidth="1"/>
    <col min="15821" max="15821" width="30.85546875" style="41" bestFit="1" customWidth="1"/>
    <col min="15822" max="16063" width="9.140625" style="41"/>
    <col min="16064" max="16064" width="35.85546875" style="41" customWidth="1"/>
    <col min="16065" max="16076" width="5.28515625" style="41" customWidth="1"/>
    <col min="16077" max="16077" width="30.85546875" style="41" bestFit="1" customWidth="1"/>
    <col min="16078" max="16384" width="9.140625" style="41"/>
  </cols>
  <sheetData>
    <row r="1" spans="1:13" x14ac:dyDescent="0.2">
      <c r="A1" s="457" t="s">
        <v>484</v>
      </c>
    </row>
    <row r="2" spans="1:13" x14ac:dyDescent="0.2">
      <c r="A2" s="41" t="s">
        <v>298</v>
      </c>
    </row>
    <row r="4" spans="1:13" ht="12.75" thickBot="1" x14ac:dyDescent="0.25">
      <c r="A4" s="843"/>
    </row>
    <row r="5" spans="1:13" ht="15" customHeight="1" x14ac:dyDescent="0.2">
      <c r="A5" s="1490" t="s">
        <v>0</v>
      </c>
      <c r="B5" s="1492">
        <v>2014</v>
      </c>
      <c r="C5" s="1493"/>
      <c r="D5" s="1494"/>
      <c r="E5" s="1492" t="s">
        <v>343</v>
      </c>
      <c r="F5" s="1493"/>
      <c r="G5" s="1494"/>
      <c r="H5" s="1492" t="s">
        <v>367</v>
      </c>
      <c r="I5" s="1493"/>
      <c r="J5" s="1494"/>
      <c r="K5" s="1492" t="s">
        <v>115</v>
      </c>
      <c r="L5" s="1493"/>
      <c r="M5" s="1494"/>
    </row>
    <row r="6" spans="1:13" ht="52.5" customHeight="1" thickBot="1" x14ac:dyDescent="0.25">
      <c r="A6" s="1491"/>
      <c r="B6" s="796" t="s">
        <v>112</v>
      </c>
      <c r="C6" s="797" t="s">
        <v>147</v>
      </c>
      <c r="D6" s="798" t="s">
        <v>118</v>
      </c>
      <c r="E6" s="796" t="s">
        <v>112</v>
      </c>
      <c r="F6" s="797" t="s">
        <v>147</v>
      </c>
      <c r="G6" s="798" t="s">
        <v>118</v>
      </c>
      <c r="H6" s="796" t="s">
        <v>112</v>
      </c>
      <c r="I6" s="797" t="s">
        <v>147</v>
      </c>
      <c r="J6" s="798" t="s">
        <v>118</v>
      </c>
      <c r="K6" s="796" t="s">
        <v>112</v>
      </c>
      <c r="L6" s="797" t="s">
        <v>147</v>
      </c>
      <c r="M6" s="798" t="s">
        <v>118</v>
      </c>
    </row>
    <row r="7" spans="1:13" ht="12.95" customHeight="1" x14ac:dyDescent="0.2">
      <c r="A7" s="538" t="s">
        <v>1</v>
      </c>
      <c r="B7" s="363" t="s">
        <v>117</v>
      </c>
      <c r="C7" s="363">
        <v>4</v>
      </c>
      <c r="D7" s="795">
        <f t="shared" ref="D7:D38" si="0">SUM(B7:C7)</f>
        <v>4</v>
      </c>
      <c r="E7" s="86" t="s">
        <v>117</v>
      </c>
      <c r="F7" s="407" t="s">
        <v>117</v>
      </c>
      <c r="G7" s="795">
        <f t="shared" ref="G7:G38" si="1">SUM(E7:F7)</f>
        <v>0</v>
      </c>
      <c r="H7" s="86" t="s">
        <v>117</v>
      </c>
      <c r="I7" s="407" t="s">
        <v>117</v>
      </c>
      <c r="J7" s="795">
        <f t="shared" ref="J7:J38" si="2">SUM(H7:I7)</f>
        <v>0</v>
      </c>
      <c r="K7" s="619">
        <f t="shared" ref="K7:K38" si="3">SUM(E7,H7,B7)</f>
        <v>0</v>
      </c>
      <c r="L7" s="620">
        <f t="shared" ref="L7:L38" si="4">SUM(F7,I7,C7)</f>
        <v>4</v>
      </c>
      <c r="M7" s="621">
        <f t="shared" ref="M7:M38" si="5">SUM(G7,J7,D7)</f>
        <v>4</v>
      </c>
    </row>
    <row r="8" spans="1:13" ht="12.95" customHeight="1" x14ac:dyDescent="0.2">
      <c r="A8" s="539" t="s">
        <v>2</v>
      </c>
      <c r="B8" s="363">
        <v>3</v>
      </c>
      <c r="C8" s="363">
        <v>4</v>
      </c>
      <c r="D8" s="795">
        <f t="shared" si="0"/>
        <v>7</v>
      </c>
      <c r="E8" s="86" t="s">
        <v>117</v>
      </c>
      <c r="F8" s="407" t="s">
        <v>117</v>
      </c>
      <c r="G8" s="795">
        <f t="shared" si="1"/>
        <v>0</v>
      </c>
      <c r="H8" s="86" t="s">
        <v>117</v>
      </c>
      <c r="I8" s="407" t="s">
        <v>117</v>
      </c>
      <c r="J8" s="795">
        <f t="shared" si="2"/>
        <v>0</v>
      </c>
      <c r="K8" s="619">
        <f t="shared" si="3"/>
        <v>3</v>
      </c>
      <c r="L8" s="620">
        <f t="shared" si="4"/>
        <v>4</v>
      </c>
      <c r="M8" s="621">
        <f t="shared" si="5"/>
        <v>7</v>
      </c>
    </row>
    <row r="9" spans="1:13" ht="12.95" customHeight="1" x14ac:dyDescent="0.2">
      <c r="A9" s="539" t="s">
        <v>3</v>
      </c>
      <c r="B9" s="789" t="s">
        <v>117</v>
      </c>
      <c r="C9" s="363">
        <v>1</v>
      </c>
      <c r="D9" s="795">
        <f t="shared" si="0"/>
        <v>1</v>
      </c>
      <c r="E9" s="86" t="s">
        <v>117</v>
      </c>
      <c r="F9" s="407" t="s">
        <v>117</v>
      </c>
      <c r="G9" s="795">
        <f t="shared" si="1"/>
        <v>0</v>
      </c>
      <c r="H9" s="86" t="s">
        <v>117</v>
      </c>
      <c r="I9" s="407" t="s">
        <v>117</v>
      </c>
      <c r="J9" s="795">
        <f t="shared" si="2"/>
        <v>0</v>
      </c>
      <c r="K9" s="619">
        <f t="shared" si="3"/>
        <v>0</v>
      </c>
      <c r="L9" s="620">
        <f t="shared" si="4"/>
        <v>1</v>
      </c>
      <c r="M9" s="621">
        <f t="shared" si="5"/>
        <v>1</v>
      </c>
    </row>
    <row r="10" spans="1:13" ht="12.95" customHeight="1" x14ac:dyDescent="0.2">
      <c r="A10" s="539" t="s">
        <v>5</v>
      </c>
      <c r="B10" s="789" t="s">
        <v>117</v>
      </c>
      <c r="C10" s="363">
        <v>1</v>
      </c>
      <c r="D10" s="795">
        <f t="shared" si="0"/>
        <v>1</v>
      </c>
      <c r="E10" s="86" t="s">
        <v>117</v>
      </c>
      <c r="F10" s="407" t="s">
        <v>117</v>
      </c>
      <c r="G10" s="795">
        <f t="shared" si="1"/>
        <v>0</v>
      </c>
      <c r="H10" s="86" t="s">
        <v>117</v>
      </c>
      <c r="I10" s="407" t="s">
        <v>117</v>
      </c>
      <c r="J10" s="795">
        <f t="shared" si="2"/>
        <v>0</v>
      </c>
      <c r="K10" s="619">
        <f t="shared" si="3"/>
        <v>0</v>
      </c>
      <c r="L10" s="620">
        <f t="shared" si="4"/>
        <v>1</v>
      </c>
      <c r="M10" s="621">
        <f t="shared" si="5"/>
        <v>1</v>
      </c>
    </row>
    <row r="11" spans="1:13" ht="12.95" customHeight="1" x14ac:dyDescent="0.2">
      <c r="A11" s="539" t="s">
        <v>6</v>
      </c>
      <c r="B11" s="363" t="s">
        <v>117</v>
      </c>
      <c r="C11" s="363">
        <v>1</v>
      </c>
      <c r="D11" s="795">
        <f t="shared" si="0"/>
        <v>1</v>
      </c>
      <c r="E11" s="86" t="s">
        <v>117</v>
      </c>
      <c r="F11" s="407" t="s">
        <v>117</v>
      </c>
      <c r="G11" s="795">
        <f t="shared" si="1"/>
        <v>0</v>
      </c>
      <c r="H11" s="86" t="s">
        <v>117</v>
      </c>
      <c r="I11" s="407" t="s">
        <v>117</v>
      </c>
      <c r="J11" s="795">
        <f t="shared" si="2"/>
        <v>0</v>
      </c>
      <c r="K11" s="619">
        <f t="shared" si="3"/>
        <v>0</v>
      </c>
      <c r="L11" s="620">
        <f t="shared" si="4"/>
        <v>1</v>
      </c>
      <c r="M11" s="621">
        <f t="shared" si="5"/>
        <v>1</v>
      </c>
    </row>
    <row r="12" spans="1:13" ht="12.95" customHeight="1" x14ac:dyDescent="0.2">
      <c r="A12" s="539" t="s">
        <v>7</v>
      </c>
      <c r="B12" s="363">
        <v>6</v>
      </c>
      <c r="C12" s="363">
        <v>7</v>
      </c>
      <c r="D12" s="795">
        <f t="shared" si="0"/>
        <v>13</v>
      </c>
      <c r="E12" s="86">
        <v>1</v>
      </c>
      <c r="F12" s="407" t="s">
        <v>117</v>
      </c>
      <c r="G12" s="795">
        <f t="shared" si="1"/>
        <v>1</v>
      </c>
      <c r="H12" s="86" t="s">
        <v>117</v>
      </c>
      <c r="I12" s="407" t="s">
        <v>117</v>
      </c>
      <c r="J12" s="795">
        <f t="shared" si="2"/>
        <v>0</v>
      </c>
      <c r="K12" s="619">
        <f t="shared" si="3"/>
        <v>7</v>
      </c>
      <c r="L12" s="620">
        <f t="shared" si="4"/>
        <v>7</v>
      </c>
      <c r="M12" s="621">
        <f t="shared" si="5"/>
        <v>14</v>
      </c>
    </row>
    <row r="13" spans="1:13" ht="12.95" customHeight="1" x14ac:dyDescent="0.2">
      <c r="A13" s="539" t="s">
        <v>9</v>
      </c>
      <c r="B13" s="363" t="s">
        <v>117</v>
      </c>
      <c r="C13" s="363">
        <v>1</v>
      </c>
      <c r="D13" s="795">
        <f t="shared" si="0"/>
        <v>1</v>
      </c>
      <c r="E13" s="86" t="s">
        <v>117</v>
      </c>
      <c r="F13" s="407" t="s">
        <v>117</v>
      </c>
      <c r="G13" s="795">
        <f t="shared" si="1"/>
        <v>0</v>
      </c>
      <c r="H13" s="86" t="s">
        <v>117</v>
      </c>
      <c r="I13" s="407" t="s">
        <v>117</v>
      </c>
      <c r="J13" s="795">
        <f t="shared" si="2"/>
        <v>0</v>
      </c>
      <c r="K13" s="619">
        <f t="shared" si="3"/>
        <v>0</v>
      </c>
      <c r="L13" s="620">
        <f t="shared" si="4"/>
        <v>1</v>
      </c>
      <c r="M13" s="621">
        <f t="shared" si="5"/>
        <v>1</v>
      </c>
    </row>
    <row r="14" spans="1:13" ht="12.95" customHeight="1" x14ac:dyDescent="0.2">
      <c r="A14" s="539" t="s">
        <v>10</v>
      </c>
      <c r="B14" s="363" t="s">
        <v>117</v>
      </c>
      <c r="C14" s="363">
        <v>2</v>
      </c>
      <c r="D14" s="795">
        <f t="shared" si="0"/>
        <v>2</v>
      </c>
      <c r="E14" s="86" t="s">
        <v>117</v>
      </c>
      <c r="F14" s="407">
        <v>1</v>
      </c>
      <c r="G14" s="795">
        <f t="shared" si="1"/>
        <v>1</v>
      </c>
      <c r="H14" s="86" t="s">
        <v>117</v>
      </c>
      <c r="I14" s="407" t="s">
        <v>117</v>
      </c>
      <c r="J14" s="795">
        <f t="shared" si="2"/>
        <v>0</v>
      </c>
      <c r="K14" s="619">
        <f t="shared" si="3"/>
        <v>0</v>
      </c>
      <c r="L14" s="620">
        <f t="shared" si="4"/>
        <v>3</v>
      </c>
      <c r="M14" s="621">
        <f t="shared" si="5"/>
        <v>3</v>
      </c>
    </row>
    <row r="15" spans="1:13" ht="12.95" customHeight="1" x14ac:dyDescent="0.2">
      <c r="A15" s="539" t="s">
        <v>12</v>
      </c>
      <c r="B15" s="789">
        <v>1</v>
      </c>
      <c r="C15" s="363">
        <v>1</v>
      </c>
      <c r="D15" s="795">
        <f t="shared" si="0"/>
        <v>2</v>
      </c>
      <c r="E15" s="86" t="s">
        <v>117</v>
      </c>
      <c r="F15" s="407" t="s">
        <v>117</v>
      </c>
      <c r="G15" s="795">
        <f t="shared" si="1"/>
        <v>0</v>
      </c>
      <c r="H15" s="86" t="s">
        <v>117</v>
      </c>
      <c r="I15" s="407" t="s">
        <v>117</v>
      </c>
      <c r="J15" s="795">
        <f t="shared" si="2"/>
        <v>0</v>
      </c>
      <c r="K15" s="619">
        <f t="shared" si="3"/>
        <v>1</v>
      </c>
      <c r="L15" s="620">
        <f t="shared" si="4"/>
        <v>1</v>
      </c>
      <c r="M15" s="621">
        <f t="shared" si="5"/>
        <v>2</v>
      </c>
    </row>
    <row r="16" spans="1:13" ht="12.95" customHeight="1" x14ac:dyDescent="0.2">
      <c r="A16" s="539" t="s">
        <v>14</v>
      </c>
      <c r="B16" s="363">
        <v>3</v>
      </c>
      <c r="C16" s="363">
        <v>11</v>
      </c>
      <c r="D16" s="795">
        <f t="shared" si="0"/>
        <v>14</v>
      </c>
      <c r="E16" s="86" t="s">
        <v>117</v>
      </c>
      <c r="F16" s="407" t="s">
        <v>117</v>
      </c>
      <c r="G16" s="795">
        <f t="shared" si="1"/>
        <v>0</v>
      </c>
      <c r="H16" s="86" t="s">
        <v>117</v>
      </c>
      <c r="I16" s="407" t="s">
        <v>117</v>
      </c>
      <c r="J16" s="795">
        <f t="shared" si="2"/>
        <v>0</v>
      </c>
      <c r="K16" s="619">
        <f t="shared" si="3"/>
        <v>3</v>
      </c>
      <c r="L16" s="620">
        <f t="shared" si="4"/>
        <v>11</v>
      </c>
      <c r="M16" s="621">
        <f t="shared" si="5"/>
        <v>14</v>
      </c>
    </row>
    <row r="17" spans="1:13" ht="12.95" customHeight="1" x14ac:dyDescent="0.2">
      <c r="A17" s="539" t="s">
        <v>215</v>
      </c>
      <c r="B17" s="363" t="s">
        <v>117</v>
      </c>
      <c r="C17" s="363">
        <v>7</v>
      </c>
      <c r="D17" s="795">
        <f t="shared" si="0"/>
        <v>7</v>
      </c>
      <c r="E17" s="86" t="s">
        <v>117</v>
      </c>
      <c r="F17" s="407">
        <v>8</v>
      </c>
      <c r="G17" s="795">
        <f t="shared" si="1"/>
        <v>8</v>
      </c>
      <c r="H17" s="86" t="s">
        <v>117</v>
      </c>
      <c r="I17" s="407">
        <v>2</v>
      </c>
      <c r="J17" s="795">
        <f t="shared" si="2"/>
        <v>2</v>
      </c>
      <c r="K17" s="619">
        <f t="shared" si="3"/>
        <v>0</v>
      </c>
      <c r="L17" s="620">
        <f t="shared" si="4"/>
        <v>17</v>
      </c>
      <c r="M17" s="621">
        <f t="shared" si="5"/>
        <v>17</v>
      </c>
    </row>
    <row r="18" spans="1:13" ht="12.95" customHeight="1" x14ac:dyDescent="0.2">
      <c r="A18" s="539" t="s">
        <v>20</v>
      </c>
      <c r="B18" s="363" t="s">
        <v>117</v>
      </c>
      <c r="C18" s="363">
        <v>7</v>
      </c>
      <c r="D18" s="795">
        <f t="shared" si="0"/>
        <v>7</v>
      </c>
      <c r="E18" s="86" t="s">
        <v>117</v>
      </c>
      <c r="F18" s="407" t="s">
        <v>117</v>
      </c>
      <c r="G18" s="795">
        <f t="shared" si="1"/>
        <v>0</v>
      </c>
      <c r="H18" s="86" t="s">
        <v>117</v>
      </c>
      <c r="I18" s="407" t="s">
        <v>117</v>
      </c>
      <c r="J18" s="795">
        <f t="shared" si="2"/>
        <v>0</v>
      </c>
      <c r="K18" s="619">
        <f t="shared" si="3"/>
        <v>0</v>
      </c>
      <c r="L18" s="620">
        <f t="shared" si="4"/>
        <v>7</v>
      </c>
      <c r="M18" s="621">
        <f t="shared" si="5"/>
        <v>7</v>
      </c>
    </row>
    <row r="19" spans="1:13" ht="12.95" customHeight="1" x14ac:dyDescent="0.2">
      <c r="A19" s="539" t="s">
        <v>21</v>
      </c>
      <c r="B19" s="363" t="s">
        <v>117</v>
      </c>
      <c r="C19" s="363" t="s">
        <v>117</v>
      </c>
      <c r="D19" s="795">
        <f t="shared" si="0"/>
        <v>0</v>
      </c>
      <c r="E19" s="86" t="s">
        <v>117</v>
      </c>
      <c r="F19" s="407" t="s">
        <v>117</v>
      </c>
      <c r="G19" s="795">
        <f t="shared" si="1"/>
        <v>0</v>
      </c>
      <c r="H19" s="86" t="s">
        <v>117</v>
      </c>
      <c r="I19" s="407">
        <v>1</v>
      </c>
      <c r="J19" s="795">
        <f t="shared" si="2"/>
        <v>1</v>
      </c>
      <c r="K19" s="619">
        <f t="shared" si="3"/>
        <v>0</v>
      </c>
      <c r="L19" s="620">
        <f t="shared" si="4"/>
        <v>1</v>
      </c>
      <c r="M19" s="621">
        <f t="shared" si="5"/>
        <v>1</v>
      </c>
    </row>
    <row r="20" spans="1:13" ht="12.95" customHeight="1" x14ac:dyDescent="0.2">
      <c r="A20" s="539" t="s">
        <v>22</v>
      </c>
      <c r="B20" s="363" t="s">
        <v>117</v>
      </c>
      <c r="C20" s="363">
        <v>1</v>
      </c>
      <c r="D20" s="795">
        <f t="shared" si="0"/>
        <v>1</v>
      </c>
      <c r="E20" s="86" t="s">
        <v>117</v>
      </c>
      <c r="F20" s="407" t="s">
        <v>117</v>
      </c>
      <c r="G20" s="795">
        <f t="shared" si="1"/>
        <v>0</v>
      </c>
      <c r="H20" s="86" t="s">
        <v>117</v>
      </c>
      <c r="I20" s="407" t="s">
        <v>117</v>
      </c>
      <c r="J20" s="795">
        <f t="shared" si="2"/>
        <v>0</v>
      </c>
      <c r="K20" s="619">
        <f t="shared" si="3"/>
        <v>0</v>
      </c>
      <c r="L20" s="620">
        <f t="shared" si="4"/>
        <v>1</v>
      </c>
      <c r="M20" s="621">
        <f t="shared" si="5"/>
        <v>1</v>
      </c>
    </row>
    <row r="21" spans="1:13" ht="12.95" customHeight="1" x14ac:dyDescent="0.2">
      <c r="A21" s="539" t="s">
        <v>128</v>
      </c>
      <c r="B21" s="93" t="s">
        <v>117</v>
      </c>
      <c r="C21" s="93">
        <v>1</v>
      </c>
      <c r="D21" s="795">
        <f t="shared" si="0"/>
        <v>1</v>
      </c>
      <c r="E21" s="86" t="s">
        <v>117</v>
      </c>
      <c r="F21" s="407">
        <v>2</v>
      </c>
      <c r="G21" s="795">
        <f t="shared" si="1"/>
        <v>2</v>
      </c>
      <c r="H21" s="86" t="s">
        <v>117</v>
      </c>
      <c r="I21" s="407" t="s">
        <v>117</v>
      </c>
      <c r="J21" s="795">
        <f t="shared" si="2"/>
        <v>0</v>
      </c>
      <c r="K21" s="619">
        <f t="shared" si="3"/>
        <v>0</v>
      </c>
      <c r="L21" s="620">
        <f t="shared" si="4"/>
        <v>3</v>
      </c>
      <c r="M21" s="621">
        <f t="shared" si="5"/>
        <v>3</v>
      </c>
    </row>
    <row r="22" spans="1:13" ht="12.95" customHeight="1" x14ac:dyDescent="0.2">
      <c r="A22" s="539" t="s">
        <v>113</v>
      </c>
      <c r="B22" s="93" t="s">
        <v>117</v>
      </c>
      <c r="C22" s="93">
        <v>1</v>
      </c>
      <c r="D22" s="795">
        <f t="shared" si="0"/>
        <v>1</v>
      </c>
      <c r="E22" s="86" t="s">
        <v>117</v>
      </c>
      <c r="F22" s="407" t="s">
        <v>117</v>
      </c>
      <c r="G22" s="795">
        <f t="shared" si="1"/>
        <v>0</v>
      </c>
      <c r="H22" s="86" t="s">
        <v>117</v>
      </c>
      <c r="I22" s="407" t="s">
        <v>117</v>
      </c>
      <c r="J22" s="795">
        <f t="shared" si="2"/>
        <v>0</v>
      </c>
      <c r="K22" s="619">
        <f t="shared" si="3"/>
        <v>0</v>
      </c>
      <c r="L22" s="620">
        <f t="shared" si="4"/>
        <v>1</v>
      </c>
      <c r="M22" s="621">
        <f t="shared" si="5"/>
        <v>1</v>
      </c>
    </row>
    <row r="23" spans="1:13" ht="12.95" customHeight="1" x14ac:dyDescent="0.2">
      <c r="A23" s="539" t="s">
        <v>24</v>
      </c>
      <c r="B23" s="363" t="s">
        <v>117</v>
      </c>
      <c r="C23" s="363">
        <v>2</v>
      </c>
      <c r="D23" s="795">
        <f t="shared" si="0"/>
        <v>2</v>
      </c>
      <c r="E23" s="86" t="s">
        <v>117</v>
      </c>
      <c r="F23" s="407" t="s">
        <v>117</v>
      </c>
      <c r="G23" s="795">
        <f t="shared" si="1"/>
        <v>0</v>
      </c>
      <c r="H23" s="86" t="s">
        <v>117</v>
      </c>
      <c r="I23" s="407" t="s">
        <v>117</v>
      </c>
      <c r="J23" s="795">
        <f t="shared" si="2"/>
        <v>0</v>
      </c>
      <c r="K23" s="619">
        <f t="shared" si="3"/>
        <v>0</v>
      </c>
      <c r="L23" s="620">
        <f t="shared" si="4"/>
        <v>2</v>
      </c>
      <c r="M23" s="621">
        <f t="shared" si="5"/>
        <v>2</v>
      </c>
    </row>
    <row r="24" spans="1:13" ht="12.95" customHeight="1" x14ac:dyDescent="0.2">
      <c r="A24" s="539" t="s">
        <v>131</v>
      </c>
      <c r="B24" s="789" t="s">
        <v>117</v>
      </c>
      <c r="C24" s="363">
        <v>1</v>
      </c>
      <c r="D24" s="795">
        <f t="shared" si="0"/>
        <v>1</v>
      </c>
      <c r="E24" s="86" t="s">
        <v>117</v>
      </c>
      <c r="F24" s="407" t="s">
        <v>117</v>
      </c>
      <c r="G24" s="795">
        <f t="shared" si="1"/>
        <v>0</v>
      </c>
      <c r="H24" s="86" t="s">
        <v>117</v>
      </c>
      <c r="I24" s="407" t="s">
        <v>117</v>
      </c>
      <c r="J24" s="795">
        <f t="shared" si="2"/>
        <v>0</v>
      </c>
      <c r="K24" s="619">
        <f t="shared" si="3"/>
        <v>0</v>
      </c>
      <c r="L24" s="620">
        <f t="shared" si="4"/>
        <v>1</v>
      </c>
      <c r="M24" s="621">
        <f t="shared" si="5"/>
        <v>1</v>
      </c>
    </row>
    <row r="25" spans="1:13" ht="12.95" customHeight="1" x14ac:dyDescent="0.2">
      <c r="A25" s="539" t="s">
        <v>30</v>
      </c>
      <c r="B25" s="363">
        <v>1</v>
      </c>
      <c r="C25" s="363">
        <v>24</v>
      </c>
      <c r="D25" s="795">
        <f t="shared" si="0"/>
        <v>25</v>
      </c>
      <c r="E25" s="86" t="s">
        <v>117</v>
      </c>
      <c r="F25" s="407" t="s">
        <v>117</v>
      </c>
      <c r="G25" s="795">
        <f t="shared" si="1"/>
        <v>0</v>
      </c>
      <c r="H25" s="86" t="s">
        <v>117</v>
      </c>
      <c r="I25" s="407" t="s">
        <v>117</v>
      </c>
      <c r="J25" s="795">
        <f t="shared" si="2"/>
        <v>0</v>
      </c>
      <c r="K25" s="619">
        <f t="shared" si="3"/>
        <v>1</v>
      </c>
      <c r="L25" s="620">
        <f t="shared" si="4"/>
        <v>24</v>
      </c>
      <c r="M25" s="621">
        <f t="shared" si="5"/>
        <v>25</v>
      </c>
    </row>
    <row r="26" spans="1:13" ht="12.95" customHeight="1" x14ac:dyDescent="0.2">
      <c r="A26" s="539" t="s">
        <v>33</v>
      </c>
      <c r="B26" s="93" t="s">
        <v>117</v>
      </c>
      <c r="C26" s="93">
        <v>1</v>
      </c>
      <c r="D26" s="795">
        <f t="shared" si="0"/>
        <v>1</v>
      </c>
      <c r="E26" s="86" t="s">
        <v>117</v>
      </c>
      <c r="F26" s="407" t="s">
        <v>117</v>
      </c>
      <c r="G26" s="795">
        <f t="shared" si="1"/>
        <v>0</v>
      </c>
      <c r="H26" s="86" t="s">
        <v>117</v>
      </c>
      <c r="I26" s="407" t="s">
        <v>117</v>
      </c>
      <c r="J26" s="795">
        <f t="shared" si="2"/>
        <v>0</v>
      </c>
      <c r="K26" s="619">
        <f t="shared" si="3"/>
        <v>0</v>
      </c>
      <c r="L26" s="620">
        <f t="shared" si="4"/>
        <v>1</v>
      </c>
      <c r="M26" s="621">
        <f t="shared" si="5"/>
        <v>1</v>
      </c>
    </row>
    <row r="27" spans="1:13" ht="12.95" customHeight="1" x14ac:dyDescent="0.2">
      <c r="A27" s="539" t="s">
        <v>35</v>
      </c>
      <c r="B27" s="789" t="s">
        <v>117</v>
      </c>
      <c r="C27" s="363">
        <v>5</v>
      </c>
      <c r="D27" s="795">
        <f t="shared" si="0"/>
        <v>5</v>
      </c>
      <c r="E27" s="86" t="s">
        <v>117</v>
      </c>
      <c r="F27" s="407" t="s">
        <v>117</v>
      </c>
      <c r="G27" s="795">
        <f t="shared" si="1"/>
        <v>0</v>
      </c>
      <c r="H27" s="86" t="s">
        <v>117</v>
      </c>
      <c r="I27" s="407" t="s">
        <v>117</v>
      </c>
      <c r="J27" s="795">
        <f t="shared" si="2"/>
        <v>0</v>
      </c>
      <c r="K27" s="619">
        <f t="shared" si="3"/>
        <v>0</v>
      </c>
      <c r="L27" s="620">
        <f t="shared" si="4"/>
        <v>5</v>
      </c>
      <c r="M27" s="621">
        <f t="shared" si="5"/>
        <v>5</v>
      </c>
    </row>
    <row r="28" spans="1:13" ht="12.95" customHeight="1" x14ac:dyDescent="0.2">
      <c r="A28" s="539" t="s">
        <v>37</v>
      </c>
      <c r="B28" s="363" t="s">
        <v>117</v>
      </c>
      <c r="C28" s="363">
        <v>1</v>
      </c>
      <c r="D28" s="795">
        <f t="shared" si="0"/>
        <v>1</v>
      </c>
      <c r="E28" s="86" t="s">
        <v>117</v>
      </c>
      <c r="F28" s="407">
        <v>1</v>
      </c>
      <c r="G28" s="795">
        <f t="shared" si="1"/>
        <v>1</v>
      </c>
      <c r="H28" s="86" t="s">
        <v>117</v>
      </c>
      <c r="I28" s="407" t="s">
        <v>117</v>
      </c>
      <c r="J28" s="795">
        <f t="shared" si="2"/>
        <v>0</v>
      </c>
      <c r="K28" s="619">
        <f t="shared" si="3"/>
        <v>0</v>
      </c>
      <c r="L28" s="620">
        <f t="shared" si="4"/>
        <v>2</v>
      </c>
      <c r="M28" s="621">
        <f t="shared" si="5"/>
        <v>2</v>
      </c>
    </row>
    <row r="29" spans="1:13" ht="12.95" customHeight="1" x14ac:dyDescent="0.2">
      <c r="A29" s="539" t="s">
        <v>43</v>
      </c>
      <c r="B29" s="363" t="s">
        <v>117</v>
      </c>
      <c r="C29" s="363">
        <v>2</v>
      </c>
      <c r="D29" s="795">
        <f t="shared" si="0"/>
        <v>2</v>
      </c>
      <c r="E29" s="86" t="s">
        <v>117</v>
      </c>
      <c r="F29" s="407" t="s">
        <v>117</v>
      </c>
      <c r="G29" s="795">
        <f t="shared" si="1"/>
        <v>0</v>
      </c>
      <c r="H29" s="86" t="s">
        <v>117</v>
      </c>
      <c r="I29" s="407" t="s">
        <v>117</v>
      </c>
      <c r="J29" s="795">
        <f t="shared" si="2"/>
        <v>0</v>
      </c>
      <c r="K29" s="619">
        <f t="shared" si="3"/>
        <v>0</v>
      </c>
      <c r="L29" s="620">
        <f t="shared" si="4"/>
        <v>2</v>
      </c>
      <c r="M29" s="621">
        <f t="shared" si="5"/>
        <v>2</v>
      </c>
    </row>
    <row r="30" spans="1:13" ht="12.95" customHeight="1" x14ac:dyDescent="0.2">
      <c r="A30" s="539" t="s">
        <v>44</v>
      </c>
      <c r="B30" s="789" t="s">
        <v>117</v>
      </c>
      <c r="C30" s="363">
        <v>1</v>
      </c>
      <c r="D30" s="795">
        <f t="shared" si="0"/>
        <v>1</v>
      </c>
      <c r="E30" s="86" t="s">
        <v>117</v>
      </c>
      <c r="F30" s="407" t="s">
        <v>117</v>
      </c>
      <c r="G30" s="795">
        <f t="shared" si="1"/>
        <v>0</v>
      </c>
      <c r="H30" s="86" t="s">
        <v>117</v>
      </c>
      <c r="I30" s="407" t="s">
        <v>117</v>
      </c>
      <c r="J30" s="795">
        <f t="shared" si="2"/>
        <v>0</v>
      </c>
      <c r="K30" s="619">
        <f t="shared" si="3"/>
        <v>0</v>
      </c>
      <c r="L30" s="620">
        <f t="shared" si="4"/>
        <v>1</v>
      </c>
      <c r="M30" s="621">
        <f t="shared" si="5"/>
        <v>1</v>
      </c>
    </row>
    <row r="31" spans="1:13" ht="12.95" customHeight="1" x14ac:dyDescent="0.2">
      <c r="A31" s="539" t="s">
        <v>48</v>
      </c>
      <c r="B31" s="364" t="s">
        <v>117</v>
      </c>
      <c r="C31" s="363">
        <v>1</v>
      </c>
      <c r="D31" s="795">
        <f t="shared" si="0"/>
        <v>1</v>
      </c>
      <c r="E31" s="86" t="s">
        <v>117</v>
      </c>
      <c r="F31" s="407" t="s">
        <v>117</v>
      </c>
      <c r="G31" s="795">
        <f t="shared" si="1"/>
        <v>0</v>
      </c>
      <c r="H31" s="86" t="s">
        <v>117</v>
      </c>
      <c r="I31" s="407" t="s">
        <v>117</v>
      </c>
      <c r="J31" s="795">
        <f t="shared" si="2"/>
        <v>0</v>
      </c>
      <c r="K31" s="619">
        <f t="shared" si="3"/>
        <v>0</v>
      </c>
      <c r="L31" s="620">
        <f t="shared" si="4"/>
        <v>1</v>
      </c>
      <c r="M31" s="621">
        <f t="shared" si="5"/>
        <v>1</v>
      </c>
    </row>
    <row r="32" spans="1:13" ht="12.95" customHeight="1" x14ac:dyDescent="0.2">
      <c r="A32" s="539" t="s">
        <v>49</v>
      </c>
      <c r="B32" s="363" t="s">
        <v>117</v>
      </c>
      <c r="C32" s="363">
        <v>1</v>
      </c>
      <c r="D32" s="795">
        <f t="shared" si="0"/>
        <v>1</v>
      </c>
      <c r="E32" s="86" t="s">
        <v>117</v>
      </c>
      <c r="F32" s="407" t="s">
        <v>117</v>
      </c>
      <c r="G32" s="795">
        <f t="shared" si="1"/>
        <v>0</v>
      </c>
      <c r="H32" s="86" t="s">
        <v>117</v>
      </c>
      <c r="I32" s="407" t="s">
        <v>117</v>
      </c>
      <c r="J32" s="795">
        <f t="shared" si="2"/>
        <v>0</v>
      </c>
      <c r="K32" s="619">
        <f t="shared" si="3"/>
        <v>0</v>
      </c>
      <c r="L32" s="620">
        <f t="shared" si="4"/>
        <v>1</v>
      </c>
      <c r="M32" s="621">
        <f t="shared" si="5"/>
        <v>1</v>
      </c>
    </row>
    <row r="33" spans="1:13" ht="12.95" customHeight="1" x14ac:dyDescent="0.2">
      <c r="A33" s="539" t="s">
        <v>53</v>
      </c>
      <c r="B33" s="363" t="s">
        <v>117</v>
      </c>
      <c r="C33" s="363">
        <v>2</v>
      </c>
      <c r="D33" s="795">
        <f t="shared" si="0"/>
        <v>2</v>
      </c>
      <c r="E33" s="86" t="s">
        <v>117</v>
      </c>
      <c r="F33" s="407" t="s">
        <v>117</v>
      </c>
      <c r="G33" s="795">
        <f t="shared" si="1"/>
        <v>0</v>
      </c>
      <c r="H33" s="86" t="s">
        <v>117</v>
      </c>
      <c r="I33" s="407" t="s">
        <v>117</v>
      </c>
      <c r="J33" s="795">
        <f t="shared" si="2"/>
        <v>0</v>
      </c>
      <c r="K33" s="619">
        <f t="shared" si="3"/>
        <v>0</v>
      </c>
      <c r="L33" s="620">
        <f t="shared" si="4"/>
        <v>2</v>
      </c>
      <c r="M33" s="621">
        <f t="shared" si="5"/>
        <v>2</v>
      </c>
    </row>
    <row r="34" spans="1:13" ht="12.95" customHeight="1" x14ac:dyDescent="0.2">
      <c r="A34" s="539" t="s">
        <v>55</v>
      </c>
      <c r="B34" s="93" t="s">
        <v>117</v>
      </c>
      <c r="C34" s="93">
        <v>1</v>
      </c>
      <c r="D34" s="795">
        <f t="shared" si="0"/>
        <v>1</v>
      </c>
      <c r="E34" s="86" t="s">
        <v>117</v>
      </c>
      <c r="F34" s="407" t="s">
        <v>117</v>
      </c>
      <c r="G34" s="795">
        <f t="shared" si="1"/>
        <v>0</v>
      </c>
      <c r="H34" s="86" t="s">
        <v>117</v>
      </c>
      <c r="I34" s="407" t="s">
        <v>117</v>
      </c>
      <c r="J34" s="795">
        <f t="shared" si="2"/>
        <v>0</v>
      </c>
      <c r="K34" s="619">
        <f t="shared" si="3"/>
        <v>0</v>
      </c>
      <c r="L34" s="620">
        <f t="shared" si="4"/>
        <v>1</v>
      </c>
      <c r="M34" s="621">
        <f t="shared" si="5"/>
        <v>1</v>
      </c>
    </row>
    <row r="35" spans="1:13" ht="12.95" customHeight="1" x14ac:dyDescent="0.2">
      <c r="A35" s="539" t="s">
        <v>58</v>
      </c>
      <c r="B35" s="363" t="s">
        <v>117</v>
      </c>
      <c r="C35" s="363">
        <v>2</v>
      </c>
      <c r="D35" s="795">
        <f t="shared" si="0"/>
        <v>2</v>
      </c>
      <c r="E35" s="86" t="s">
        <v>117</v>
      </c>
      <c r="F35" s="407">
        <v>1</v>
      </c>
      <c r="G35" s="795">
        <f t="shared" si="1"/>
        <v>1</v>
      </c>
      <c r="H35" s="86" t="s">
        <v>117</v>
      </c>
      <c r="I35" s="407" t="s">
        <v>117</v>
      </c>
      <c r="J35" s="795">
        <f t="shared" si="2"/>
        <v>0</v>
      </c>
      <c r="K35" s="619">
        <f t="shared" si="3"/>
        <v>0</v>
      </c>
      <c r="L35" s="620">
        <f t="shared" si="4"/>
        <v>3</v>
      </c>
      <c r="M35" s="621">
        <f t="shared" si="5"/>
        <v>3</v>
      </c>
    </row>
    <row r="36" spans="1:13" ht="12.95" customHeight="1" x14ac:dyDescent="0.2">
      <c r="A36" s="539" t="s">
        <v>61</v>
      </c>
      <c r="B36" s="93" t="s">
        <v>117</v>
      </c>
      <c r="C36" s="93" t="s">
        <v>117</v>
      </c>
      <c r="D36" s="795">
        <f t="shared" si="0"/>
        <v>0</v>
      </c>
      <c r="E36" s="86" t="s">
        <v>117</v>
      </c>
      <c r="F36" s="407">
        <v>1</v>
      </c>
      <c r="G36" s="795">
        <f t="shared" si="1"/>
        <v>1</v>
      </c>
      <c r="H36" s="86" t="s">
        <v>117</v>
      </c>
      <c r="I36" s="407" t="s">
        <v>117</v>
      </c>
      <c r="J36" s="795">
        <f t="shared" si="2"/>
        <v>0</v>
      </c>
      <c r="K36" s="619">
        <f t="shared" si="3"/>
        <v>0</v>
      </c>
      <c r="L36" s="620">
        <f t="shared" si="4"/>
        <v>1</v>
      </c>
      <c r="M36" s="621">
        <f t="shared" si="5"/>
        <v>1</v>
      </c>
    </row>
    <row r="37" spans="1:13" ht="12.95" customHeight="1" x14ac:dyDescent="0.2">
      <c r="A37" s="539" t="s">
        <v>238</v>
      </c>
      <c r="B37" s="93" t="s">
        <v>117</v>
      </c>
      <c r="C37" s="93">
        <v>2</v>
      </c>
      <c r="D37" s="795">
        <f t="shared" si="0"/>
        <v>2</v>
      </c>
      <c r="E37" s="86" t="s">
        <v>117</v>
      </c>
      <c r="F37" s="407" t="s">
        <v>117</v>
      </c>
      <c r="G37" s="795">
        <f t="shared" si="1"/>
        <v>0</v>
      </c>
      <c r="H37" s="86" t="s">
        <v>117</v>
      </c>
      <c r="I37" s="407">
        <v>2</v>
      </c>
      <c r="J37" s="795">
        <f t="shared" si="2"/>
        <v>2</v>
      </c>
      <c r="K37" s="619">
        <f t="shared" si="3"/>
        <v>0</v>
      </c>
      <c r="L37" s="620">
        <f t="shared" si="4"/>
        <v>4</v>
      </c>
      <c r="M37" s="621">
        <f t="shared" si="5"/>
        <v>4</v>
      </c>
    </row>
    <row r="38" spans="1:13" ht="12.95" customHeight="1" x14ac:dyDescent="0.2">
      <c r="A38" s="539" t="s">
        <v>66</v>
      </c>
      <c r="B38" s="363" t="s">
        <v>117</v>
      </c>
      <c r="C38" s="363">
        <v>2</v>
      </c>
      <c r="D38" s="795">
        <f t="shared" si="0"/>
        <v>2</v>
      </c>
      <c r="E38" s="86" t="s">
        <v>117</v>
      </c>
      <c r="F38" s="407" t="s">
        <v>117</v>
      </c>
      <c r="G38" s="795">
        <f t="shared" si="1"/>
        <v>0</v>
      </c>
      <c r="H38" s="86" t="s">
        <v>117</v>
      </c>
      <c r="I38" s="407" t="s">
        <v>117</v>
      </c>
      <c r="J38" s="795">
        <f t="shared" si="2"/>
        <v>0</v>
      </c>
      <c r="K38" s="619">
        <f t="shared" si="3"/>
        <v>0</v>
      </c>
      <c r="L38" s="620">
        <f t="shared" si="4"/>
        <v>2</v>
      </c>
      <c r="M38" s="621">
        <f t="shared" si="5"/>
        <v>2</v>
      </c>
    </row>
    <row r="39" spans="1:13" ht="12.95" customHeight="1" x14ac:dyDescent="0.2">
      <c r="A39" s="539" t="s">
        <v>68</v>
      </c>
      <c r="B39" s="363" t="s">
        <v>117</v>
      </c>
      <c r="C39" s="363">
        <v>1</v>
      </c>
      <c r="D39" s="795">
        <f t="shared" ref="D39:D57" si="6">SUM(B39:C39)</f>
        <v>1</v>
      </c>
      <c r="E39" s="86" t="s">
        <v>117</v>
      </c>
      <c r="F39" s="407" t="s">
        <v>117</v>
      </c>
      <c r="G39" s="795">
        <f t="shared" ref="G39:G57" si="7">SUM(E39:F39)</f>
        <v>0</v>
      </c>
      <c r="H39" s="86" t="s">
        <v>117</v>
      </c>
      <c r="I39" s="407" t="s">
        <v>117</v>
      </c>
      <c r="J39" s="795">
        <f t="shared" ref="J39:J57" si="8">SUM(H39:I39)</f>
        <v>0</v>
      </c>
      <c r="K39" s="619">
        <f t="shared" ref="K39:K57" si="9">SUM(E39,H39,B39)</f>
        <v>0</v>
      </c>
      <c r="L39" s="620">
        <f t="shared" ref="L39:L57" si="10">SUM(F39,I39,C39)</f>
        <v>1</v>
      </c>
      <c r="M39" s="621">
        <f t="shared" ref="M39:M57" si="11">SUM(G39,J39,D39)</f>
        <v>1</v>
      </c>
    </row>
    <row r="40" spans="1:13" ht="12.95" customHeight="1" x14ac:dyDescent="0.2">
      <c r="A40" s="539" t="s">
        <v>69</v>
      </c>
      <c r="B40" s="363">
        <v>1</v>
      </c>
      <c r="C40" s="363">
        <v>1</v>
      </c>
      <c r="D40" s="795">
        <f t="shared" si="6"/>
        <v>2</v>
      </c>
      <c r="E40" s="86" t="s">
        <v>117</v>
      </c>
      <c r="F40" s="407" t="s">
        <v>117</v>
      </c>
      <c r="G40" s="795">
        <f t="shared" si="7"/>
        <v>0</v>
      </c>
      <c r="H40" s="86" t="s">
        <v>117</v>
      </c>
      <c r="I40" s="407" t="s">
        <v>117</v>
      </c>
      <c r="J40" s="795">
        <f t="shared" si="8"/>
        <v>0</v>
      </c>
      <c r="K40" s="619">
        <f t="shared" si="9"/>
        <v>1</v>
      </c>
      <c r="L40" s="620">
        <f t="shared" si="10"/>
        <v>1</v>
      </c>
      <c r="M40" s="621">
        <f t="shared" si="11"/>
        <v>2</v>
      </c>
    </row>
    <row r="41" spans="1:13" ht="12.95" customHeight="1" x14ac:dyDescent="0.2">
      <c r="A41" s="539" t="s">
        <v>72</v>
      </c>
      <c r="B41" s="363" t="s">
        <v>117</v>
      </c>
      <c r="C41" s="363">
        <v>1</v>
      </c>
      <c r="D41" s="795">
        <f t="shared" si="6"/>
        <v>1</v>
      </c>
      <c r="E41" s="86" t="s">
        <v>117</v>
      </c>
      <c r="F41" s="407" t="s">
        <v>117</v>
      </c>
      <c r="G41" s="795">
        <f t="shared" si="7"/>
        <v>0</v>
      </c>
      <c r="H41" s="86" t="s">
        <v>117</v>
      </c>
      <c r="I41" s="407" t="s">
        <v>117</v>
      </c>
      <c r="J41" s="795">
        <f t="shared" si="8"/>
        <v>0</v>
      </c>
      <c r="K41" s="619">
        <f t="shared" si="9"/>
        <v>0</v>
      </c>
      <c r="L41" s="620">
        <f t="shared" si="10"/>
        <v>1</v>
      </c>
      <c r="M41" s="621">
        <f t="shared" si="11"/>
        <v>1</v>
      </c>
    </row>
    <row r="42" spans="1:13" ht="12.95" customHeight="1" x14ac:dyDescent="0.2">
      <c r="A42" s="539" t="s">
        <v>74</v>
      </c>
      <c r="B42" s="363">
        <v>1</v>
      </c>
      <c r="C42" s="363">
        <v>12</v>
      </c>
      <c r="D42" s="795">
        <f t="shared" si="6"/>
        <v>13</v>
      </c>
      <c r="E42" s="86" t="s">
        <v>117</v>
      </c>
      <c r="F42" s="407">
        <v>1</v>
      </c>
      <c r="G42" s="795">
        <f t="shared" si="7"/>
        <v>1</v>
      </c>
      <c r="H42" s="86" t="s">
        <v>117</v>
      </c>
      <c r="I42" s="407" t="s">
        <v>117</v>
      </c>
      <c r="J42" s="795">
        <f t="shared" si="8"/>
        <v>0</v>
      </c>
      <c r="K42" s="619">
        <f t="shared" si="9"/>
        <v>1</v>
      </c>
      <c r="L42" s="620">
        <f t="shared" si="10"/>
        <v>13</v>
      </c>
      <c r="M42" s="621">
        <f t="shared" si="11"/>
        <v>14</v>
      </c>
    </row>
    <row r="43" spans="1:13" ht="12.95" customHeight="1" x14ac:dyDescent="0.2">
      <c r="A43" s="539" t="s">
        <v>76</v>
      </c>
      <c r="B43" s="363" t="s">
        <v>117</v>
      </c>
      <c r="C43" s="363">
        <v>10</v>
      </c>
      <c r="D43" s="795">
        <f t="shared" si="6"/>
        <v>10</v>
      </c>
      <c r="E43" s="86" t="s">
        <v>117</v>
      </c>
      <c r="F43" s="407" t="s">
        <v>117</v>
      </c>
      <c r="G43" s="795">
        <f t="shared" si="7"/>
        <v>0</v>
      </c>
      <c r="H43" s="86" t="s">
        <v>117</v>
      </c>
      <c r="I43" s="407" t="s">
        <v>117</v>
      </c>
      <c r="J43" s="795">
        <f t="shared" si="8"/>
        <v>0</v>
      </c>
      <c r="K43" s="619">
        <f t="shared" si="9"/>
        <v>0</v>
      </c>
      <c r="L43" s="620">
        <f t="shared" si="10"/>
        <v>10</v>
      </c>
      <c r="M43" s="621">
        <f t="shared" si="11"/>
        <v>10</v>
      </c>
    </row>
    <row r="44" spans="1:13" ht="12.95" customHeight="1" x14ac:dyDescent="0.2">
      <c r="A44" s="539" t="s">
        <v>81</v>
      </c>
      <c r="B44" s="363">
        <v>52</v>
      </c>
      <c r="C44" s="363">
        <v>74</v>
      </c>
      <c r="D44" s="795">
        <f t="shared" si="6"/>
        <v>126</v>
      </c>
      <c r="E44" s="86" t="s">
        <v>117</v>
      </c>
      <c r="F44" s="407">
        <v>1</v>
      </c>
      <c r="G44" s="795">
        <f t="shared" si="7"/>
        <v>1</v>
      </c>
      <c r="H44" s="86" t="s">
        <v>117</v>
      </c>
      <c r="I44" s="407" t="s">
        <v>117</v>
      </c>
      <c r="J44" s="795">
        <f t="shared" si="8"/>
        <v>0</v>
      </c>
      <c r="K44" s="619">
        <f t="shared" si="9"/>
        <v>52</v>
      </c>
      <c r="L44" s="620">
        <f t="shared" si="10"/>
        <v>75</v>
      </c>
      <c r="M44" s="621">
        <f t="shared" si="11"/>
        <v>127</v>
      </c>
    </row>
    <row r="45" spans="1:13" ht="12.95" customHeight="1" x14ac:dyDescent="0.2">
      <c r="A45" s="539" t="s">
        <v>173</v>
      </c>
      <c r="B45" s="363" t="s">
        <v>117</v>
      </c>
      <c r="C45" s="363">
        <v>6</v>
      </c>
      <c r="D45" s="795">
        <f t="shared" si="6"/>
        <v>6</v>
      </c>
      <c r="E45" s="86" t="s">
        <v>117</v>
      </c>
      <c r="F45" s="407">
        <v>3</v>
      </c>
      <c r="G45" s="795">
        <f t="shared" si="7"/>
        <v>3</v>
      </c>
      <c r="H45" s="86" t="s">
        <v>117</v>
      </c>
      <c r="I45" s="407">
        <v>1</v>
      </c>
      <c r="J45" s="795">
        <f t="shared" si="8"/>
        <v>1</v>
      </c>
      <c r="K45" s="619">
        <f t="shared" si="9"/>
        <v>0</v>
      </c>
      <c r="L45" s="620">
        <f t="shared" si="10"/>
        <v>10</v>
      </c>
      <c r="M45" s="621">
        <f t="shared" si="11"/>
        <v>10</v>
      </c>
    </row>
    <row r="46" spans="1:13" ht="12.95" customHeight="1" x14ac:dyDescent="0.2">
      <c r="A46" s="539" t="s">
        <v>135</v>
      </c>
      <c r="B46" s="789" t="s">
        <v>117</v>
      </c>
      <c r="C46" s="363">
        <v>2</v>
      </c>
      <c r="D46" s="795">
        <f t="shared" si="6"/>
        <v>2</v>
      </c>
      <c r="E46" s="86" t="s">
        <v>117</v>
      </c>
      <c r="F46" s="407" t="s">
        <v>117</v>
      </c>
      <c r="G46" s="795">
        <f t="shared" si="7"/>
        <v>0</v>
      </c>
      <c r="H46" s="86" t="s">
        <v>117</v>
      </c>
      <c r="I46" s="407" t="s">
        <v>117</v>
      </c>
      <c r="J46" s="795">
        <f t="shared" si="8"/>
        <v>0</v>
      </c>
      <c r="K46" s="619">
        <f t="shared" si="9"/>
        <v>0</v>
      </c>
      <c r="L46" s="620">
        <f t="shared" si="10"/>
        <v>2</v>
      </c>
      <c r="M46" s="621">
        <f t="shared" si="11"/>
        <v>2</v>
      </c>
    </row>
    <row r="47" spans="1:13" ht="12.95" customHeight="1" x14ac:dyDescent="0.2">
      <c r="A47" s="539" t="s">
        <v>83</v>
      </c>
      <c r="B47" s="364" t="s">
        <v>117</v>
      </c>
      <c r="C47" s="363">
        <v>1</v>
      </c>
      <c r="D47" s="795">
        <f t="shared" si="6"/>
        <v>1</v>
      </c>
      <c r="E47" s="86" t="s">
        <v>117</v>
      </c>
      <c r="F47" s="407" t="s">
        <v>117</v>
      </c>
      <c r="G47" s="795">
        <f t="shared" si="7"/>
        <v>0</v>
      </c>
      <c r="H47" s="86" t="s">
        <v>117</v>
      </c>
      <c r="I47" s="407" t="s">
        <v>117</v>
      </c>
      <c r="J47" s="795">
        <f t="shared" si="8"/>
        <v>0</v>
      </c>
      <c r="K47" s="619">
        <f t="shared" si="9"/>
        <v>0</v>
      </c>
      <c r="L47" s="620">
        <f t="shared" si="10"/>
        <v>1</v>
      </c>
      <c r="M47" s="621">
        <f t="shared" si="11"/>
        <v>1</v>
      </c>
    </row>
    <row r="48" spans="1:13" ht="12.95" customHeight="1" x14ac:dyDescent="0.2">
      <c r="A48" s="539" t="s">
        <v>142</v>
      </c>
      <c r="B48" s="93" t="s">
        <v>117</v>
      </c>
      <c r="C48" s="93" t="s">
        <v>117</v>
      </c>
      <c r="D48" s="795">
        <f t="shared" si="6"/>
        <v>0</v>
      </c>
      <c r="E48" s="86" t="s">
        <v>117</v>
      </c>
      <c r="F48" s="407">
        <v>1</v>
      </c>
      <c r="G48" s="795">
        <f t="shared" si="7"/>
        <v>1</v>
      </c>
      <c r="H48" s="86" t="s">
        <v>117</v>
      </c>
      <c r="I48" s="407" t="s">
        <v>117</v>
      </c>
      <c r="J48" s="795">
        <f t="shared" si="8"/>
        <v>0</v>
      </c>
      <c r="K48" s="619">
        <f t="shared" si="9"/>
        <v>0</v>
      </c>
      <c r="L48" s="620">
        <f t="shared" si="10"/>
        <v>1</v>
      </c>
      <c r="M48" s="621">
        <f t="shared" si="11"/>
        <v>1</v>
      </c>
    </row>
    <row r="49" spans="1:13" ht="12.95" customHeight="1" x14ac:dyDescent="0.2">
      <c r="A49" s="539" t="s">
        <v>86</v>
      </c>
      <c r="B49" s="93" t="s">
        <v>117</v>
      </c>
      <c r="C49" s="93">
        <v>2</v>
      </c>
      <c r="D49" s="795">
        <f t="shared" si="6"/>
        <v>2</v>
      </c>
      <c r="E49" s="86" t="s">
        <v>117</v>
      </c>
      <c r="F49" s="407" t="s">
        <v>117</v>
      </c>
      <c r="G49" s="795">
        <f t="shared" si="7"/>
        <v>0</v>
      </c>
      <c r="H49" s="86" t="s">
        <v>117</v>
      </c>
      <c r="I49" s="407" t="s">
        <v>117</v>
      </c>
      <c r="J49" s="795">
        <f t="shared" si="8"/>
        <v>0</v>
      </c>
      <c r="K49" s="619">
        <f t="shared" si="9"/>
        <v>0</v>
      </c>
      <c r="L49" s="620">
        <f t="shared" si="10"/>
        <v>2</v>
      </c>
      <c r="M49" s="621">
        <f t="shared" si="11"/>
        <v>2</v>
      </c>
    </row>
    <row r="50" spans="1:13" ht="12.95" customHeight="1" x14ac:dyDescent="0.2">
      <c r="A50" s="540" t="s">
        <v>87</v>
      </c>
      <c r="B50" s="933" t="s">
        <v>117</v>
      </c>
      <c r="C50" s="934">
        <v>1</v>
      </c>
      <c r="D50" s="795">
        <f t="shared" si="6"/>
        <v>1</v>
      </c>
      <c r="E50" s="86" t="s">
        <v>117</v>
      </c>
      <c r="F50" s="407" t="s">
        <v>117</v>
      </c>
      <c r="G50" s="795">
        <f t="shared" si="7"/>
        <v>0</v>
      </c>
      <c r="H50" s="86" t="s">
        <v>117</v>
      </c>
      <c r="I50" s="407" t="s">
        <v>117</v>
      </c>
      <c r="J50" s="795">
        <f t="shared" si="8"/>
        <v>0</v>
      </c>
      <c r="K50" s="619">
        <f t="shared" si="9"/>
        <v>0</v>
      </c>
      <c r="L50" s="620">
        <f t="shared" si="10"/>
        <v>1</v>
      </c>
      <c r="M50" s="621">
        <f t="shared" si="11"/>
        <v>1</v>
      </c>
    </row>
    <row r="51" spans="1:13" ht="12.95" customHeight="1" x14ac:dyDescent="0.2">
      <c r="A51" s="540" t="s">
        <v>89</v>
      </c>
      <c r="B51" s="935" t="s">
        <v>117</v>
      </c>
      <c r="C51" s="934">
        <v>3</v>
      </c>
      <c r="D51" s="795">
        <f t="shared" si="6"/>
        <v>3</v>
      </c>
      <c r="E51" s="86" t="s">
        <v>117</v>
      </c>
      <c r="F51" s="407" t="s">
        <v>117</v>
      </c>
      <c r="G51" s="795">
        <f t="shared" si="7"/>
        <v>0</v>
      </c>
      <c r="H51" s="86" t="s">
        <v>117</v>
      </c>
      <c r="I51" s="407" t="s">
        <v>117</v>
      </c>
      <c r="J51" s="795">
        <f t="shared" si="8"/>
        <v>0</v>
      </c>
      <c r="K51" s="619">
        <f t="shared" si="9"/>
        <v>0</v>
      </c>
      <c r="L51" s="620">
        <f t="shared" si="10"/>
        <v>3</v>
      </c>
      <c r="M51" s="621">
        <f t="shared" si="11"/>
        <v>3</v>
      </c>
    </row>
    <row r="52" spans="1:13" ht="12.95" customHeight="1" x14ac:dyDescent="0.2">
      <c r="A52" s="539" t="s">
        <v>143</v>
      </c>
      <c r="B52" s="363" t="s">
        <v>117</v>
      </c>
      <c r="C52" s="363" t="s">
        <v>117</v>
      </c>
      <c r="D52" s="795">
        <f t="shared" si="6"/>
        <v>0</v>
      </c>
      <c r="E52" s="86" t="s">
        <v>117</v>
      </c>
      <c r="F52" s="407" t="s">
        <v>117</v>
      </c>
      <c r="G52" s="795">
        <f t="shared" si="7"/>
        <v>0</v>
      </c>
      <c r="H52" s="86"/>
      <c r="I52" s="407">
        <v>1</v>
      </c>
      <c r="J52" s="795">
        <f t="shared" si="8"/>
        <v>1</v>
      </c>
      <c r="K52" s="619">
        <f t="shared" si="9"/>
        <v>0</v>
      </c>
      <c r="L52" s="620">
        <f t="shared" si="10"/>
        <v>1</v>
      </c>
      <c r="M52" s="621">
        <f t="shared" si="11"/>
        <v>1</v>
      </c>
    </row>
    <row r="53" spans="1:13" ht="12.95" customHeight="1" x14ac:dyDescent="0.2">
      <c r="A53" s="539" t="s">
        <v>96</v>
      </c>
      <c r="B53" s="363" t="s">
        <v>117</v>
      </c>
      <c r="C53" s="363">
        <v>4</v>
      </c>
      <c r="D53" s="795">
        <f t="shared" si="6"/>
        <v>4</v>
      </c>
      <c r="E53" s="86" t="s">
        <v>117</v>
      </c>
      <c r="F53" s="407" t="s">
        <v>117</v>
      </c>
      <c r="G53" s="795">
        <f t="shared" si="7"/>
        <v>0</v>
      </c>
      <c r="H53" s="86" t="s">
        <v>117</v>
      </c>
      <c r="I53" s="407">
        <v>1</v>
      </c>
      <c r="J53" s="795">
        <f t="shared" si="8"/>
        <v>1</v>
      </c>
      <c r="K53" s="619">
        <f t="shared" si="9"/>
        <v>0</v>
      </c>
      <c r="L53" s="620">
        <f t="shared" si="10"/>
        <v>5</v>
      </c>
      <c r="M53" s="621">
        <f t="shared" si="11"/>
        <v>5</v>
      </c>
    </row>
    <row r="54" spans="1:13" ht="12.95" customHeight="1" x14ac:dyDescent="0.2">
      <c r="A54" s="539" t="s">
        <v>97</v>
      </c>
      <c r="B54" s="363" t="s">
        <v>117</v>
      </c>
      <c r="C54" s="363">
        <v>6</v>
      </c>
      <c r="D54" s="795">
        <f t="shared" si="6"/>
        <v>6</v>
      </c>
      <c r="E54" s="86" t="s">
        <v>117</v>
      </c>
      <c r="F54" s="407" t="s">
        <v>117</v>
      </c>
      <c r="G54" s="795">
        <f t="shared" si="7"/>
        <v>0</v>
      </c>
      <c r="H54" s="86" t="s">
        <v>117</v>
      </c>
      <c r="I54" s="407" t="s">
        <v>117</v>
      </c>
      <c r="J54" s="795">
        <f t="shared" si="8"/>
        <v>0</v>
      </c>
      <c r="K54" s="619">
        <f t="shared" si="9"/>
        <v>0</v>
      </c>
      <c r="L54" s="620">
        <f t="shared" si="10"/>
        <v>6</v>
      </c>
      <c r="M54" s="621">
        <f t="shared" si="11"/>
        <v>6</v>
      </c>
    </row>
    <row r="55" spans="1:13" ht="12.95" customHeight="1" x14ac:dyDescent="0.2">
      <c r="A55" s="539" t="s">
        <v>100</v>
      </c>
      <c r="B55" s="363">
        <v>12</v>
      </c>
      <c r="C55" s="363">
        <v>78</v>
      </c>
      <c r="D55" s="795">
        <f t="shared" si="6"/>
        <v>90</v>
      </c>
      <c r="E55" s="86">
        <v>1</v>
      </c>
      <c r="F55" s="407">
        <v>1</v>
      </c>
      <c r="G55" s="795">
        <f t="shared" si="7"/>
        <v>2</v>
      </c>
      <c r="H55" s="86" t="s">
        <v>117</v>
      </c>
      <c r="I55" s="407" t="s">
        <v>117</v>
      </c>
      <c r="J55" s="795">
        <f t="shared" si="8"/>
        <v>0</v>
      </c>
      <c r="K55" s="619">
        <f t="shared" si="9"/>
        <v>13</v>
      </c>
      <c r="L55" s="620">
        <f t="shared" si="10"/>
        <v>79</v>
      </c>
      <c r="M55" s="621">
        <f t="shared" si="11"/>
        <v>92</v>
      </c>
    </row>
    <row r="56" spans="1:13" ht="12.95" customHeight="1" x14ac:dyDescent="0.2">
      <c r="A56" s="539" t="s">
        <v>101</v>
      </c>
      <c r="B56" s="363" t="s">
        <v>117</v>
      </c>
      <c r="C56" s="363">
        <v>2</v>
      </c>
      <c r="D56" s="795">
        <f t="shared" si="6"/>
        <v>2</v>
      </c>
      <c r="E56" s="86" t="s">
        <v>117</v>
      </c>
      <c r="F56" s="407" t="s">
        <v>117</v>
      </c>
      <c r="G56" s="795">
        <f t="shared" si="7"/>
        <v>0</v>
      </c>
      <c r="H56" s="86" t="s">
        <v>117</v>
      </c>
      <c r="I56" s="407" t="s">
        <v>117</v>
      </c>
      <c r="J56" s="795">
        <f t="shared" si="8"/>
        <v>0</v>
      </c>
      <c r="K56" s="619">
        <f t="shared" si="9"/>
        <v>0</v>
      </c>
      <c r="L56" s="620">
        <f t="shared" si="10"/>
        <v>2</v>
      </c>
      <c r="M56" s="621">
        <f t="shared" si="11"/>
        <v>2</v>
      </c>
    </row>
    <row r="57" spans="1:13" ht="12.95" customHeight="1" thickBot="1" x14ac:dyDescent="0.25">
      <c r="A57" s="539" t="s">
        <v>103</v>
      </c>
      <c r="B57" s="364">
        <v>2</v>
      </c>
      <c r="C57" s="363">
        <v>26</v>
      </c>
      <c r="D57" s="795">
        <f t="shared" si="6"/>
        <v>28</v>
      </c>
      <c r="E57" s="86" t="s">
        <v>117</v>
      </c>
      <c r="F57" s="407" t="s">
        <v>117</v>
      </c>
      <c r="G57" s="795">
        <f t="shared" si="7"/>
        <v>0</v>
      </c>
      <c r="H57" s="86" t="s">
        <v>117</v>
      </c>
      <c r="I57" s="407" t="s">
        <v>117</v>
      </c>
      <c r="J57" s="795">
        <f t="shared" si="8"/>
        <v>0</v>
      </c>
      <c r="K57" s="619">
        <f t="shared" si="9"/>
        <v>2</v>
      </c>
      <c r="L57" s="620">
        <f t="shared" si="10"/>
        <v>26</v>
      </c>
      <c r="M57" s="621">
        <f t="shared" si="11"/>
        <v>28</v>
      </c>
    </row>
    <row r="58" spans="1:13" ht="12.95" customHeight="1" thickBot="1" x14ac:dyDescent="0.25">
      <c r="A58" s="799" t="s">
        <v>121</v>
      </c>
      <c r="B58" s="803">
        <f t="shared" ref="B58:M58" si="12">SUM(B7:B57)</f>
        <v>82</v>
      </c>
      <c r="C58" s="801">
        <f t="shared" si="12"/>
        <v>328</v>
      </c>
      <c r="D58" s="804">
        <f t="shared" si="12"/>
        <v>410</v>
      </c>
      <c r="E58" s="800">
        <f t="shared" si="12"/>
        <v>2</v>
      </c>
      <c r="F58" s="801">
        <f t="shared" si="12"/>
        <v>21</v>
      </c>
      <c r="G58" s="802">
        <f t="shared" si="12"/>
        <v>23</v>
      </c>
      <c r="H58" s="803">
        <f t="shared" si="12"/>
        <v>0</v>
      </c>
      <c r="I58" s="801">
        <f t="shared" si="12"/>
        <v>8</v>
      </c>
      <c r="J58" s="804">
        <f t="shared" si="12"/>
        <v>8</v>
      </c>
      <c r="K58" s="803">
        <f t="shared" si="12"/>
        <v>84</v>
      </c>
      <c r="L58" s="801">
        <f t="shared" si="12"/>
        <v>357</v>
      </c>
      <c r="M58" s="804">
        <f t="shared" si="12"/>
        <v>441</v>
      </c>
    </row>
    <row r="59" spans="1:13" ht="12.95" customHeight="1" x14ac:dyDescent="0.25">
      <c r="A59" s="615"/>
      <c r="G59"/>
      <c r="H59"/>
      <c r="I59"/>
      <c r="J59"/>
    </row>
    <row r="60" spans="1:13" ht="12.95" customHeight="1" x14ac:dyDescent="0.25">
      <c r="G60"/>
      <c r="H60"/>
      <c r="I60"/>
      <c r="J60"/>
    </row>
    <row r="61" spans="1:13" ht="12.95" customHeight="1" x14ac:dyDescent="0.25">
      <c r="A61" s="893" t="s">
        <v>492</v>
      </c>
      <c r="G61"/>
      <c r="H61"/>
      <c r="I61"/>
      <c r="J61"/>
    </row>
    <row r="62" spans="1:13" ht="12.95" customHeight="1" x14ac:dyDescent="0.2">
      <c r="A62" s="893" t="s">
        <v>345</v>
      </c>
    </row>
    <row r="63" spans="1:13" ht="12.95" customHeight="1" x14ac:dyDescent="0.2"/>
    <row r="64" spans="1:13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</sheetData>
  <sortState ref="A7:M56">
    <sortCondition ref="A6:A56"/>
  </sortState>
  <mergeCells count="5">
    <mergeCell ref="A5:A6"/>
    <mergeCell ref="B5:D5"/>
    <mergeCell ref="K5:M5"/>
    <mergeCell ref="E5:G5"/>
    <mergeCell ref="H5:J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74 10 , fax: (0 22) 601 74 22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3"/>
  <dimension ref="A1:I26"/>
  <sheetViews>
    <sheetView zoomScaleNormal="100" workbookViewId="0">
      <selection activeCell="P31" sqref="P31"/>
    </sheetView>
  </sheetViews>
  <sheetFormatPr defaultRowHeight="12" x14ac:dyDescent="0.2"/>
  <cols>
    <col min="1" max="1" width="32.7109375" style="41" customWidth="1"/>
    <col min="2" max="2" width="5.7109375" style="41" customWidth="1"/>
    <col min="3" max="3" width="7" style="41" customWidth="1"/>
    <col min="4" max="4" width="5.7109375" style="41" customWidth="1"/>
    <col min="5" max="7" width="7" style="41" customWidth="1"/>
    <col min="8" max="8" width="6.42578125" style="41" customWidth="1"/>
    <col min="9" max="9" width="7" style="41" customWidth="1"/>
    <col min="10" max="253" width="9.140625" style="41"/>
    <col min="254" max="254" width="31" style="41" customWidth="1"/>
    <col min="255" max="255" width="5.7109375" style="41" customWidth="1"/>
    <col min="256" max="256" width="7" style="41" bestFit="1" customWidth="1"/>
    <col min="257" max="257" width="5.7109375" style="41" customWidth="1"/>
    <col min="258" max="258" width="7" style="41" bestFit="1" customWidth="1"/>
    <col min="259" max="259" width="5.7109375" style="41" customWidth="1"/>
    <col min="260" max="260" width="7" style="41" bestFit="1" customWidth="1"/>
    <col min="261" max="261" width="6.42578125" style="41" bestFit="1" customWidth="1"/>
    <col min="262" max="262" width="7" style="41" bestFit="1" customWidth="1"/>
    <col min="263" max="509" width="9.140625" style="41"/>
    <col min="510" max="510" width="31" style="41" customWidth="1"/>
    <col min="511" max="511" width="5.7109375" style="41" customWidth="1"/>
    <col min="512" max="512" width="7" style="41" bestFit="1" customWidth="1"/>
    <col min="513" max="513" width="5.7109375" style="41" customWidth="1"/>
    <col min="514" max="514" width="7" style="41" bestFit="1" customWidth="1"/>
    <col min="515" max="515" width="5.7109375" style="41" customWidth="1"/>
    <col min="516" max="516" width="7" style="41" bestFit="1" customWidth="1"/>
    <col min="517" max="517" width="6.42578125" style="41" bestFit="1" customWidth="1"/>
    <col min="518" max="518" width="7" style="41" bestFit="1" customWidth="1"/>
    <col min="519" max="765" width="9.140625" style="41"/>
    <col min="766" max="766" width="31" style="41" customWidth="1"/>
    <col min="767" max="767" width="5.7109375" style="41" customWidth="1"/>
    <col min="768" max="768" width="7" style="41" bestFit="1" customWidth="1"/>
    <col min="769" max="769" width="5.7109375" style="41" customWidth="1"/>
    <col min="770" max="770" width="7" style="41" bestFit="1" customWidth="1"/>
    <col min="771" max="771" width="5.7109375" style="41" customWidth="1"/>
    <col min="772" max="772" width="7" style="41" bestFit="1" customWidth="1"/>
    <col min="773" max="773" width="6.42578125" style="41" bestFit="1" customWidth="1"/>
    <col min="774" max="774" width="7" style="41" bestFit="1" customWidth="1"/>
    <col min="775" max="1021" width="9.140625" style="41"/>
    <col min="1022" max="1022" width="31" style="41" customWidth="1"/>
    <col min="1023" max="1023" width="5.7109375" style="41" customWidth="1"/>
    <col min="1024" max="1024" width="7" style="41" bestFit="1" customWidth="1"/>
    <col min="1025" max="1025" width="5.7109375" style="41" customWidth="1"/>
    <col min="1026" max="1026" width="7" style="41" bestFit="1" customWidth="1"/>
    <col min="1027" max="1027" width="5.7109375" style="41" customWidth="1"/>
    <col min="1028" max="1028" width="7" style="41" bestFit="1" customWidth="1"/>
    <col min="1029" max="1029" width="6.42578125" style="41" bestFit="1" customWidth="1"/>
    <col min="1030" max="1030" width="7" style="41" bestFit="1" customWidth="1"/>
    <col min="1031" max="1277" width="9.140625" style="41"/>
    <col min="1278" max="1278" width="31" style="41" customWidth="1"/>
    <col min="1279" max="1279" width="5.7109375" style="41" customWidth="1"/>
    <col min="1280" max="1280" width="7" style="41" bestFit="1" customWidth="1"/>
    <col min="1281" max="1281" width="5.7109375" style="41" customWidth="1"/>
    <col min="1282" max="1282" width="7" style="41" bestFit="1" customWidth="1"/>
    <col min="1283" max="1283" width="5.7109375" style="41" customWidth="1"/>
    <col min="1284" max="1284" width="7" style="41" bestFit="1" customWidth="1"/>
    <col min="1285" max="1285" width="6.42578125" style="41" bestFit="1" customWidth="1"/>
    <col min="1286" max="1286" width="7" style="41" bestFit="1" customWidth="1"/>
    <col min="1287" max="1533" width="9.140625" style="41"/>
    <col min="1534" max="1534" width="31" style="41" customWidth="1"/>
    <col min="1535" max="1535" width="5.7109375" style="41" customWidth="1"/>
    <col min="1536" max="1536" width="7" style="41" bestFit="1" customWidth="1"/>
    <col min="1537" max="1537" width="5.7109375" style="41" customWidth="1"/>
    <col min="1538" max="1538" width="7" style="41" bestFit="1" customWidth="1"/>
    <col min="1539" max="1539" width="5.7109375" style="41" customWidth="1"/>
    <col min="1540" max="1540" width="7" style="41" bestFit="1" customWidth="1"/>
    <col min="1541" max="1541" width="6.42578125" style="41" bestFit="1" customWidth="1"/>
    <col min="1542" max="1542" width="7" style="41" bestFit="1" customWidth="1"/>
    <col min="1543" max="1789" width="9.140625" style="41"/>
    <col min="1790" max="1790" width="31" style="41" customWidth="1"/>
    <col min="1791" max="1791" width="5.7109375" style="41" customWidth="1"/>
    <col min="1792" max="1792" width="7" style="41" bestFit="1" customWidth="1"/>
    <col min="1793" max="1793" width="5.7109375" style="41" customWidth="1"/>
    <col min="1794" max="1794" width="7" style="41" bestFit="1" customWidth="1"/>
    <col min="1795" max="1795" width="5.7109375" style="41" customWidth="1"/>
    <col min="1796" max="1796" width="7" style="41" bestFit="1" customWidth="1"/>
    <col min="1797" max="1797" width="6.42578125" style="41" bestFit="1" customWidth="1"/>
    <col min="1798" max="1798" width="7" style="41" bestFit="1" customWidth="1"/>
    <col min="1799" max="2045" width="9.140625" style="41"/>
    <col min="2046" max="2046" width="31" style="41" customWidth="1"/>
    <col min="2047" max="2047" width="5.7109375" style="41" customWidth="1"/>
    <col min="2048" max="2048" width="7" style="41" bestFit="1" customWidth="1"/>
    <col min="2049" max="2049" width="5.7109375" style="41" customWidth="1"/>
    <col min="2050" max="2050" width="7" style="41" bestFit="1" customWidth="1"/>
    <col min="2051" max="2051" width="5.7109375" style="41" customWidth="1"/>
    <col min="2052" max="2052" width="7" style="41" bestFit="1" customWidth="1"/>
    <col min="2053" max="2053" width="6.42578125" style="41" bestFit="1" customWidth="1"/>
    <col min="2054" max="2054" width="7" style="41" bestFit="1" customWidth="1"/>
    <col min="2055" max="2301" width="9.140625" style="41"/>
    <col min="2302" max="2302" width="31" style="41" customWidth="1"/>
    <col min="2303" max="2303" width="5.7109375" style="41" customWidth="1"/>
    <col min="2304" max="2304" width="7" style="41" bestFit="1" customWidth="1"/>
    <col min="2305" max="2305" width="5.7109375" style="41" customWidth="1"/>
    <col min="2306" max="2306" width="7" style="41" bestFit="1" customWidth="1"/>
    <col min="2307" max="2307" width="5.7109375" style="41" customWidth="1"/>
    <col min="2308" max="2308" width="7" style="41" bestFit="1" customWidth="1"/>
    <col min="2309" max="2309" width="6.42578125" style="41" bestFit="1" customWidth="1"/>
    <col min="2310" max="2310" width="7" style="41" bestFit="1" customWidth="1"/>
    <col min="2311" max="2557" width="9.140625" style="41"/>
    <col min="2558" max="2558" width="31" style="41" customWidth="1"/>
    <col min="2559" max="2559" width="5.7109375" style="41" customWidth="1"/>
    <col min="2560" max="2560" width="7" style="41" bestFit="1" customWidth="1"/>
    <col min="2561" max="2561" width="5.7109375" style="41" customWidth="1"/>
    <col min="2562" max="2562" width="7" style="41" bestFit="1" customWidth="1"/>
    <col min="2563" max="2563" width="5.7109375" style="41" customWidth="1"/>
    <col min="2564" max="2564" width="7" style="41" bestFit="1" customWidth="1"/>
    <col min="2565" max="2565" width="6.42578125" style="41" bestFit="1" customWidth="1"/>
    <col min="2566" max="2566" width="7" style="41" bestFit="1" customWidth="1"/>
    <col min="2567" max="2813" width="9.140625" style="41"/>
    <col min="2814" max="2814" width="31" style="41" customWidth="1"/>
    <col min="2815" max="2815" width="5.7109375" style="41" customWidth="1"/>
    <col min="2816" max="2816" width="7" style="41" bestFit="1" customWidth="1"/>
    <col min="2817" max="2817" width="5.7109375" style="41" customWidth="1"/>
    <col min="2818" max="2818" width="7" style="41" bestFit="1" customWidth="1"/>
    <col min="2819" max="2819" width="5.7109375" style="41" customWidth="1"/>
    <col min="2820" max="2820" width="7" style="41" bestFit="1" customWidth="1"/>
    <col min="2821" max="2821" width="6.42578125" style="41" bestFit="1" customWidth="1"/>
    <col min="2822" max="2822" width="7" style="41" bestFit="1" customWidth="1"/>
    <col min="2823" max="3069" width="9.140625" style="41"/>
    <col min="3070" max="3070" width="31" style="41" customWidth="1"/>
    <col min="3071" max="3071" width="5.7109375" style="41" customWidth="1"/>
    <col min="3072" max="3072" width="7" style="41" bestFit="1" customWidth="1"/>
    <col min="3073" max="3073" width="5.7109375" style="41" customWidth="1"/>
    <col min="3074" max="3074" width="7" style="41" bestFit="1" customWidth="1"/>
    <col min="3075" max="3075" width="5.7109375" style="41" customWidth="1"/>
    <col min="3076" max="3076" width="7" style="41" bestFit="1" customWidth="1"/>
    <col min="3077" max="3077" width="6.42578125" style="41" bestFit="1" customWidth="1"/>
    <col min="3078" max="3078" width="7" style="41" bestFit="1" customWidth="1"/>
    <col min="3079" max="3325" width="9.140625" style="41"/>
    <col min="3326" max="3326" width="31" style="41" customWidth="1"/>
    <col min="3327" max="3327" width="5.7109375" style="41" customWidth="1"/>
    <col min="3328" max="3328" width="7" style="41" bestFit="1" customWidth="1"/>
    <col min="3329" max="3329" width="5.7109375" style="41" customWidth="1"/>
    <col min="3330" max="3330" width="7" style="41" bestFit="1" customWidth="1"/>
    <col min="3331" max="3331" width="5.7109375" style="41" customWidth="1"/>
    <col min="3332" max="3332" width="7" style="41" bestFit="1" customWidth="1"/>
    <col min="3333" max="3333" width="6.42578125" style="41" bestFit="1" customWidth="1"/>
    <col min="3334" max="3334" width="7" style="41" bestFit="1" customWidth="1"/>
    <col min="3335" max="3581" width="9.140625" style="41"/>
    <col min="3582" max="3582" width="31" style="41" customWidth="1"/>
    <col min="3583" max="3583" width="5.7109375" style="41" customWidth="1"/>
    <col min="3584" max="3584" width="7" style="41" bestFit="1" customWidth="1"/>
    <col min="3585" max="3585" width="5.7109375" style="41" customWidth="1"/>
    <col min="3586" max="3586" width="7" style="41" bestFit="1" customWidth="1"/>
    <col min="3587" max="3587" width="5.7109375" style="41" customWidth="1"/>
    <col min="3588" max="3588" width="7" style="41" bestFit="1" customWidth="1"/>
    <col min="3589" max="3589" width="6.42578125" style="41" bestFit="1" customWidth="1"/>
    <col min="3590" max="3590" width="7" style="41" bestFit="1" customWidth="1"/>
    <col min="3591" max="3837" width="9.140625" style="41"/>
    <col min="3838" max="3838" width="31" style="41" customWidth="1"/>
    <col min="3839" max="3839" width="5.7109375" style="41" customWidth="1"/>
    <col min="3840" max="3840" width="7" style="41" bestFit="1" customWidth="1"/>
    <col min="3841" max="3841" width="5.7109375" style="41" customWidth="1"/>
    <col min="3842" max="3842" width="7" style="41" bestFit="1" customWidth="1"/>
    <col min="3843" max="3843" width="5.7109375" style="41" customWidth="1"/>
    <col min="3844" max="3844" width="7" style="41" bestFit="1" customWidth="1"/>
    <col min="3845" max="3845" width="6.42578125" style="41" bestFit="1" customWidth="1"/>
    <col min="3846" max="3846" width="7" style="41" bestFit="1" customWidth="1"/>
    <col min="3847" max="4093" width="9.140625" style="41"/>
    <col min="4094" max="4094" width="31" style="41" customWidth="1"/>
    <col min="4095" max="4095" width="5.7109375" style="41" customWidth="1"/>
    <col min="4096" max="4096" width="7" style="41" bestFit="1" customWidth="1"/>
    <col min="4097" max="4097" width="5.7109375" style="41" customWidth="1"/>
    <col min="4098" max="4098" width="7" style="41" bestFit="1" customWidth="1"/>
    <col min="4099" max="4099" width="5.7109375" style="41" customWidth="1"/>
    <col min="4100" max="4100" width="7" style="41" bestFit="1" customWidth="1"/>
    <col min="4101" max="4101" width="6.42578125" style="41" bestFit="1" customWidth="1"/>
    <col min="4102" max="4102" width="7" style="41" bestFit="1" customWidth="1"/>
    <col min="4103" max="4349" width="9.140625" style="41"/>
    <col min="4350" max="4350" width="31" style="41" customWidth="1"/>
    <col min="4351" max="4351" width="5.7109375" style="41" customWidth="1"/>
    <col min="4352" max="4352" width="7" style="41" bestFit="1" customWidth="1"/>
    <col min="4353" max="4353" width="5.7109375" style="41" customWidth="1"/>
    <col min="4354" max="4354" width="7" style="41" bestFit="1" customWidth="1"/>
    <col min="4355" max="4355" width="5.7109375" style="41" customWidth="1"/>
    <col min="4356" max="4356" width="7" style="41" bestFit="1" customWidth="1"/>
    <col min="4357" max="4357" width="6.42578125" style="41" bestFit="1" customWidth="1"/>
    <col min="4358" max="4358" width="7" style="41" bestFit="1" customWidth="1"/>
    <col min="4359" max="4605" width="9.140625" style="41"/>
    <col min="4606" max="4606" width="31" style="41" customWidth="1"/>
    <col min="4607" max="4607" width="5.7109375" style="41" customWidth="1"/>
    <col min="4608" max="4608" width="7" style="41" bestFit="1" customWidth="1"/>
    <col min="4609" max="4609" width="5.7109375" style="41" customWidth="1"/>
    <col min="4610" max="4610" width="7" style="41" bestFit="1" customWidth="1"/>
    <col min="4611" max="4611" width="5.7109375" style="41" customWidth="1"/>
    <col min="4612" max="4612" width="7" style="41" bestFit="1" customWidth="1"/>
    <col min="4613" max="4613" width="6.42578125" style="41" bestFit="1" customWidth="1"/>
    <col min="4614" max="4614" width="7" style="41" bestFit="1" customWidth="1"/>
    <col min="4615" max="4861" width="9.140625" style="41"/>
    <col min="4862" max="4862" width="31" style="41" customWidth="1"/>
    <col min="4863" max="4863" width="5.7109375" style="41" customWidth="1"/>
    <col min="4864" max="4864" width="7" style="41" bestFit="1" customWidth="1"/>
    <col min="4865" max="4865" width="5.7109375" style="41" customWidth="1"/>
    <col min="4866" max="4866" width="7" style="41" bestFit="1" customWidth="1"/>
    <col min="4867" max="4867" width="5.7109375" style="41" customWidth="1"/>
    <col min="4868" max="4868" width="7" style="41" bestFit="1" customWidth="1"/>
    <col min="4869" max="4869" width="6.42578125" style="41" bestFit="1" customWidth="1"/>
    <col min="4870" max="4870" width="7" style="41" bestFit="1" customWidth="1"/>
    <col min="4871" max="5117" width="9.140625" style="41"/>
    <col min="5118" max="5118" width="31" style="41" customWidth="1"/>
    <col min="5119" max="5119" width="5.7109375" style="41" customWidth="1"/>
    <col min="5120" max="5120" width="7" style="41" bestFit="1" customWidth="1"/>
    <col min="5121" max="5121" width="5.7109375" style="41" customWidth="1"/>
    <col min="5122" max="5122" width="7" style="41" bestFit="1" customWidth="1"/>
    <col min="5123" max="5123" width="5.7109375" style="41" customWidth="1"/>
    <col min="5124" max="5124" width="7" style="41" bestFit="1" customWidth="1"/>
    <col min="5125" max="5125" width="6.42578125" style="41" bestFit="1" customWidth="1"/>
    <col min="5126" max="5126" width="7" style="41" bestFit="1" customWidth="1"/>
    <col min="5127" max="5373" width="9.140625" style="41"/>
    <col min="5374" max="5374" width="31" style="41" customWidth="1"/>
    <col min="5375" max="5375" width="5.7109375" style="41" customWidth="1"/>
    <col min="5376" max="5376" width="7" style="41" bestFit="1" customWidth="1"/>
    <col min="5377" max="5377" width="5.7109375" style="41" customWidth="1"/>
    <col min="5378" max="5378" width="7" style="41" bestFit="1" customWidth="1"/>
    <col min="5379" max="5379" width="5.7109375" style="41" customWidth="1"/>
    <col min="5380" max="5380" width="7" style="41" bestFit="1" customWidth="1"/>
    <col min="5381" max="5381" width="6.42578125" style="41" bestFit="1" customWidth="1"/>
    <col min="5382" max="5382" width="7" style="41" bestFit="1" customWidth="1"/>
    <col min="5383" max="5629" width="9.140625" style="41"/>
    <col min="5630" max="5630" width="31" style="41" customWidth="1"/>
    <col min="5631" max="5631" width="5.7109375" style="41" customWidth="1"/>
    <col min="5632" max="5632" width="7" style="41" bestFit="1" customWidth="1"/>
    <col min="5633" max="5633" width="5.7109375" style="41" customWidth="1"/>
    <col min="5634" max="5634" width="7" style="41" bestFit="1" customWidth="1"/>
    <col min="5635" max="5635" width="5.7109375" style="41" customWidth="1"/>
    <col min="5636" max="5636" width="7" style="41" bestFit="1" customWidth="1"/>
    <col min="5637" max="5637" width="6.42578125" style="41" bestFit="1" customWidth="1"/>
    <col min="5638" max="5638" width="7" style="41" bestFit="1" customWidth="1"/>
    <col min="5639" max="5885" width="9.140625" style="41"/>
    <col min="5886" max="5886" width="31" style="41" customWidth="1"/>
    <col min="5887" max="5887" width="5.7109375" style="41" customWidth="1"/>
    <col min="5888" max="5888" width="7" style="41" bestFit="1" customWidth="1"/>
    <col min="5889" max="5889" width="5.7109375" style="41" customWidth="1"/>
    <col min="5890" max="5890" width="7" style="41" bestFit="1" customWidth="1"/>
    <col min="5891" max="5891" width="5.7109375" style="41" customWidth="1"/>
    <col min="5892" max="5892" width="7" style="41" bestFit="1" customWidth="1"/>
    <col min="5893" max="5893" width="6.42578125" style="41" bestFit="1" customWidth="1"/>
    <col min="5894" max="5894" width="7" style="41" bestFit="1" customWidth="1"/>
    <col min="5895" max="6141" width="9.140625" style="41"/>
    <col min="6142" max="6142" width="31" style="41" customWidth="1"/>
    <col min="6143" max="6143" width="5.7109375" style="41" customWidth="1"/>
    <col min="6144" max="6144" width="7" style="41" bestFit="1" customWidth="1"/>
    <col min="6145" max="6145" width="5.7109375" style="41" customWidth="1"/>
    <col min="6146" max="6146" width="7" style="41" bestFit="1" customWidth="1"/>
    <col min="6147" max="6147" width="5.7109375" style="41" customWidth="1"/>
    <col min="6148" max="6148" width="7" style="41" bestFit="1" customWidth="1"/>
    <col min="6149" max="6149" width="6.42578125" style="41" bestFit="1" customWidth="1"/>
    <col min="6150" max="6150" width="7" style="41" bestFit="1" customWidth="1"/>
    <col min="6151" max="6397" width="9.140625" style="41"/>
    <col min="6398" max="6398" width="31" style="41" customWidth="1"/>
    <col min="6399" max="6399" width="5.7109375" style="41" customWidth="1"/>
    <col min="6400" max="6400" width="7" style="41" bestFit="1" customWidth="1"/>
    <col min="6401" max="6401" width="5.7109375" style="41" customWidth="1"/>
    <col min="6402" max="6402" width="7" style="41" bestFit="1" customWidth="1"/>
    <col min="6403" max="6403" width="5.7109375" style="41" customWidth="1"/>
    <col min="6404" max="6404" width="7" style="41" bestFit="1" customWidth="1"/>
    <col min="6405" max="6405" width="6.42578125" style="41" bestFit="1" customWidth="1"/>
    <col min="6406" max="6406" width="7" style="41" bestFit="1" customWidth="1"/>
    <col min="6407" max="6653" width="9.140625" style="41"/>
    <col min="6654" max="6654" width="31" style="41" customWidth="1"/>
    <col min="6655" max="6655" width="5.7109375" style="41" customWidth="1"/>
    <col min="6656" max="6656" width="7" style="41" bestFit="1" customWidth="1"/>
    <col min="6657" max="6657" width="5.7109375" style="41" customWidth="1"/>
    <col min="6658" max="6658" width="7" style="41" bestFit="1" customWidth="1"/>
    <col min="6659" max="6659" width="5.7109375" style="41" customWidth="1"/>
    <col min="6660" max="6660" width="7" style="41" bestFit="1" customWidth="1"/>
    <col min="6661" max="6661" width="6.42578125" style="41" bestFit="1" customWidth="1"/>
    <col min="6662" max="6662" width="7" style="41" bestFit="1" customWidth="1"/>
    <col min="6663" max="6909" width="9.140625" style="41"/>
    <col min="6910" max="6910" width="31" style="41" customWidth="1"/>
    <col min="6911" max="6911" width="5.7109375" style="41" customWidth="1"/>
    <col min="6912" max="6912" width="7" style="41" bestFit="1" customWidth="1"/>
    <col min="6913" max="6913" width="5.7109375" style="41" customWidth="1"/>
    <col min="6914" max="6914" width="7" style="41" bestFit="1" customWidth="1"/>
    <col min="6915" max="6915" width="5.7109375" style="41" customWidth="1"/>
    <col min="6916" max="6916" width="7" style="41" bestFit="1" customWidth="1"/>
    <col min="6917" max="6917" width="6.42578125" style="41" bestFit="1" customWidth="1"/>
    <col min="6918" max="6918" width="7" style="41" bestFit="1" customWidth="1"/>
    <col min="6919" max="7165" width="9.140625" style="41"/>
    <col min="7166" max="7166" width="31" style="41" customWidth="1"/>
    <col min="7167" max="7167" width="5.7109375" style="41" customWidth="1"/>
    <col min="7168" max="7168" width="7" style="41" bestFit="1" customWidth="1"/>
    <col min="7169" max="7169" width="5.7109375" style="41" customWidth="1"/>
    <col min="7170" max="7170" width="7" style="41" bestFit="1" customWidth="1"/>
    <col min="7171" max="7171" width="5.7109375" style="41" customWidth="1"/>
    <col min="7172" max="7172" width="7" style="41" bestFit="1" customWidth="1"/>
    <col min="7173" max="7173" width="6.42578125" style="41" bestFit="1" customWidth="1"/>
    <col min="7174" max="7174" width="7" style="41" bestFit="1" customWidth="1"/>
    <col min="7175" max="7421" width="9.140625" style="41"/>
    <col min="7422" max="7422" width="31" style="41" customWidth="1"/>
    <col min="7423" max="7423" width="5.7109375" style="41" customWidth="1"/>
    <col min="7424" max="7424" width="7" style="41" bestFit="1" customWidth="1"/>
    <col min="7425" max="7425" width="5.7109375" style="41" customWidth="1"/>
    <col min="7426" max="7426" width="7" style="41" bestFit="1" customWidth="1"/>
    <col min="7427" max="7427" width="5.7109375" style="41" customWidth="1"/>
    <col min="7428" max="7428" width="7" style="41" bestFit="1" customWidth="1"/>
    <col min="7429" max="7429" width="6.42578125" style="41" bestFit="1" customWidth="1"/>
    <col min="7430" max="7430" width="7" style="41" bestFit="1" customWidth="1"/>
    <col min="7431" max="7677" width="9.140625" style="41"/>
    <col min="7678" max="7678" width="31" style="41" customWidth="1"/>
    <col min="7679" max="7679" width="5.7109375" style="41" customWidth="1"/>
    <col min="7680" max="7680" width="7" style="41" bestFit="1" customWidth="1"/>
    <col min="7681" max="7681" width="5.7109375" style="41" customWidth="1"/>
    <col min="7682" max="7682" width="7" style="41" bestFit="1" customWidth="1"/>
    <col min="7683" max="7683" width="5.7109375" style="41" customWidth="1"/>
    <col min="7684" max="7684" width="7" style="41" bestFit="1" customWidth="1"/>
    <col min="7685" max="7685" width="6.42578125" style="41" bestFit="1" customWidth="1"/>
    <col min="7686" max="7686" width="7" style="41" bestFit="1" customWidth="1"/>
    <col min="7687" max="7933" width="9.140625" style="41"/>
    <col min="7934" max="7934" width="31" style="41" customWidth="1"/>
    <col min="7935" max="7935" width="5.7109375" style="41" customWidth="1"/>
    <col min="7936" max="7936" width="7" style="41" bestFit="1" customWidth="1"/>
    <col min="7937" max="7937" width="5.7109375" style="41" customWidth="1"/>
    <col min="7938" max="7938" width="7" style="41" bestFit="1" customWidth="1"/>
    <col min="7939" max="7939" width="5.7109375" style="41" customWidth="1"/>
    <col min="7940" max="7940" width="7" style="41" bestFit="1" customWidth="1"/>
    <col min="7941" max="7941" width="6.42578125" style="41" bestFit="1" customWidth="1"/>
    <col min="7942" max="7942" width="7" style="41" bestFit="1" customWidth="1"/>
    <col min="7943" max="8189" width="9.140625" style="41"/>
    <col min="8190" max="8190" width="31" style="41" customWidth="1"/>
    <col min="8191" max="8191" width="5.7109375" style="41" customWidth="1"/>
    <col min="8192" max="8192" width="7" style="41" bestFit="1" customWidth="1"/>
    <col min="8193" max="8193" width="5.7109375" style="41" customWidth="1"/>
    <col min="8194" max="8194" width="7" style="41" bestFit="1" customWidth="1"/>
    <col min="8195" max="8195" width="5.7109375" style="41" customWidth="1"/>
    <col min="8196" max="8196" width="7" style="41" bestFit="1" customWidth="1"/>
    <col min="8197" max="8197" width="6.42578125" style="41" bestFit="1" customWidth="1"/>
    <col min="8198" max="8198" width="7" style="41" bestFit="1" customWidth="1"/>
    <col min="8199" max="8445" width="9.140625" style="41"/>
    <col min="8446" max="8446" width="31" style="41" customWidth="1"/>
    <col min="8447" max="8447" width="5.7109375" style="41" customWidth="1"/>
    <col min="8448" max="8448" width="7" style="41" bestFit="1" customWidth="1"/>
    <col min="8449" max="8449" width="5.7109375" style="41" customWidth="1"/>
    <col min="8450" max="8450" width="7" style="41" bestFit="1" customWidth="1"/>
    <col min="8451" max="8451" width="5.7109375" style="41" customWidth="1"/>
    <col min="8452" max="8452" width="7" style="41" bestFit="1" customWidth="1"/>
    <col min="8453" max="8453" width="6.42578125" style="41" bestFit="1" customWidth="1"/>
    <col min="8454" max="8454" width="7" style="41" bestFit="1" customWidth="1"/>
    <col min="8455" max="8701" width="9.140625" style="41"/>
    <col min="8702" max="8702" width="31" style="41" customWidth="1"/>
    <col min="8703" max="8703" width="5.7109375" style="41" customWidth="1"/>
    <col min="8704" max="8704" width="7" style="41" bestFit="1" customWidth="1"/>
    <col min="8705" max="8705" width="5.7109375" style="41" customWidth="1"/>
    <col min="8706" max="8706" width="7" style="41" bestFit="1" customWidth="1"/>
    <col min="8707" max="8707" width="5.7109375" style="41" customWidth="1"/>
    <col min="8708" max="8708" width="7" style="41" bestFit="1" customWidth="1"/>
    <col min="8709" max="8709" width="6.42578125" style="41" bestFit="1" customWidth="1"/>
    <col min="8710" max="8710" width="7" style="41" bestFit="1" customWidth="1"/>
    <col min="8711" max="8957" width="9.140625" style="41"/>
    <col min="8958" max="8958" width="31" style="41" customWidth="1"/>
    <col min="8959" max="8959" width="5.7109375" style="41" customWidth="1"/>
    <col min="8960" max="8960" width="7" style="41" bestFit="1" customWidth="1"/>
    <col min="8961" max="8961" width="5.7109375" style="41" customWidth="1"/>
    <col min="8962" max="8962" width="7" style="41" bestFit="1" customWidth="1"/>
    <col min="8963" max="8963" width="5.7109375" style="41" customWidth="1"/>
    <col min="8964" max="8964" width="7" style="41" bestFit="1" customWidth="1"/>
    <col min="8965" max="8965" width="6.42578125" style="41" bestFit="1" customWidth="1"/>
    <col min="8966" max="8966" width="7" style="41" bestFit="1" customWidth="1"/>
    <col min="8967" max="9213" width="9.140625" style="41"/>
    <col min="9214" max="9214" width="31" style="41" customWidth="1"/>
    <col min="9215" max="9215" width="5.7109375" style="41" customWidth="1"/>
    <col min="9216" max="9216" width="7" style="41" bestFit="1" customWidth="1"/>
    <col min="9217" max="9217" width="5.7109375" style="41" customWidth="1"/>
    <col min="9218" max="9218" width="7" style="41" bestFit="1" customWidth="1"/>
    <col min="9219" max="9219" width="5.7109375" style="41" customWidth="1"/>
    <col min="9220" max="9220" width="7" style="41" bestFit="1" customWidth="1"/>
    <col min="9221" max="9221" width="6.42578125" style="41" bestFit="1" customWidth="1"/>
    <col min="9222" max="9222" width="7" style="41" bestFit="1" customWidth="1"/>
    <col min="9223" max="9469" width="9.140625" style="41"/>
    <col min="9470" max="9470" width="31" style="41" customWidth="1"/>
    <col min="9471" max="9471" width="5.7109375" style="41" customWidth="1"/>
    <col min="9472" max="9472" width="7" style="41" bestFit="1" customWidth="1"/>
    <col min="9473" max="9473" width="5.7109375" style="41" customWidth="1"/>
    <col min="9474" max="9474" width="7" style="41" bestFit="1" customWidth="1"/>
    <col min="9475" max="9475" width="5.7109375" style="41" customWidth="1"/>
    <col min="9476" max="9476" width="7" style="41" bestFit="1" customWidth="1"/>
    <col min="9477" max="9477" width="6.42578125" style="41" bestFit="1" customWidth="1"/>
    <col min="9478" max="9478" width="7" style="41" bestFit="1" customWidth="1"/>
    <col min="9479" max="9725" width="9.140625" style="41"/>
    <col min="9726" max="9726" width="31" style="41" customWidth="1"/>
    <col min="9727" max="9727" width="5.7109375" style="41" customWidth="1"/>
    <col min="9728" max="9728" width="7" style="41" bestFit="1" customWidth="1"/>
    <col min="9729" max="9729" width="5.7109375" style="41" customWidth="1"/>
    <col min="9730" max="9730" width="7" style="41" bestFit="1" customWidth="1"/>
    <col min="9731" max="9731" width="5.7109375" style="41" customWidth="1"/>
    <col min="9732" max="9732" width="7" style="41" bestFit="1" customWidth="1"/>
    <col min="9733" max="9733" width="6.42578125" style="41" bestFit="1" customWidth="1"/>
    <col min="9734" max="9734" width="7" style="41" bestFit="1" customWidth="1"/>
    <col min="9735" max="9981" width="9.140625" style="41"/>
    <col min="9982" max="9982" width="31" style="41" customWidth="1"/>
    <col min="9983" max="9983" width="5.7109375" style="41" customWidth="1"/>
    <col min="9984" max="9984" width="7" style="41" bestFit="1" customWidth="1"/>
    <col min="9985" max="9985" width="5.7109375" style="41" customWidth="1"/>
    <col min="9986" max="9986" width="7" style="41" bestFit="1" customWidth="1"/>
    <col min="9987" max="9987" width="5.7109375" style="41" customWidth="1"/>
    <col min="9988" max="9988" width="7" style="41" bestFit="1" customWidth="1"/>
    <col min="9989" max="9989" width="6.42578125" style="41" bestFit="1" customWidth="1"/>
    <col min="9990" max="9990" width="7" style="41" bestFit="1" customWidth="1"/>
    <col min="9991" max="10237" width="9.140625" style="41"/>
    <col min="10238" max="10238" width="31" style="41" customWidth="1"/>
    <col min="10239" max="10239" width="5.7109375" style="41" customWidth="1"/>
    <col min="10240" max="10240" width="7" style="41" bestFit="1" customWidth="1"/>
    <col min="10241" max="10241" width="5.7109375" style="41" customWidth="1"/>
    <col min="10242" max="10242" width="7" style="41" bestFit="1" customWidth="1"/>
    <col min="10243" max="10243" width="5.7109375" style="41" customWidth="1"/>
    <col min="10244" max="10244" width="7" style="41" bestFit="1" customWidth="1"/>
    <col min="10245" max="10245" width="6.42578125" style="41" bestFit="1" customWidth="1"/>
    <col min="10246" max="10246" width="7" style="41" bestFit="1" customWidth="1"/>
    <col min="10247" max="10493" width="9.140625" style="41"/>
    <col min="10494" max="10494" width="31" style="41" customWidth="1"/>
    <col min="10495" max="10495" width="5.7109375" style="41" customWidth="1"/>
    <col min="10496" max="10496" width="7" style="41" bestFit="1" customWidth="1"/>
    <col min="10497" max="10497" width="5.7109375" style="41" customWidth="1"/>
    <col min="10498" max="10498" width="7" style="41" bestFit="1" customWidth="1"/>
    <col min="10499" max="10499" width="5.7109375" style="41" customWidth="1"/>
    <col min="10500" max="10500" width="7" style="41" bestFit="1" customWidth="1"/>
    <col min="10501" max="10501" width="6.42578125" style="41" bestFit="1" customWidth="1"/>
    <col min="10502" max="10502" width="7" style="41" bestFit="1" customWidth="1"/>
    <col min="10503" max="10749" width="9.140625" style="41"/>
    <col min="10750" max="10750" width="31" style="41" customWidth="1"/>
    <col min="10751" max="10751" width="5.7109375" style="41" customWidth="1"/>
    <col min="10752" max="10752" width="7" style="41" bestFit="1" customWidth="1"/>
    <col min="10753" max="10753" width="5.7109375" style="41" customWidth="1"/>
    <col min="10754" max="10754" width="7" style="41" bestFit="1" customWidth="1"/>
    <col min="10755" max="10755" width="5.7109375" style="41" customWidth="1"/>
    <col min="10756" max="10756" width="7" style="41" bestFit="1" customWidth="1"/>
    <col min="10757" max="10757" width="6.42578125" style="41" bestFit="1" customWidth="1"/>
    <col min="10758" max="10758" width="7" style="41" bestFit="1" customWidth="1"/>
    <col min="10759" max="11005" width="9.140625" style="41"/>
    <col min="11006" max="11006" width="31" style="41" customWidth="1"/>
    <col min="11007" max="11007" width="5.7109375" style="41" customWidth="1"/>
    <col min="11008" max="11008" width="7" style="41" bestFit="1" customWidth="1"/>
    <col min="11009" max="11009" width="5.7109375" style="41" customWidth="1"/>
    <col min="11010" max="11010" width="7" style="41" bestFit="1" customWidth="1"/>
    <col min="11011" max="11011" width="5.7109375" style="41" customWidth="1"/>
    <col min="11012" max="11012" width="7" style="41" bestFit="1" customWidth="1"/>
    <col min="11013" max="11013" width="6.42578125" style="41" bestFit="1" customWidth="1"/>
    <col min="11014" max="11014" width="7" style="41" bestFit="1" customWidth="1"/>
    <col min="11015" max="11261" width="9.140625" style="41"/>
    <col min="11262" max="11262" width="31" style="41" customWidth="1"/>
    <col min="11263" max="11263" width="5.7109375" style="41" customWidth="1"/>
    <col min="11264" max="11264" width="7" style="41" bestFit="1" customWidth="1"/>
    <col min="11265" max="11265" width="5.7109375" style="41" customWidth="1"/>
    <col min="11266" max="11266" width="7" style="41" bestFit="1" customWidth="1"/>
    <col min="11267" max="11267" width="5.7109375" style="41" customWidth="1"/>
    <col min="11268" max="11268" width="7" style="41" bestFit="1" customWidth="1"/>
    <col min="11269" max="11269" width="6.42578125" style="41" bestFit="1" customWidth="1"/>
    <col min="11270" max="11270" width="7" style="41" bestFit="1" customWidth="1"/>
    <col min="11271" max="11517" width="9.140625" style="41"/>
    <col min="11518" max="11518" width="31" style="41" customWidth="1"/>
    <col min="11519" max="11519" width="5.7109375" style="41" customWidth="1"/>
    <col min="11520" max="11520" width="7" style="41" bestFit="1" customWidth="1"/>
    <col min="11521" max="11521" width="5.7109375" style="41" customWidth="1"/>
    <col min="11522" max="11522" width="7" style="41" bestFit="1" customWidth="1"/>
    <col min="11523" max="11523" width="5.7109375" style="41" customWidth="1"/>
    <col min="11524" max="11524" width="7" style="41" bestFit="1" customWidth="1"/>
    <col min="11525" max="11525" width="6.42578125" style="41" bestFit="1" customWidth="1"/>
    <col min="11526" max="11526" width="7" style="41" bestFit="1" customWidth="1"/>
    <col min="11527" max="11773" width="9.140625" style="41"/>
    <col min="11774" max="11774" width="31" style="41" customWidth="1"/>
    <col min="11775" max="11775" width="5.7109375" style="41" customWidth="1"/>
    <col min="11776" max="11776" width="7" style="41" bestFit="1" customWidth="1"/>
    <col min="11777" max="11777" width="5.7109375" style="41" customWidth="1"/>
    <col min="11778" max="11778" width="7" style="41" bestFit="1" customWidth="1"/>
    <col min="11779" max="11779" width="5.7109375" style="41" customWidth="1"/>
    <col min="11780" max="11780" width="7" style="41" bestFit="1" customWidth="1"/>
    <col min="11781" max="11781" width="6.42578125" style="41" bestFit="1" customWidth="1"/>
    <col min="11782" max="11782" width="7" style="41" bestFit="1" customWidth="1"/>
    <col min="11783" max="12029" width="9.140625" style="41"/>
    <col min="12030" max="12030" width="31" style="41" customWidth="1"/>
    <col min="12031" max="12031" width="5.7109375" style="41" customWidth="1"/>
    <col min="12032" max="12032" width="7" style="41" bestFit="1" customWidth="1"/>
    <col min="12033" max="12033" width="5.7109375" style="41" customWidth="1"/>
    <col min="12034" max="12034" width="7" style="41" bestFit="1" customWidth="1"/>
    <col min="12035" max="12035" width="5.7109375" style="41" customWidth="1"/>
    <col min="12036" max="12036" width="7" style="41" bestFit="1" customWidth="1"/>
    <col min="12037" max="12037" width="6.42578125" style="41" bestFit="1" customWidth="1"/>
    <col min="12038" max="12038" width="7" style="41" bestFit="1" customWidth="1"/>
    <col min="12039" max="12285" width="9.140625" style="41"/>
    <col min="12286" max="12286" width="31" style="41" customWidth="1"/>
    <col min="12287" max="12287" width="5.7109375" style="41" customWidth="1"/>
    <col min="12288" max="12288" width="7" style="41" bestFit="1" customWidth="1"/>
    <col min="12289" max="12289" width="5.7109375" style="41" customWidth="1"/>
    <col min="12290" max="12290" width="7" style="41" bestFit="1" customWidth="1"/>
    <col min="12291" max="12291" width="5.7109375" style="41" customWidth="1"/>
    <col min="12292" max="12292" width="7" style="41" bestFit="1" customWidth="1"/>
    <col min="12293" max="12293" width="6.42578125" style="41" bestFit="1" customWidth="1"/>
    <col min="12294" max="12294" width="7" style="41" bestFit="1" customWidth="1"/>
    <col min="12295" max="12541" width="9.140625" style="41"/>
    <col min="12542" max="12542" width="31" style="41" customWidth="1"/>
    <col min="12543" max="12543" width="5.7109375" style="41" customWidth="1"/>
    <col min="12544" max="12544" width="7" style="41" bestFit="1" customWidth="1"/>
    <col min="12545" max="12545" width="5.7109375" style="41" customWidth="1"/>
    <col min="12546" max="12546" width="7" style="41" bestFit="1" customWidth="1"/>
    <col min="12547" max="12547" width="5.7109375" style="41" customWidth="1"/>
    <col min="12548" max="12548" width="7" style="41" bestFit="1" customWidth="1"/>
    <col min="12549" max="12549" width="6.42578125" style="41" bestFit="1" customWidth="1"/>
    <col min="12550" max="12550" width="7" style="41" bestFit="1" customWidth="1"/>
    <col min="12551" max="12797" width="9.140625" style="41"/>
    <col min="12798" max="12798" width="31" style="41" customWidth="1"/>
    <col min="12799" max="12799" width="5.7109375" style="41" customWidth="1"/>
    <col min="12800" max="12800" width="7" style="41" bestFit="1" customWidth="1"/>
    <col min="12801" max="12801" width="5.7109375" style="41" customWidth="1"/>
    <col min="12802" max="12802" width="7" style="41" bestFit="1" customWidth="1"/>
    <col min="12803" max="12803" width="5.7109375" style="41" customWidth="1"/>
    <col min="12804" max="12804" width="7" style="41" bestFit="1" customWidth="1"/>
    <col min="12805" max="12805" width="6.42578125" style="41" bestFit="1" customWidth="1"/>
    <col min="12806" max="12806" width="7" style="41" bestFit="1" customWidth="1"/>
    <col min="12807" max="13053" width="9.140625" style="41"/>
    <col min="13054" max="13054" width="31" style="41" customWidth="1"/>
    <col min="13055" max="13055" width="5.7109375" style="41" customWidth="1"/>
    <col min="13056" max="13056" width="7" style="41" bestFit="1" customWidth="1"/>
    <col min="13057" max="13057" width="5.7109375" style="41" customWidth="1"/>
    <col min="13058" max="13058" width="7" style="41" bestFit="1" customWidth="1"/>
    <col min="13059" max="13059" width="5.7109375" style="41" customWidth="1"/>
    <col min="13060" max="13060" width="7" style="41" bestFit="1" customWidth="1"/>
    <col min="13061" max="13061" width="6.42578125" style="41" bestFit="1" customWidth="1"/>
    <col min="13062" max="13062" width="7" style="41" bestFit="1" customWidth="1"/>
    <col min="13063" max="13309" width="9.140625" style="41"/>
    <col min="13310" max="13310" width="31" style="41" customWidth="1"/>
    <col min="13311" max="13311" width="5.7109375" style="41" customWidth="1"/>
    <col min="13312" max="13312" width="7" style="41" bestFit="1" customWidth="1"/>
    <col min="13313" max="13313" width="5.7109375" style="41" customWidth="1"/>
    <col min="13314" max="13314" width="7" style="41" bestFit="1" customWidth="1"/>
    <col min="13315" max="13315" width="5.7109375" style="41" customWidth="1"/>
    <col min="13316" max="13316" width="7" style="41" bestFit="1" customWidth="1"/>
    <col min="13317" max="13317" width="6.42578125" style="41" bestFit="1" customWidth="1"/>
    <col min="13318" max="13318" width="7" style="41" bestFit="1" customWidth="1"/>
    <col min="13319" max="13565" width="9.140625" style="41"/>
    <col min="13566" max="13566" width="31" style="41" customWidth="1"/>
    <col min="13567" max="13567" width="5.7109375" style="41" customWidth="1"/>
    <col min="13568" max="13568" width="7" style="41" bestFit="1" customWidth="1"/>
    <col min="13569" max="13569" width="5.7109375" style="41" customWidth="1"/>
    <col min="13570" max="13570" width="7" style="41" bestFit="1" customWidth="1"/>
    <col min="13571" max="13571" width="5.7109375" style="41" customWidth="1"/>
    <col min="13572" max="13572" width="7" style="41" bestFit="1" customWidth="1"/>
    <col min="13573" max="13573" width="6.42578125" style="41" bestFit="1" customWidth="1"/>
    <col min="13574" max="13574" width="7" style="41" bestFit="1" customWidth="1"/>
    <col min="13575" max="13821" width="9.140625" style="41"/>
    <col min="13822" max="13822" width="31" style="41" customWidth="1"/>
    <col min="13823" max="13823" width="5.7109375" style="41" customWidth="1"/>
    <col min="13824" max="13824" width="7" style="41" bestFit="1" customWidth="1"/>
    <col min="13825" max="13825" width="5.7109375" style="41" customWidth="1"/>
    <col min="13826" max="13826" width="7" style="41" bestFit="1" customWidth="1"/>
    <col min="13827" max="13827" width="5.7109375" style="41" customWidth="1"/>
    <col min="13828" max="13828" width="7" style="41" bestFit="1" customWidth="1"/>
    <col min="13829" max="13829" width="6.42578125" style="41" bestFit="1" customWidth="1"/>
    <col min="13830" max="13830" width="7" style="41" bestFit="1" customWidth="1"/>
    <col min="13831" max="14077" width="9.140625" style="41"/>
    <col min="14078" max="14078" width="31" style="41" customWidth="1"/>
    <col min="14079" max="14079" width="5.7109375" style="41" customWidth="1"/>
    <col min="14080" max="14080" width="7" style="41" bestFit="1" customWidth="1"/>
    <col min="14081" max="14081" width="5.7109375" style="41" customWidth="1"/>
    <col min="14082" max="14082" width="7" style="41" bestFit="1" customWidth="1"/>
    <col min="14083" max="14083" width="5.7109375" style="41" customWidth="1"/>
    <col min="14084" max="14084" width="7" style="41" bestFit="1" customWidth="1"/>
    <col min="14085" max="14085" width="6.42578125" style="41" bestFit="1" customWidth="1"/>
    <col min="14086" max="14086" width="7" style="41" bestFit="1" customWidth="1"/>
    <col min="14087" max="14333" width="9.140625" style="41"/>
    <col min="14334" max="14334" width="31" style="41" customWidth="1"/>
    <col min="14335" max="14335" width="5.7109375" style="41" customWidth="1"/>
    <col min="14336" max="14336" width="7" style="41" bestFit="1" customWidth="1"/>
    <col min="14337" max="14337" width="5.7109375" style="41" customWidth="1"/>
    <col min="14338" max="14338" width="7" style="41" bestFit="1" customWidth="1"/>
    <col min="14339" max="14339" width="5.7109375" style="41" customWidth="1"/>
    <col min="14340" max="14340" width="7" style="41" bestFit="1" customWidth="1"/>
    <col min="14341" max="14341" width="6.42578125" style="41" bestFit="1" customWidth="1"/>
    <col min="14342" max="14342" width="7" style="41" bestFit="1" customWidth="1"/>
    <col min="14343" max="14589" width="9.140625" style="41"/>
    <col min="14590" max="14590" width="31" style="41" customWidth="1"/>
    <col min="14591" max="14591" width="5.7109375" style="41" customWidth="1"/>
    <col min="14592" max="14592" width="7" style="41" bestFit="1" customWidth="1"/>
    <col min="14593" max="14593" width="5.7109375" style="41" customWidth="1"/>
    <col min="14594" max="14594" width="7" style="41" bestFit="1" customWidth="1"/>
    <col min="14595" max="14595" width="5.7109375" style="41" customWidth="1"/>
    <col min="14596" max="14596" width="7" style="41" bestFit="1" customWidth="1"/>
    <col min="14597" max="14597" width="6.42578125" style="41" bestFit="1" customWidth="1"/>
    <col min="14598" max="14598" width="7" style="41" bestFit="1" customWidth="1"/>
    <col min="14599" max="14845" width="9.140625" style="41"/>
    <col min="14846" max="14846" width="31" style="41" customWidth="1"/>
    <col min="14847" max="14847" width="5.7109375" style="41" customWidth="1"/>
    <col min="14848" max="14848" width="7" style="41" bestFit="1" customWidth="1"/>
    <col min="14849" max="14849" width="5.7109375" style="41" customWidth="1"/>
    <col min="14850" max="14850" width="7" style="41" bestFit="1" customWidth="1"/>
    <col min="14851" max="14851" width="5.7109375" style="41" customWidth="1"/>
    <col min="14852" max="14852" width="7" style="41" bestFit="1" customWidth="1"/>
    <col min="14853" max="14853" width="6.42578125" style="41" bestFit="1" customWidth="1"/>
    <col min="14854" max="14854" width="7" style="41" bestFit="1" customWidth="1"/>
    <col min="14855" max="15101" width="9.140625" style="41"/>
    <col min="15102" max="15102" width="31" style="41" customWidth="1"/>
    <col min="15103" max="15103" width="5.7109375" style="41" customWidth="1"/>
    <col min="15104" max="15104" width="7" style="41" bestFit="1" customWidth="1"/>
    <col min="15105" max="15105" width="5.7109375" style="41" customWidth="1"/>
    <col min="15106" max="15106" width="7" style="41" bestFit="1" customWidth="1"/>
    <col min="15107" max="15107" width="5.7109375" style="41" customWidth="1"/>
    <col min="15108" max="15108" width="7" style="41" bestFit="1" customWidth="1"/>
    <col min="15109" max="15109" width="6.42578125" style="41" bestFit="1" customWidth="1"/>
    <col min="15110" max="15110" width="7" style="41" bestFit="1" customWidth="1"/>
    <col min="15111" max="15357" width="9.140625" style="41"/>
    <col min="15358" max="15358" width="31" style="41" customWidth="1"/>
    <col min="15359" max="15359" width="5.7109375" style="41" customWidth="1"/>
    <col min="15360" max="15360" width="7" style="41" bestFit="1" customWidth="1"/>
    <col min="15361" max="15361" width="5.7109375" style="41" customWidth="1"/>
    <col min="15362" max="15362" width="7" style="41" bestFit="1" customWidth="1"/>
    <col min="15363" max="15363" width="5.7109375" style="41" customWidth="1"/>
    <col min="15364" max="15364" width="7" style="41" bestFit="1" customWidth="1"/>
    <col min="15365" max="15365" width="6.42578125" style="41" bestFit="1" customWidth="1"/>
    <col min="15366" max="15366" width="7" style="41" bestFit="1" customWidth="1"/>
    <col min="15367" max="15613" width="9.140625" style="41"/>
    <col min="15614" max="15614" width="31" style="41" customWidth="1"/>
    <col min="15615" max="15615" width="5.7109375" style="41" customWidth="1"/>
    <col min="15616" max="15616" width="7" style="41" bestFit="1" customWidth="1"/>
    <col min="15617" max="15617" width="5.7109375" style="41" customWidth="1"/>
    <col min="15618" max="15618" width="7" style="41" bestFit="1" customWidth="1"/>
    <col min="15619" max="15619" width="5.7109375" style="41" customWidth="1"/>
    <col min="15620" max="15620" width="7" style="41" bestFit="1" customWidth="1"/>
    <col min="15621" max="15621" width="6.42578125" style="41" bestFit="1" customWidth="1"/>
    <col min="15622" max="15622" width="7" style="41" bestFit="1" customWidth="1"/>
    <col min="15623" max="15869" width="9.140625" style="41"/>
    <col min="15870" max="15870" width="31" style="41" customWidth="1"/>
    <col min="15871" max="15871" width="5.7109375" style="41" customWidth="1"/>
    <col min="15872" max="15872" width="7" style="41" bestFit="1" customWidth="1"/>
    <col min="15873" max="15873" width="5.7109375" style="41" customWidth="1"/>
    <col min="15874" max="15874" width="7" style="41" bestFit="1" customWidth="1"/>
    <col min="15875" max="15875" width="5.7109375" style="41" customWidth="1"/>
    <col min="15876" max="15876" width="7" style="41" bestFit="1" customWidth="1"/>
    <col min="15877" max="15877" width="6.42578125" style="41" bestFit="1" customWidth="1"/>
    <col min="15878" max="15878" width="7" style="41" bestFit="1" customWidth="1"/>
    <col min="15879" max="16125" width="9.140625" style="41"/>
    <col min="16126" max="16126" width="31" style="41" customWidth="1"/>
    <col min="16127" max="16127" width="5.7109375" style="41" customWidth="1"/>
    <col min="16128" max="16128" width="7" style="41" bestFit="1" customWidth="1"/>
    <col min="16129" max="16129" width="5.7109375" style="41" customWidth="1"/>
    <col min="16130" max="16130" width="7" style="41" bestFit="1" customWidth="1"/>
    <col min="16131" max="16131" width="5.7109375" style="41" customWidth="1"/>
    <col min="16132" max="16132" width="7" style="41" bestFit="1" customWidth="1"/>
    <col min="16133" max="16133" width="6.42578125" style="41" bestFit="1" customWidth="1"/>
    <col min="16134" max="16134" width="7" style="41" bestFit="1" customWidth="1"/>
    <col min="16135" max="16384" width="9.140625" style="41"/>
  </cols>
  <sheetData>
    <row r="1" spans="1:9" x14ac:dyDescent="0.2">
      <c r="A1" s="457" t="s">
        <v>485</v>
      </c>
    </row>
    <row r="2" spans="1:9" x14ac:dyDescent="0.2">
      <c r="A2" s="34" t="s">
        <v>299</v>
      </c>
    </row>
    <row r="3" spans="1:9" x14ac:dyDescent="0.2">
      <c r="A3" s="843"/>
    </row>
    <row r="4" spans="1:9" ht="12.75" thickBot="1" x14ac:dyDescent="0.25"/>
    <row r="5" spans="1:9" x14ac:dyDescent="0.2">
      <c r="A5" s="1495" t="s">
        <v>0</v>
      </c>
      <c r="B5" s="1497">
        <v>2014</v>
      </c>
      <c r="C5" s="1498"/>
      <c r="D5" s="1497">
        <v>2015</v>
      </c>
      <c r="E5" s="1498"/>
      <c r="F5" s="1497">
        <v>2016</v>
      </c>
      <c r="G5" s="1498"/>
      <c r="H5" s="1499" t="s">
        <v>115</v>
      </c>
      <c r="I5" s="1498"/>
    </row>
    <row r="6" spans="1:9" ht="36.75" thickBot="1" x14ac:dyDescent="0.25">
      <c r="A6" s="1496"/>
      <c r="B6" s="609" t="s">
        <v>119</v>
      </c>
      <c r="C6" s="610" t="s">
        <v>120</v>
      </c>
      <c r="D6" s="609" t="s">
        <v>119</v>
      </c>
      <c r="E6" s="610" t="s">
        <v>120</v>
      </c>
      <c r="F6" s="609" t="s">
        <v>119</v>
      </c>
      <c r="G6" s="932" t="s">
        <v>120</v>
      </c>
      <c r="H6" s="607" t="s">
        <v>119</v>
      </c>
      <c r="I6" s="610" t="s">
        <v>120</v>
      </c>
    </row>
    <row r="7" spans="1:9" x14ac:dyDescent="0.2">
      <c r="A7" s="616" t="s">
        <v>149</v>
      </c>
      <c r="B7" s="86">
        <v>45</v>
      </c>
      <c r="C7" s="625">
        <f t="shared" ref="C7:C22" si="0">B7*100/B$23</f>
        <v>10.975609756097562</v>
      </c>
      <c r="D7" s="86">
        <v>4</v>
      </c>
      <c r="E7" s="625">
        <f>D7*100/D$23</f>
        <v>17.391304347826086</v>
      </c>
      <c r="F7" s="86">
        <v>1</v>
      </c>
      <c r="G7" s="625">
        <f>F7*100/F$23</f>
        <v>12.5</v>
      </c>
      <c r="H7" s="628">
        <f>SUM(D7,F7,B7)</f>
        <v>50</v>
      </c>
      <c r="I7" s="625">
        <f t="shared" ref="I7:I22" si="1">H7*100/H$23</f>
        <v>11.337868480725623</v>
      </c>
    </row>
    <row r="8" spans="1:9" x14ac:dyDescent="0.2">
      <c r="A8" s="617" t="s">
        <v>150</v>
      </c>
      <c r="B8" s="92">
        <v>2</v>
      </c>
      <c r="C8" s="626">
        <f t="shared" si="0"/>
        <v>0.48780487804878048</v>
      </c>
      <c r="D8" s="92">
        <v>0</v>
      </c>
      <c r="E8" s="625">
        <f t="shared" ref="E8:E22" si="2">D8*100/D$23</f>
        <v>0</v>
      </c>
      <c r="F8" s="92">
        <v>0</v>
      </c>
      <c r="G8" s="625">
        <f t="shared" ref="G8:G22" si="3">F8*100/F$23</f>
        <v>0</v>
      </c>
      <c r="H8" s="628">
        <f t="shared" ref="H8:H22" si="4">SUM(D8,F8,B8)</f>
        <v>2</v>
      </c>
      <c r="I8" s="626">
        <f t="shared" si="1"/>
        <v>0.45351473922902497</v>
      </c>
    </row>
    <row r="9" spans="1:9" x14ac:dyDescent="0.2">
      <c r="A9" s="617" t="s">
        <v>151</v>
      </c>
      <c r="B9" s="92">
        <v>61</v>
      </c>
      <c r="C9" s="626">
        <f t="shared" si="0"/>
        <v>14.878048780487806</v>
      </c>
      <c r="D9" s="92">
        <v>0</v>
      </c>
      <c r="E9" s="625">
        <f t="shared" si="2"/>
        <v>0</v>
      </c>
      <c r="F9" s="92">
        <v>1</v>
      </c>
      <c r="G9" s="625">
        <f t="shared" si="3"/>
        <v>12.5</v>
      </c>
      <c r="H9" s="628">
        <f t="shared" si="4"/>
        <v>62</v>
      </c>
      <c r="I9" s="626">
        <f t="shared" si="1"/>
        <v>14.058956916099774</v>
      </c>
    </row>
    <row r="10" spans="1:9" x14ac:dyDescent="0.2">
      <c r="A10" s="617" t="s">
        <v>152</v>
      </c>
      <c r="B10" s="92">
        <v>32</v>
      </c>
      <c r="C10" s="626">
        <f t="shared" si="0"/>
        <v>7.8048780487804876</v>
      </c>
      <c r="D10" s="92">
        <v>4</v>
      </c>
      <c r="E10" s="625">
        <f t="shared" si="2"/>
        <v>17.391304347826086</v>
      </c>
      <c r="F10" s="92">
        <v>0</v>
      </c>
      <c r="G10" s="625">
        <f t="shared" si="3"/>
        <v>0</v>
      </c>
      <c r="H10" s="628">
        <f t="shared" si="4"/>
        <v>36</v>
      </c>
      <c r="I10" s="626">
        <f t="shared" si="1"/>
        <v>8.1632653061224492</v>
      </c>
    </row>
    <row r="11" spans="1:9" x14ac:dyDescent="0.2">
      <c r="A11" s="617" t="s">
        <v>153</v>
      </c>
      <c r="B11" s="92">
        <v>12</v>
      </c>
      <c r="C11" s="626">
        <f t="shared" si="0"/>
        <v>2.9268292682926829</v>
      </c>
      <c r="D11" s="92">
        <v>1</v>
      </c>
      <c r="E11" s="625">
        <f t="shared" si="2"/>
        <v>4.3478260869565215</v>
      </c>
      <c r="F11" s="92">
        <v>0</v>
      </c>
      <c r="G11" s="625">
        <f t="shared" si="3"/>
        <v>0</v>
      </c>
      <c r="H11" s="628">
        <f t="shared" si="4"/>
        <v>13</v>
      </c>
      <c r="I11" s="626">
        <f t="shared" si="1"/>
        <v>2.947845804988662</v>
      </c>
    </row>
    <row r="12" spans="1:9" x14ac:dyDescent="0.2">
      <c r="A12" s="617" t="s">
        <v>154</v>
      </c>
      <c r="B12" s="92">
        <v>7</v>
      </c>
      <c r="C12" s="626">
        <f t="shared" si="0"/>
        <v>1.7073170731707317</v>
      </c>
      <c r="D12" s="92">
        <v>0</v>
      </c>
      <c r="E12" s="625">
        <f t="shared" si="2"/>
        <v>0</v>
      </c>
      <c r="F12" s="92">
        <v>0</v>
      </c>
      <c r="G12" s="625">
        <f t="shared" si="3"/>
        <v>0</v>
      </c>
      <c r="H12" s="628">
        <f t="shared" si="4"/>
        <v>7</v>
      </c>
      <c r="I12" s="626">
        <f t="shared" si="1"/>
        <v>1.5873015873015872</v>
      </c>
    </row>
    <row r="13" spans="1:9" x14ac:dyDescent="0.2">
      <c r="A13" s="617" t="s">
        <v>155</v>
      </c>
      <c r="B13" s="92">
        <v>76</v>
      </c>
      <c r="C13" s="626">
        <f t="shared" si="0"/>
        <v>18.536585365853657</v>
      </c>
      <c r="D13" s="92">
        <v>3</v>
      </c>
      <c r="E13" s="625">
        <f t="shared" si="2"/>
        <v>13.043478260869565</v>
      </c>
      <c r="F13" s="92">
        <v>1</v>
      </c>
      <c r="G13" s="625">
        <f t="shared" si="3"/>
        <v>12.5</v>
      </c>
      <c r="H13" s="628">
        <f t="shared" si="4"/>
        <v>80</v>
      </c>
      <c r="I13" s="626">
        <f t="shared" si="1"/>
        <v>18.140589569160998</v>
      </c>
    </row>
    <row r="14" spans="1:9" x14ac:dyDescent="0.2">
      <c r="A14" s="617" t="s">
        <v>156</v>
      </c>
      <c r="B14" s="92">
        <v>7</v>
      </c>
      <c r="C14" s="626">
        <f t="shared" si="0"/>
        <v>1.7073170731707317</v>
      </c>
      <c r="D14" s="92">
        <v>4</v>
      </c>
      <c r="E14" s="625">
        <f t="shared" si="2"/>
        <v>17.391304347826086</v>
      </c>
      <c r="F14" s="92">
        <v>0</v>
      </c>
      <c r="G14" s="625">
        <f t="shared" si="3"/>
        <v>0</v>
      </c>
      <c r="H14" s="628">
        <f t="shared" si="4"/>
        <v>11</v>
      </c>
      <c r="I14" s="626">
        <f t="shared" si="1"/>
        <v>2.4943310657596371</v>
      </c>
    </row>
    <row r="15" spans="1:9" x14ac:dyDescent="0.2">
      <c r="A15" s="617" t="s">
        <v>157</v>
      </c>
      <c r="B15" s="92">
        <v>39</v>
      </c>
      <c r="C15" s="626">
        <f t="shared" si="0"/>
        <v>9.5121951219512191</v>
      </c>
      <c r="D15" s="92">
        <v>0</v>
      </c>
      <c r="E15" s="625">
        <f t="shared" si="2"/>
        <v>0</v>
      </c>
      <c r="F15" s="92">
        <v>1</v>
      </c>
      <c r="G15" s="625">
        <f t="shared" si="3"/>
        <v>12.5</v>
      </c>
      <c r="H15" s="628">
        <f t="shared" si="4"/>
        <v>40</v>
      </c>
      <c r="I15" s="626">
        <f t="shared" si="1"/>
        <v>9.0702947845804989</v>
      </c>
    </row>
    <row r="16" spans="1:9" x14ac:dyDescent="0.2">
      <c r="A16" s="617" t="s">
        <v>158</v>
      </c>
      <c r="B16" s="92">
        <v>31</v>
      </c>
      <c r="C16" s="626">
        <f t="shared" si="0"/>
        <v>7.5609756097560972</v>
      </c>
      <c r="D16" s="92">
        <v>0</v>
      </c>
      <c r="E16" s="625">
        <f t="shared" si="2"/>
        <v>0</v>
      </c>
      <c r="F16" s="92">
        <v>0</v>
      </c>
      <c r="G16" s="625">
        <f t="shared" si="3"/>
        <v>0</v>
      </c>
      <c r="H16" s="628">
        <f t="shared" si="4"/>
        <v>31</v>
      </c>
      <c r="I16" s="626">
        <f t="shared" si="1"/>
        <v>7.029478458049887</v>
      </c>
    </row>
    <row r="17" spans="1:9" x14ac:dyDescent="0.2">
      <c r="A17" s="617" t="s">
        <v>159</v>
      </c>
      <c r="B17" s="92">
        <v>10</v>
      </c>
      <c r="C17" s="626">
        <f t="shared" si="0"/>
        <v>2.4390243902439024</v>
      </c>
      <c r="D17" s="92">
        <v>3</v>
      </c>
      <c r="E17" s="625">
        <f t="shared" si="2"/>
        <v>13.043478260869565</v>
      </c>
      <c r="F17" s="92">
        <v>0</v>
      </c>
      <c r="G17" s="625">
        <f t="shared" si="3"/>
        <v>0</v>
      </c>
      <c r="H17" s="628">
        <f t="shared" si="4"/>
        <v>13</v>
      </c>
      <c r="I17" s="626">
        <f t="shared" si="1"/>
        <v>2.947845804988662</v>
      </c>
    </row>
    <row r="18" spans="1:9" x14ac:dyDescent="0.2">
      <c r="A18" s="617" t="s">
        <v>160</v>
      </c>
      <c r="B18" s="92">
        <v>10</v>
      </c>
      <c r="C18" s="626">
        <f t="shared" si="0"/>
        <v>2.4390243902439024</v>
      </c>
      <c r="D18" s="92">
        <v>2</v>
      </c>
      <c r="E18" s="625">
        <f t="shared" si="2"/>
        <v>8.695652173913043</v>
      </c>
      <c r="F18" s="92">
        <v>0</v>
      </c>
      <c r="G18" s="625">
        <f t="shared" si="3"/>
        <v>0</v>
      </c>
      <c r="H18" s="628">
        <f t="shared" si="4"/>
        <v>12</v>
      </c>
      <c r="I18" s="626">
        <f t="shared" si="1"/>
        <v>2.7210884353741496</v>
      </c>
    </row>
    <row r="19" spans="1:9" x14ac:dyDescent="0.2">
      <c r="A19" s="617" t="s">
        <v>161</v>
      </c>
      <c r="B19" s="92">
        <v>3</v>
      </c>
      <c r="C19" s="626">
        <f t="shared" si="0"/>
        <v>0.73170731707317072</v>
      </c>
      <c r="D19" s="92">
        <v>0</v>
      </c>
      <c r="E19" s="625">
        <f t="shared" si="2"/>
        <v>0</v>
      </c>
      <c r="F19" s="92">
        <v>0</v>
      </c>
      <c r="G19" s="625">
        <f t="shared" si="3"/>
        <v>0</v>
      </c>
      <c r="H19" s="628">
        <f t="shared" si="4"/>
        <v>3</v>
      </c>
      <c r="I19" s="626">
        <f t="shared" si="1"/>
        <v>0.68027210884353739</v>
      </c>
    </row>
    <row r="20" spans="1:9" x14ac:dyDescent="0.2">
      <c r="A20" s="617" t="s">
        <v>162</v>
      </c>
      <c r="B20" s="92">
        <v>49</v>
      </c>
      <c r="C20" s="626">
        <f t="shared" si="0"/>
        <v>11.951219512195122</v>
      </c>
      <c r="D20" s="92">
        <v>2</v>
      </c>
      <c r="E20" s="625">
        <f t="shared" si="2"/>
        <v>8.695652173913043</v>
      </c>
      <c r="F20" s="92">
        <v>4</v>
      </c>
      <c r="G20" s="625">
        <f t="shared" si="3"/>
        <v>50</v>
      </c>
      <c r="H20" s="628">
        <f t="shared" si="4"/>
        <v>55</v>
      </c>
      <c r="I20" s="626">
        <f t="shared" si="1"/>
        <v>12.471655328798185</v>
      </c>
    </row>
    <row r="21" spans="1:9" x14ac:dyDescent="0.2">
      <c r="A21" s="617" t="s">
        <v>163</v>
      </c>
      <c r="B21" s="92">
        <v>22</v>
      </c>
      <c r="C21" s="626">
        <f t="shared" si="0"/>
        <v>5.3658536585365857</v>
      </c>
      <c r="D21" s="92">
        <v>0</v>
      </c>
      <c r="E21" s="625">
        <f t="shared" si="2"/>
        <v>0</v>
      </c>
      <c r="F21" s="92">
        <v>0</v>
      </c>
      <c r="G21" s="625">
        <f t="shared" si="3"/>
        <v>0</v>
      </c>
      <c r="H21" s="628">
        <f t="shared" si="4"/>
        <v>22</v>
      </c>
      <c r="I21" s="626">
        <f t="shared" si="1"/>
        <v>4.9886621315192743</v>
      </c>
    </row>
    <row r="22" spans="1:9" ht="12.75" thickBot="1" x14ac:dyDescent="0.25">
      <c r="A22" s="618" t="s">
        <v>164</v>
      </c>
      <c r="B22" s="406">
        <v>4</v>
      </c>
      <c r="C22" s="627">
        <f t="shared" si="0"/>
        <v>0.97560975609756095</v>
      </c>
      <c r="D22" s="406">
        <v>0</v>
      </c>
      <c r="E22" s="625">
        <f t="shared" si="2"/>
        <v>0</v>
      </c>
      <c r="F22" s="406">
        <v>0</v>
      </c>
      <c r="G22" s="625">
        <f t="shared" si="3"/>
        <v>0</v>
      </c>
      <c r="H22" s="628">
        <f t="shared" si="4"/>
        <v>4</v>
      </c>
      <c r="I22" s="627">
        <f t="shared" si="1"/>
        <v>0.90702947845804993</v>
      </c>
    </row>
    <row r="23" spans="1:9" ht="12.75" thickBot="1" x14ac:dyDescent="0.25">
      <c r="A23" s="611" t="s">
        <v>121</v>
      </c>
      <c r="B23" s="623">
        <f t="shared" ref="B23:I23" si="5">SUM(B7:B22)</f>
        <v>410</v>
      </c>
      <c r="C23" s="624">
        <f t="shared" si="5"/>
        <v>100</v>
      </c>
      <c r="D23" s="623">
        <f t="shared" si="5"/>
        <v>23</v>
      </c>
      <c r="E23" s="624">
        <f t="shared" si="5"/>
        <v>100</v>
      </c>
      <c r="F23" s="623">
        <f>SUM(F7:F22)</f>
        <v>8</v>
      </c>
      <c r="G23" s="624">
        <f>SUM(G7:G22)</f>
        <v>100</v>
      </c>
      <c r="H23" s="622">
        <f t="shared" si="5"/>
        <v>441</v>
      </c>
      <c r="I23" s="624">
        <f t="shared" si="5"/>
        <v>100.00000000000001</v>
      </c>
    </row>
    <row r="25" spans="1:9" x14ac:dyDescent="0.2">
      <c r="A25" s="893" t="s">
        <v>344</v>
      </c>
    </row>
    <row r="26" spans="1:9" x14ac:dyDescent="0.2">
      <c r="A26" s="893" t="s">
        <v>345</v>
      </c>
    </row>
  </sheetData>
  <mergeCells count="5">
    <mergeCell ref="A5:A6"/>
    <mergeCell ref="B5:C5"/>
    <mergeCell ref="H5:I5"/>
    <mergeCell ref="D5:E5"/>
    <mergeCell ref="F5:G5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2"/>
  <sheetViews>
    <sheetView zoomScale="85" zoomScaleNormal="85" workbookViewId="0">
      <selection activeCell="K25" sqref="K25"/>
    </sheetView>
  </sheetViews>
  <sheetFormatPr defaultRowHeight="15" x14ac:dyDescent="0.25"/>
  <sheetData>
    <row r="1" spans="2:3" ht="15.75" thickBot="1" x14ac:dyDescent="0.3"/>
    <row r="2" spans="2:3" x14ac:dyDescent="0.25">
      <c r="B2" s="1114" t="s">
        <v>100</v>
      </c>
      <c r="C2" s="1117">
        <v>7165</v>
      </c>
    </row>
    <row r="3" spans="2:3" x14ac:dyDescent="0.25">
      <c r="B3" s="1115" t="s">
        <v>14</v>
      </c>
      <c r="C3" s="1118">
        <v>3023</v>
      </c>
    </row>
    <row r="4" spans="2:3" x14ac:dyDescent="0.25">
      <c r="B4" s="1115" t="s">
        <v>81</v>
      </c>
      <c r="C4" s="1118">
        <v>1090</v>
      </c>
    </row>
    <row r="5" spans="2:3" x14ac:dyDescent="0.25">
      <c r="B5" s="1115" t="s">
        <v>69</v>
      </c>
      <c r="C5" s="1118">
        <v>919</v>
      </c>
    </row>
    <row r="6" spans="2:3" x14ac:dyDescent="0.25">
      <c r="B6" s="1115" t="s">
        <v>7</v>
      </c>
      <c r="C6" s="1118">
        <v>662</v>
      </c>
    </row>
    <row r="7" spans="2:3" ht="15.75" thickBot="1" x14ac:dyDescent="0.3">
      <c r="B7" s="1116" t="s">
        <v>166</v>
      </c>
      <c r="C7" s="1128">
        <v>2559</v>
      </c>
    </row>
    <row r="16" spans="2:3" ht="15.75" thickBot="1" x14ac:dyDescent="0.3"/>
    <row r="17" spans="2:16" x14ac:dyDescent="0.25">
      <c r="B17" s="1138" t="s">
        <v>100</v>
      </c>
      <c r="C17" s="1154">
        <v>90197</v>
      </c>
    </row>
    <row r="18" spans="2:16" x14ac:dyDescent="0.25">
      <c r="B18" s="1139" t="s">
        <v>14</v>
      </c>
      <c r="C18" s="1155">
        <v>68862</v>
      </c>
    </row>
    <row r="19" spans="2:16" x14ac:dyDescent="0.25">
      <c r="B19" s="1139" t="s">
        <v>81</v>
      </c>
      <c r="C19" s="1155">
        <v>8135</v>
      </c>
    </row>
    <row r="20" spans="2:16" x14ac:dyDescent="0.25">
      <c r="B20" s="1139" t="s">
        <v>7</v>
      </c>
      <c r="C20" s="1155">
        <v>1964</v>
      </c>
    </row>
    <row r="21" spans="2:16" x14ac:dyDescent="0.25">
      <c r="B21" s="1139" t="s">
        <v>89</v>
      </c>
      <c r="C21" s="1155">
        <v>1714</v>
      </c>
    </row>
    <row r="22" spans="2:16" ht="15.75" thickBot="1" x14ac:dyDescent="0.3">
      <c r="B22" s="1157" t="s">
        <v>166</v>
      </c>
      <c r="C22" s="1162">
        <v>21229</v>
      </c>
    </row>
    <row r="25" spans="2:16" x14ac:dyDescent="0.25">
      <c r="K25" s="1165"/>
      <c r="L25" s="1165"/>
      <c r="M25" s="1165"/>
      <c r="N25" s="1165"/>
      <c r="O25" s="1165"/>
      <c r="P25" s="1165"/>
    </row>
    <row r="26" spans="2:16" x14ac:dyDescent="0.25">
      <c r="K26" s="1165"/>
      <c r="L26" s="1165"/>
      <c r="M26" s="1165"/>
      <c r="N26" s="1165"/>
      <c r="O26" s="1165"/>
      <c r="P26" s="1165"/>
    </row>
    <row r="27" spans="2:16" x14ac:dyDescent="0.25">
      <c r="K27" s="1165"/>
      <c r="L27" s="1165"/>
      <c r="M27" s="1165"/>
      <c r="N27" s="1165"/>
      <c r="O27" s="1165"/>
      <c r="P27" s="1165"/>
    </row>
    <row r="37" spans="2:3" x14ac:dyDescent="0.25">
      <c r="B37" t="s">
        <v>100</v>
      </c>
      <c r="C37">
        <v>2557</v>
      </c>
    </row>
    <row r="38" spans="2:3" x14ac:dyDescent="0.25">
      <c r="B38" t="s">
        <v>20</v>
      </c>
      <c r="C38">
        <v>1411</v>
      </c>
    </row>
    <row r="39" spans="2:3" x14ac:dyDescent="0.25">
      <c r="B39" t="s">
        <v>14</v>
      </c>
      <c r="C39">
        <v>842</v>
      </c>
    </row>
    <row r="40" spans="2:3" x14ac:dyDescent="0.25">
      <c r="B40" t="s">
        <v>37</v>
      </c>
      <c r="C40">
        <v>602</v>
      </c>
    </row>
    <row r="41" spans="2:3" x14ac:dyDescent="0.25">
      <c r="B41" t="s">
        <v>81</v>
      </c>
      <c r="C41">
        <v>350</v>
      </c>
    </row>
    <row r="42" spans="2:3" x14ac:dyDescent="0.25">
      <c r="B42" t="s">
        <v>166</v>
      </c>
      <c r="C42">
        <v>2204</v>
      </c>
    </row>
  </sheetData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5"/>
  <dimension ref="A1:L113"/>
  <sheetViews>
    <sheetView zoomScaleNormal="100" workbookViewId="0">
      <selection activeCell="A73" sqref="A73:XFD73"/>
    </sheetView>
  </sheetViews>
  <sheetFormatPr defaultRowHeight="12" x14ac:dyDescent="0.2"/>
  <cols>
    <col min="1" max="1" width="32.5703125" style="41" customWidth="1"/>
    <col min="2" max="12" width="6.28515625" style="41" customWidth="1"/>
    <col min="13" max="16384" width="9.140625" style="41"/>
  </cols>
  <sheetData>
    <row r="1" spans="1:12" x14ac:dyDescent="0.2">
      <c r="A1" s="41" t="s">
        <v>486</v>
      </c>
    </row>
    <row r="2" spans="1:12" x14ac:dyDescent="0.2">
      <c r="A2" s="944"/>
    </row>
    <row r="3" spans="1:12" ht="12.75" thickBot="1" x14ac:dyDescent="0.25"/>
    <row r="4" spans="1:12" ht="15.75" customHeight="1" x14ac:dyDescent="0.2">
      <c r="A4" s="1495" t="s">
        <v>0</v>
      </c>
      <c r="B4" s="1497" t="s">
        <v>346</v>
      </c>
      <c r="C4" s="1500"/>
      <c r="D4" s="1498"/>
      <c r="E4" s="1497" t="s">
        <v>343</v>
      </c>
      <c r="F4" s="1500"/>
      <c r="G4" s="1501"/>
      <c r="H4" s="1497" t="s">
        <v>367</v>
      </c>
      <c r="I4" s="1500"/>
      <c r="J4" s="1501"/>
      <c r="K4" s="1502" t="s">
        <v>118</v>
      </c>
      <c r="L4" s="1504" t="s">
        <v>120</v>
      </c>
    </row>
    <row r="5" spans="1:12" ht="39.75" customHeight="1" thickBot="1" x14ac:dyDescent="0.25">
      <c r="A5" s="1496"/>
      <c r="B5" s="609" t="s">
        <v>112</v>
      </c>
      <c r="C5" s="608" t="s">
        <v>147</v>
      </c>
      <c r="D5" s="848" t="s">
        <v>118</v>
      </c>
      <c r="E5" s="609" t="s">
        <v>112</v>
      </c>
      <c r="F5" s="608" t="s">
        <v>147</v>
      </c>
      <c r="G5" s="805" t="s">
        <v>118</v>
      </c>
      <c r="H5" s="609" t="s">
        <v>112</v>
      </c>
      <c r="I5" s="608" t="s">
        <v>147</v>
      </c>
      <c r="J5" s="805" t="s">
        <v>118</v>
      </c>
      <c r="K5" s="1503"/>
      <c r="L5" s="1505"/>
    </row>
    <row r="6" spans="1:12" x14ac:dyDescent="0.2">
      <c r="A6" s="788" t="s">
        <v>1</v>
      </c>
      <c r="B6" s="789" t="s">
        <v>117</v>
      </c>
      <c r="C6" s="363" t="s">
        <v>117</v>
      </c>
      <c r="D6" s="790">
        <f t="shared" ref="D6:D37" si="0">SUM(B6:C6)</f>
        <v>0</v>
      </c>
      <c r="E6" s="409">
        <v>0</v>
      </c>
      <c r="F6" s="410">
        <v>22</v>
      </c>
      <c r="G6" s="793">
        <f t="shared" ref="G6:G37" si="1">SUM(E6:F6)</f>
        <v>22</v>
      </c>
      <c r="H6" s="789">
        <v>3</v>
      </c>
      <c r="I6" s="363">
        <v>5</v>
      </c>
      <c r="J6" s="790">
        <f t="shared" ref="J6:J37" si="2">SUM(H6:I6)</f>
        <v>8</v>
      </c>
      <c r="K6" s="939">
        <f t="shared" ref="K6:K37" si="3">SUM(G6,D6,J6)</f>
        <v>30</v>
      </c>
      <c r="L6" s="1031">
        <f>K6*100/$K$110</f>
        <v>7.3315574671912798E-2</v>
      </c>
    </row>
    <row r="7" spans="1:12" x14ac:dyDescent="0.2">
      <c r="A7" s="788" t="s">
        <v>2</v>
      </c>
      <c r="B7" s="789" t="s">
        <v>117</v>
      </c>
      <c r="C7" s="363" t="s">
        <v>117</v>
      </c>
      <c r="D7" s="790">
        <f t="shared" si="0"/>
        <v>0</v>
      </c>
      <c r="E7" s="409">
        <v>6</v>
      </c>
      <c r="F7" s="410">
        <v>17</v>
      </c>
      <c r="G7" s="793">
        <f t="shared" si="1"/>
        <v>23</v>
      </c>
      <c r="H7" s="789">
        <v>1</v>
      </c>
      <c r="I7" s="363">
        <v>25</v>
      </c>
      <c r="J7" s="790">
        <f t="shared" si="2"/>
        <v>26</v>
      </c>
      <c r="K7" s="939">
        <f t="shared" si="3"/>
        <v>49</v>
      </c>
      <c r="L7" s="1031">
        <f>K7*100/$K$110</f>
        <v>0.11974877196412424</v>
      </c>
    </row>
    <row r="8" spans="1:12" x14ac:dyDescent="0.2">
      <c r="A8" s="788" t="s">
        <v>3</v>
      </c>
      <c r="B8" s="789" t="s">
        <v>117</v>
      </c>
      <c r="C8" s="363" t="s">
        <v>117</v>
      </c>
      <c r="D8" s="790">
        <f t="shared" si="0"/>
        <v>0</v>
      </c>
      <c r="E8" s="409">
        <v>0</v>
      </c>
      <c r="F8" s="410">
        <v>9</v>
      </c>
      <c r="G8" s="793">
        <f t="shared" si="1"/>
        <v>9</v>
      </c>
      <c r="H8" s="789">
        <v>1</v>
      </c>
      <c r="I8" s="363">
        <v>11</v>
      </c>
      <c r="J8" s="790">
        <f t="shared" si="2"/>
        <v>12</v>
      </c>
      <c r="K8" s="939">
        <f t="shared" si="3"/>
        <v>21</v>
      </c>
      <c r="L8" s="1031">
        <f>K8*100/$K$110</f>
        <v>5.1320902270338961E-2</v>
      </c>
    </row>
    <row r="9" spans="1:12" x14ac:dyDescent="0.2">
      <c r="A9" s="788" t="s">
        <v>4</v>
      </c>
      <c r="B9" s="789">
        <v>1</v>
      </c>
      <c r="C9" s="363">
        <v>2</v>
      </c>
      <c r="D9" s="790">
        <f t="shared" si="0"/>
        <v>3</v>
      </c>
      <c r="E9" s="409">
        <v>1</v>
      </c>
      <c r="F9" s="410">
        <v>3</v>
      </c>
      <c r="G9" s="793">
        <f t="shared" si="1"/>
        <v>4</v>
      </c>
      <c r="H9" s="789">
        <v>1</v>
      </c>
      <c r="I9" s="363">
        <v>0</v>
      </c>
      <c r="J9" s="790">
        <f t="shared" si="2"/>
        <v>1</v>
      </c>
      <c r="K9" s="939">
        <f t="shared" si="3"/>
        <v>8</v>
      </c>
      <c r="L9" s="1031">
        <f>K9*100/$K$110</f>
        <v>1.9550819912510082E-2</v>
      </c>
    </row>
    <row r="10" spans="1:12" x14ac:dyDescent="0.2">
      <c r="A10" s="788" t="s">
        <v>5</v>
      </c>
      <c r="B10" s="789" t="s">
        <v>117</v>
      </c>
      <c r="C10" s="363">
        <v>3</v>
      </c>
      <c r="D10" s="790">
        <f t="shared" si="0"/>
        <v>3</v>
      </c>
      <c r="E10" s="409">
        <v>2</v>
      </c>
      <c r="F10" s="410">
        <v>10</v>
      </c>
      <c r="G10" s="794">
        <f t="shared" si="1"/>
        <v>12</v>
      </c>
      <c r="H10" s="789">
        <v>4</v>
      </c>
      <c r="I10" s="363">
        <v>15</v>
      </c>
      <c r="J10" s="790">
        <f t="shared" si="2"/>
        <v>19</v>
      </c>
      <c r="K10" s="939">
        <f t="shared" si="3"/>
        <v>34</v>
      </c>
      <c r="L10" s="1031">
        <f>K10*100/$K$110</f>
        <v>8.3090984628167844E-2</v>
      </c>
    </row>
    <row r="11" spans="1:12" x14ac:dyDescent="0.2">
      <c r="A11" s="788" t="s">
        <v>6</v>
      </c>
      <c r="B11" s="789" t="s">
        <v>117</v>
      </c>
      <c r="C11" s="363" t="s">
        <v>117</v>
      </c>
      <c r="D11" s="790">
        <f t="shared" si="0"/>
        <v>0</v>
      </c>
      <c r="E11" s="409">
        <v>0</v>
      </c>
      <c r="F11" s="410">
        <v>2</v>
      </c>
      <c r="G11" s="794">
        <f t="shared" si="1"/>
        <v>2</v>
      </c>
      <c r="H11" s="789">
        <v>0</v>
      </c>
      <c r="I11" s="363">
        <v>1</v>
      </c>
      <c r="J11" s="790">
        <f t="shared" si="2"/>
        <v>1</v>
      </c>
      <c r="K11" s="939">
        <f t="shared" si="3"/>
        <v>3</v>
      </c>
      <c r="L11" s="1031">
        <f>K11*100/$K$110</f>
        <v>7.3315574671912803E-3</v>
      </c>
    </row>
    <row r="12" spans="1:12" x14ac:dyDescent="0.2">
      <c r="A12" s="788" t="s">
        <v>7</v>
      </c>
      <c r="B12" s="789">
        <v>12</v>
      </c>
      <c r="C12" s="363">
        <v>38</v>
      </c>
      <c r="D12" s="790">
        <f t="shared" si="0"/>
        <v>50</v>
      </c>
      <c r="E12" s="409">
        <v>30</v>
      </c>
      <c r="F12" s="410">
        <v>46</v>
      </c>
      <c r="G12" s="794">
        <f t="shared" si="1"/>
        <v>76</v>
      </c>
      <c r="H12" s="789">
        <v>13</v>
      </c>
      <c r="I12" s="363">
        <v>42</v>
      </c>
      <c r="J12" s="790">
        <f t="shared" si="2"/>
        <v>55</v>
      </c>
      <c r="K12" s="939">
        <f t="shared" si="3"/>
        <v>181</v>
      </c>
      <c r="L12" s="1031">
        <f>K12*100/$K$110</f>
        <v>0.4423373005205406</v>
      </c>
    </row>
    <row r="13" spans="1:12" x14ac:dyDescent="0.2">
      <c r="A13" s="788" t="s">
        <v>8</v>
      </c>
      <c r="B13" s="789" t="s">
        <v>117</v>
      </c>
      <c r="C13" s="363">
        <v>2</v>
      </c>
      <c r="D13" s="790">
        <f t="shared" si="0"/>
        <v>2</v>
      </c>
      <c r="E13" s="409">
        <v>3</v>
      </c>
      <c r="F13" s="410">
        <v>7</v>
      </c>
      <c r="G13" s="794">
        <f t="shared" si="1"/>
        <v>10</v>
      </c>
      <c r="H13" s="789">
        <v>1</v>
      </c>
      <c r="I13" s="363">
        <v>7</v>
      </c>
      <c r="J13" s="790">
        <f t="shared" si="2"/>
        <v>8</v>
      </c>
      <c r="K13" s="939">
        <f t="shared" si="3"/>
        <v>20</v>
      </c>
      <c r="L13" s="1031">
        <f>K13*100/$K$110</f>
        <v>4.8877049781275203E-2</v>
      </c>
    </row>
    <row r="14" spans="1:12" x14ac:dyDescent="0.2">
      <c r="A14" s="788" t="s">
        <v>139</v>
      </c>
      <c r="B14" s="789" t="s">
        <v>117</v>
      </c>
      <c r="C14" s="363" t="s">
        <v>117</v>
      </c>
      <c r="D14" s="790">
        <f t="shared" si="0"/>
        <v>0</v>
      </c>
      <c r="E14" s="409">
        <v>0</v>
      </c>
      <c r="F14" s="410">
        <v>1</v>
      </c>
      <c r="G14" s="794">
        <f t="shared" si="1"/>
        <v>1</v>
      </c>
      <c r="H14" s="789" t="s">
        <v>117</v>
      </c>
      <c r="I14" s="363" t="s">
        <v>117</v>
      </c>
      <c r="J14" s="790">
        <f t="shared" si="2"/>
        <v>0</v>
      </c>
      <c r="K14" s="939">
        <f t="shared" si="3"/>
        <v>1</v>
      </c>
      <c r="L14" s="1031">
        <f>K14*100/$K$110</f>
        <v>2.4438524890637602E-3</v>
      </c>
    </row>
    <row r="15" spans="1:12" x14ac:dyDescent="0.2">
      <c r="A15" s="788" t="s">
        <v>9</v>
      </c>
      <c r="B15" s="789" t="s">
        <v>117</v>
      </c>
      <c r="C15" s="363">
        <v>6</v>
      </c>
      <c r="D15" s="790">
        <f t="shared" si="0"/>
        <v>6</v>
      </c>
      <c r="E15" s="409">
        <v>6</v>
      </c>
      <c r="F15" s="410">
        <v>17</v>
      </c>
      <c r="G15" s="794">
        <f t="shared" si="1"/>
        <v>23</v>
      </c>
      <c r="H15" s="789">
        <v>2</v>
      </c>
      <c r="I15" s="363">
        <v>23</v>
      </c>
      <c r="J15" s="790">
        <f t="shared" si="2"/>
        <v>25</v>
      </c>
      <c r="K15" s="939">
        <f t="shared" si="3"/>
        <v>54</v>
      </c>
      <c r="L15" s="1031">
        <f>K15*100/$K$110</f>
        <v>0.13196803440944305</v>
      </c>
    </row>
    <row r="16" spans="1:12" x14ac:dyDescent="0.2">
      <c r="A16" s="788" t="s">
        <v>319</v>
      </c>
      <c r="B16" s="789" t="s">
        <v>117</v>
      </c>
      <c r="C16" s="363" t="s">
        <v>117</v>
      </c>
      <c r="D16" s="790">
        <f t="shared" si="0"/>
        <v>0</v>
      </c>
      <c r="E16" s="409">
        <v>0</v>
      </c>
      <c r="F16" s="410">
        <v>2</v>
      </c>
      <c r="G16" s="794">
        <f t="shared" si="1"/>
        <v>2</v>
      </c>
      <c r="H16" s="789">
        <v>0</v>
      </c>
      <c r="I16" s="363">
        <v>6</v>
      </c>
      <c r="J16" s="790">
        <f t="shared" si="2"/>
        <v>6</v>
      </c>
      <c r="K16" s="939">
        <f t="shared" si="3"/>
        <v>8</v>
      </c>
      <c r="L16" s="1031">
        <f>K16*100/$K$110</f>
        <v>1.9550819912510082E-2</v>
      </c>
    </row>
    <row r="17" spans="1:12" x14ac:dyDescent="0.2">
      <c r="A17" s="788" t="s">
        <v>10</v>
      </c>
      <c r="B17" s="789" t="s">
        <v>117</v>
      </c>
      <c r="C17" s="363">
        <v>4</v>
      </c>
      <c r="D17" s="790">
        <f t="shared" si="0"/>
        <v>4</v>
      </c>
      <c r="E17" s="409">
        <v>0</v>
      </c>
      <c r="F17" s="410">
        <v>6</v>
      </c>
      <c r="G17" s="794">
        <f t="shared" si="1"/>
        <v>6</v>
      </c>
      <c r="H17" s="789">
        <v>0</v>
      </c>
      <c r="I17" s="363">
        <v>16</v>
      </c>
      <c r="J17" s="790">
        <f t="shared" si="2"/>
        <v>16</v>
      </c>
      <c r="K17" s="939">
        <f t="shared" si="3"/>
        <v>26</v>
      </c>
      <c r="L17" s="1031">
        <f>K17*100/$K$110</f>
        <v>6.3540164715657765E-2</v>
      </c>
    </row>
    <row r="18" spans="1:12" x14ac:dyDescent="0.2">
      <c r="A18" s="788" t="s">
        <v>223</v>
      </c>
      <c r="B18" s="92" t="s">
        <v>117</v>
      </c>
      <c r="C18" s="93">
        <v>1</v>
      </c>
      <c r="D18" s="790">
        <f t="shared" si="0"/>
        <v>1</v>
      </c>
      <c r="E18" s="409" t="s">
        <v>117</v>
      </c>
      <c r="F18" s="410" t="s">
        <v>117</v>
      </c>
      <c r="G18" s="794">
        <f t="shared" si="1"/>
        <v>0</v>
      </c>
      <c r="H18" s="789" t="s">
        <v>117</v>
      </c>
      <c r="I18" s="363" t="s">
        <v>117</v>
      </c>
      <c r="J18" s="790">
        <f t="shared" si="2"/>
        <v>0</v>
      </c>
      <c r="K18" s="939">
        <f t="shared" si="3"/>
        <v>1</v>
      </c>
      <c r="L18" s="1031">
        <f>K18*100/$K$110</f>
        <v>2.4438524890637602E-3</v>
      </c>
    </row>
    <row r="19" spans="1:12" x14ac:dyDescent="0.2">
      <c r="A19" s="788" t="s">
        <v>12</v>
      </c>
      <c r="B19" s="789" t="s">
        <v>117</v>
      </c>
      <c r="C19" s="363">
        <v>7</v>
      </c>
      <c r="D19" s="790">
        <f t="shared" si="0"/>
        <v>7</v>
      </c>
      <c r="E19" s="409">
        <v>3</v>
      </c>
      <c r="F19" s="410">
        <v>7</v>
      </c>
      <c r="G19" s="794">
        <f t="shared" si="1"/>
        <v>10</v>
      </c>
      <c r="H19" s="789">
        <v>0</v>
      </c>
      <c r="I19" s="363">
        <v>7</v>
      </c>
      <c r="J19" s="790">
        <f t="shared" si="2"/>
        <v>7</v>
      </c>
      <c r="K19" s="939">
        <f t="shared" si="3"/>
        <v>24</v>
      </c>
      <c r="L19" s="1031">
        <f>K19*100/$K$110</f>
        <v>5.8652459737530242E-2</v>
      </c>
    </row>
    <row r="20" spans="1:12" x14ac:dyDescent="0.2">
      <c r="A20" s="788" t="s">
        <v>14</v>
      </c>
      <c r="B20" s="789">
        <v>142</v>
      </c>
      <c r="C20" s="363">
        <v>207</v>
      </c>
      <c r="D20" s="790">
        <f t="shared" si="0"/>
        <v>349</v>
      </c>
      <c r="E20" s="409">
        <v>234</v>
      </c>
      <c r="F20" s="410">
        <v>425</v>
      </c>
      <c r="G20" s="794">
        <f t="shared" si="1"/>
        <v>659</v>
      </c>
      <c r="H20" s="789">
        <v>246</v>
      </c>
      <c r="I20" s="363">
        <v>526</v>
      </c>
      <c r="J20" s="790">
        <f t="shared" si="2"/>
        <v>772</v>
      </c>
      <c r="K20" s="939">
        <f t="shared" si="3"/>
        <v>1780</v>
      </c>
      <c r="L20" s="1031">
        <f>K20*100/$K$110</f>
        <v>4.3500574305334929</v>
      </c>
    </row>
    <row r="21" spans="1:12" x14ac:dyDescent="0.2">
      <c r="A21" s="788" t="s">
        <v>15</v>
      </c>
      <c r="B21" s="789" t="s">
        <v>117</v>
      </c>
      <c r="C21" s="363" t="s">
        <v>117</v>
      </c>
      <c r="D21" s="790">
        <f t="shared" si="0"/>
        <v>0</v>
      </c>
      <c r="E21" s="409" t="s">
        <v>117</v>
      </c>
      <c r="F21" s="410" t="s">
        <v>117</v>
      </c>
      <c r="G21" s="794">
        <f t="shared" si="1"/>
        <v>0</v>
      </c>
      <c r="H21" s="789">
        <v>1</v>
      </c>
      <c r="I21" s="363">
        <v>0</v>
      </c>
      <c r="J21" s="790">
        <f t="shared" si="2"/>
        <v>1</v>
      </c>
      <c r="K21" s="939">
        <f t="shared" si="3"/>
        <v>1</v>
      </c>
      <c r="L21" s="1031">
        <f>K21*100/$K$110</f>
        <v>2.4438524890637602E-3</v>
      </c>
    </row>
    <row r="22" spans="1:12" x14ac:dyDescent="0.2">
      <c r="A22" s="788" t="s">
        <v>127</v>
      </c>
      <c r="B22" s="789" t="s">
        <v>117</v>
      </c>
      <c r="C22" s="363" t="s">
        <v>117</v>
      </c>
      <c r="D22" s="790">
        <f t="shared" si="0"/>
        <v>0</v>
      </c>
      <c r="E22" s="409" t="s">
        <v>117</v>
      </c>
      <c r="F22" s="410" t="s">
        <v>117</v>
      </c>
      <c r="G22" s="794">
        <f t="shared" si="1"/>
        <v>0</v>
      </c>
      <c r="H22" s="789">
        <v>0</v>
      </c>
      <c r="I22" s="363">
        <v>1</v>
      </c>
      <c r="J22" s="790">
        <f t="shared" si="2"/>
        <v>1</v>
      </c>
      <c r="K22" s="939">
        <f t="shared" si="3"/>
        <v>1</v>
      </c>
      <c r="L22" s="1031">
        <f>K22*100/$K$110</f>
        <v>2.4438524890637602E-3</v>
      </c>
    </row>
    <row r="23" spans="1:12" x14ac:dyDescent="0.2">
      <c r="A23" s="788" t="s">
        <v>17</v>
      </c>
      <c r="B23" s="789" t="s">
        <v>117</v>
      </c>
      <c r="C23" s="363">
        <v>2</v>
      </c>
      <c r="D23" s="790">
        <f t="shared" si="0"/>
        <v>2</v>
      </c>
      <c r="E23" s="409">
        <v>0</v>
      </c>
      <c r="F23" s="410">
        <v>4</v>
      </c>
      <c r="G23" s="794">
        <f t="shared" si="1"/>
        <v>4</v>
      </c>
      <c r="H23" s="789">
        <v>3</v>
      </c>
      <c r="I23" s="363">
        <v>6</v>
      </c>
      <c r="J23" s="790">
        <f t="shared" si="2"/>
        <v>9</v>
      </c>
      <c r="K23" s="939">
        <f t="shared" si="3"/>
        <v>15</v>
      </c>
      <c r="L23" s="1031">
        <f>K23*100/$K$110</f>
        <v>3.6657787335956399E-2</v>
      </c>
    </row>
    <row r="24" spans="1:12" x14ac:dyDescent="0.2">
      <c r="A24" s="788" t="s">
        <v>19</v>
      </c>
      <c r="B24" s="789" t="s">
        <v>117</v>
      </c>
      <c r="C24" s="363" t="s">
        <v>117</v>
      </c>
      <c r="D24" s="790">
        <f t="shared" si="0"/>
        <v>0</v>
      </c>
      <c r="E24" s="409" t="s">
        <v>117</v>
      </c>
      <c r="F24" s="410" t="s">
        <v>117</v>
      </c>
      <c r="G24" s="794">
        <f t="shared" si="1"/>
        <v>0</v>
      </c>
      <c r="H24" s="789">
        <v>0</v>
      </c>
      <c r="I24" s="363">
        <v>1</v>
      </c>
      <c r="J24" s="790">
        <f t="shared" si="2"/>
        <v>1</v>
      </c>
      <c r="K24" s="939">
        <f t="shared" si="3"/>
        <v>1</v>
      </c>
      <c r="L24" s="1031">
        <f>K24*100/$K$110</f>
        <v>2.4438524890637602E-3</v>
      </c>
    </row>
    <row r="25" spans="1:12" x14ac:dyDescent="0.2">
      <c r="A25" s="788" t="s">
        <v>20</v>
      </c>
      <c r="B25" s="789">
        <v>6</v>
      </c>
      <c r="C25" s="363">
        <v>14</v>
      </c>
      <c r="D25" s="790">
        <f t="shared" si="0"/>
        <v>20</v>
      </c>
      <c r="E25" s="409">
        <v>16</v>
      </c>
      <c r="F25" s="410">
        <v>25</v>
      </c>
      <c r="G25" s="794">
        <f t="shared" si="1"/>
        <v>41</v>
      </c>
      <c r="H25" s="789">
        <v>20</v>
      </c>
      <c r="I25" s="363">
        <v>37</v>
      </c>
      <c r="J25" s="790">
        <f t="shared" si="2"/>
        <v>57</v>
      </c>
      <c r="K25" s="939">
        <f t="shared" si="3"/>
        <v>118</v>
      </c>
      <c r="L25" s="1031">
        <f>K25*100/$K$110</f>
        <v>0.28837459370952367</v>
      </c>
    </row>
    <row r="26" spans="1:12" x14ac:dyDescent="0.2">
      <c r="A26" s="788" t="s">
        <v>201</v>
      </c>
      <c r="B26" s="789" t="s">
        <v>117</v>
      </c>
      <c r="C26" s="363">
        <v>1</v>
      </c>
      <c r="D26" s="790">
        <f t="shared" si="0"/>
        <v>1</v>
      </c>
      <c r="E26" s="409" t="s">
        <v>117</v>
      </c>
      <c r="F26" s="410" t="s">
        <v>117</v>
      </c>
      <c r="G26" s="794">
        <f t="shared" si="1"/>
        <v>0</v>
      </c>
      <c r="H26" s="789" t="s">
        <v>117</v>
      </c>
      <c r="I26" s="363" t="s">
        <v>117</v>
      </c>
      <c r="J26" s="790">
        <f t="shared" si="2"/>
        <v>0</v>
      </c>
      <c r="K26" s="939">
        <f t="shared" si="3"/>
        <v>1</v>
      </c>
      <c r="L26" s="1031">
        <f>K26*100/$K$110</f>
        <v>2.4438524890637602E-3</v>
      </c>
    </row>
    <row r="27" spans="1:12" x14ac:dyDescent="0.2">
      <c r="A27" s="788" t="s">
        <v>22</v>
      </c>
      <c r="B27" s="789" t="s">
        <v>117</v>
      </c>
      <c r="C27" s="363">
        <v>1</v>
      </c>
      <c r="D27" s="790">
        <f t="shared" si="0"/>
        <v>1</v>
      </c>
      <c r="E27" s="409">
        <v>2</v>
      </c>
      <c r="F27" s="410">
        <v>0</v>
      </c>
      <c r="G27" s="794">
        <f t="shared" si="1"/>
        <v>2</v>
      </c>
      <c r="H27" s="789">
        <v>0</v>
      </c>
      <c r="I27" s="363">
        <v>1</v>
      </c>
      <c r="J27" s="790">
        <f t="shared" si="2"/>
        <v>1</v>
      </c>
      <c r="K27" s="939">
        <f t="shared" si="3"/>
        <v>4</v>
      </c>
      <c r="L27" s="1031">
        <f>K27*100/$K$110</f>
        <v>9.775409956255041E-3</v>
      </c>
    </row>
    <row r="28" spans="1:12" x14ac:dyDescent="0.2">
      <c r="A28" s="788" t="s">
        <v>113</v>
      </c>
      <c r="B28" s="789" t="s">
        <v>117</v>
      </c>
      <c r="C28" s="363" t="s">
        <v>117</v>
      </c>
      <c r="D28" s="790">
        <f t="shared" si="0"/>
        <v>0</v>
      </c>
      <c r="E28" s="409">
        <v>1</v>
      </c>
      <c r="F28" s="410">
        <v>0</v>
      </c>
      <c r="G28" s="794">
        <f t="shared" si="1"/>
        <v>1</v>
      </c>
      <c r="H28" s="789">
        <v>3</v>
      </c>
      <c r="I28" s="363">
        <v>2</v>
      </c>
      <c r="J28" s="790">
        <f t="shared" si="2"/>
        <v>5</v>
      </c>
      <c r="K28" s="939">
        <f t="shared" si="3"/>
        <v>6</v>
      </c>
      <c r="L28" s="1031">
        <f>K28*100/$K$110</f>
        <v>1.4663114934382561E-2</v>
      </c>
    </row>
    <row r="29" spans="1:12" x14ac:dyDescent="0.2">
      <c r="A29" s="788" t="s">
        <v>23</v>
      </c>
      <c r="B29" s="789" t="s">
        <v>117</v>
      </c>
      <c r="C29" s="363">
        <v>1</v>
      </c>
      <c r="D29" s="790">
        <f t="shared" si="0"/>
        <v>1</v>
      </c>
      <c r="E29" s="409" t="s">
        <v>117</v>
      </c>
      <c r="F29" s="410" t="s">
        <v>117</v>
      </c>
      <c r="G29" s="794">
        <f t="shared" si="1"/>
        <v>0</v>
      </c>
      <c r="H29" s="789" t="s">
        <v>117</v>
      </c>
      <c r="I29" s="363" t="s">
        <v>117</v>
      </c>
      <c r="J29" s="790">
        <f t="shared" si="2"/>
        <v>0</v>
      </c>
      <c r="K29" s="939">
        <f t="shared" si="3"/>
        <v>1</v>
      </c>
      <c r="L29" s="1031">
        <f>K29*100/$K$110</f>
        <v>2.4438524890637602E-3</v>
      </c>
    </row>
    <row r="30" spans="1:12" x14ac:dyDescent="0.2">
      <c r="A30" s="788" t="s">
        <v>24</v>
      </c>
      <c r="B30" s="789" t="s">
        <v>117</v>
      </c>
      <c r="C30" s="363">
        <v>5</v>
      </c>
      <c r="D30" s="790">
        <f t="shared" si="0"/>
        <v>5</v>
      </c>
      <c r="E30" s="409">
        <v>0</v>
      </c>
      <c r="F30" s="410">
        <v>18</v>
      </c>
      <c r="G30" s="794">
        <f t="shared" si="1"/>
        <v>18</v>
      </c>
      <c r="H30" s="789">
        <v>0</v>
      </c>
      <c r="I30" s="363">
        <v>15</v>
      </c>
      <c r="J30" s="790">
        <f t="shared" si="2"/>
        <v>15</v>
      </c>
      <c r="K30" s="939">
        <f t="shared" si="3"/>
        <v>38</v>
      </c>
      <c r="L30" s="1031">
        <f>K30*100/$K$110</f>
        <v>9.286639458442289E-2</v>
      </c>
    </row>
    <row r="31" spans="1:12" x14ac:dyDescent="0.2">
      <c r="A31" s="788" t="s">
        <v>25</v>
      </c>
      <c r="B31" s="789" t="s">
        <v>117</v>
      </c>
      <c r="C31" s="363" t="s">
        <v>117</v>
      </c>
      <c r="D31" s="790">
        <f t="shared" si="0"/>
        <v>0</v>
      </c>
      <c r="E31" s="409" t="s">
        <v>117</v>
      </c>
      <c r="F31" s="410" t="s">
        <v>117</v>
      </c>
      <c r="G31" s="794">
        <f t="shared" si="1"/>
        <v>0</v>
      </c>
      <c r="H31" s="789">
        <v>1</v>
      </c>
      <c r="I31" s="363">
        <v>0</v>
      </c>
      <c r="J31" s="790">
        <f t="shared" si="2"/>
        <v>1</v>
      </c>
      <c r="K31" s="939">
        <f t="shared" si="3"/>
        <v>1</v>
      </c>
      <c r="L31" s="1031">
        <f>K31*100/$K$110</f>
        <v>2.4438524890637602E-3</v>
      </c>
    </row>
    <row r="32" spans="1:12" x14ac:dyDescent="0.2">
      <c r="A32" s="788" t="s">
        <v>202</v>
      </c>
      <c r="B32" s="789" t="s">
        <v>117</v>
      </c>
      <c r="C32" s="363" t="s">
        <v>117</v>
      </c>
      <c r="D32" s="790">
        <f t="shared" si="0"/>
        <v>0</v>
      </c>
      <c r="E32" s="409">
        <v>0</v>
      </c>
      <c r="F32" s="410">
        <v>1</v>
      </c>
      <c r="G32" s="794">
        <f t="shared" si="1"/>
        <v>1</v>
      </c>
      <c r="H32" s="789" t="s">
        <v>117</v>
      </c>
      <c r="I32" s="363" t="s">
        <v>117</v>
      </c>
      <c r="J32" s="790">
        <f t="shared" si="2"/>
        <v>0</v>
      </c>
      <c r="K32" s="939">
        <f t="shared" si="3"/>
        <v>1</v>
      </c>
      <c r="L32" s="1031">
        <f>K32*100/$K$110</f>
        <v>2.4438524890637602E-3</v>
      </c>
    </row>
    <row r="33" spans="1:12" x14ac:dyDescent="0.2">
      <c r="A33" s="788" t="s">
        <v>26</v>
      </c>
      <c r="B33" s="789" t="s">
        <v>117</v>
      </c>
      <c r="C33" s="363" t="s">
        <v>117</v>
      </c>
      <c r="D33" s="790">
        <f t="shared" si="0"/>
        <v>0</v>
      </c>
      <c r="E33" s="409" t="s">
        <v>117</v>
      </c>
      <c r="F33" s="410" t="s">
        <v>117</v>
      </c>
      <c r="G33" s="794">
        <f t="shared" si="1"/>
        <v>0</v>
      </c>
      <c r="H33" s="789">
        <v>0</v>
      </c>
      <c r="I33" s="363">
        <v>1</v>
      </c>
      <c r="J33" s="790">
        <f t="shared" si="2"/>
        <v>1</v>
      </c>
      <c r="K33" s="939">
        <f t="shared" si="3"/>
        <v>1</v>
      </c>
      <c r="L33" s="1031">
        <f>K33*100/$K$110</f>
        <v>2.4438524890637602E-3</v>
      </c>
    </row>
    <row r="34" spans="1:12" x14ac:dyDescent="0.2">
      <c r="A34" s="788" t="s">
        <v>27</v>
      </c>
      <c r="B34" s="789" t="s">
        <v>117</v>
      </c>
      <c r="C34" s="363" t="s">
        <v>117</v>
      </c>
      <c r="D34" s="790">
        <f t="shared" si="0"/>
        <v>0</v>
      </c>
      <c r="E34" s="409">
        <v>0</v>
      </c>
      <c r="F34" s="410">
        <v>2</v>
      </c>
      <c r="G34" s="794">
        <f t="shared" si="1"/>
        <v>2</v>
      </c>
      <c r="H34" s="789">
        <v>0</v>
      </c>
      <c r="I34" s="363">
        <v>1</v>
      </c>
      <c r="J34" s="790">
        <f t="shared" si="2"/>
        <v>1</v>
      </c>
      <c r="K34" s="939">
        <f t="shared" si="3"/>
        <v>3</v>
      </c>
      <c r="L34" s="1031">
        <f>K34*100/$K$110</f>
        <v>7.3315574671912803E-3</v>
      </c>
    </row>
    <row r="35" spans="1:12" x14ac:dyDescent="0.2">
      <c r="A35" s="788" t="s">
        <v>28</v>
      </c>
      <c r="B35" s="789" t="s">
        <v>117</v>
      </c>
      <c r="C35" s="363">
        <v>1</v>
      </c>
      <c r="D35" s="790">
        <f t="shared" si="0"/>
        <v>1</v>
      </c>
      <c r="E35" s="409">
        <v>0</v>
      </c>
      <c r="F35" s="410">
        <v>1</v>
      </c>
      <c r="G35" s="794">
        <f t="shared" si="1"/>
        <v>1</v>
      </c>
      <c r="H35" s="789" t="s">
        <v>117</v>
      </c>
      <c r="I35" s="363" t="s">
        <v>117</v>
      </c>
      <c r="J35" s="790">
        <f t="shared" si="2"/>
        <v>0</v>
      </c>
      <c r="K35" s="939">
        <f t="shared" si="3"/>
        <v>2</v>
      </c>
      <c r="L35" s="1031">
        <f>K35*100/$K$110</f>
        <v>4.8877049781275205E-3</v>
      </c>
    </row>
    <row r="36" spans="1:12" x14ac:dyDescent="0.2">
      <c r="A36" s="788" t="s">
        <v>29</v>
      </c>
      <c r="B36" s="789" t="s">
        <v>117</v>
      </c>
      <c r="C36" s="363">
        <v>2</v>
      </c>
      <c r="D36" s="790">
        <f t="shared" si="0"/>
        <v>2</v>
      </c>
      <c r="E36" s="409">
        <v>1</v>
      </c>
      <c r="F36" s="410">
        <v>3</v>
      </c>
      <c r="G36" s="794">
        <f t="shared" si="1"/>
        <v>4</v>
      </c>
      <c r="H36" s="789">
        <v>1</v>
      </c>
      <c r="I36" s="363">
        <v>8</v>
      </c>
      <c r="J36" s="790">
        <f t="shared" si="2"/>
        <v>9</v>
      </c>
      <c r="K36" s="939">
        <f t="shared" si="3"/>
        <v>15</v>
      </c>
      <c r="L36" s="1031">
        <f>K36*100/$K$110</f>
        <v>3.6657787335956399E-2</v>
      </c>
    </row>
    <row r="37" spans="1:12" x14ac:dyDescent="0.2">
      <c r="A37" s="788" t="s">
        <v>30</v>
      </c>
      <c r="B37" s="92">
        <v>27</v>
      </c>
      <c r="C37" s="93">
        <v>67</v>
      </c>
      <c r="D37" s="790">
        <f t="shared" si="0"/>
        <v>94</v>
      </c>
      <c r="E37" s="409">
        <v>34</v>
      </c>
      <c r="F37" s="410">
        <v>83</v>
      </c>
      <c r="G37" s="794">
        <f t="shared" si="1"/>
        <v>117</v>
      </c>
      <c r="H37" s="789">
        <v>32</v>
      </c>
      <c r="I37" s="363">
        <v>74</v>
      </c>
      <c r="J37" s="790">
        <f t="shared" si="2"/>
        <v>106</v>
      </c>
      <c r="K37" s="939">
        <f t="shared" si="3"/>
        <v>317</v>
      </c>
      <c r="L37" s="1031">
        <f>K37*100/$K$110</f>
        <v>0.77470123903321197</v>
      </c>
    </row>
    <row r="38" spans="1:12" x14ac:dyDescent="0.2">
      <c r="A38" s="788" t="s">
        <v>32</v>
      </c>
      <c r="B38" s="789" t="s">
        <v>117</v>
      </c>
      <c r="C38" s="363" t="s">
        <v>117</v>
      </c>
      <c r="D38" s="790">
        <f t="shared" ref="D38:D69" si="4">SUM(B38:C38)</f>
        <v>0</v>
      </c>
      <c r="E38" s="409" t="s">
        <v>117</v>
      </c>
      <c r="F38" s="410" t="s">
        <v>117</v>
      </c>
      <c r="G38" s="794">
        <f t="shared" ref="G38:G69" si="5">SUM(E38:F38)</f>
        <v>0</v>
      </c>
      <c r="H38" s="789">
        <v>0</v>
      </c>
      <c r="I38" s="363">
        <v>1</v>
      </c>
      <c r="J38" s="790">
        <f t="shared" ref="J38:J69" si="6">SUM(H38:I38)</f>
        <v>1</v>
      </c>
      <c r="K38" s="939">
        <f t="shared" ref="K38:K69" si="7">SUM(G38,D38,J38)</f>
        <v>1</v>
      </c>
      <c r="L38" s="1031">
        <f>K38*100/$K$110</f>
        <v>2.4438524890637602E-3</v>
      </c>
    </row>
    <row r="39" spans="1:12" x14ac:dyDescent="0.2">
      <c r="A39" s="788" t="s">
        <v>33</v>
      </c>
      <c r="B39" s="92" t="s">
        <v>117</v>
      </c>
      <c r="C39" s="93">
        <v>1</v>
      </c>
      <c r="D39" s="790">
        <f t="shared" si="4"/>
        <v>1</v>
      </c>
      <c r="E39" s="409">
        <v>1</v>
      </c>
      <c r="F39" s="410">
        <v>0</v>
      </c>
      <c r="G39" s="794">
        <f t="shared" si="5"/>
        <v>1</v>
      </c>
      <c r="H39" s="789">
        <v>0</v>
      </c>
      <c r="I39" s="363">
        <v>4</v>
      </c>
      <c r="J39" s="790">
        <f t="shared" si="6"/>
        <v>4</v>
      </c>
      <c r="K39" s="939">
        <f t="shared" si="7"/>
        <v>6</v>
      </c>
      <c r="L39" s="1031">
        <f>K39*100/$K$110</f>
        <v>1.4663114934382561E-2</v>
      </c>
    </row>
    <row r="40" spans="1:12" x14ac:dyDescent="0.2">
      <c r="A40" s="788" t="s">
        <v>204</v>
      </c>
      <c r="B40" s="92" t="s">
        <v>117</v>
      </c>
      <c r="C40" s="93" t="s">
        <v>117</v>
      </c>
      <c r="D40" s="790">
        <f t="shared" si="4"/>
        <v>0</v>
      </c>
      <c r="E40" s="409">
        <v>0</v>
      </c>
      <c r="F40" s="410">
        <v>1</v>
      </c>
      <c r="G40" s="794">
        <f t="shared" si="5"/>
        <v>1</v>
      </c>
      <c r="H40" s="789" t="s">
        <v>117</v>
      </c>
      <c r="I40" s="363" t="s">
        <v>117</v>
      </c>
      <c r="J40" s="790">
        <f t="shared" si="6"/>
        <v>0</v>
      </c>
      <c r="K40" s="939">
        <f t="shared" si="7"/>
        <v>1</v>
      </c>
      <c r="L40" s="1031">
        <f>K40*100/$K$110</f>
        <v>2.4438524890637602E-3</v>
      </c>
    </row>
    <row r="41" spans="1:12" x14ac:dyDescent="0.2">
      <c r="A41" s="788" t="s">
        <v>35</v>
      </c>
      <c r="B41" s="92">
        <v>1</v>
      </c>
      <c r="C41" s="93">
        <v>9</v>
      </c>
      <c r="D41" s="790">
        <f t="shared" si="4"/>
        <v>10</v>
      </c>
      <c r="E41" s="409">
        <v>2</v>
      </c>
      <c r="F41" s="410">
        <v>33</v>
      </c>
      <c r="G41" s="794">
        <f t="shared" si="5"/>
        <v>35</v>
      </c>
      <c r="H41" s="789">
        <v>2</v>
      </c>
      <c r="I41" s="363">
        <v>33</v>
      </c>
      <c r="J41" s="790">
        <f t="shared" si="6"/>
        <v>35</v>
      </c>
      <c r="K41" s="939">
        <f t="shared" si="7"/>
        <v>80</v>
      </c>
      <c r="L41" s="1031">
        <f>K41*100/$K$110</f>
        <v>0.19550819912510081</v>
      </c>
    </row>
    <row r="42" spans="1:12" x14ac:dyDescent="0.2">
      <c r="A42" s="788" t="s">
        <v>36</v>
      </c>
      <c r="B42" s="92" t="s">
        <v>117</v>
      </c>
      <c r="C42" s="93" t="s">
        <v>117</v>
      </c>
      <c r="D42" s="790">
        <f t="shared" si="4"/>
        <v>0</v>
      </c>
      <c r="E42" s="409">
        <v>2</v>
      </c>
      <c r="F42" s="410">
        <v>1</v>
      </c>
      <c r="G42" s="794">
        <f t="shared" si="5"/>
        <v>3</v>
      </c>
      <c r="H42" s="789">
        <v>1</v>
      </c>
      <c r="I42" s="363">
        <v>1</v>
      </c>
      <c r="J42" s="790">
        <f t="shared" si="6"/>
        <v>2</v>
      </c>
      <c r="K42" s="939">
        <f t="shared" si="7"/>
        <v>5</v>
      </c>
      <c r="L42" s="1031">
        <f>K42*100/$K$110</f>
        <v>1.2219262445318801E-2</v>
      </c>
    </row>
    <row r="43" spans="1:12" x14ac:dyDescent="0.2">
      <c r="A43" s="788" t="s">
        <v>37</v>
      </c>
      <c r="B43" s="789" t="s">
        <v>117</v>
      </c>
      <c r="C43" s="363">
        <v>2</v>
      </c>
      <c r="D43" s="790">
        <f t="shared" si="4"/>
        <v>2</v>
      </c>
      <c r="E43" s="409">
        <v>1</v>
      </c>
      <c r="F43" s="410">
        <v>22</v>
      </c>
      <c r="G43" s="794">
        <f t="shared" si="5"/>
        <v>23</v>
      </c>
      <c r="H43" s="789">
        <v>0</v>
      </c>
      <c r="I43" s="363">
        <v>11</v>
      </c>
      <c r="J43" s="790">
        <f t="shared" si="6"/>
        <v>11</v>
      </c>
      <c r="K43" s="939">
        <f t="shared" si="7"/>
        <v>36</v>
      </c>
      <c r="L43" s="1031">
        <f>K43*100/$K$110</f>
        <v>8.797868960629536E-2</v>
      </c>
    </row>
    <row r="44" spans="1:12" x14ac:dyDescent="0.2">
      <c r="A44" s="788" t="s">
        <v>38</v>
      </c>
      <c r="B44" s="92" t="s">
        <v>117</v>
      </c>
      <c r="C44" s="93">
        <v>2</v>
      </c>
      <c r="D44" s="790">
        <f t="shared" si="4"/>
        <v>2</v>
      </c>
      <c r="E44" s="409">
        <v>2</v>
      </c>
      <c r="F44" s="410">
        <v>13</v>
      </c>
      <c r="G44" s="794">
        <f t="shared" si="5"/>
        <v>15</v>
      </c>
      <c r="H44" s="789">
        <v>2</v>
      </c>
      <c r="I44" s="363">
        <v>13</v>
      </c>
      <c r="J44" s="790">
        <f t="shared" si="6"/>
        <v>15</v>
      </c>
      <c r="K44" s="939">
        <f t="shared" si="7"/>
        <v>32</v>
      </c>
      <c r="L44" s="1031">
        <f>K44*100/$K$110</f>
        <v>7.8203279650040328E-2</v>
      </c>
    </row>
    <row r="45" spans="1:12" x14ac:dyDescent="0.2">
      <c r="A45" s="788" t="s">
        <v>39</v>
      </c>
      <c r="B45" s="789">
        <v>4</v>
      </c>
      <c r="C45" s="363">
        <v>5</v>
      </c>
      <c r="D45" s="790">
        <f t="shared" si="4"/>
        <v>9</v>
      </c>
      <c r="E45" s="409">
        <v>0</v>
      </c>
      <c r="F45" s="410">
        <v>2</v>
      </c>
      <c r="G45" s="794">
        <f t="shared" si="5"/>
        <v>2</v>
      </c>
      <c r="H45" s="789">
        <v>0</v>
      </c>
      <c r="I45" s="363">
        <v>3</v>
      </c>
      <c r="J45" s="790">
        <f t="shared" si="6"/>
        <v>3</v>
      </c>
      <c r="K45" s="939">
        <f t="shared" si="7"/>
        <v>14</v>
      </c>
      <c r="L45" s="1031">
        <f>K45*100/$K$110</f>
        <v>3.4213934846892641E-2</v>
      </c>
    </row>
    <row r="46" spans="1:12" x14ac:dyDescent="0.2">
      <c r="A46" s="788" t="s">
        <v>40</v>
      </c>
      <c r="B46" s="789" t="s">
        <v>117</v>
      </c>
      <c r="C46" s="363" t="s">
        <v>117</v>
      </c>
      <c r="D46" s="790">
        <f t="shared" si="4"/>
        <v>0</v>
      </c>
      <c r="E46" s="409" t="s">
        <v>117</v>
      </c>
      <c r="F46" s="410" t="s">
        <v>117</v>
      </c>
      <c r="G46" s="794">
        <f t="shared" si="5"/>
        <v>0</v>
      </c>
      <c r="H46" s="789">
        <v>1</v>
      </c>
      <c r="I46" s="363">
        <v>0</v>
      </c>
      <c r="J46" s="790">
        <f t="shared" si="6"/>
        <v>1</v>
      </c>
      <c r="K46" s="939">
        <f t="shared" si="7"/>
        <v>1</v>
      </c>
      <c r="L46" s="1031">
        <f>K46*100/$K$110</f>
        <v>2.4438524890637602E-3</v>
      </c>
    </row>
    <row r="47" spans="1:12" x14ac:dyDescent="0.2">
      <c r="A47" s="788" t="s">
        <v>41</v>
      </c>
      <c r="B47" s="789">
        <v>1</v>
      </c>
      <c r="C47" s="363">
        <v>1</v>
      </c>
      <c r="D47" s="790">
        <f t="shared" si="4"/>
        <v>2</v>
      </c>
      <c r="E47" s="409" t="s">
        <v>117</v>
      </c>
      <c r="F47" s="410" t="s">
        <v>117</v>
      </c>
      <c r="G47" s="794">
        <f t="shared" si="5"/>
        <v>0</v>
      </c>
      <c r="H47" s="789" t="s">
        <v>117</v>
      </c>
      <c r="I47" s="363" t="s">
        <v>117</v>
      </c>
      <c r="J47" s="790">
        <f t="shared" si="6"/>
        <v>0</v>
      </c>
      <c r="K47" s="939">
        <f t="shared" si="7"/>
        <v>2</v>
      </c>
      <c r="L47" s="1031">
        <f>K47*100/$K$110</f>
        <v>4.8877049781275205E-3</v>
      </c>
    </row>
    <row r="48" spans="1:12" x14ac:dyDescent="0.2">
      <c r="A48" s="788" t="s">
        <v>42</v>
      </c>
      <c r="B48" s="789" t="s">
        <v>117</v>
      </c>
      <c r="C48" s="363" t="s">
        <v>117</v>
      </c>
      <c r="D48" s="790">
        <f t="shared" si="4"/>
        <v>0</v>
      </c>
      <c r="E48" s="409">
        <v>0</v>
      </c>
      <c r="F48" s="410">
        <v>3</v>
      </c>
      <c r="G48" s="794">
        <f t="shared" si="5"/>
        <v>3</v>
      </c>
      <c r="H48" s="789">
        <v>0</v>
      </c>
      <c r="I48" s="363">
        <v>3</v>
      </c>
      <c r="J48" s="790">
        <f t="shared" si="6"/>
        <v>3</v>
      </c>
      <c r="K48" s="939">
        <f t="shared" si="7"/>
        <v>6</v>
      </c>
      <c r="L48" s="1031">
        <f>K48*100/$K$110</f>
        <v>1.4663114934382561E-2</v>
      </c>
    </row>
    <row r="49" spans="1:12" x14ac:dyDescent="0.2">
      <c r="A49" s="788" t="s">
        <v>43</v>
      </c>
      <c r="B49" s="789" t="s">
        <v>117</v>
      </c>
      <c r="C49" s="363" t="s">
        <v>117</v>
      </c>
      <c r="D49" s="790">
        <f t="shared" si="4"/>
        <v>0</v>
      </c>
      <c r="E49" s="409">
        <v>0</v>
      </c>
      <c r="F49" s="410">
        <v>5</v>
      </c>
      <c r="G49" s="794">
        <f t="shared" si="5"/>
        <v>5</v>
      </c>
      <c r="H49" s="789">
        <v>0</v>
      </c>
      <c r="I49" s="363">
        <v>1</v>
      </c>
      <c r="J49" s="790">
        <f t="shared" si="6"/>
        <v>1</v>
      </c>
      <c r="K49" s="939">
        <f t="shared" si="7"/>
        <v>6</v>
      </c>
      <c r="L49" s="1031">
        <f>K49*100/$K$110</f>
        <v>1.4663114934382561E-2</v>
      </c>
    </row>
    <row r="50" spans="1:12" x14ac:dyDescent="0.2">
      <c r="A50" s="788" t="s">
        <v>44</v>
      </c>
      <c r="B50" s="789" t="s">
        <v>117</v>
      </c>
      <c r="C50" s="363">
        <v>1</v>
      </c>
      <c r="D50" s="790">
        <f t="shared" si="4"/>
        <v>1</v>
      </c>
      <c r="E50" s="409">
        <v>0</v>
      </c>
      <c r="F50" s="410">
        <v>6</v>
      </c>
      <c r="G50" s="794">
        <f t="shared" si="5"/>
        <v>6</v>
      </c>
      <c r="H50" s="789">
        <v>0</v>
      </c>
      <c r="I50" s="363">
        <v>1</v>
      </c>
      <c r="J50" s="790">
        <f t="shared" si="6"/>
        <v>1</v>
      </c>
      <c r="K50" s="939">
        <f t="shared" si="7"/>
        <v>8</v>
      </c>
      <c r="L50" s="1031">
        <f>K50*100/$K$110</f>
        <v>1.9550819912510082E-2</v>
      </c>
    </row>
    <row r="51" spans="1:12" x14ac:dyDescent="0.2">
      <c r="A51" s="788" t="s">
        <v>45</v>
      </c>
      <c r="B51" s="789" t="s">
        <v>117</v>
      </c>
      <c r="C51" s="363">
        <v>2</v>
      </c>
      <c r="D51" s="790">
        <f t="shared" si="4"/>
        <v>2</v>
      </c>
      <c r="E51" s="409">
        <v>7</v>
      </c>
      <c r="F51" s="410">
        <v>10</v>
      </c>
      <c r="G51" s="794">
        <f t="shared" si="5"/>
        <v>17</v>
      </c>
      <c r="H51" s="789">
        <v>2</v>
      </c>
      <c r="I51" s="363">
        <v>8</v>
      </c>
      <c r="J51" s="790">
        <f t="shared" si="6"/>
        <v>10</v>
      </c>
      <c r="K51" s="939">
        <f t="shared" si="7"/>
        <v>29</v>
      </c>
      <c r="L51" s="1031">
        <f>K51*100/$K$110</f>
        <v>7.087172218284904E-2</v>
      </c>
    </row>
    <row r="52" spans="1:12" x14ac:dyDescent="0.2">
      <c r="A52" s="788" t="s">
        <v>47</v>
      </c>
      <c r="B52" s="789">
        <v>4</v>
      </c>
      <c r="C52" s="363">
        <v>17</v>
      </c>
      <c r="D52" s="790">
        <f t="shared" si="4"/>
        <v>21</v>
      </c>
      <c r="E52" s="409">
        <v>11</v>
      </c>
      <c r="F52" s="410">
        <v>20</v>
      </c>
      <c r="G52" s="794">
        <f t="shared" si="5"/>
        <v>31</v>
      </c>
      <c r="H52" s="789">
        <v>16</v>
      </c>
      <c r="I52" s="363">
        <v>28</v>
      </c>
      <c r="J52" s="790">
        <f t="shared" si="6"/>
        <v>44</v>
      </c>
      <c r="K52" s="939">
        <f t="shared" si="7"/>
        <v>96</v>
      </c>
      <c r="L52" s="1031">
        <f>K52*100/$K$110</f>
        <v>0.23460983895012097</v>
      </c>
    </row>
    <row r="53" spans="1:12" x14ac:dyDescent="0.2">
      <c r="A53" s="788" t="s">
        <v>48</v>
      </c>
      <c r="B53" s="92">
        <v>1</v>
      </c>
      <c r="C53" s="93" t="s">
        <v>117</v>
      </c>
      <c r="D53" s="790">
        <f t="shared" si="4"/>
        <v>1</v>
      </c>
      <c r="E53" s="409">
        <v>3</v>
      </c>
      <c r="F53" s="410">
        <v>2</v>
      </c>
      <c r="G53" s="794">
        <f t="shared" si="5"/>
        <v>5</v>
      </c>
      <c r="H53" s="789">
        <v>1</v>
      </c>
      <c r="I53" s="363">
        <v>3</v>
      </c>
      <c r="J53" s="790">
        <f t="shared" si="6"/>
        <v>4</v>
      </c>
      <c r="K53" s="939">
        <f t="shared" si="7"/>
        <v>10</v>
      </c>
      <c r="L53" s="1031">
        <f>K53*100/$K$110</f>
        <v>2.4438524890637602E-2</v>
      </c>
    </row>
    <row r="54" spans="1:12" x14ac:dyDescent="0.2">
      <c r="A54" s="788" t="s">
        <v>49</v>
      </c>
      <c r="B54" s="92">
        <v>1</v>
      </c>
      <c r="C54" s="93">
        <v>8</v>
      </c>
      <c r="D54" s="790">
        <f t="shared" si="4"/>
        <v>9</v>
      </c>
      <c r="E54" s="409">
        <v>5</v>
      </c>
      <c r="F54" s="410">
        <v>16</v>
      </c>
      <c r="G54" s="794">
        <f t="shared" si="5"/>
        <v>21</v>
      </c>
      <c r="H54" s="789">
        <v>3</v>
      </c>
      <c r="I54" s="363">
        <v>11</v>
      </c>
      <c r="J54" s="790">
        <f t="shared" si="6"/>
        <v>14</v>
      </c>
      <c r="K54" s="939">
        <f t="shared" si="7"/>
        <v>44</v>
      </c>
      <c r="L54" s="1031">
        <f>K54*100/$K$110</f>
        <v>0.10752950951880544</v>
      </c>
    </row>
    <row r="55" spans="1:12" x14ac:dyDescent="0.2">
      <c r="A55" s="788" t="s">
        <v>51</v>
      </c>
      <c r="B55" s="92" t="s">
        <v>117</v>
      </c>
      <c r="C55" s="93">
        <v>1</v>
      </c>
      <c r="D55" s="790">
        <f t="shared" si="4"/>
        <v>1</v>
      </c>
      <c r="E55" s="409">
        <v>1</v>
      </c>
      <c r="F55" s="410">
        <v>2</v>
      </c>
      <c r="G55" s="794">
        <f t="shared" si="5"/>
        <v>3</v>
      </c>
      <c r="H55" s="789" t="s">
        <v>117</v>
      </c>
      <c r="I55" s="363" t="s">
        <v>117</v>
      </c>
      <c r="J55" s="790">
        <f t="shared" si="6"/>
        <v>0</v>
      </c>
      <c r="K55" s="939">
        <f t="shared" si="7"/>
        <v>4</v>
      </c>
      <c r="L55" s="1031">
        <f>K55*100/$K$110</f>
        <v>9.775409956255041E-3</v>
      </c>
    </row>
    <row r="56" spans="1:12" x14ac:dyDescent="0.2">
      <c r="A56" s="788" t="s">
        <v>53</v>
      </c>
      <c r="B56" s="92" t="s">
        <v>117</v>
      </c>
      <c r="C56" s="93" t="s">
        <v>117</v>
      </c>
      <c r="D56" s="790">
        <f t="shared" si="4"/>
        <v>0</v>
      </c>
      <c r="E56" s="409">
        <v>1</v>
      </c>
      <c r="F56" s="410">
        <v>3</v>
      </c>
      <c r="G56" s="794">
        <f t="shared" si="5"/>
        <v>4</v>
      </c>
      <c r="H56" s="789">
        <v>2</v>
      </c>
      <c r="I56" s="363">
        <v>1</v>
      </c>
      <c r="J56" s="790">
        <f t="shared" si="6"/>
        <v>3</v>
      </c>
      <c r="K56" s="939">
        <f t="shared" si="7"/>
        <v>7</v>
      </c>
      <c r="L56" s="1031">
        <f>K56*100/$K$110</f>
        <v>1.710696742344632E-2</v>
      </c>
    </row>
    <row r="57" spans="1:12" x14ac:dyDescent="0.2">
      <c r="A57" s="788" t="s">
        <v>54</v>
      </c>
      <c r="B57" s="789">
        <v>1</v>
      </c>
      <c r="C57" s="363">
        <v>1</v>
      </c>
      <c r="D57" s="790">
        <f t="shared" si="4"/>
        <v>2</v>
      </c>
      <c r="E57" s="409">
        <v>0</v>
      </c>
      <c r="F57" s="410">
        <v>1</v>
      </c>
      <c r="G57" s="794">
        <f t="shared" si="5"/>
        <v>1</v>
      </c>
      <c r="H57" s="789">
        <v>0</v>
      </c>
      <c r="I57" s="363">
        <v>1</v>
      </c>
      <c r="J57" s="790">
        <f t="shared" si="6"/>
        <v>1</v>
      </c>
      <c r="K57" s="939">
        <f t="shared" si="7"/>
        <v>4</v>
      </c>
      <c r="L57" s="1031">
        <f>K57*100/$K$110</f>
        <v>9.775409956255041E-3</v>
      </c>
    </row>
    <row r="58" spans="1:12" x14ac:dyDescent="0.2">
      <c r="A58" s="788" t="s">
        <v>187</v>
      </c>
      <c r="B58" s="789" t="s">
        <v>117</v>
      </c>
      <c r="C58" s="363" t="s">
        <v>117</v>
      </c>
      <c r="D58" s="790">
        <f t="shared" si="4"/>
        <v>0</v>
      </c>
      <c r="E58" s="409">
        <v>2</v>
      </c>
      <c r="F58" s="410">
        <v>1</v>
      </c>
      <c r="G58" s="794">
        <f t="shared" si="5"/>
        <v>3</v>
      </c>
      <c r="H58" s="789" t="s">
        <v>117</v>
      </c>
      <c r="I58" s="363" t="s">
        <v>117</v>
      </c>
      <c r="J58" s="790">
        <f t="shared" si="6"/>
        <v>0</v>
      </c>
      <c r="K58" s="939">
        <f t="shared" si="7"/>
        <v>3</v>
      </c>
      <c r="L58" s="1031">
        <f>K58*100/$K$110</f>
        <v>7.3315574671912803E-3</v>
      </c>
    </row>
    <row r="59" spans="1:12" x14ac:dyDescent="0.2">
      <c r="A59" s="788" t="s">
        <v>55</v>
      </c>
      <c r="B59" s="789" t="s">
        <v>117</v>
      </c>
      <c r="C59" s="363">
        <v>3</v>
      </c>
      <c r="D59" s="790">
        <f t="shared" si="4"/>
        <v>3</v>
      </c>
      <c r="E59" s="409">
        <v>1</v>
      </c>
      <c r="F59" s="410">
        <v>1</v>
      </c>
      <c r="G59" s="794">
        <f t="shared" si="5"/>
        <v>2</v>
      </c>
      <c r="H59" s="789">
        <v>0</v>
      </c>
      <c r="I59" s="363">
        <v>3</v>
      </c>
      <c r="J59" s="790">
        <f t="shared" si="6"/>
        <v>3</v>
      </c>
      <c r="K59" s="939">
        <f t="shared" si="7"/>
        <v>8</v>
      </c>
      <c r="L59" s="1031">
        <f>K59*100/$K$110</f>
        <v>1.9550819912510082E-2</v>
      </c>
    </row>
    <row r="60" spans="1:12" x14ac:dyDescent="0.2">
      <c r="A60" s="788" t="s">
        <v>140</v>
      </c>
      <c r="B60" s="789">
        <v>1</v>
      </c>
      <c r="C60" s="363" t="s">
        <v>117</v>
      </c>
      <c r="D60" s="790">
        <f t="shared" si="4"/>
        <v>1</v>
      </c>
      <c r="E60" s="409" t="s">
        <v>117</v>
      </c>
      <c r="F60" s="410" t="s">
        <v>117</v>
      </c>
      <c r="G60" s="794">
        <f t="shared" si="5"/>
        <v>0</v>
      </c>
      <c r="H60" s="789" t="s">
        <v>117</v>
      </c>
      <c r="I60" s="363" t="s">
        <v>117</v>
      </c>
      <c r="J60" s="790">
        <f t="shared" si="6"/>
        <v>0</v>
      </c>
      <c r="K60" s="939">
        <f t="shared" si="7"/>
        <v>1</v>
      </c>
      <c r="L60" s="1031">
        <f>K60*100/$K$110</f>
        <v>2.4438524890637602E-3</v>
      </c>
    </row>
    <row r="61" spans="1:12" x14ac:dyDescent="0.2">
      <c r="A61" s="788" t="s">
        <v>56</v>
      </c>
      <c r="B61" s="789" t="s">
        <v>117</v>
      </c>
      <c r="C61" s="363" t="s">
        <v>117</v>
      </c>
      <c r="D61" s="790">
        <f t="shared" si="4"/>
        <v>0</v>
      </c>
      <c r="E61" s="409">
        <v>0</v>
      </c>
      <c r="F61" s="410">
        <v>1</v>
      </c>
      <c r="G61" s="794">
        <f t="shared" si="5"/>
        <v>1</v>
      </c>
      <c r="H61" s="789">
        <v>1</v>
      </c>
      <c r="I61" s="363">
        <v>1</v>
      </c>
      <c r="J61" s="790">
        <f t="shared" si="6"/>
        <v>2</v>
      </c>
      <c r="K61" s="939">
        <f t="shared" si="7"/>
        <v>3</v>
      </c>
      <c r="L61" s="1031">
        <f>K61*100/$K$110</f>
        <v>7.3315574671912803E-3</v>
      </c>
    </row>
    <row r="62" spans="1:12" x14ac:dyDescent="0.2">
      <c r="A62" s="788" t="s">
        <v>58</v>
      </c>
      <c r="B62" s="789" t="s">
        <v>117</v>
      </c>
      <c r="C62" s="363">
        <v>1</v>
      </c>
      <c r="D62" s="790">
        <f t="shared" si="4"/>
        <v>1</v>
      </c>
      <c r="E62" s="409">
        <v>1</v>
      </c>
      <c r="F62" s="410">
        <v>4</v>
      </c>
      <c r="G62" s="794">
        <f t="shared" si="5"/>
        <v>5</v>
      </c>
      <c r="H62" s="789">
        <v>1</v>
      </c>
      <c r="I62" s="363">
        <v>3</v>
      </c>
      <c r="J62" s="790">
        <f t="shared" si="6"/>
        <v>4</v>
      </c>
      <c r="K62" s="939">
        <f t="shared" si="7"/>
        <v>10</v>
      </c>
      <c r="L62" s="1031">
        <f>K62*100/$K$110</f>
        <v>2.4438524890637602E-2</v>
      </c>
    </row>
    <row r="63" spans="1:12" x14ac:dyDescent="0.2">
      <c r="A63" s="788" t="s">
        <v>59</v>
      </c>
      <c r="B63" s="789" t="s">
        <v>117</v>
      </c>
      <c r="C63" s="363">
        <v>1</v>
      </c>
      <c r="D63" s="790">
        <f t="shared" si="4"/>
        <v>1</v>
      </c>
      <c r="E63" s="409">
        <v>1</v>
      </c>
      <c r="F63" s="410">
        <v>0</v>
      </c>
      <c r="G63" s="794">
        <f t="shared" si="5"/>
        <v>1</v>
      </c>
      <c r="H63" s="789" t="s">
        <v>117</v>
      </c>
      <c r="I63" s="363" t="s">
        <v>117</v>
      </c>
      <c r="J63" s="790">
        <f t="shared" si="6"/>
        <v>0</v>
      </c>
      <c r="K63" s="939">
        <f t="shared" si="7"/>
        <v>2</v>
      </c>
      <c r="L63" s="1031">
        <f>K63*100/$K$110</f>
        <v>4.8877049781275205E-3</v>
      </c>
    </row>
    <row r="64" spans="1:12" x14ac:dyDescent="0.2">
      <c r="A64" s="788" t="s">
        <v>60</v>
      </c>
      <c r="B64" s="789">
        <v>10</v>
      </c>
      <c r="C64" s="363">
        <v>33</v>
      </c>
      <c r="D64" s="790">
        <f t="shared" si="4"/>
        <v>43</v>
      </c>
      <c r="E64" s="409">
        <v>0</v>
      </c>
      <c r="F64" s="410">
        <v>8</v>
      </c>
      <c r="G64" s="794">
        <f t="shared" si="5"/>
        <v>8</v>
      </c>
      <c r="H64" s="789">
        <v>1</v>
      </c>
      <c r="I64" s="363">
        <v>14</v>
      </c>
      <c r="J64" s="790">
        <f t="shared" si="6"/>
        <v>15</v>
      </c>
      <c r="K64" s="939">
        <f t="shared" si="7"/>
        <v>66</v>
      </c>
      <c r="L64" s="1031">
        <f>K64*100/$K$110</f>
        <v>0.16129426427820817</v>
      </c>
    </row>
    <row r="65" spans="1:12" x14ac:dyDescent="0.2">
      <c r="A65" s="788" t="s">
        <v>63</v>
      </c>
      <c r="B65" s="789" t="s">
        <v>117</v>
      </c>
      <c r="C65" s="363" t="s">
        <v>117</v>
      </c>
      <c r="D65" s="790">
        <f t="shared" si="4"/>
        <v>0</v>
      </c>
      <c r="E65" s="409" t="s">
        <v>117</v>
      </c>
      <c r="F65" s="410" t="s">
        <v>117</v>
      </c>
      <c r="G65" s="794">
        <f t="shared" si="5"/>
        <v>0</v>
      </c>
      <c r="H65" s="789">
        <v>1</v>
      </c>
      <c r="I65" s="363">
        <v>0</v>
      </c>
      <c r="J65" s="790">
        <f t="shared" si="6"/>
        <v>1</v>
      </c>
      <c r="K65" s="939">
        <f t="shared" si="7"/>
        <v>1</v>
      </c>
      <c r="L65" s="1031">
        <f>K65*100/$K$110</f>
        <v>2.4438524890637602E-3</v>
      </c>
    </row>
    <row r="66" spans="1:12" x14ac:dyDescent="0.2">
      <c r="A66" s="788" t="s">
        <v>64</v>
      </c>
      <c r="B66" s="789" t="s">
        <v>117</v>
      </c>
      <c r="C66" s="363" t="s">
        <v>117</v>
      </c>
      <c r="D66" s="790">
        <f t="shared" si="4"/>
        <v>0</v>
      </c>
      <c r="E66" s="409">
        <v>1</v>
      </c>
      <c r="F66" s="410">
        <v>0</v>
      </c>
      <c r="G66" s="794">
        <f t="shared" si="5"/>
        <v>1</v>
      </c>
      <c r="H66" s="789" t="s">
        <v>117</v>
      </c>
      <c r="I66" s="363" t="s">
        <v>117</v>
      </c>
      <c r="J66" s="790">
        <f t="shared" si="6"/>
        <v>0</v>
      </c>
      <c r="K66" s="939">
        <f t="shared" si="7"/>
        <v>1</v>
      </c>
      <c r="L66" s="1031">
        <f>K66*100/$K$110</f>
        <v>2.4438524890637602E-3</v>
      </c>
    </row>
    <row r="67" spans="1:12" x14ac:dyDescent="0.2">
      <c r="A67" s="788" t="s">
        <v>66</v>
      </c>
      <c r="B67" s="789">
        <v>1</v>
      </c>
      <c r="C67" s="363">
        <v>18</v>
      </c>
      <c r="D67" s="790">
        <f t="shared" si="4"/>
        <v>19</v>
      </c>
      <c r="E67" s="409">
        <v>0</v>
      </c>
      <c r="F67" s="410">
        <v>8</v>
      </c>
      <c r="G67" s="794">
        <f t="shared" si="5"/>
        <v>8</v>
      </c>
      <c r="H67" s="789">
        <v>0</v>
      </c>
      <c r="I67" s="363">
        <v>8</v>
      </c>
      <c r="J67" s="790">
        <f t="shared" si="6"/>
        <v>8</v>
      </c>
      <c r="K67" s="939">
        <f t="shared" si="7"/>
        <v>35</v>
      </c>
      <c r="L67" s="1031">
        <f>K67*100/$K$110</f>
        <v>8.5534837117231602E-2</v>
      </c>
    </row>
    <row r="68" spans="1:12" x14ac:dyDescent="0.2">
      <c r="A68" s="788" t="s">
        <v>132</v>
      </c>
      <c r="B68" s="789" t="s">
        <v>117</v>
      </c>
      <c r="C68" s="363" t="s">
        <v>117</v>
      </c>
      <c r="D68" s="790">
        <f t="shared" si="4"/>
        <v>0</v>
      </c>
      <c r="E68" s="409">
        <v>0</v>
      </c>
      <c r="F68" s="410">
        <v>1</v>
      </c>
      <c r="G68" s="794">
        <f t="shared" si="5"/>
        <v>1</v>
      </c>
      <c r="H68" s="789">
        <v>1</v>
      </c>
      <c r="I68" s="363">
        <v>1</v>
      </c>
      <c r="J68" s="790">
        <f t="shared" si="6"/>
        <v>2</v>
      </c>
      <c r="K68" s="939">
        <f t="shared" si="7"/>
        <v>3</v>
      </c>
      <c r="L68" s="1031">
        <f>K68*100/$K$110</f>
        <v>7.3315574671912803E-3</v>
      </c>
    </row>
    <row r="69" spans="1:12" x14ac:dyDescent="0.2">
      <c r="A69" s="788" t="s">
        <v>67</v>
      </c>
      <c r="B69" s="789" t="s">
        <v>117</v>
      </c>
      <c r="C69" s="363" t="s">
        <v>117</v>
      </c>
      <c r="D69" s="790">
        <f t="shared" si="4"/>
        <v>0</v>
      </c>
      <c r="E69" s="409">
        <v>0</v>
      </c>
      <c r="F69" s="410">
        <v>1</v>
      </c>
      <c r="G69" s="794">
        <f t="shared" si="5"/>
        <v>1</v>
      </c>
      <c r="H69" s="789">
        <v>1</v>
      </c>
      <c r="I69" s="363">
        <v>1</v>
      </c>
      <c r="J69" s="790">
        <f t="shared" si="6"/>
        <v>2</v>
      </c>
      <c r="K69" s="939">
        <f t="shared" si="7"/>
        <v>3</v>
      </c>
      <c r="L69" s="1031">
        <f>K69*100/$K$110</f>
        <v>7.3315574671912803E-3</v>
      </c>
    </row>
    <row r="70" spans="1:12" x14ac:dyDescent="0.2">
      <c r="A70" s="788" t="s">
        <v>267</v>
      </c>
      <c r="B70" s="92">
        <v>14</v>
      </c>
      <c r="C70" s="93">
        <v>23</v>
      </c>
      <c r="D70" s="790">
        <f t="shared" ref="D70:D100" si="8">SUM(B70:C70)</f>
        <v>37</v>
      </c>
      <c r="E70" s="409">
        <v>40</v>
      </c>
      <c r="F70" s="410">
        <v>111</v>
      </c>
      <c r="G70" s="794">
        <f t="shared" ref="G70:G100" si="9">SUM(E70:F70)</f>
        <v>151</v>
      </c>
      <c r="H70" s="789">
        <v>264</v>
      </c>
      <c r="I70" s="363">
        <v>539</v>
      </c>
      <c r="J70" s="790">
        <f t="shared" ref="J70:J100" si="10">SUM(H70:I70)</f>
        <v>803</v>
      </c>
      <c r="K70" s="939">
        <f t="shared" ref="K70:K100" si="11">SUM(G70,D70,J70)</f>
        <v>991</v>
      </c>
      <c r="L70" s="1031">
        <f>K70*100/$K$110</f>
        <v>2.4218578166621865</v>
      </c>
    </row>
    <row r="71" spans="1:12" x14ac:dyDescent="0.2">
      <c r="A71" s="788" t="s">
        <v>69</v>
      </c>
      <c r="B71" s="789">
        <v>3</v>
      </c>
      <c r="C71" s="363">
        <v>1</v>
      </c>
      <c r="D71" s="790">
        <f t="shared" si="8"/>
        <v>4</v>
      </c>
      <c r="E71" s="409">
        <v>7</v>
      </c>
      <c r="F71" s="410">
        <v>16</v>
      </c>
      <c r="G71" s="794">
        <f t="shared" si="9"/>
        <v>23</v>
      </c>
      <c r="H71" s="789">
        <v>6</v>
      </c>
      <c r="I71" s="363">
        <v>8</v>
      </c>
      <c r="J71" s="790">
        <f t="shared" si="10"/>
        <v>14</v>
      </c>
      <c r="K71" s="939">
        <f t="shared" si="11"/>
        <v>41</v>
      </c>
      <c r="L71" s="1031">
        <f>K71*100/$K$110</f>
        <v>0.10019795205161416</v>
      </c>
    </row>
    <row r="72" spans="1:12" x14ac:dyDescent="0.2">
      <c r="A72" s="788" t="s">
        <v>72</v>
      </c>
      <c r="B72" s="789" t="s">
        <v>117</v>
      </c>
      <c r="C72" s="363">
        <v>4</v>
      </c>
      <c r="D72" s="790">
        <f t="shared" si="8"/>
        <v>4</v>
      </c>
      <c r="E72" s="409">
        <v>4</v>
      </c>
      <c r="F72" s="410">
        <v>6</v>
      </c>
      <c r="G72" s="794">
        <f t="shared" si="9"/>
        <v>10</v>
      </c>
      <c r="H72" s="789">
        <v>0</v>
      </c>
      <c r="I72" s="363">
        <v>7</v>
      </c>
      <c r="J72" s="790">
        <f t="shared" si="10"/>
        <v>7</v>
      </c>
      <c r="K72" s="939">
        <f t="shared" si="11"/>
        <v>21</v>
      </c>
      <c r="L72" s="1031">
        <f>K72*100/$K$110</f>
        <v>5.1320902270338961E-2</v>
      </c>
    </row>
    <row r="73" spans="1:12" x14ac:dyDescent="0.2">
      <c r="A73" s="788" t="s">
        <v>320</v>
      </c>
      <c r="B73" s="789" t="s">
        <v>117</v>
      </c>
      <c r="C73" s="363" t="s">
        <v>117</v>
      </c>
      <c r="D73" s="790">
        <f t="shared" si="8"/>
        <v>0</v>
      </c>
      <c r="E73" s="409" t="s">
        <v>117</v>
      </c>
      <c r="F73" s="410">
        <v>1</v>
      </c>
      <c r="G73" s="794">
        <f t="shared" si="9"/>
        <v>1</v>
      </c>
      <c r="H73" s="789">
        <v>0</v>
      </c>
      <c r="I73" s="363">
        <v>5</v>
      </c>
      <c r="J73" s="790">
        <f t="shared" si="10"/>
        <v>5</v>
      </c>
      <c r="K73" s="939">
        <f t="shared" si="11"/>
        <v>6</v>
      </c>
      <c r="L73" s="1031">
        <f>K73*100/$K$110</f>
        <v>1.4663114934382561E-2</v>
      </c>
    </row>
    <row r="74" spans="1:12" x14ac:dyDescent="0.2">
      <c r="A74" s="788" t="s">
        <v>74</v>
      </c>
      <c r="B74" s="789">
        <v>2</v>
      </c>
      <c r="C74" s="363">
        <v>11</v>
      </c>
      <c r="D74" s="790">
        <f t="shared" si="8"/>
        <v>13</v>
      </c>
      <c r="E74" s="409">
        <v>1</v>
      </c>
      <c r="F74" s="410">
        <v>21</v>
      </c>
      <c r="G74" s="794">
        <f t="shared" si="9"/>
        <v>22</v>
      </c>
      <c r="H74" s="789">
        <v>1</v>
      </c>
      <c r="I74" s="363">
        <v>13</v>
      </c>
      <c r="J74" s="790">
        <f t="shared" si="10"/>
        <v>14</v>
      </c>
      <c r="K74" s="939">
        <f t="shared" si="11"/>
        <v>49</v>
      </c>
      <c r="L74" s="1031">
        <f>K74*100/$K$110</f>
        <v>0.11974877196412424</v>
      </c>
    </row>
    <row r="75" spans="1:12" x14ac:dyDescent="0.2">
      <c r="A75" s="788" t="s">
        <v>133</v>
      </c>
      <c r="B75" s="789" t="s">
        <v>117</v>
      </c>
      <c r="C75" s="363" t="s">
        <v>117</v>
      </c>
      <c r="D75" s="790">
        <f t="shared" si="8"/>
        <v>0</v>
      </c>
      <c r="E75" s="409">
        <v>0</v>
      </c>
      <c r="F75" s="410">
        <v>1</v>
      </c>
      <c r="G75" s="794">
        <f t="shared" si="9"/>
        <v>1</v>
      </c>
      <c r="H75" s="789" t="s">
        <v>117</v>
      </c>
      <c r="I75" s="363" t="s">
        <v>117</v>
      </c>
      <c r="J75" s="790">
        <f t="shared" si="10"/>
        <v>0</v>
      </c>
      <c r="K75" s="939">
        <f t="shared" si="11"/>
        <v>1</v>
      </c>
      <c r="L75" s="1031">
        <f>K75*100/$K$110</f>
        <v>2.4438524890637602E-3</v>
      </c>
    </row>
    <row r="76" spans="1:12" x14ac:dyDescent="0.2">
      <c r="A76" s="788" t="s">
        <v>75</v>
      </c>
      <c r="B76" s="789" t="s">
        <v>117</v>
      </c>
      <c r="C76" s="363" t="s">
        <v>117</v>
      </c>
      <c r="D76" s="790">
        <f t="shared" si="8"/>
        <v>0</v>
      </c>
      <c r="E76" s="409">
        <v>1</v>
      </c>
      <c r="F76" s="410">
        <v>1</v>
      </c>
      <c r="G76" s="794">
        <f t="shared" si="9"/>
        <v>2</v>
      </c>
      <c r="H76" s="789">
        <v>1</v>
      </c>
      <c r="I76" s="363">
        <v>2</v>
      </c>
      <c r="J76" s="790">
        <f t="shared" si="10"/>
        <v>3</v>
      </c>
      <c r="K76" s="939">
        <f t="shared" si="11"/>
        <v>5</v>
      </c>
      <c r="L76" s="1031">
        <f>K76*100/$K$110</f>
        <v>1.2219262445318801E-2</v>
      </c>
    </row>
    <row r="77" spans="1:12" x14ac:dyDescent="0.2">
      <c r="A77" s="788" t="s">
        <v>76</v>
      </c>
      <c r="B77" s="92" t="s">
        <v>117</v>
      </c>
      <c r="C77" s="93">
        <v>17</v>
      </c>
      <c r="D77" s="790">
        <f t="shared" si="8"/>
        <v>17</v>
      </c>
      <c r="E77" s="409">
        <v>0</v>
      </c>
      <c r="F77" s="410">
        <v>70</v>
      </c>
      <c r="G77" s="794">
        <f t="shared" si="9"/>
        <v>70</v>
      </c>
      <c r="H77" s="789">
        <v>0</v>
      </c>
      <c r="I77" s="363">
        <v>23</v>
      </c>
      <c r="J77" s="790">
        <f t="shared" si="10"/>
        <v>23</v>
      </c>
      <c r="K77" s="939">
        <f t="shared" si="11"/>
        <v>110</v>
      </c>
      <c r="L77" s="1031">
        <f>K77*100/$K$110</f>
        <v>0.26882377379701361</v>
      </c>
    </row>
    <row r="78" spans="1:12" x14ac:dyDescent="0.2">
      <c r="A78" s="788" t="s">
        <v>77</v>
      </c>
      <c r="B78" s="92" t="s">
        <v>117</v>
      </c>
      <c r="C78" s="93" t="s">
        <v>117</v>
      </c>
      <c r="D78" s="790">
        <f t="shared" si="8"/>
        <v>0</v>
      </c>
      <c r="E78" s="409">
        <v>0</v>
      </c>
      <c r="F78" s="410">
        <v>3</v>
      </c>
      <c r="G78" s="794">
        <f t="shared" si="9"/>
        <v>3</v>
      </c>
      <c r="H78" s="789" t="s">
        <v>117</v>
      </c>
      <c r="I78" s="363" t="s">
        <v>117</v>
      </c>
      <c r="J78" s="790">
        <f t="shared" si="10"/>
        <v>0</v>
      </c>
      <c r="K78" s="939">
        <f t="shared" si="11"/>
        <v>3</v>
      </c>
      <c r="L78" s="1031">
        <f>K78*100/$K$110</f>
        <v>7.3315574671912803E-3</v>
      </c>
    </row>
    <row r="79" spans="1:12" x14ac:dyDescent="0.2">
      <c r="A79" s="788" t="s">
        <v>172</v>
      </c>
      <c r="B79" s="92" t="s">
        <v>117</v>
      </c>
      <c r="C79" s="93" t="s">
        <v>117</v>
      </c>
      <c r="D79" s="790">
        <f t="shared" si="8"/>
        <v>0</v>
      </c>
      <c r="E79" s="409">
        <v>0</v>
      </c>
      <c r="F79" s="410">
        <v>1</v>
      </c>
      <c r="G79" s="794">
        <f t="shared" si="9"/>
        <v>1</v>
      </c>
      <c r="H79" s="789" t="s">
        <v>117</v>
      </c>
      <c r="I79" s="363" t="s">
        <v>117</v>
      </c>
      <c r="J79" s="790">
        <f t="shared" si="10"/>
        <v>0</v>
      </c>
      <c r="K79" s="939">
        <f t="shared" si="11"/>
        <v>1</v>
      </c>
      <c r="L79" s="1031">
        <f>K79*100/$K$110</f>
        <v>2.4438524890637602E-3</v>
      </c>
    </row>
    <row r="80" spans="1:12" x14ac:dyDescent="0.2">
      <c r="A80" s="788" t="s">
        <v>78</v>
      </c>
      <c r="B80" s="92" t="s">
        <v>117</v>
      </c>
      <c r="C80" s="93" t="s">
        <v>117</v>
      </c>
      <c r="D80" s="790">
        <f t="shared" si="8"/>
        <v>0</v>
      </c>
      <c r="E80" s="409">
        <v>0</v>
      </c>
      <c r="F80" s="410">
        <v>1</v>
      </c>
      <c r="G80" s="794">
        <f t="shared" si="9"/>
        <v>1</v>
      </c>
      <c r="H80" s="789" t="s">
        <v>117</v>
      </c>
      <c r="I80" s="363" t="s">
        <v>117</v>
      </c>
      <c r="J80" s="790">
        <f t="shared" si="10"/>
        <v>0</v>
      </c>
      <c r="K80" s="939">
        <f t="shared" si="11"/>
        <v>1</v>
      </c>
      <c r="L80" s="1031">
        <f>K80*100/$K$110</f>
        <v>2.4438524890637602E-3</v>
      </c>
    </row>
    <row r="81" spans="1:12" x14ac:dyDescent="0.2">
      <c r="A81" s="788" t="s">
        <v>79</v>
      </c>
      <c r="B81" s="92" t="s">
        <v>117</v>
      </c>
      <c r="C81" s="93" t="s">
        <v>117</v>
      </c>
      <c r="D81" s="790">
        <f t="shared" si="8"/>
        <v>0</v>
      </c>
      <c r="E81" s="409">
        <v>0</v>
      </c>
      <c r="F81" s="410">
        <v>2</v>
      </c>
      <c r="G81" s="794">
        <f t="shared" si="9"/>
        <v>2</v>
      </c>
      <c r="H81" s="789">
        <v>1</v>
      </c>
      <c r="I81" s="363">
        <v>0</v>
      </c>
      <c r="J81" s="790">
        <f t="shared" si="10"/>
        <v>1</v>
      </c>
      <c r="K81" s="939">
        <f t="shared" si="11"/>
        <v>3</v>
      </c>
      <c r="L81" s="1031">
        <f>K81*100/$K$110</f>
        <v>7.3315574671912803E-3</v>
      </c>
    </row>
    <row r="82" spans="1:12" x14ac:dyDescent="0.2">
      <c r="A82" s="788" t="s">
        <v>81</v>
      </c>
      <c r="B82" s="789">
        <v>389</v>
      </c>
      <c r="C82" s="363">
        <v>395</v>
      </c>
      <c r="D82" s="790">
        <f t="shared" si="8"/>
        <v>784</v>
      </c>
      <c r="E82" s="409">
        <v>483</v>
      </c>
      <c r="F82" s="410">
        <v>612</v>
      </c>
      <c r="G82" s="794">
        <f t="shared" si="9"/>
        <v>1095</v>
      </c>
      <c r="H82" s="789">
        <v>561</v>
      </c>
      <c r="I82" s="363">
        <v>681</v>
      </c>
      <c r="J82" s="790">
        <f t="shared" si="10"/>
        <v>1242</v>
      </c>
      <c r="K82" s="939">
        <f t="shared" si="11"/>
        <v>3121</v>
      </c>
      <c r="L82" s="1031">
        <f>K82*100/$K$110</f>
        <v>7.6272636183679952</v>
      </c>
    </row>
    <row r="83" spans="1:12" x14ac:dyDescent="0.2">
      <c r="A83" s="788" t="s">
        <v>211</v>
      </c>
      <c r="B83" s="789" t="s">
        <v>117</v>
      </c>
      <c r="C83" s="363">
        <v>1</v>
      </c>
      <c r="D83" s="790">
        <f t="shared" si="8"/>
        <v>1</v>
      </c>
      <c r="E83" s="409">
        <v>0</v>
      </c>
      <c r="F83" s="410">
        <v>1</v>
      </c>
      <c r="G83" s="794">
        <f t="shared" si="9"/>
        <v>1</v>
      </c>
      <c r="H83" s="789" t="s">
        <v>117</v>
      </c>
      <c r="I83" s="363" t="s">
        <v>117</v>
      </c>
      <c r="J83" s="790">
        <f t="shared" si="10"/>
        <v>0</v>
      </c>
      <c r="K83" s="939">
        <f t="shared" si="11"/>
        <v>2</v>
      </c>
      <c r="L83" s="1031">
        <f>K83*100/$K$110</f>
        <v>4.8877049781275205E-3</v>
      </c>
    </row>
    <row r="84" spans="1:12" x14ac:dyDescent="0.2">
      <c r="A84" s="788" t="s">
        <v>135</v>
      </c>
      <c r="B84" s="789">
        <v>1</v>
      </c>
      <c r="C84" s="363" t="s">
        <v>117</v>
      </c>
      <c r="D84" s="790">
        <f t="shared" si="8"/>
        <v>1</v>
      </c>
      <c r="E84" s="409">
        <v>1</v>
      </c>
      <c r="F84" s="410">
        <v>0</v>
      </c>
      <c r="G84" s="794">
        <f t="shared" si="9"/>
        <v>1</v>
      </c>
      <c r="H84" s="789" t="s">
        <v>117</v>
      </c>
      <c r="I84" s="363" t="s">
        <v>117</v>
      </c>
      <c r="J84" s="790">
        <f t="shared" si="10"/>
        <v>0</v>
      </c>
      <c r="K84" s="939">
        <f t="shared" si="11"/>
        <v>2</v>
      </c>
      <c r="L84" s="1031">
        <f>K84*100/$K$110</f>
        <v>4.8877049781275205E-3</v>
      </c>
    </row>
    <row r="85" spans="1:12" x14ac:dyDescent="0.2">
      <c r="A85" s="788" t="s">
        <v>82</v>
      </c>
      <c r="B85" s="789" t="s">
        <v>117</v>
      </c>
      <c r="C85" s="363">
        <v>2</v>
      </c>
      <c r="D85" s="790">
        <f t="shared" si="8"/>
        <v>2</v>
      </c>
      <c r="E85" s="409">
        <v>0</v>
      </c>
      <c r="F85" s="410">
        <v>2</v>
      </c>
      <c r="G85" s="794">
        <f t="shared" si="9"/>
        <v>2</v>
      </c>
      <c r="H85" s="789">
        <v>0</v>
      </c>
      <c r="I85" s="363">
        <v>1</v>
      </c>
      <c r="J85" s="790">
        <f t="shared" si="10"/>
        <v>1</v>
      </c>
      <c r="K85" s="939">
        <f t="shared" si="11"/>
        <v>5</v>
      </c>
      <c r="L85" s="1031">
        <f>K85*100/$K$110</f>
        <v>1.2219262445318801E-2</v>
      </c>
    </row>
    <row r="86" spans="1:12" x14ac:dyDescent="0.2">
      <c r="A86" s="788" t="s">
        <v>83</v>
      </c>
      <c r="B86" s="789" t="s">
        <v>117</v>
      </c>
      <c r="C86" s="363">
        <v>3</v>
      </c>
      <c r="D86" s="790">
        <f t="shared" si="8"/>
        <v>3</v>
      </c>
      <c r="E86" s="409">
        <v>0</v>
      </c>
      <c r="F86" s="410">
        <v>7</v>
      </c>
      <c r="G86" s="794">
        <f t="shared" si="9"/>
        <v>7</v>
      </c>
      <c r="H86" s="789">
        <v>10</v>
      </c>
      <c r="I86" s="363">
        <v>27</v>
      </c>
      <c r="J86" s="790">
        <f t="shared" si="10"/>
        <v>37</v>
      </c>
      <c r="K86" s="939">
        <f t="shared" si="11"/>
        <v>47</v>
      </c>
      <c r="L86" s="1031">
        <f>K86*100/$K$110</f>
        <v>0.11486106698599673</v>
      </c>
    </row>
    <row r="87" spans="1:12" x14ac:dyDescent="0.2">
      <c r="A87" s="788" t="s">
        <v>85</v>
      </c>
      <c r="B87" s="92" t="s">
        <v>117</v>
      </c>
      <c r="C87" s="93">
        <v>1</v>
      </c>
      <c r="D87" s="790">
        <f t="shared" si="8"/>
        <v>1</v>
      </c>
      <c r="E87" s="409" t="s">
        <v>117</v>
      </c>
      <c r="F87" s="410" t="s">
        <v>117</v>
      </c>
      <c r="G87" s="794">
        <f t="shared" si="9"/>
        <v>0</v>
      </c>
      <c r="H87" s="789" t="s">
        <v>117</v>
      </c>
      <c r="I87" s="363" t="s">
        <v>117</v>
      </c>
      <c r="J87" s="790">
        <f t="shared" si="10"/>
        <v>0</v>
      </c>
      <c r="K87" s="939">
        <f t="shared" si="11"/>
        <v>1</v>
      </c>
      <c r="L87" s="1031">
        <f>K87*100/$K$110</f>
        <v>2.4438524890637602E-3</v>
      </c>
    </row>
    <row r="88" spans="1:12" x14ac:dyDescent="0.2">
      <c r="A88" s="788" t="s">
        <v>136</v>
      </c>
      <c r="B88" s="789" t="s">
        <v>117</v>
      </c>
      <c r="C88" s="363">
        <v>1</v>
      </c>
      <c r="D88" s="790">
        <f t="shared" si="8"/>
        <v>1</v>
      </c>
      <c r="E88" s="409" t="s">
        <v>117</v>
      </c>
      <c r="F88" s="410" t="s">
        <v>117</v>
      </c>
      <c r="G88" s="794">
        <f t="shared" si="9"/>
        <v>0</v>
      </c>
      <c r="H88" s="789" t="s">
        <v>117</v>
      </c>
      <c r="I88" s="363" t="s">
        <v>117</v>
      </c>
      <c r="J88" s="790">
        <f t="shared" si="10"/>
        <v>0</v>
      </c>
      <c r="K88" s="939">
        <f t="shared" si="11"/>
        <v>1</v>
      </c>
      <c r="L88" s="1031">
        <f>K88*100/$K$110</f>
        <v>2.4438524890637602E-3</v>
      </c>
    </row>
    <row r="89" spans="1:12" x14ac:dyDescent="0.2">
      <c r="A89" s="788" t="s">
        <v>86</v>
      </c>
      <c r="B89" s="789" t="s">
        <v>117</v>
      </c>
      <c r="C89" s="363" t="s">
        <v>117</v>
      </c>
      <c r="D89" s="790">
        <f t="shared" si="8"/>
        <v>0</v>
      </c>
      <c r="E89" s="409">
        <v>0</v>
      </c>
      <c r="F89" s="410">
        <v>3</v>
      </c>
      <c r="G89" s="794">
        <f t="shared" si="9"/>
        <v>3</v>
      </c>
      <c r="H89" s="789">
        <v>0</v>
      </c>
      <c r="I89" s="363">
        <v>2</v>
      </c>
      <c r="J89" s="790">
        <f t="shared" si="10"/>
        <v>2</v>
      </c>
      <c r="K89" s="939">
        <f t="shared" si="11"/>
        <v>5</v>
      </c>
      <c r="L89" s="1031">
        <f>K89*100/$K$110</f>
        <v>1.2219262445318801E-2</v>
      </c>
    </row>
    <row r="90" spans="1:12" x14ac:dyDescent="0.2">
      <c r="A90" s="788" t="s">
        <v>87</v>
      </c>
      <c r="B90" s="789">
        <v>3</v>
      </c>
      <c r="C90" s="363">
        <v>2</v>
      </c>
      <c r="D90" s="790">
        <f t="shared" si="8"/>
        <v>5</v>
      </c>
      <c r="E90" s="409">
        <v>1</v>
      </c>
      <c r="F90" s="410">
        <v>5</v>
      </c>
      <c r="G90" s="794">
        <f t="shared" si="9"/>
        <v>6</v>
      </c>
      <c r="H90" s="789">
        <v>3</v>
      </c>
      <c r="I90" s="363">
        <v>6</v>
      </c>
      <c r="J90" s="790">
        <f t="shared" si="10"/>
        <v>9</v>
      </c>
      <c r="K90" s="939">
        <f t="shared" si="11"/>
        <v>20</v>
      </c>
      <c r="L90" s="1031">
        <f>K90*100/$K$110</f>
        <v>4.8877049781275203E-2</v>
      </c>
    </row>
    <row r="91" spans="1:12" x14ac:dyDescent="0.2">
      <c r="A91" s="788" t="s">
        <v>88</v>
      </c>
      <c r="B91" s="789" t="s">
        <v>117</v>
      </c>
      <c r="C91" s="363" t="s">
        <v>117</v>
      </c>
      <c r="D91" s="790">
        <f t="shared" si="8"/>
        <v>0</v>
      </c>
      <c r="E91" s="409">
        <v>0</v>
      </c>
      <c r="F91" s="410">
        <v>1</v>
      </c>
      <c r="G91" s="794">
        <f t="shared" si="9"/>
        <v>1</v>
      </c>
      <c r="H91" s="789" t="s">
        <v>117</v>
      </c>
      <c r="I91" s="363" t="s">
        <v>117</v>
      </c>
      <c r="J91" s="790">
        <f t="shared" si="10"/>
        <v>0</v>
      </c>
      <c r="K91" s="939">
        <f t="shared" si="11"/>
        <v>1</v>
      </c>
      <c r="L91" s="1031">
        <f>K91*100/$K$110</f>
        <v>2.4438524890637602E-3</v>
      </c>
    </row>
    <row r="92" spans="1:12" x14ac:dyDescent="0.2">
      <c r="A92" s="788" t="s">
        <v>89</v>
      </c>
      <c r="B92" s="92">
        <v>1</v>
      </c>
      <c r="C92" s="93">
        <v>17</v>
      </c>
      <c r="D92" s="790">
        <f t="shared" si="8"/>
        <v>18</v>
      </c>
      <c r="E92" s="409">
        <v>3</v>
      </c>
      <c r="F92" s="410">
        <v>22</v>
      </c>
      <c r="G92" s="794">
        <f t="shared" si="9"/>
        <v>25</v>
      </c>
      <c r="H92" s="789">
        <v>1</v>
      </c>
      <c r="I92" s="363">
        <v>2</v>
      </c>
      <c r="J92" s="790">
        <f t="shared" si="10"/>
        <v>3</v>
      </c>
      <c r="K92" s="939">
        <f t="shared" si="11"/>
        <v>46</v>
      </c>
      <c r="L92" s="1031">
        <f>K92*100/$K$110</f>
        <v>0.11241721449693297</v>
      </c>
    </row>
    <row r="93" spans="1:12" x14ac:dyDescent="0.2">
      <c r="A93" s="788" t="s">
        <v>90</v>
      </c>
      <c r="B93" s="92">
        <v>1</v>
      </c>
      <c r="C93" s="93">
        <v>3</v>
      </c>
      <c r="D93" s="790">
        <f t="shared" si="8"/>
        <v>4</v>
      </c>
      <c r="E93" s="409">
        <v>1</v>
      </c>
      <c r="F93" s="410">
        <v>11</v>
      </c>
      <c r="G93" s="794">
        <f t="shared" si="9"/>
        <v>12</v>
      </c>
      <c r="H93" s="789">
        <v>8</v>
      </c>
      <c r="I93" s="363">
        <v>16</v>
      </c>
      <c r="J93" s="790">
        <f t="shared" si="10"/>
        <v>24</v>
      </c>
      <c r="K93" s="939">
        <f t="shared" si="11"/>
        <v>40</v>
      </c>
      <c r="L93" s="1031">
        <f>K93*100/$K$110</f>
        <v>9.7754099562550406E-2</v>
      </c>
    </row>
    <row r="94" spans="1:12" x14ac:dyDescent="0.2">
      <c r="A94" s="788" t="s">
        <v>91</v>
      </c>
      <c r="B94" s="789" t="s">
        <v>117</v>
      </c>
      <c r="C94" s="363" t="s">
        <v>117</v>
      </c>
      <c r="D94" s="790">
        <f t="shared" si="8"/>
        <v>0</v>
      </c>
      <c r="E94" s="409">
        <v>2</v>
      </c>
      <c r="F94" s="410">
        <v>0</v>
      </c>
      <c r="G94" s="794">
        <f t="shared" si="9"/>
        <v>2</v>
      </c>
      <c r="H94" s="789">
        <v>1</v>
      </c>
      <c r="I94" s="363">
        <v>3</v>
      </c>
      <c r="J94" s="790">
        <f t="shared" si="10"/>
        <v>4</v>
      </c>
      <c r="K94" s="939">
        <f t="shared" si="11"/>
        <v>6</v>
      </c>
      <c r="L94" s="1031">
        <f>K94*100/$K$110</f>
        <v>1.4663114934382561E-2</v>
      </c>
    </row>
    <row r="95" spans="1:12" x14ac:dyDescent="0.2">
      <c r="A95" s="788" t="s">
        <v>92</v>
      </c>
      <c r="B95" s="789" t="s">
        <v>117</v>
      </c>
      <c r="C95" s="363" t="s">
        <v>117</v>
      </c>
      <c r="D95" s="790">
        <f t="shared" si="8"/>
        <v>0</v>
      </c>
      <c r="E95" s="409" t="s">
        <v>117</v>
      </c>
      <c r="F95" s="410" t="s">
        <v>117</v>
      </c>
      <c r="G95" s="794">
        <f t="shared" si="9"/>
        <v>0</v>
      </c>
      <c r="H95" s="789">
        <v>6</v>
      </c>
      <c r="I95" s="363">
        <v>6</v>
      </c>
      <c r="J95" s="790">
        <f t="shared" si="10"/>
        <v>12</v>
      </c>
      <c r="K95" s="939">
        <f t="shared" si="11"/>
        <v>12</v>
      </c>
      <c r="L95" s="1031">
        <f>K95*100/$K$110</f>
        <v>2.9326229868765121E-2</v>
      </c>
    </row>
    <row r="96" spans="1:12" x14ac:dyDescent="0.2">
      <c r="A96" s="788" t="s">
        <v>93</v>
      </c>
      <c r="B96" s="789" t="s">
        <v>117</v>
      </c>
      <c r="C96" s="363">
        <v>1</v>
      </c>
      <c r="D96" s="790">
        <f t="shared" si="8"/>
        <v>1</v>
      </c>
      <c r="E96" s="409" t="s">
        <v>117</v>
      </c>
      <c r="F96" s="410" t="s">
        <v>117</v>
      </c>
      <c r="G96" s="794">
        <f t="shared" si="9"/>
        <v>0</v>
      </c>
      <c r="H96" s="789" t="s">
        <v>117</v>
      </c>
      <c r="I96" s="363" t="s">
        <v>117</v>
      </c>
      <c r="J96" s="790">
        <f t="shared" si="10"/>
        <v>0</v>
      </c>
      <c r="K96" s="939">
        <f t="shared" si="11"/>
        <v>1</v>
      </c>
      <c r="L96" s="1031">
        <f>K96*100/$K$110</f>
        <v>2.4438524890637602E-3</v>
      </c>
    </row>
    <row r="97" spans="1:12" x14ac:dyDescent="0.2">
      <c r="A97" s="788" t="s">
        <v>96</v>
      </c>
      <c r="B97" s="92" t="s">
        <v>117</v>
      </c>
      <c r="C97" s="93">
        <v>6</v>
      </c>
      <c r="D97" s="790">
        <f t="shared" si="8"/>
        <v>6</v>
      </c>
      <c r="E97" s="409">
        <v>0</v>
      </c>
      <c r="F97" s="410">
        <v>15</v>
      </c>
      <c r="G97" s="794">
        <f t="shared" si="9"/>
        <v>15</v>
      </c>
      <c r="H97" s="789">
        <v>0</v>
      </c>
      <c r="I97" s="363">
        <v>9</v>
      </c>
      <c r="J97" s="790">
        <f t="shared" si="10"/>
        <v>9</v>
      </c>
      <c r="K97" s="939">
        <f t="shared" si="11"/>
        <v>30</v>
      </c>
      <c r="L97" s="1031">
        <f>K97*100/$K$110</f>
        <v>7.3315574671912798E-2</v>
      </c>
    </row>
    <row r="98" spans="1:12" x14ac:dyDescent="0.2">
      <c r="A98" s="788" t="s">
        <v>97</v>
      </c>
      <c r="B98" s="92">
        <v>2</v>
      </c>
      <c r="C98" s="93">
        <v>11</v>
      </c>
      <c r="D98" s="790">
        <f t="shared" si="8"/>
        <v>13</v>
      </c>
      <c r="E98" s="409">
        <v>2</v>
      </c>
      <c r="F98" s="410">
        <v>64</v>
      </c>
      <c r="G98" s="794">
        <f t="shared" si="9"/>
        <v>66</v>
      </c>
      <c r="H98" s="789">
        <v>8</v>
      </c>
      <c r="I98" s="363">
        <v>62</v>
      </c>
      <c r="J98" s="790">
        <f t="shared" si="10"/>
        <v>70</v>
      </c>
      <c r="K98" s="939">
        <f t="shared" si="11"/>
        <v>149</v>
      </c>
      <c r="L98" s="1031">
        <f>K98*100/$K$110</f>
        <v>0.36413402087050023</v>
      </c>
    </row>
    <row r="99" spans="1:12" x14ac:dyDescent="0.2">
      <c r="A99" s="788" t="s">
        <v>98</v>
      </c>
      <c r="B99" s="789">
        <v>1</v>
      </c>
      <c r="C99" s="363" t="s">
        <v>117</v>
      </c>
      <c r="D99" s="790">
        <f t="shared" si="8"/>
        <v>1</v>
      </c>
      <c r="E99" s="409">
        <v>0</v>
      </c>
      <c r="F99" s="410">
        <v>1</v>
      </c>
      <c r="G99" s="794">
        <f t="shared" si="9"/>
        <v>1</v>
      </c>
      <c r="H99" s="789">
        <v>0</v>
      </c>
      <c r="I99" s="363">
        <v>1</v>
      </c>
      <c r="J99" s="790">
        <f t="shared" si="10"/>
        <v>1</v>
      </c>
      <c r="K99" s="939">
        <f t="shared" si="11"/>
        <v>3</v>
      </c>
      <c r="L99" s="1031">
        <f>K99*100/$K$110</f>
        <v>7.3315574671912803E-3</v>
      </c>
    </row>
    <row r="100" spans="1:12" x14ac:dyDescent="0.2">
      <c r="A100" s="788" t="s">
        <v>99</v>
      </c>
      <c r="B100" s="789" t="s">
        <v>117</v>
      </c>
      <c r="C100" s="363" t="s">
        <v>117</v>
      </c>
      <c r="D100" s="790">
        <f t="shared" si="8"/>
        <v>0</v>
      </c>
      <c r="E100" s="409" t="s">
        <v>117</v>
      </c>
      <c r="F100" s="410" t="s">
        <v>117</v>
      </c>
      <c r="G100" s="794">
        <f t="shared" si="9"/>
        <v>0</v>
      </c>
      <c r="H100" s="789">
        <v>1</v>
      </c>
      <c r="I100" s="363">
        <v>0</v>
      </c>
      <c r="J100" s="790">
        <f t="shared" si="10"/>
        <v>1</v>
      </c>
      <c r="K100" s="939">
        <f t="shared" si="11"/>
        <v>1</v>
      </c>
      <c r="L100" s="1031">
        <f>K100*100/$K$110</f>
        <v>2.4438524890637602E-3</v>
      </c>
    </row>
    <row r="101" spans="1:12" x14ac:dyDescent="0.2">
      <c r="A101" s="788" t="s">
        <v>100</v>
      </c>
      <c r="B101" s="789">
        <v>1819</v>
      </c>
      <c r="C101" s="363">
        <v>3293</v>
      </c>
      <c r="D101" s="790">
        <f t="shared" ref="D101:D109" si="12">SUM(B101:C101)</f>
        <v>5112</v>
      </c>
      <c r="E101" s="409">
        <v>3470</v>
      </c>
      <c r="F101" s="410">
        <v>7303</v>
      </c>
      <c r="G101" s="794">
        <f t="shared" ref="G101:G109" si="13">SUM(E101:F101)</f>
        <v>10773</v>
      </c>
      <c r="H101" s="789">
        <v>5255</v>
      </c>
      <c r="I101" s="363">
        <v>11089</v>
      </c>
      <c r="J101" s="790">
        <f t="shared" ref="J101:J109" si="14">SUM(H101:I101)</f>
        <v>16344</v>
      </c>
      <c r="K101" s="939">
        <f t="shared" ref="K101:K109" si="15">SUM(G101,D101,J101)</f>
        <v>32229</v>
      </c>
      <c r="L101" s="1031">
        <f>K101*100/$K$110</f>
        <v>78.762921870035925</v>
      </c>
    </row>
    <row r="102" spans="1:12" x14ac:dyDescent="0.2">
      <c r="A102" s="788" t="s">
        <v>146</v>
      </c>
      <c r="B102" s="789" t="s">
        <v>117</v>
      </c>
      <c r="C102" s="363" t="s">
        <v>117</v>
      </c>
      <c r="D102" s="790">
        <f t="shared" si="12"/>
        <v>0</v>
      </c>
      <c r="E102" s="409">
        <v>1</v>
      </c>
      <c r="F102" s="410">
        <v>0</v>
      </c>
      <c r="G102" s="794">
        <f t="shared" si="13"/>
        <v>1</v>
      </c>
      <c r="H102" s="789" t="s">
        <v>117</v>
      </c>
      <c r="I102" s="363" t="s">
        <v>117</v>
      </c>
      <c r="J102" s="790">
        <f t="shared" si="14"/>
        <v>0</v>
      </c>
      <c r="K102" s="939">
        <f t="shared" si="15"/>
        <v>1</v>
      </c>
      <c r="L102" s="1031">
        <f>K102*100/$K$110</f>
        <v>2.4438524890637602E-3</v>
      </c>
    </row>
    <row r="103" spans="1:12" x14ac:dyDescent="0.2">
      <c r="A103" s="788" t="s">
        <v>101</v>
      </c>
      <c r="B103" s="789">
        <v>7</v>
      </c>
      <c r="C103" s="363">
        <v>29</v>
      </c>
      <c r="D103" s="790">
        <f t="shared" si="12"/>
        <v>36</v>
      </c>
      <c r="E103" s="409">
        <v>5</v>
      </c>
      <c r="F103" s="410">
        <v>36</v>
      </c>
      <c r="G103" s="794">
        <f t="shared" si="13"/>
        <v>41</v>
      </c>
      <c r="H103" s="789">
        <v>3</v>
      </c>
      <c r="I103" s="363">
        <v>41</v>
      </c>
      <c r="J103" s="790">
        <f t="shared" si="14"/>
        <v>44</v>
      </c>
      <c r="K103" s="939">
        <f t="shared" si="15"/>
        <v>121</v>
      </c>
      <c r="L103" s="1031">
        <f>K103*100/$K$110</f>
        <v>0.29570615117671495</v>
      </c>
    </row>
    <row r="104" spans="1:12" x14ac:dyDescent="0.2">
      <c r="A104" s="788" t="s">
        <v>102</v>
      </c>
      <c r="B104" s="789" t="s">
        <v>117</v>
      </c>
      <c r="C104" s="363" t="s">
        <v>117</v>
      </c>
      <c r="D104" s="790">
        <f t="shared" si="12"/>
        <v>0</v>
      </c>
      <c r="E104" s="409">
        <v>0</v>
      </c>
      <c r="F104" s="410">
        <v>2</v>
      </c>
      <c r="G104" s="794">
        <f t="shared" si="13"/>
        <v>2</v>
      </c>
      <c r="H104" s="789">
        <v>0</v>
      </c>
      <c r="I104" s="363">
        <v>1</v>
      </c>
      <c r="J104" s="790">
        <f t="shared" si="14"/>
        <v>1</v>
      </c>
      <c r="K104" s="939">
        <f t="shared" si="15"/>
        <v>3</v>
      </c>
      <c r="L104" s="1031">
        <f>K104*100/$K$110</f>
        <v>7.3315574671912803E-3</v>
      </c>
    </row>
    <row r="105" spans="1:12" x14ac:dyDescent="0.2">
      <c r="A105" s="788" t="s">
        <v>103</v>
      </c>
      <c r="B105" s="789">
        <v>21</v>
      </c>
      <c r="C105" s="363">
        <v>101</v>
      </c>
      <c r="D105" s="790">
        <f t="shared" si="12"/>
        <v>122</v>
      </c>
      <c r="E105" s="409">
        <v>30</v>
      </c>
      <c r="F105" s="410">
        <v>167</v>
      </c>
      <c r="G105" s="794">
        <f t="shared" si="13"/>
        <v>197</v>
      </c>
      <c r="H105" s="789">
        <v>29</v>
      </c>
      <c r="I105" s="363">
        <v>189</v>
      </c>
      <c r="J105" s="790">
        <f t="shared" si="14"/>
        <v>218</v>
      </c>
      <c r="K105" s="939">
        <f t="shared" si="15"/>
        <v>537</v>
      </c>
      <c r="L105" s="1031">
        <f>K105*100/$K$110</f>
        <v>1.3123487866272392</v>
      </c>
    </row>
    <row r="106" spans="1:12" x14ac:dyDescent="0.2">
      <c r="A106" s="788" t="s">
        <v>111</v>
      </c>
      <c r="B106" s="789" t="s">
        <v>117</v>
      </c>
      <c r="C106" s="363" t="s">
        <v>117</v>
      </c>
      <c r="D106" s="790">
        <f t="shared" si="12"/>
        <v>0</v>
      </c>
      <c r="E106" s="409" t="s">
        <v>117</v>
      </c>
      <c r="F106" s="410" t="s">
        <v>117</v>
      </c>
      <c r="G106" s="794">
        <f t="shared" si="13"/>
        <v>0</v>
      </c>
      <c r="H106" s="789">
        <v>0</v>
      </c>
      <c r="I106" s="363">
        <v>1</v>
      </c>
      <c r="J106" s="790">
        <f t="shared" si="14"/>
        <v>1</v>
      </c>
      <c r="K106" s="939">
        <f t="shared" si="15"/>
        <v>1</v>
      </c>
      <c r="L106" s="1031">
        <f>K106*100/$K$110</f>
        <v>2.4438524890637602E-3</v>
      </c>
    </row>
    <row r="107" spans="1:12" x14ac:dyDescent="0.2">
      <c r="A107" s="788" t="s">
        <v>104</v>
      </c>
      <c r="B107" s="789" t="s">
        <v>117</v>
      </c>
      <c r="C107" s="363" t="s">
        <v>117</v>
      </c>
      <c r="D107" s="790">
        <f t="shared" si="12"/>
        <v>0</v>
      </c>
      <c r="E107" s="409">
        <v>0</v>
      </c>
      <c r="F107" s="410">
        <v>1</v>
      </c>
      <c r="G107" s="794">
        <f t="shared" si="13"/>
        <v>1</v>
      </c>
      <c r="H107" s="789">
        <v>1</v>
      </c>
      <c r="I107" s="363">
        <v>0</v>
      </c>
      <c r="J107" s="790">
        <f t="shared" si="14"/>
        <v>1</v>
      </c>
      <c r="K107" s="939">
        <f t="shared" si="15"/>
        <v>2</v>
      </c>
      <c r="L107" s="1031">
        <f>K107*100/$K$110</f>
        <v>4.8877049781275205E-3</v>
      </c>
    </row>
    <row r="108" spans="1:12" x14ac:dyDescent="0.2">
      <c r="A108" s="788" t="s">
        <v>105</v>
      </c>
      <c r="B108" s="789" t="s">
        <v>117</v>
      </c>
      <c r="C108" s="363">
        <v>1</v>
      </c>
      <c r="D108" s="790">
        <f t="shared" si="12"/>
        <v>1</v>
      </c>
      <c r="E108" s="409">
        <v>0</v>
      </c>
      <c r="F108" s="410">
        <v>1</v>
      </c>
      <c r="G108" s="794">
        <f t="shared" si="13"/>
        <v>1</v>
      </c>
      <c r="H108" s="789">
        <v>0</v>
      </c>
      <c r="I108" s="363">
        <v>3</v>
      </c>
      <c r="J108" s="790">
        <f t="shared" si="14"/>
        <v>3</v>
      </c>
      <c r="K108" s="939">
        <f t="shared" si="15"/>
        <v>5</v>
      </c>
      <c r="L108" s="1031">
        <f>K108*100/$K$110</f>
        <v>1.2219262445318801E-2</v>
      </c>
    </row>
    <row r="109" spans="1:12" ht="12.75" thickBot="1" x14ac:dyDescent="0.25">
      <c r="A109" s="788" t="s">
        <v>106</v>
      </c>
      <c r="B109" s="789" t="s">
        <v>117</v>
      </c>
      <c r="C109" s="363" t="s">
        <v>117</v>
      </c>
      <c r="D109" s="790">
        <f t="shared" si="12"/>
        <v>0</v>
      </c>
      <c r="E109" s="409" t="s">
        <v>117</v>
      </c>
      <c r="F109" s="410" t="s">
        <v>117</v>
      </c>
      <c r="G109" s="794">
        <f t="shared" si="13"/>
        <v>0</v>
      </c>
      <c r="H109" s="789">
        <v>0</v>
      </c>
      <c r="I109" s="363">
        <v>1</v>
      </c>
      <c r="J109" s="790">
        <f t="shared" si="14"/>
        <v>1</v>
      </c>
      <c r="K109" s="1032">
        <f t="shared" si="15"/>
        <v>1</v>
      </c>
      <c r="L109" s="1033">
        <f>K109*100/$K$110</f>
        <v>2.4438524890637602E-3</v>
      </c>
    </row>
    <row r="110" spans="1:12" ht="12.75" thickBot="1" x14ac:dyDescent="0.25">
      <c r="A110" s="630" t="s">
        <v>121</v>
      </c>
      <c r="B110" s="612">
        <f>SUM(B6:B109)</f>
        <v>2477</v>
      </c>
      <c r="C110" s="614">
        <f>SUM(C6:C109)</f>
        <v>4393</v>
      </c>
      <c r="D110" s="613">
        <f>SUM(D6:D109)</f>
        <v>6870</v>
      </c>
      <c r="E110" s="612">
        <f t="shared" ref="E110:J110" si="16">SUM(E6:E109)</f>
        <v>4433</v>
      </c>
      <c r="F110" s="614">
        <f t="shared" si="16"/>
        <v>9364</v>
      </c>
      <c r="G110" s="613">
        <f t="shared" si="16"/>
        <v>13797</v>
      </c>
      <c r="H110" s="612">
        <f t="shared" si="16"/>
        <v>6529</v>
      </c>
      <c r="I110" s="614">
        <f t="shared" si="16"/>
        <v>13723</v>
      </c>
      <c r="J110" s="938">
        <f t="shared" si="16"/>
        <v>20252</v>
      </c>
      <c r="K110" s="629">
        <f>SUM(K6:K109)</f>
        <v>40919</v>
      </c>
      <c r="L110" s="1034">
        <f>K110*100/$K$110</f>
        <v>100</v>
      </c>
    </row>
    <row r="111" spans="1:12" x14ac:dyDescent="0.2">
      <c r="E111" s="764"/>
      <c r="F111" s="764"/>
      <c r="G111" s="764"/>
      <c r="H111" s="764"/>
      <c r="I111" s="764"/>
      <c r="J111" s="764"/>
    </row>
    <row r="112" spans="1:12" x14ac:dyDescent="0.2">
      <c r="A112" s="893" t="s">
        <v>344</v>
      </c>
      <c r="E112" s="499"/>
      <c r="F112" s="499"/>
      <c r="G112" s="499"/>
      <c r="H112" s="499"/>
      <c r="I112" s="499"/>
      <c r="J112" s="499"/>
    </row>
    <row r="113" spans="1:1" x14ac:dyDescent="0.2">
      <c r="A113" s="893" t="s">
        <v>345</v>
      </c>
    </row>
  </sheetData>
  <sortState ref="A6:L110">
    <sortCondition ref="A6:A110"/>
  </sortState>
  <mergeCells count="6">
    <mergeCell ref="A4:A5"/>
    <mergeCell ref="B4:D4"/>
    <mergeCell ref="E4:G4"/>
    <mergeCell ref="K4:K5"/>
    <mergeCell ref="L4:L5"/>
    <mergeCell ref="H4:J4"/>
  </mergeCells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6">
    <tabColor theme="9" tint="0.79998168889431442"/>
  </sheetPr>
  <dimension ref="A1:M112"/>
  <sheetViews>
    <sheetView zoomScaleNormal="100" workbookViewId="0">
      <selection activeCell="A75" sqref="A75:XFD75"/>
    </sheetView>
  </sheetViews>
  <sheetFormatPr defaultRowHeight="12" x14ac:dyDescent="0.2"/>
  <cols>
    <col min="1" max="1" width="28.85546875" style="41" customWidth="1"/>
    <col min="2" max="13" width="6.28515625" style="41" customWidth="1"/>
    <col min="14" max="68" width="9.140625" style="41"/>
    <col min="69" max="69" width="32.28515625" style="41" customWidth="1"/>
    <col min="70" max="81" width="6.7109375" style="41" customWidth="1"/>
    <col min="82" max="324" width="9.140625" style="41"/>
    <col min="325" max="325" width="32.28515625" style="41" customWidth="1"/>
    <col min="326" max="337" width="6.7109375" style="41" customWidth="1"/>
    <col min="338" max="580" width="9.140625" style="41"/>
    <col min="581" max="581" width="32.28515625" style="41" customWidth="1"/>
    <col min="582" max="593" width="6.7109375" style="41" customWidth="1"/>
    <col min="594" max="836" width="9.140625" style="41"/>
    <col min="837" max="837" width="32.28515625" style="41" customWidth="1"/>
    <col min="838" max="849" width="6.7109375" style="41" customWidth="1"/>
    <col min="850" max="1092" width="9.140625" style="41"/>
    <col min="1093" max="1093" width="32.28515625" style="41" customWidth="1"/>
    <col min="1094" max="1105" width="6.7109375" style="41" customWidth="1"/>
    <col min="1106" max="1348" width="9.140625" style="41"/>
    <col min="1349" max="1349" width="32.28515625" style="41" customWidth="1"/>
    <col min="1350" max="1361" width="6.7109375" style="41" customWidth="1"/>
    <col min="1362" max="1604" width="9.140625" style="41"/>
    <col min="1605" max="1605" width="32.28515625" style="41" customWidth="1"/>
    <col min="1606" max="1617" width="6.7109375" style="41" customWidth="1"/>
    <col min="1618" max="1860" width="9.140625" style="41"/>
    <col min="1861" max="1861" width="32.28515625" style="41" customWidth="1"/>
    <col min="1862" max="1873" width="6.7109375" style="41" customWidth="1"/>
    <col min="1874" max="2116" width="9.140625" style="41"/>
    <col min="2117" max="2117" width="32.28515625" style="41" customWidth="1"/>
    <col min="2118" max="2129" width="6.7109375" style="41" customWidth="1"/>
    <col min="2130" max="2372" width="9.140625" style="41"/>
    <col min="2373" max="2373" width="32.28515625" style="41" customWidth="1"/>
    <col min="2374" max="2385" width="6.7109375" style="41" customWidth="1"/>
    <col min="2386" max="2628" width="9.140625" style="41"/>
    <col min="2629" max="2629" width="32.28515625" style="41" customWidth="1"/>
    <col min="2630" max="2641" width="6.7109375" style="41" customWidth="1"/>
    <col min="2642" max="2884" width="9.140625" style="41"/>
    <col min="2885" max="2885" width="32.28515625" style="41" customWidth="1"/>
    <col min="2886" max="2897" width="6.7109375" style="41" customWidth="1"/>
    <col min="2898" max="3140" width="9.140625" style="41"/>
    <col min="3141" max="3141" width="32.28515625" style="41" customWidth="1"/>
    <col min="3142" max="3153" width="6.7109375" style="41" customWidth="1"/>
    <col min="3154" max="3396" width="9.140625" style="41"/>
    <col min="3397" max="3397" width="32.28515625" style="41" customWidth="1"/>
    <col min="3398" max="3409" width="6.7109375" style="41" customWidth="1"/>
    <col min="3410" max="3652" width="9.140625" style="41"/>
    <col min="3653" max="3653" width="32.28515625" style="41" customWidth="1"/>
    <col min="3654" max="3665" width="6.7109375" style="41" customWidth="1"/>
    <col min="3666" max="3908" width="9.140625" style="41"/>
    <col min="3909" max="3909" width="32.28515625" style="41" customWidth="1"/>
    <col min="3910" max="3921" width="6.7109375" style="41" customWidth="1"/>
    <col min="3922" max="4164" width="9.140625" style="41"/>
    <col min="4165" max="4165" width="32.28515625" style="41" customWidth="1"/>
    <col min="4166" max="4177" width="6.7109375" style="41" customWidth="1"/>
    <col min="4178" max="4420" width="9.140625" style="41"/>
    <col min="4421" max="4421" width="32.28515625" style="41" customWidth="1"/>
    <col min="4422" max="4433" width="6.7109375" style="41" customWidth="1"/>
    <col min="4434" max="4676" width="9.140625" style="41"/>
    <col min="4677" max="4677" width="32.28515625" style="41" customWidth="1"/>
    <col min="4678" max="4689" width="6.7109375" style="41" customWidth="1"/>
    <col min="4690" max="4932" width="9.140625" style="41"/>
    <col min="4933" max="4933" width="32.28515625" style="41" customWidth="1"/>
    <col min="4934" max="4945" width="6.7109375" style="41" customWidth="1"/>
    <col min="4946" max="5188" width="9.140625" style="41"/>
    <col min="5189" max="5189" width="32.28515625" style="41" customWidth="1"/>
    <col min="5190" max="5201" width="6.7109375" style="41" customWidth="1"/>
    <col min="5202" max="5444" width="9.140625" style="41"/>
    <col min="5445" max="5445" width="32.28515625" style="41" customWidth="1"/>
    <col min="5446" max="5457" width="6.7109375" style="41" customWidth="1"/>
    <col min="5458" max="5700" width="9.140625" style="41"/>
    <col min="5701" max="5701" width="32.28515625" style="41" customWidth="1"/>
    <col min="5702" max="5713" width="6.7109375" style="41" customWidth="1"/>
    <col min="5714" max="5956" width="9.140625" style="41"/>
    <col min="5957" max="5957" width="32.28515625" style="41" customWidth="1"/>
    <col min="5958" max="5969" width="6.7109375" style="41" customWidth="1"/>
    <col min="5970" max="6212" width="9.140625" style="41"/>
    <col min="6213" max="6213" width="32.28515625" style="41" customWidth="1"/>
    <col min="6214" max="6225" width="6.7109375" style="41" customWidth="1"/>
    <col min="6226" max="6468" width="9.140625" style="41"/>
    <col min="6469" max="6469" width="32.28515625" style="41" customWidth="1"/>
    <col min="6470" max="6481" width="6.7109375" style="41" customWidth="1"/>
    <col min="6482" max="6724" width="9.140625" style="41"/>
    <col min="6725" max="6725" width="32.28515625" style="41" customWidth="1"/>
    <col min="6726" max="6737" width="6.7109375" style="41" customWidth="1"/>
    <col min="6738" max="6980" width="9.140625" style="41"/>
    <col min="6981" max="6981" width="32.28515625" style="41" customWidth="1"/>
    <col min="6982" max="6993" width="6.7109375" style="41" customWidth="1"/>
    <col min="6994" max="7236" width="9.140625" style="41"/>
    <col min="7237" max="7237" width="32.28515625" style="41" customWidth="1"/>
    <col min="7238" max="7249" width="6.7109375" style="41" customWidth="1"/>
    <col min="7250" max="7492" width="9.140625" style="41"/>
    <col min="7493" max="7493" width="32.28515625" style="41" customWidth="1"/>
    <col min="7494" max="7505" width="6.7109375" style="41" customWidth="1"/>
    <col min="7506" max="7748" width="9.140625" style="41"/>
    <col min="7749" max="7749" width="32.28515625" style="41" customWidth="1"/>
    <col min="7750" max="7761" width="6.7109375" style="41" customWidth="1"/>
    <col min="7762" max="8004" width="9.140625" style="41"/>
    <col min="8005" max="8005" width="32.28515625" style="41" customWidth="1"/>
    <col min="8006" max="8017" width="6.7109375" style="41" customWidth="1"/>
    <col min="8018" max="8260" width="9.140625" style="41"/>
    <col min="8261" max="8261" width="32.28515625" style="41" customWidth="1"/>
    <col min="8262" max="8273" width="6.7109375" style="41" customWidth="1"/>
    <col min="8274" max="8516" width="9.140625" style="41"/>
    <col min="8517" max="8517" width="32.28515625" style="41" customWidth="1"/>
    <col min="8518" max="8529" width="6.7109375" style="41" customWidth="1"/>
    <col min="8530" max="8772" width="9.140625" style="41"/>
    <col min="8773" max="8773" width="32.28515625" style="41" customWidth="1"/>
    <col min="8774" max="8785" width="6.7109375" style="41" customWidth="1"/>
    <col min="8786" max="9028" width="9.140625" style="41"/>
    <col min="9029" max="9029" width="32.28515625" style="41" customWidth="1"/>
    <col min="9030" max="9041" width="6.7109375" style="41" customWidth="1"/>
    <col min="9042" max="9284" width="9.140625" style="41"/>
    <col min="9285" max="9285" width="32.28515625" style="41" customWidth="1"/>
    <col min="9286" max="9297" width="6.7109375" style="41" customWidth="1"/>
    <col min="9298" max="9540" width="9.140625" style="41"/>
    <col min="9541" max="9541" width="32.28515625" style="41" customWidth="1"/>
    <col min="9542" max="9553" width="6.7109375" style="41" customWidth="1"/>
    <col min="9554" max="9796" width="9.140625" style="41"/>
    <col min="9797" max="9797" width="32.28515625" style="41" customWidth="1"/>
    <col min="9798" max="9809" width="6.7109375" style="41" customWidth="1"/>
    <col min="9810" max="10052" width="9.140625" style="41"/>
    <col min="10053" max="10053" width="32.28515625" style="41" customWidth="1"/>
    <col min="10054" max="10065" width="6.7109375" style="41" customWidth="1"/>
    <col min="10066" max="10308" width="9.140625" style="41"/>
    <col min="10309" max="10309" width="32.28515625" style="41" customWidth="1"/>
    <col min="10310" max="10321" width="6.7109375" style="41" customWidth="1"/>
    <col min="10322" max="10564" width="9.140625" style="41"/>
    <col min="10565" max="10565" width="32.28515625" style="41" customWidth="1"/>
    <col min="10566" max="10577" width="6.7109375" style="41" customWidth="1"/>
    <col min="10578" max="10820" width="9.140625" style="41"/>
    <col min="10821" max="10821" width="32.28515625" style="41" customWidth="1"/>
    <col min="10822" max="10833" width="6.7109375" style="41" customWidth="1"/>
    <col min="10834" max="11076" width="9.140625" style="41"/>
    <col min="11077" max="11077" width="32.28515625" style="41" customWidth="1"/>
    <col min="11078" max="11089" width="6.7109375" style="41" customWidth="1"/>
    <col min="11090" max="11332" width="9.140625" style="41"/>
    <col min="11333" max="11333" width="32.28515625" style="41" customWidth="1"/>
    <col min="11334" max="11345" width="6.7109375" style="41" customWidth="1"/>
    <col min="11346" max="11588" width="9.140625" style="41"/>
    <col min="11589" max="11589" width="32.28515625" style="41" customWidth="1"/>
    <col min="11590" max="11601" width="6.7109375" style="41" customWidth="1"/>
    <col min="11602" max="11844" width="9.140625" style="41"/>
    <col min="11845" max="11845" width="32.28515625" style="41" customWidth="1"/>
    <col min="11846" max="11857" width="6.7109375" style="41" customWidth="1"/>
    <col min="11858" max="12100" width="9.140625" style="41"/>
    <col min="12101" max="12101" width="32.28515625" style="41" customWidth="1"/>
    <col min="12102" max="12113" width="6.7109375" style="41" customWidth="1"/>
    <col min="12114" max="12356" width="9.140625" style="41"/>
    <col min="12357" max="12357" width="32.28515625" style="41" customWidth="1"/>
    <col min="12358" max="12369" width="6.7109375" style="41" customWidth="1"/>
    <col min="12370" max="12612" width="9.140625" style="41"/>
    <col min="12613" max="12613" width="32.28515625" style="41" customWidth="1"/>
    <col min="12614" max="12625" width="6.7109375" style="41" customWidth="1"/>
    <col min="12626" max="12868" width="9.140625" style="41"/>
    <col min="12869" max="12869" width="32.28515625" style="41" customWidth="1"/>
    <col min="12870" max="12881" width="6.7109375" style="41" customWidth="1"/>
    <col min="12882" max="13124" width="9.140625" style="41"/>
    <col min="13125" max="13125" width="32.28515625" style="41" customWidth="1"/>
    <col min="13126" max="13137" width="6.7109375" style="41" customWidth="1"/>
    <col min="13138" max="13380" width="9.140625" style="41"/>
    <col min="13381" max="13381" width="32.28515625" style="41" customWidth="1"/>
    <col min="13382" max="13393" width="6.7109375" style="41" customWidth="1"/>
    <col min="13394" max="13636" width="9.140625" style="41"/>
    <col min="13637" max="13637" width="32.28515625" style="41" customWidth="1"/>
    <col min="13638" max="13649" width="6.7109375" style="41" customWidth="1"/>
    <col min="13650" max="13892" width="9.140625" style="41"/>
    <col min="13893" max="13893" width="32.28515625" style="41" customWidth="1"/>
    <col min="13894" max="13905" width="6.7109375" style="41" customWidth="1"/>
    <col min="13906" max="14148" width="9.140625" style="41"/>
    <col min="14149" max="14149" width="32.28515625" style="41" customWidth="1"/>
    <col min="14150" max="14161" width="6.7109375" style="41" customWidth="1"/>
    <col min="14162" max="14404" width="9.140625" style="41"/>
    <col min="14405" max="14405" width="32.28515625" style="41" customWidth="1"/>
    <col min="14406" max="14417" width="6.7109375" style="41" customWidth="1"/>
    <col min="14418" max="14660" width="9.140625" style="41"/>
    <col min="14661" max="14661" width="32.28515625" style="41" customWidth="1"/>
    <col min="14662" max="14673" width="6.7109375" style="41" customWidth="1"/>
    <col min="14674" max="14916" width="9.140625" style="41"/>
    <col min="14917" max="14917" width="32.28515625" style="41" customWidth="1"/>
    <col min="14918" max="14929" width="6.7109375" style="41" customWidth="1"/>
    <col min="14930" max="15172" width="9.140625" style="41"/>
    <col min="15173" max="15173" width="32.28515625" style="41" customWidth="1"/>
    <col min="15174" max="15185" width="6.7109375" style="41" customWidth="1"/>
    <col min="15186" max="15428" width="9.140625" style="41"/>
    <col min="15429" max="15429" width="32.28515625" style="41" customWidth="1"/>
    <col min="15430" max="15441" width="6.7109375" style="41" customWidth="1"/>
    <col min="15442" max="15684" width="9.140625" style="41"/>
    <col min="15685" max="15685" width="32.28515625" style="41" customWidth="1"/>
    <col min="15686" max="15697" width="6.7109375" style="41" customWidth="1"/>
    <col min="15698" max="15940" width="9.140625" style="41"/>
    <col min="15941" max="15941" width="32.28515625" style="41" customWidth="1"/>
    <col min="15942" max="15953" width="6.7109375" style="41" customWidth="1"/>
    <col min="15954" max="16384" width="9.140625" style="41"/>
  </cols>
  <sheetData>
    <row r="1" spans="1:13" ht="12.75" customHeight="1" x14ac:dyDescent="0.2">
      <c r="A1" s="465" t="s">
        <v>487</v>
      </c>
    </row>
    <row r="2" spans="1:13" ht="12.75" customHeight="1" x14ac:dyDescent="0.2">
      <c r="A2" s="41" t="s">
        <v>368</v>
      </c>
    </row>
    <row r="3" spans="1:13" ht="12.75" thickBot="1" x14ac:dyDescent="0.25">
      <c r="A3" s="843"/>
    </row>
    <row r="4" spans="1:13" x14ac:dyDescent="0.2">
      <c r="A4" s="1506" t="s">
        <v>0</v>
      </c>
      <c r="B4" s="1508">
        <v>2014</v>
      </c>
      <c r="C4" s="1509"/>
      <c r="D4" s="1510"/>
      <c r="E4" s="1508">
        <f>2014+1</f>
        <v>2015</v>
      </c>
      <c r="F4" s="1509"/>
      <c r="G4" s="1510"/>
      <c r="H4" s="1508">
        <f>2015+1</f>
        <v>2016</v>
      </c>
      <c r="I4" s="1509"/>
      <c r="J4" s="1510"/>
      <c r="K4" s="1508" t="s">
        <v>115</v>
      </c>
      <c r="L4" s="1509"/>
      <c r="M4" s="1510"/>
    </row>
    <row r="5" spans="1:13" ht="52.5" customHeight="1" thickBot="1" x14ac:dyDescent="0.25">
      <c r="A5" s="1507"/>
      <c r="B5" s="740" t="s">
        <v>112</v>
      </c>
      <c r="C5" s="741" t="s">
        <v>147</v>
      </c>
      <c r="D5" s="742" t="s">
        <v>118</v>
      </c>
      <c r="E5" s="740" t="s">
        <v>112</v>
      </c>
      <c r="F5" s="741" t="s">
        <v>147</v>
      </c>
      <c r="G5" s="742" t="s">
        <v>118</v>
      </c>
      <c r="H5" s="740" t="s">
        <v>112</v>
      </c>
      <c r="I5" s="741" t="s">
        <v>147</v>
      </c>
      <c r="J5" s="742" t="s">
        <v>118</v>
      </c>
      <c r="K5" s="740" t="s">
        <v>112</v>
      </c>
      <c r="L5" s="741" t="s">
        <v>147</v>
      </c>
      <c r="M5" s="742" t="s">
        <v>118</v>
      </c>
    </row>
    <row r="6" spans="1:13" x14ac:dyDescent="0.2">
      <c r="A6" s="806" t="s">
        <v>1</v>
      </c>
      <c r="B6" s="1035">
        <v>5</v>
      </c>
      <c r="C6" s="1036">
        <v>9</v>
      </c>
      <c r="D6" s="1037">
        <f t="shared" ref="D6:D18" si="0">SUM(B6:C6)</f>
        <v>14</v>
      </c>
      <c r="E6" s="641">
        <v>5</v>
      </c>
      <c r="F6" s="1038">
        <v>10</v>
      </c>
      <c r="G6" s="1039">
        <f t="shared" ref="G6:G37" si="1">SUM(E6:F6)</f>
        <v>15</v>
      </c>
      <c r="H6" s="641">
        <v>0</v>
      </c>
      <c r="I6" s="1038">
        <v>6</v>
      </c>
      <c r="J6" s="1039">
        <f t="shared" ref="J6:J37" si="2">SUM(H6:I6)</f>
        <v>6</v>
      </c>
      <c r="K6" s="1040">
        <f>SUM(E6,H6,B6)</f>
        <v>10</v>
      </c>
      <c r="L6" s="1041">
        <f>SUM(F6,I6,C6)</f>
        <v>25</v>
      </c>
      <c r="M6" s="810">
        <f>SUM(K6:L6)</f>
        <v>35</v>
      </c>
    </row>
    <row r="7" spans="1:13" x14ac:dyDescent="0.2">
      <c r="A7" s="806" t="s">
        <v>2</v>
      </c>
      <c r="B7" s="743" t="s">
        <v>117</v>
      </c>
      <c r="C7" s="791">
        <v>12</v>
      </c>
      <c r="D7" s="809">
        <f t="shared" si="0"/>
        <v>12</v>
      </c>
      <c r="E7" s="641" t="s">
        <v>117</v>
      </c>
      <c r="F7" s="1038">
        <v>1</v>
      </c>
      <c r="G7" s="1039">
        <f t="shared" si="1"/>
        <v>1</v>
      </c>
      <c r="H7" s="641">
        <v>1</v>
      </c>
      <c r="I7" s="1038">
        <v>19</v>
      </c>
      <c r="J7" s="1039">
        <f t="shared" si="2"/>
        <v>20</v>
      </c>
      <c r="K7" s="1040">
        <f t="shared" ref="K7:K69" si="3">SUM(E7,H7,B7)</f>
        <v>1</v>
      </c>
      <c r="L7" s="1041">
        <f t="shared" ref="L7:L69" si="4">SUM(F7,I7,C7)</f>
        <v>32</v>
      </c>
      <c r="M7" s="810">
        <f t="shared" ref="M7:M69" si="5">SUM(K7:L7)</f>
        <v>33</v>
      </c>
    </row>
    <row r="8" spans="1:13" x14ac:dyDescent="0.2">
      <c r="A8" s="806" t="s">
        <v>3</v>
      </c>
      <c r="B8" s="743" t="s">
        <v>117</v>
      </c>
      <c r="C8" s="791">
        <v>3</v>
      </c>
      <c r="D8" s="809">
        <f t="shared" si="0"/>
        <v>3</v>
      </c>
      <c r="E8" s="641" t="s">
        <v>117</v>
      </c>
      <c r="F8" s="1038" t="s">
        <v>117</v>
      </c>
      <c r="G8" s="1039">
        <f t="shared" si="1"/>
        <v>0</v>
      </c>
      <c r="H8" s="641">
        <v>0</v>
      </c>
      <c r="I8" s="1038">
        <v>5</v>
      </c>
      <c r="J8" s="1039">
        <f t="shared" si="2"/>
        <v>5</v>
      </c>
      <c r="K8" s="1040">
        <f t="shared" si="3"/>
        <v>0</v>
      </c>
      <c r="L8" s="1041">
        <f t="shared" si="4"/>
        <v>8</v>
      </c>
      <c r="M8" s="810">
        <f t="shared" si="5"/>
        <v>8</v>
      </c>
    </row>
    <row r="9" spans="1:13" x14ac:dyDescent="0.2">
      <c r="A9" s="806" t="s">
        <v>4</v>
      </c>
      <c r="B9" s="743" t="s">
        <v>117</v>
      </c>
      <c r="C9" s="791" t="s">
        <v>117</v>
      </c>
      <c r="D9" s="809">
        <f t="shared" si="0"/>
        <v>0</v>
      </c>
      <c r="E9" s="641" t="s">
        <v>117</v>
      </c>
      <c r="F9" s="1038">
        <v>2</v>
      </c>
      <c r="G9" s="1039">
        <f t="shared" si="1"/>
        <v>2</v>
      </c>
      <c r="H9" s="641">
        <v>0</v>
      </c>
      <c r="I9" s="1038">
        <v>5</v>
      </c>
      <c r="J9" s="1039">
        <f t="shared" si="2"/>
        <v>5</v>
      </c>
      <c r="K9" s="1040">
        <f t="shared" si="3"/>
        <v>0</v>
      </c>
      <c r="L9" s="1041">
        <f t="shared" si="4"/>
        <v>7</v>
      </c>
      <c r="M9" s="810">
        <f t="shared" si="5"/>
        <v>7</v>
      </c>
    </row>
    <row r="10" spans="1:13" x14ac:dyDescent="0.2">
      <c r="A10" s="806" t="s">
        <v>5</v>
      </c>
      <c r="B10" s="743">
        <v>3</v>
      </c>
      <c r="C10" s="791">
        <v>1</v>
      </c>
      <c r="D10" s="809">
        <f t="shared" si="0"/>
        <v>4</v>
      </c>
      <c r="E10" s="641">
        <v>1</v>
      </c>
      <c r="F10" s="1038">
        <v>3</v>
      </c>
      <c r="G10" s="1039">
        <f t="shared" si="1"/>
        <v>4</v>
      </c>
      <c r="H10" s="641">
        <v>1</v>
      </c>
      <c r="I10" s="1038">
        <v>1</v>
      </c>
      <c r="J10" s="1039">
        <f t="shared" si="2"/>
        <v>2</v>
      </c>
      <c r="K10" s="1040">
        <f t="shared" si="3"/>
        <v>5</v>
      </c>
      <c r="L10" s="1041">
        <f t="shared" si="4"/>
        <v>5</v>
      </c>
      <c r="M10" s="810">
        <f t="shared" si="5"/>
        <v>10</v>
      </c>
    </row>
    <row r="11" spans="1:13" x14ac:dyDescent="0.2">
      <c r="A11" s="806" t="s">
        <v>6</v>
      </c>
      <c r="B11" s="743" t="s">
        <v>117</v>
      </c>
      <c r="C11" s="791" t="s">
        <v>117</v>
      </c>
      <c r="D11" s="809">
        <f t="shared" si="0"/>
        <v>0</v>
      </c>
      <c r="E11" s="641" t="s">
        <v>117</v>
      </c>
      <c r="F11" s="1038" t="s">
        <v>117</v>
      </c>
      <c r="G11" s="1039">
        <f t="shared" si="1"/>
        <v>0</v>
      </c>
      <c r="H11" s="641">
        <v>4</v>
      </c>
      <c r="I11" s="1038">
        <v>0</v>
      </c>
      <c r="J11" s="1039">
        <f t="shared" si="2"/>
        <v>4</v>
      </c>
      <c r="K11" s="1040">
        <f t="shared" si="3"/>
        <v>4</v>
      </c>
      <c r="L11" s="1041">
        <f t="shared" si="4"/>
        <v>0</v>
      </c>
      <c r="M11" s="810">
        <f t="shared" si="5"/>
        <v>4</v>
      </c>
    </row>
    <row r="12" spans="1:13" x14ac:dyDescent="0.2">
      <c r="A12" s="806" t="s">
        <v>7</v>
      </c>
      <c r="B12" s="743">
        <v>313</v>
      </c>
      <c r="C12" s="791">
        <v>336</v>
      </c>
      <c r="D12" s="809">
        <f t="shared" si="0"/>
        <v>649</v>
      </c>
      <c r="E12" s="641">
        <v>372</v>
      </c>
      <c r="F12" s="1038">
        <v>481</v>
      </c>
      <c r="G12" s="1039">
        <f t="shared" si="1"/>
        <v>853</v>
      </c>
      <c r="H12" s="641">
        <v>1432</v>
      </c>
      <c r="I12" s="1038">
        <v>1650</v>
      </c>
      <c r="J12" s="1039">
        <f t="shared" si="2"/>
        <v>3082</v>
      </c>
      <c r="K12" s="1040">
        <f t="shared" si="3"/>
        <v>2117</v>
      </c>
      <c r="L12" s="1041">
        <f t="shared" si="4"/>
        <v>2467</v>
      </c>
      <c r="M12" s="810">
        <f t="shared" si="5"/>
        <v>4584</v>
      </c>
    </row>
    <row r="13" spans="1:13" x14ac:dyDescent="0.2">
      <c r="A13" s="806" t="s">
        <v>217</v>
      </c>
      <c r="B13" s="743" t="s">
        <v>117</v>
      </c>
      <c r="C13" s="791" t="s">
        <v>117</v>
      </c>
      <c r="D13" s="809">
        <f t="shared" si="0"/>
        <v>0</v>
      </c>
      <c r="E13" s="641" t="s">
        <v>117</v>
      </c>
      <c r="F13" s="1038" t="s">
        <v>117</v>
      </c>
      <c r="G13" s="1039">
        <f t="shared" si="1"/>
        <v>0</v>
      </c>
      <c r="H13" s="641">
        <v>4</v>
      </c>
      <c r="I13" s="1038">
        <v>0</v>
      </c>
      <c r="J13" s="1039">
        <f t="shared" si="2"/>
        <v>4</v>
      </c>
      <c r="K13" s="1040">
        <f t="shared" si="3"/>
        <v>4</v>
      </c>
      <c r="L13" s="1041">
        <f t="shared" si="4"/>
        <v>0</v>
      </c>
      <c r="M13" s="810">
        <f t="shared" si="5"/>
        <v>4</v>
      </c>
    </row>
    <row r="14" spans="1:13" x14ac:dyDescent="0.2">
      <c r="A14" s="806" t="s">
        <v>8</v>
      </c>
      <c r="B14" s="743">
        <v>1</v>
      </c>
      <c r="C14" s="791">
        <v>2</v>
      </c>
      <c r="D14" s="809">
        <f t="shared" si="0"/>
        <v>3</v>
      </c>
      <c r="E14" s="641" t="s">
        <v>117</v>
      </c>
      <c r="F14" s="1038">
        <v>2</v>
      </c>
      <c r="G14" s="1039">
        <f t="shared" si="1"/>
        <v>2</v>
      </c>
      <c r="H14" s="641">
        <v>0</v>
      </c>
      <c r="I14" s="1038">
        <v>3</v>
      </c>
      <c r="J14" s="1039">
        <f t="shared" si="2"/>
        <v>3</v>
      </c>
      <c r="K14" s="1040">
        <f t="shared" si="3"/>
        <v>1</v>
      </c>
      <c r="L14" s="1041">
        <f t="shared" si="4"/>
        <v>7</v>
      </c>
      <c r="M14" s="810">
        <f t="shared" si="5"/>
        <v>8</v>
      </c>
    </row>
    <row r="15" spans="1:13" x14ac:dyDescent="0.2">
      <c r="A15" s="806" t="s">
        <v>9</v>
      </c>
      <c r="B15" s="743">
        <v>8</v>
      </c>
      <c r="C15" s="791">
        <v>48</v>
      </c>
      <c r="D15" s="809">
        <f t="shared" si="0"/>
        <v>56</v>
      </c>
      <c r="E15" s="641">
        <v>54</v>
      </c>
      <c r="F15" s="1038">
        <v>150</v>
      </c>
      <c r="G15" s="1039">
        <f t="shared" si="1"/>
        <v>204</v>
      </c>
      <c r="H15" s="641">
        <v>32</v>
      </c>
      <c r="I15" s="1038">
        <v>101</v>
      </c>
      <c r="J15" s="1039">
        <f t="shared" si="2"/>
        <v>133</v>
      </c>
      <c r="K15" s="1040">
        <f t="shared" si="3"/>
        <v>94</v>
      </c>
      <c r="L15" s="1041">
        <f t="shared" si="4"/>
        <v>299</v>
      </c>
      <c r="M15" s="810">
        <f t="shared" si="5"/>
        <v>393</v>
      </c>
    </row>
    <row r="16" spans="1:13" x14ac:dyDescent="0.2">
      <c r="A16" s="806" t="s">
        <v>319</v>
      </c>
      <c r="B16" s="743" t="s">
        <v>117</v>
      </c>
      <c r="C16" s="791" t="s">
        <v>117</v>
      </c>
      <c r="D16" s="809">
        <f t="shared" si="0"/>
        <v>0</v>
      </c>
      <c r="E16" s="641" t="s">
        <v>117</v>
      </c>
      <c r="F16" s="1038">
        <v>1</v>
      </c>
      <c r="G16" s="1039">
        <f t="shared" si="1"/>
        <v>1</v>
      </c>
      <c r="H16" s="641" t="s">
        <v>117</v>
      </c>
      <c r="I16" s="1038" t="s">
        <v>117</v>
      </c>
      <c r="J16" s="1039">
        <f t="shared" si="2"/>
        <v>0</v>
      </c>
      <c r="K16" s="1040">
        <f t="shared" si="3"/>
        <v>0</v>
      </c>
      <c r="L16" s="1041">
        <f t="shared" si="4"/>
        <v>1</v>
      </c>
      <c r="M16" s="810">
        <f t="shared" si="5"/>
        <v>1</v>
      </c>
    </row>
    <row r="17" spans="1:13" x14ac:dyDescent="0.2">
      <c r="A17" s="806" t="s">
        <v>10</v>
      </c>
      <c r="B17" s="743" t="s">
        <v>117</v>
      </c>
      <c r="C17" s="791">
        <v>3</v>
      </c>
      <c r="D17" s="809">
        <f t="shared" si="0"/>
        <v>3</v>
      </c>
      <c r="E17" s="641" t="s">
        <v>117</v>
      </c>
      <c r="F17" s="1038">
        <v>2</v>
      </c>
      <c r="G17" s="1039">
        <f t="shared" si="1"/>
        <v>2</v>
      </c>
      <c r="H17" s="641">
        <v>1</v>
      </c>
      <c r="I17" s="1038">
        <v>6</v>
      </c>
      <c r="J17" s="1039">
        <f t="shared" si="2"/>
        <v>7</v>
      </c>
      <c r="K17" s="1040">
        <f t="shared" si="3"/>
        <v>1</v>
      </c>
      <c r="L17" s="1041">
        <f t="shared" si="4"/>
        <v>11</v>
      </c>
      <c r="M17" s="810">
        <f t="shared" si="5"/>
        <v>12</v>
      </c>
    </row>
    <row r="18" spans="1:13" x14ac:dyDescent="0.2">
      <c r="A18" s="806" t="s">
        <v>12</v>
      </c>
      <c r="B18" s="743">
        <v>6</v>
      </c>
      <c r="C18" s="791">
        <v>17</v>
      </c>
      <c r="D18" s="809">
        <f t="shared" si="0"/>
        <v>23</v>
      </c>
      <c r="E18" s="641">
        <v>12</v>
      </c>
      <c r="F18" s="1038">
        <v>14</v>
      </c>
      <c r="G18" s="1039">
        <f t="shared" si="1"/>
        <v>26</v>
      </c>
      <c r="H18" s="641">
        <v>10</v>
      </c>
      <c r="I18" s="1038">
        <v>21</v>
      </c>
      <c r="J18" s="1039">
        <f t="shared" si="2"/>
        <v>31</v>
      </c>
      <c r="K18" s="1040">
        <f t="shared" si="3"/>
        <v>28</v>
      </c>
      <c r="L18" s="1041">
        <f t="shared" si="4"/>
        <v>52</v>
      </c>
      <c r="M18" s="810">
        <f t="shared" si="5"/>
        <v>80</v>
      </c>
    </row>
    <row r="19" spans="1:13" x14ac:dyDescent="0.2">
      <c r="A19" s="806" t="s">
        <v>14</v>
      </c>
      <c r="B19" s="743">
        <v>1352</v>
      </c>
      <c r="C19" s="791">
        <v>2053</v>
      </c>
      <c r="D19" s="809">
        <v>3405</v>
      </c>
      <c r="E19" s="641">
        <v>1274</v>
      </c>
      <c r="F19" s="1038">
        <v>1998</v>
      </c>
      <c r="G19" s="1039">
        <f t="shared" si="1"/>
        <v>3272</v>
      </c>
      <c r="H19" s="641">
        <v>1231</v>
      </c>
      <c r="I19" s="1038">
        <v>2375</v>
      </c>
      <c r="J19" s="1039">
        <f t="shared" si="2"/>
        <v>3606</v>
      </c>
      <c r="K19" s="1040">
        <f t="shared" si="3"/>
        <v>3857</v>
      </c>
      <c r="L19" s="1041">
        <f t="shared" si="4"/>
        <v>6426</v>
      </c>
      <c r="M19" s="810">
        <f t="shared" si="5"/>
        <v>10283</v>
      </c>
    </row>
    <row r="20" spans="1:13" x14ac:dyDescent="0.2">
      <c r="A20" s="806" t="s">
        <v>15</v>
      </c>
      <c r="B20" s="743" t="s">
        <v>117</v>
      </c>
      <c r="C20" s="791" t="s">
        <v>117</v>
      </c>
      <c r="D20" s="809">
        <f t="shared" ref="D20:D51" si="6">SUM(B20:C20)</f>
        <v>0</v>
      </c>
      <c r="E20" s="641">
        <v>1</v>
      </c>
      <c r="F20" s="1038">
        <v>3</v>
      </c>
      <c r="G20" s="1039">
        <f t="shared" si="1"/>
        <v>4</v>
      </c>
      <c r="H20" s="641">
        <v>1</v>
      </c>
      <c r="I20" s="1038">
        <v>0</v>
      </c>
      <c r="J20" s="1039">
        <f t="shared" si="2"/>
        <v>1</v>
      </c>
      <c r="K20" s="1040">
        <f t="shared" si="3"/>
        <v>2</v>
      </c>
      <c r="L20" s="1041">
        <f t="shared" si="4"/>
        <v>3</v>
      </c>
      <c r="M20" s="810">
        <f t="shared" si="5"/>
        <v>5</v>
      </c>
    </row>
    <row r="21" spans="1:13" x14ac:dyDescent="0.2">
      <c r="A21" s="806" t="s">
        <v>17</v>
      </c>
      <c r="B21" s="743" t="s">
        <v>117</v>
      </c>
      <c r="C21" s="791" t="s">
        <v>117</v>
      </c>
      <c r="D21" s="809">
        <f t="shared" si="6"/>
        <v>0</v>
      </c>
      <c r="E21" s="641" t="s">
        <v>117</v>
      </c>
      <c r="F21" s="1038" t="s">
        <v>117</v>
      </c>
      <c r="G21" s="1039">
        <f t="shared" si="1"/>
        <v>0</v>
      </c>
      <c r="H21" s="641">
        <v>0</v>
      </c>
      <c r="I21" s="1038">
        <v>4</v>
      </c>
      <c r="J21" s="1039">
        <f t="shared" si="2"/>
        <v>4</v>
      </c>
      <c r="K21" s="1040">
        <f t="shared" si="3"/>
        <v>0</v>
      </c>
      <c r="L21" s="1041">
        <f t="shared" si="4"/>
        <v>4</v>
      </c>
      <c r="M21" s="810">
        <f t="shared" si="5"/>
        <v>4</v>
      </c>
    </row>
    <row r="22" spans="1:13" x14ac:dyDescent="0.2">
      <c r="A22" s="806" t="s">
        <v>365</v>
      </c>
      <c r="B22" s="743" t="s">
        <v>117</v>
      </c>
      <c r="C22" s="791" t="s">
        <v>117</v>
      </c>
      <c r="D22" s="809">
        <f t="shared" si="6"/>
        <v>0</v>
      </c>
      <c r="E22" s="641" t="s">
        <v>117</v>
      </c>
      <c r="F22" s="1038" t="s">
        <v>117</v>
      </c>
      <c r="G22" s="1039">
        <f t="shared" si="1"/>
        <v>0</v>
      </c>
      <c r="H22" s="641">
        <v>0</v>
      </c>
      <c r="I22" s="1038">
        <v>1</v>
      </c>
      <c r="J22" s="1039">
        <f t="shared" si="2"/>
        <v>1</v>
      </c>
      <c r="K22" s="1040">
        <f t="shared" si="3"/>
        <v>0</v>
      </c>
      <c r="L22" s="1041">
        <f t="shared" si="4"/>
        <v>1</v>
      </c>
      <c r="M22" s="810">
        <f t="shared" si="5"/>
        <v>1</v>
      </c>
    </row>
    <row r="23" spans="1:13" x14ac:dyDescent="0.2">
      <c r="A23" s="806" t="s">
        <v>20</v>
      </c>
      <c r="B23" s="743" t="s">
        <v>117</v>
      </c>
      <c r="C23" s="791">
        <v>1</v>
      </c>
      <c r="D23" s="809">
        <f t="shared" si="6"/>
        <v>1</v>
      </c>
      <c r="E23" s="641">
        <v>4</v>
      </c>
      <c r="F23" s="1038">
        <v>7</v>
      </c>
      <c r="G23" s="1039">
        <f t="shared" si="1"/>
        <v>11</v>
      </c>
      <c r="H23" s="641">
        <v>7</v>
      </c>
      <c r="I23" s="1038">
        <v>12</v>
      </c>
      <c r="J23" s="1039">
        <f t="shared" si="2"/>
        <v>19</v>
      </c>
      <c r="K23" s="1040">
        <f t="shared" si="3"/>
        <v>11</v>
      </c>
      <c r="L23" s="1041">
        <f t="shared" si="4"/>
        <v>20</v>
      </c>
      <c r="M23" s="810">
        <f t="shared" si="5"/>
        <v>31</v>
      </c>
    </row>
    <row r="24" spans="1:13" x14ac:dyDescent="0.2">
      <c r="A24" s="806" t="s">
        <v>22</v>
      </c>
      <c r="B24" s="743" t="s">
        <v>117</v>
      </c>
      <c r="C24" s="791">
        <v>14</v>
      </c>
      <c r="D24" s="809">
        <f t="shared" si="6"/>
        <v>14</v>
      </c>
      <c r="E24" s="641" t="s">
        <v>117</v>
      </c>
      <c r="F24" s="1038">
        <v>7</v>
      </c>
      <c r="G24" s="1039">
        <f t="shared" si="1"/>
        <v>7</v>
      </c>
      <c r="H24" s="641">
        <v>1</v>
      </c>
      <c r="I24" s="1038">
        <v>1</v>
      </c>
      <c r="J24" s="1039">
        <f t="shared" si="2"/>
        <v>2</v>
      </c>
      <c r="K24" s="1040">
        <f t="shared" si="3"/>
        <v>1</v>
      </c>
      <c r="L24" s="1041">
        <f t="shared" si="4"/>
        <v>22</v>
      </c>
      <c r="M24" s="810">
        <f t="shared" si="5"/>
        <v>23</v>
      </c>
    </row>
    <row r="25" spans="1:13" x14ac:dyDescent="0.2">
      <c r="A25" s="806" t="s">
        <v>128</v>
      </c>
      <c r="B25" s="743" t="s">
        <v>117</v>
      </c>
      <c r="C25" s="791" t="s">
        <v>117</v>
      </c>
      <c r="D25" s="809">
        <f t="shared" si="6"/>
        <v>0</v>
      </c>
      <c r="E25" s="641" t="s">
        <v>117</v>
      </c>
      <c r="F25" s="1038" t="s">
        <v>117</v>
      </c>
      <c r="G25" s="1039">
        <f t="shared" si="1"/>
        <v>0</v>
      </c>
      <c r="H25" s="641">
        <v>1</v>
      </c>
      <c r="I25" s="1038">
        <v>0</v>
      </c>
      <c r="J25" s="1039">
        <f t="shared" si="2"/>
        <v>1</v>
      </c>
      <c r="K25" s="1040">
        <f t="shared" si="3"/>
        <v>1</v>
      </c>
      <c r="L25" s="1041">
        <f t="shared" si="4"/>
        <v>0</v>
      </c>
      <c r="M25" s="810">
        <f t="shared" si="5"/>
        <v>1</v>
      </c>
    </row>
    <row r="26" spans="1:13" x14ac:dyDescent="0.2">
      <c r="A26" s="806" t="s">
        <v>113</v>
      </c>
      <c r="B26" s="743" t="s">
        <v>117</v>
      </c>
      <c r="C26" s="791">
        <v>2</v>
      </c>
      <c r="D26" s="809">
        <f t="shared" si="6"/>
        <v>2</v>
      </c>
      <c r="E26" s="641" t="s">
        <v>117</v>
      </c>
      <c r="F26" s="1038">
        <v>7</v>
      </c>
      <c r="G26" s="1039">
        <f t="shared" si="1"/>
        <v>7</v>
      </c>
      <c r="H26" s="641" t="s">
        <v>117</v>
      </c>
      <c r="I26" s="1038" t="s">
        <v>117</v>
      </c>
      <c r="J26" s="1039">
        <f t="shared" si="2"/>
        <v>0</v>
      </c>
      <c r="K26" s="1040">
        <f t="shared" si="3"/>
        <v>0</v>
      </c>
      <c r="L26" s="1041">
        <f t="shared" si="4"/>
        <v>9</v>
      </c>
      <c r="M26" s="810">
        <f t="shared" si="5"/>
        <v>9</v>
      </c>
    </row>
    <row r="27" spans="1:13" x14ac:dyDescent="0.2">
      <c r="A27" s="806" t="s">
        <v>284</v>
      </c>
      <c r="B27" s="743" t="s">
        <v>117</v>
      </c>
      <c r="C27" s="791" t="s">
        <v>117</v>
      </c>
      <c r="D27" s="809">
        <f t="shared" si="6"/>
        <v>0</v>
      </c>
      <c r="E27" s="641" t="s">
        <v>117</v>
      </c>
      <c r="F27" s="1038">
        <v>1</v>
      </c>
      <c r="G27" s="1039">
        <f t="shared" si="1"/>
        <v>1</v>
      </c>
      <c r="H27" s="641" t="s">
        <v>117</v>
      </c>
      <c r="I27" s="1038" t="s">
        <v>117</v>
      </c>
      <c r="J27" s="1039">
        <f t="shared" si="2"/>
        <v>0</v>
      </c>
      <c r="K27" s="1040">
        <f t="shared" si="3"/>
        <v>0</v>
      </c>
      <c r="L27" s="1041">
        <f t="shared" si="4"/>
        <v>1</v>
      </c>
      <c r="M27" s="810">
        <f t="shared" si="5"/>
        <v>1</v>
      </c>
    </row>
    <row r="28" spans="1:13" x14ac:dyDescent="0.2">
      <c r="A28" s="806" t="s">
        <v>24</v>
      </c>
      <c r="B28" s="743">
        <v>1</v>
      </c>
      <c r="C28" s="791">
        <v>7</v>
      </c>
      <c r="D28" s="809">
        <f t="shared" si="6"/>
        <v>8</v>
      </c>
      <c r="E28" s="641" t="s">
        <v>117</v>
      </c>
      <c r="F28" s="1038">
        <v>10</v>
      </c>
      <c r="G28" s="1039">
        <f t="shared" si="1"/>
        <v>10</v>
      </c>
      <c r="H28" s="641">
        <v>1</v>
      </c>
      <c r="I28" s="1038">
        <v>14</v>
      </c>
      <c r="J28" s="1039">
        <f t="shared" si="2"/>
        <v>15</v>
      </c>
      <c r="K28" s="1040">
        <f t="shared" si="3"/>
        <v>2</v>
      </c>
      <c r="L28" s="1041">
        <f t="shared" si="4"/>
        <v>31</v>
      </c>
      <c r="M28" s="810">
        <f t="shared" si="5"/>
        <v>33</v>
      </c>
    </row>
    <row r="29" spans="1:13" x14ac:dyDescent="0.2">
      <c r="A29" s="806" t="s">
        <v>25</v>
      </c>
      <c r="B29" s="743">
        <v>1</v>
      </c>
      <c r="C29" s="791">
        <v>1</v>
      </c>
      <c r="D29" s="809">
        <f t="shared" si="6"/>
        <v>2</v>
      </c>
      <c r="E29" s="641" t="s">
        <v>117</v>
      </c>
      <c r="F29" s="1038">
        <v>4</v>
      </c>
      <c r="G29" s="1039">
        <f t="shared" si="1"/>
        <v>4</v>
      </c>
      <c r="H29" s="641">
        <v>1</v>
      </c>
      <c r="I29" s="1038">
        <v>8</v>
      </c>
      <c r="J29" s="1039">
        <f t="shared" si="2"/>
        <v>9</v>
      </c>
      <c r="K29" s="1040">
        <f t="shared" si="3"/>
        <v>2</v>
      </c>
      <c r="L29" s="1041">
        <f t="shared" si="4"/>
        <v>13</v>
      </c>
      <c r="M29" s="810">
        <f t="shared" si="5"/>
        <v>15</v>
      </c>
    </row>
    <row r="30" spans="1:13" x14ac:dyDescent="0.2">
      <c r="A30" s="806" t="s">
        <v>202</v>
      </c>
      <c r="B30" s="743" t="s">
        <v>117</v>
      </c>
      <c r="C30" s="791">
        <v>2</v>
      </c>
      <c r="D30" s="809">
        <f t="shared" si="6"/>
        <v>2</v>
      </c>
      <c r="E30" s="641" t="s">
        <v>117</v>
      </c>
      <c r="F30" s="1038">
        <v>2</v>
      </c>
      <c r="G30" s="1039">
        <f t="shared" si="1"/>
        <v>2</v>
      </c>
      <c r="H30" s="641">
        <v>2</v>
      </c>
      <c r="I30" s="1038">
        <v>0</v>
      </c>
      <c r="J30" s="1039">
        <f t="shared" si="2"/>
        <v>2</v>
      </c>
      <c r="K30" s="1040">
        <f t="shared" si="3"/>
        <v>2</v>
      </c>
      <c r="L30" s="1041">
        <f t="shared" si="4"/>
        <v>4</v>
      </c>
      <c r="M30" s="810">
        <f t="shared" si="5"/>
        <v>6</v>
      </c>
    </row>
    <row r="31" spans="1:13" x14ac:dyDescent="0.2">
      <c r="A31" s="806" t="s">
        <v>26</v>
      </c>
      <c r="B31" s="743" t="s">
        <v>117</v>
      </c>
      <c r="C31" s="791">
        <v>2</v>
      </c>
      <c r="D31" s="809">
        <f t="shared" si="6"/>
        <v>2</v>
      </c>
      <c r="E31" s="641" t="s">
        <v>117</v>
      </c>
      <c r="F31" s="1038" t="s">
        <v>117</v>
      </c>
      <c r="G31" s="1039">
        <f t="shared" si="1"/>
        <v>0</v>
      </c>
      <c r="H31" s="641">
        <v>0</v>
      </c>
      <c r="I31" s="1038">
        <v>1</v>
      </c>
      <c r="J31" s="1039">
        <f t="shared" si="2"/>
        <v>1</v>
      </c>
      <c r="K31" s="1040">
        <f t="shared" si="3"/>
        <v>0</v>
      </c>
      <c r="L31" s="1041">
        <f t="shared" si="4"/>
        <v>3</v>
      </c>
      <c r="M31" s="810">
        <f t="shared" si="5"/>
        <v>3</v>
      </c>
    </row>
    <row r="32" spans="1:13" x14ac:dyDescent="0.2">
      <c r="A32" s="807" t="s">
        <v>27</v>
      </c>
      <c r="B32" s="743" t="s">
        <v>117</v>
      </c>
      <c r="C32" s="791">
        <v>8</v>
      </c>
      <c r="D32" s="809">
        <f t="shared" si="6"/>
        <v>8</v>
      </c>
      <c r="E32" s="641">
        <v>2</v>
      </c>
      <c r="F32" s="1038">
        <v>5</v>
      </c>
      <c r="G32" s="1039">
        <f t="shared" si="1"/>
        <v>7</v>
      </c>
      <c r="H32" s="641">
        <v>3</v>
      </c>
      <c r="I32" s="1038">
        <v>0</v>
      </c>
      <c r="J32" s="1039">
        <f t="shared" si="2"/>
        <v>3</v>
      </c>
      <c r="K32" s="1040">
        <f t="shared" si="3"/>
        <v>5</v>
      </c>
      <c r="L32" s="1041">
        <f t="shared" si="4"/>
        <v>13</v>
      </c>
      <c r="M32" s="810">
        <f t="shared" si="5"/>
        <v>18</v>
      </c>
    </row>
    <row r="33" spans="1:13" x14ac:dyDescent="0.2">
      <c r="A33" s="806" t="s">
        <v>28</v>
      </c>
      <c r="B33" s="743" t="s">
        <v>117</v>
      </c>
      <c r="C33" s="791">
        <v>1</v>
      </c>
      <c r="D33" s="809">
        <f t="shared" si="6"/>
        <v>1</v>
      </c>
      <c r="E33" s="641" t="s">
        <v>117</v>
      </c>
      <c r="F33" s="1038" t="s">
        <v>117</v>
      </c>
      <c r="G33" s="1039">
        <f t="shared" si="1"/>
        <v>0</v>
      </c>
      <c r="H33" s="641">
        <v>0</v>
      </c>
      <c r="I33" s="1038">
        <v>2</v>
      </c>
      <c r="J33" s="1039">
        <f t="shared" si="2"/>
        <v>2</v>
      </c>
      <c r="K33" s="1040">
        <f t="shared" si="3"/>
        <v>0</v>
      </c>
      <c r="L33" s="1041">
        <f t="shared" si="4"/>
        <v>3</v>
      </c>
      <c r="M33" s="810">
        <f t="shared" si="5"/>
        <v>3</v>
      </c>
    </row>
    <row r="34" spans="1:13" x14ac:dyDescent="0.2">
      <c r="A34" s="806" t="s">
        <v>29</v>
      </c>
      <c r="B34" s="743" t="s">
        <v>117</v>
      </c>
      <c r="C34" s="791">
        <v>1</v>
      </c>
      <c r="D34" s="809">
        <f t="shared" si="6"/>
        <v>1</v>
      </c>
      <c r="E34" s="641" t="s">
        <v>117</v>
      </c>
      <c r="F34" s="1038">
        <v>9</v>
      </c>
      <c r="G34" s="1039">
        <f t="shared" si="1"/>
        <v>9</v>
      </c>
      <c r="H34" s="641">
        <v>1</v>
      </c>
      <c r="I34" s="1038">
        <v>9</v>
      </c>
      <c r="J34" s="1039">
        <f t="shared" si="2"/>
        <v>10</v>
      </c>
      <c r="K34" s="1040">
        <f t="shared" si="3"/>
        <v>1</v>
      </c>
      <c r="L34" s="1041">
        <f t="shared" si="4"/>
        <v>19</v>
      </c>
      <c r="M34" s="810">
        <f t="shared" si="5"/>
        <v>20</v>
      </c>
    </row>
    <row r="35" spans="1:13" x14ac:dyDescent="0.2">
      <c r="A35" s="806" t="s">
        <v>30</v>
      </c>
      <c r="B35" s="743">
        <v>937</v>
      </c>
      <c r="C35" s="791">
        <v>1520</v>
      </c>
      <c r="D35" s="809">
        <f t="shared" si="6"/>
        <v>2457</v>
      </c>
      <c r="E35" s="641">
        <v>673</v>
      </c>
      <c r="F35" s="1038">
        <v>1010</v>
      </c>
      <c r="G35" s="1039">
        <f t="shared" si="1"/>
        <v>1683</v>
      </c>
      <c r="H35" s="641">
        <v>371</v>
      </c>
      <c r="I35" s="1038">
        <v>556</v>
      </c>
      <c r="J35" s="1039">
        <f t="shared" si="2"/>
        <v>927</v>
      </c>
      <c r="K35" s="1040">
        <f t="shared" si="3"/>
        <v>1981</v>
      </c>
      <c r="L35" s="1041">
        <f t="shared" si="4"/>
        <v>3086</v>
      </c>
      <c r="M35" s="810">
        <f t="shared" si="5"/>
        <v>5067</v>
      </c>
    </row>
    <row r="36" spans="1:13" x14ac:dyDescent="0.2">
      <c r="A36" s="806" t="s">
        <v>31</v>
      </c>
      <c r="B36" s="743" t="s">
        <v>117</v>
      </c>
      <c r="C36" s="791">
        <v>1</v>
      </c>
      <c r="D36" s="809">
        <f t="shared" si="6"/>
        <v>1</v>
      </c>
      <c r="E36" s="641" t="s">
        <v>117</v>
      </c>
      <c r="F36" s="1038" t="s">
        <v>117</v>
      </c>
      <c r="G36" s="1039">
        <f t="shared" si="1"/>
        <v>0</v>
      </c>
      <c r="H36" s="641" t="s">
        <v>117</v>
      </c>
      <c r="I36" s="1038" t="s">
        <v>117</v>
      </c>
      <c r="J36" s="1039">
        <f t="shared" si="2"/>
        <v>0</v>
      </c>
      <c r="K36" s="1040">
        <f t="shared" si="3"/>
        <v>0</v>
      </c>
      <c r="L36" s="1041">
        <f t="shared" si="4"/>
        <v>1</v>
      </c>
      <c r="M36" s="810">
        <f t="shared" si="5"/>
        <v>1</v>
      </c>
    </row>
    <row r="37" spans="1:13" x14ac:dyDescent="0.2">
      <c r="A37" s="806" t="s">
        <v>33</v>
      </c>
      <c r="B37" s="743">
        <v>1</v>
      </c>
      <c r="C37" s="791">
        <v>13</v>
      </c>
      <c r="D37" s="809">
        <f t="shared" si="6"/>
        <v>14</v>
      </c>
      <c r="E37" s="641" t="s">
        <v>117</v>
      </c>
      <c r="F37" s="1038" t="s">
        <v>117</v>
      </c>
      <c r="G37" s="1039">
        <f t="shared" si="1"/>
        <v>0</v>
      </c>
      <c r="H37" s="641">
        <v>0</v>
      </c>
      <c r="I37" s="1038">
        <v>1</v>
      </c>
      <c r="J37" s="1039">
        <f t="shared" si="2"/>
        <v>1</v>
      </c>
      <c r="K37" s="1040">
        <f t="shared" si="3"/>
        <v>1</v>
      </c>
      <c r="L37" s="1041">
        <f t="shared" si="4"/>
        <v>14</v>
      </c>
      <c r="M37" s="810">
        <f t="shared" si="5"/>
        <v>15</v>
      </c>
    </row>
    <row r="38" spans="1:13" x14ac:dyDescent="0.2">
      <c r="A38" s="806" t="s">
        <v>35</v>
      </c>
      <c r="B38" s="743">
        <v>1</v>
      </c>
      <c r="C38" s="791">
        <v>5</v>
      </c>
      <c r="D38" s="809">
        <f t="shared" si="6"/>
        <v>6</v>
      </c>
      <c r="E38" s="641">
        <v>8</v>
      </c>
      <c r="F38" s="1038">
        <v>10</v>
      </c>
      <c r="G38" s="1039">
        <f t="shared" ref="G38:G68" si="7">SUM(E38:F38)</f>
        <v>18</v>
      </c>
      <c r="H38" s="641">
        <v>4</v>
      </c>
      <c r="I38" s="1038">
        <v>38</v>
      </c>
      <c r="J38" s="1039">
        <f t="shared" ref="J38:J67" si="8">SUM(H38:I38)</f>
        <v>42</v>
      </c>
      <c r="K38" s="1040">
        <f t="shared" si="3"/>
        <v>13</v>
      </c>
      <c r="L38" s="1041">
        <f t="shared" si="4"/>
        <v>53</v>
      </c>
      <c r="M38" s="810">
        <f t="shared" si="5"/>
        <v>66</v>
      </c>
    </row>
    <row r="39" spans="1:13" x14ac:dyDescent="0.2">
      <c r="A39" s="806" t="s">
        <v>36</v>
      </c>
      <c r="B39" s="743" t="s">
        <v>117</v>
      </c>
      <c r="C39" s="791" t="s">
        <v>117</v>
      </c>
      <c r="D39" s="809">
        <f t="shared" si="6"/>
        <v>0</v>
      </c>
      <c r="E39" s="641" t="s">
        <v>117</v>
      </c>
      <c r="F39" s="1038" t="s">
        <v>117</v>
      </c>
      <c r="G39" s="1039">
        <f t="shared" si="7"/>
        <v>0</v>
      </c>
      <c r="H39" s="641">
        <v>4</v>
      </c>
      <c r="I39" s="1038">
        <v>4</v>
      </c>
      <c r="J39" s="1039">
        <f t="shared" si="8"/>
        <v>8</v>
      </c>
      <c r="K39" s="1040">
        <f t="shared" si="3"/>
        <v>4</v>
      </c>
      <c r="L39" s="1041">
        <f t="shared" si="4"/>
        <v>4</v>
      </c>
      <c r="M39" s="810">
        <f t="shared" si="5"/>
        <v>8</v>
      </c>
    </row>
    <row r="40" spans="1:13" x14ac:dyDescent="0.2">
      <c r="A40" s="806" t="s">
        <v>37</v>
      </c>
      <c r="B40" s="743">
        <v>12</v>
      </c>
      <c r="C40" s="791">
        <v>56</v>
      </c>
      <c r="D40" s="809">
        <f t="shared" si="6"/>
        <v>68</v>
      </c>
      <c r="E40" s="641">
        <v>42</v>
      </c>
      <c r="F40" s="1038">
        <v>73</v>
      </c>
      <c r="G40" s="1039">
        <f t="shared" si="7"/>
        <v>115</v>
      </c>
      <c r="H40" s="641">
        <v>12</v>
      </c>
      <c r="I40" s="1038">
        <v>61</v>
      </c>
      <c r="J40" s="1039">
        <f t="shared" si="8"/>
        <v>73</v>
      </c>
      <c r="K40" s="1040">
        <f t="shared" si="3"/>
        <v>66</v>
      </c>
      <c r="L40" s="1041">
        <f t="shared" si="4"/>
        <v>190</v>
      </c>
      <c r="M40" s="810">
        <f t="shared" si="5"/>
        <v>256</v>
      </c>
    </row>
    <row r="41" spans="1:13" x14ac:dyDescent="0.2">
      <c r="A41" s="806" t="s">
        <v>38</v>
      </c>
      <c r="B41" s="743">
        <v>3</v>
      </c>
      <c r="C41" s="791">
        <v>17</v>
      </c>
      <c r="D41" s="809">
        <f t="shared" si="6"/>
        <v>20</v>
      </c>
      <c r="E41" s="641">
        <v>9</v>
      </c>
      <c r="F41" s="1038">
        <v>13</v>
      </c>
      <c r="G41" s="1039">
        <f t="shared" si="7"/>
        <v>22</v>
      </c>
      <c r="H41" s="641">
        <v>8</v>
      </c>
      <c r="I41" s="1038">
        <v>21</v>
      </c>
      <c r="J41" s="1039">
        <f t="shared" si="8"/>
        <v>29</v>
      </c>
      <c r="K41" s="1040">
        <f t="shared" si="3"/>
        <v>20</v>
      </c>
      <c r="L41" s="1041">
        <f t="shared" si="4"/>
        <v>51</v>
      </c>
      <c r="M41" s="810">
        <f t="shared" si="5"/>
        <v>71</v>
      </c>
    </row>
    <row r="42" spans="1:13" x14ac:dyDescent="0.2">
      <c r="A42" s="806" t="s">
        <v>39</v>
      </c>
      <c r="B42" s="743">
        <v>1</v>
      </c>
      <c r="C42" s="791">
        <v>3</v>
      </c>
      <c r="D42" s="809">
        <f t="shared" si="6"/>
        <v>4</v>
      </c>
      <c r="E42" s="641">
        <v>2</v>
      </c>
      <c r="F42" s="1038">
        <v>5</v>
      </c>
      <c r="G42" s="1039">
        <f t="shared" si="7"/>
        <v>7</v>
      </c>
      <c r="H42" s="641">
        <v>0</v>
      </c>
      <c r="I42" s="1038">
        <v>6</v>
      </c>
      <c r="J42" s="1039">
        <f t="shared" si="8"/>
        <v>6</v>
      </c>
      <c r="K42" s="1040">
        <f t="shared" si="3"/>
        <v>3</v>
      </c>
      <c r="L42" s="1041">
        <f t="shared" si="4"/>
        <v>14</v>
      </c>
      <c r="M42" s="810">
        <f t="shared" si="5"/>
        <v>17</v>
      </c>
    </row>
    <row r="43" spans="1:13" x14ac:dyDescent="0.2">
      <c r="A43" s="806" t="s">
        <v>41</v>
      </c>
      <c r="B43" s="743" t="s">
        <v>117</v>
      </c>
      <c r="C43" s="791" t="s">
        <v>117</v>
      </c>
      <c r="D43" s="809">
        <f t="shared" si="6"/>
        <v>0</v>
      </c>
      <c r="E43" s="641" t="s">
        <v>117</v>
      </c>
      <c r="F43" s="1038">
        <v>1</v>
      </c>
      <c r="G43" s="1039">
        <f t="shared" si="7"/>
        <v>1</v>
      </c>
      <c r="H43" s="641" t="s">
        <v>117</v>
      </c>
      <c r="I43" s="1038" t="s">
        <v>117</v>
      </c>
      <c r="J43" s="1039">
        <f t="shared" si="8"/>
        <v>0</v>
      </c>
      <c r="K43" s="1040">
        <f t="shared" si="3"/>
        <v>0</v>
      </c>
      <c r="L43" s="1041">
        <f t="shared" si="4"/>
        <v>1</v>
      </c>
      <c r="M43" s="810">
        <f t="shared" si="5"/>
        <v>1</v>
      </c>
    </row>
    <row r="44" spans="1:13" x14ac:dyDescent="0.2">
      <c r="A44" s="806" t="s">
        <v>42</v>
      </c>
      <c r="B44" s="743" t="s">
        <v>117</v>
      </c>
      <c r="C44" s="791">
        <v>1</v>
      </c>
      <c r="D44" s="809">
        <f t="shared" si="6"/>
        <v>1</v>
      </c>
      <c r="E44" s="641">
        <v>1</v>
      </c>
      <c r="F44" s="1038">
        <v>4</v>
      </c>
      <c r="G44" s="1039">
        <f t="shared" si="7"/>
        <v>5</v>
      </c>
      <c r="H44" s="641" t="s">
        <v>117</v>
      </c>
      <c r="I44" s="1038" t="s">
        <v>117</v>
      </c>
      <c r="J44" s="1039">
        <f t="shared" si="8"/>
        <v>0</v>
      </c>
      <c r="K44" s="1040">
        <f t="shared" si="3"/>
        <v>1</v>
      </c>
      <c r="L44" s="1041">
        <f t="shared" si="4"/>
        <v>5</v>
      </c>
      <c r="M44" s="810">
        <f t="shared" si="5"/>
        <v>6</v>
      </c>
    </row>
    <row r="45" spans="1:13" x14ac:dyDescent="0.2">
      <c r="A45" s="806" t="s">
        <v>43</v>
      </c>
      <c r="B45" s="743">
        <v>3</v>
      </c>
      <c r="C45" s="791">
        <v>7</v>
      </c>
      <c r="D45" s="809">
        <f t="shared" si="6"/>
        <v>10</v>
      </c>
      <c r="E45" s="641">
        <v>1</v>
      </c>
      <c r="F45" s="1038">
        <v>34</v>
      </c>
      <c r="G45" s="1039">
        <f t="shared" si="7"/>
        <v>35</v>
      </c>
      <c r="H45" s="641">
        <v>1</v>
      </c>
      <c r="I45" s="1038">
        <v>26</v>
      </c>
      <c r="J45" s="1039">
        <f t="shared" si="8"/>
        <v>27</v>
      </c>
      <c r="K45" s="1040">
        <f t="shared" si="3"/>
        <v>5</v>
      </c>
      <c r="L45" s="1041">
        <f t="shared" si="4"/>
        <v>67</v>
      </c>
      <c r="M45" s="810">
        <f t="shared" si="5"/>
        <v>72</v>
      </c>
    </row>
    <row r="46" spans="1:13" x14ac:dyDescent="0.2">
      <c r="A46" s="806" t="s">
        <v>44</v>
      </c>
      <c r="B46" s="743">
        <v>2</v>
      </c>
      <c r="C46" s="791">
        <v>4</v>
      </c>
      <c r="D46" s="809">
        <f t="shared" si="6"/>
        <v>6</v>
      </c>
      <c r="E46" s="641" t="s">
        <v>117</v>
      </c>
      <c r="F46" s="1038">
        <v>8</v>
      </c>
      <c r="G46" s="1039">
        <f t="shared" si="7"/>
        <v>8</v>
      </c>
      <c r="H46" s="641">
        <v>4</v>
      </c>
      <c r="I46" s="1038">
        <v>5</v>
      </c>
      <c r="J46" s="1039">
        <f t="shared" si="8"/>
        <v>9</v>
      </c>
      <c r="K46" s="1040">
        <f t="shared" si="3"/>
        <v>6</v>
      </c>
      <c r="L46" s="1041">
        <f t="shared" si="4"/>
        <v>17</v>
      </c>
      <c r="M46" s="810">
        <f t="shared" si="5"/>
        <v>23</v>
      </c>
    </row>
    <row r="47" spans="1:13" x14ac:dyDescent="0.2">
      <c r="A47" s="806" t="s">
        <v>45</v>
      </c>
      <c r="B47" s="743">
        <v>2</v>
      </c>
      <c r="C47" s="791">
        <v>1</v>
      </c>
      <c r="D47" s="809">
        <f t="shared" si="6"/>
        <v>3</v>
      </c>
      <c r="E47" s="641">
        <v>5</v>
      </c>
      <c r="F47" s="1038">
        <v>12</v>
      </c>
      <c r="G47" s="1039">
        <f t="shared" si="7"/>
        <v>17</v>
      </c>
      <c r="H47" s="641">
        <v>4</v>
      </c>
      <c r="I47" s="1038">
        <v>4</v>
      </c>
      <c r="J47" s="1039">
        <f t="shared" si="8"/>
        <v>8</v>
      </c>
      <c r="K47" s="1040">
        <f t="shared" si="3"/>
        <v>11</v>
      </c>
      <c r="L47" s="1041">
        <f t="shared" si="4"/>
        <v>17</v>
      </c>
      <c r="M47" s="810">
        <f t="shared" si="5"/>
        <v>28</v>
      </c>
    </row>
    <row r="48" spans="1:13" x14ac:dyDescent="0.2">
      <c r="A48" s="806" t="s">
        <v>47</v>
      </c>
      <c r="B48" s="743">
        <v>43</v>
      </c>
      <c r="C48" s="791">
        <v>49</v>
      </c>
      <c r="D48" s="809">
        <f t="shared" si="6"/>
        <v>92</v>
      </c>
      <c r="E48" s="641">
        <v>62</v>
      </c>
      <c r="F48" s="1038">
        <v>67</v>
      </c>
      <c r="G48" s="1039">
        <f t="shared" si="7"/>
        <v>129</v>
      </c>
      <c r="H48" s="641">
        <v>192</v>
      </c>
      <c r="I48" s="1038">
        <v>204</v>
      </c>
      <c r="J48" s="1039">
        <f t="shared" si="8"/>
        <v>396</v>
      </c>
      <c r="K48" s="1040">
        <f t="shared" si="3"/>
        <v>297</v>
      </c>
      <c r="L48" s="1041">
        <f t="shared" si="4"/>
        <v>320</v>
      </c>
      <c r="M48" s="810">
        <f t="shared" si="5"/>
        <v>617</v>
      </c>
    </row>
    <row r="49" spans="1:13" x14ac:dyDescent="0.2">
      <c r="A49" s="806" t="s">
        <v>48</v>
      </c>
      <c r="B49" s="743" t="s">
        <v>117</v>
      </c>
      <c r="C49" s="791">
        <v>1</v>
      </c>
      <c r="D49" s="809">
        <f t="shared" si="6"/>
        <v>1</v>
      </c>
      <c r="E49" s="641" t="s">
        <v>117</v>
      </c>
      <c r="F49" s="1038" t="s">
        <v>117</v>
      </c>
      <c r="G49" s="1039">
        <f t="shared" si="7"/>
        <v>0</v>
      </c>
      <c r="H49" s="641" t="s">
        <v>117</v>
      </c>
      <c r="I49" s="1038" t="s">
        <v>117</v>
      </c>
      <c r="J49" s="1039">
        <f t="shared" si="8"/>
        <v>0</v>
      </c>
      <c r="K49" s="1040">
        <f t="shared" si="3"/>
        <v>0</v>
      </c>
      <c r="L49" s="1041">
        <f t="shared" si="4"/>
        <v>1</v>
      </c>
      <c r="M49" s="810">
        <f t="shared" si="5"/>
        <v>1</v>
      </c>
    </row>
    <row r="50" spans="1:13" x14ac:dyDescent="0.2">
      <c r="A50" s="806" t="s">
        <v>49</v>
      </c>
      <c r="B50" s="743">
        <v>48</v>
      </c>
      <c r="C50" s="791">
        <v>101</v>
      </c>
      <c r="D50" s="809">
        <f t="shared" si="6"/>
        <v>149</v>
      </c>
      <c r="E50" s="641">
        <v>71</v>
      </c>
      <c r="F50" s="1038">
        <v>85</v>
      </c>
      <c r="G50" s="1039">
        <f t="shared" si="7"/>
        <v>156</v>
      </c>
      <c r="H50" s="641">
        <v>203</v>
      </c>
      <c r="I50" s="1038">
        <v>172</v>
      </c>
      <c r="J50" s="1039">
        <f t="shared" si="8"/>
        <v>375</v>
      </c>
      <c r="K50" s="1040">
        <f t="shared" si="3"/>
        <v>322</v>
      </c>
      <c r="L50" s="1041">
        <f t="shared" si="4"/>
        <v>358</v>
      </c>
      <c r="M50" s="810">
        <f t="shared" si="5"/>
        <v>680</v>
      </c>
    </row>
    <row r="51" spans="1:13" x14ac:dyDescent="0.2">
      <c r="A51" s="806" t="s">
        <v>51</v>
      </c>
      <c r="B51" s="743" t="s">
        <v>117</v>
      </c>
      <c r="C51" s="791">
        <v>2</v>
      </c>
      <c r="D51" s="809">
        <f t="shared" si="6"/>
        <v>2</v>
      </c>
      <c r="E51" s="641" t="s">
        <v>117</v>
      </c>
      <c r="F51" s="1038">
        <v>1</v>
      </c>
      <c r="G51" s="1039">
        <f t="shared" si="7"/>
        <v>1</v>
      </c>
      <c r="H51" s="641">
        <v>1</v>
      </c>
      <c r="I51" s="1038">
        <v>7</v>
      </c>
      <c r="J51" s="1039">
        <f t="shared" si="8"/>
        <v>8</v>
      </c>
      <c r="K51" s="1040">
        <f t="shared" si="3"/>
        <v>1</v>
      </c>
      <c r="L51" s="1041">
        <f t="shared" si="4"/>
        <v>10</v>
      </c>
      <c r="M51" s="810">
        <f t="shared" si="5"/>
        <v>11</v>
      </c>
    </row>
    <row r="52" spans="1:13" x14ac:dyDescent="0.2">
      <c r="A52" s="806" t="s">
        <v>53</v>
      </c>
      <c r="B52" s="743">
        <v>1</v>
      </c>
      <c r="C52" s="791">
        <v>4</v>
      </c>
      <c r="D52" s="809">
        <f t="shared" ref="D52:D81" si="9">SUM(B52:C52)</f>
        <v>5</v>
      </c>
      <c r="E52" s="641" t="s">
        <v>117</v>
      </c>
      <c r="F52" s="1038">
        <v>7</v>
      </c>
      <c r="G52" s="1039">
        <f t="shared" si="7"/>
        <v>7</v>
      </c>
      <c r="H52" s="641">
        <v>4</v>
      </c>
      <c r="I52" s="1038">
        <v>5</v>
      </c>
      <c r="J52" s="1039">
        <f t="shared" si="8"/>
        <v>9</v>
      </c>
      <c r="K52" s="1040">
        <f t="shared" si="3"/>
        <v>5</v>
      </c>
      <c r="L52" s="1041">
        <f t="shared" si="4"/>
        <v>16</v>
      </c>
      <c r="M52" s="810">
        <f t="shared" si="5"/>
        <v>21</v>
      </c>
    </row>
    <row r="53" spans="1:13" x14ac:dyDescent="0.2">
      <c r="A53" s="806" t="s">
        <v>54</v>
      </c>
      <c r="B53" s="743">
        <v>1</v>
      </c>
      <c r="C53" s="791" t="s">
        <v>117</v>
      </c>
      <c r="D53" s="809">
        <f t="shared" si="9"/>
        <v>1</v>
      </c>
      <c r="E53" s="641" t="s">
        <v>117</v>
      </c>
      <c r="F53" s="1038">
        <v>1</v>
      </c>
      <c r="G53" s="1039">
        <f t="shared" si="7"/>
        <v>1</v>
      </c>
      <c r="H53" s="641">
        <v>1</v>
      </c>
      <c r="I53" s="1038">
        <v>5</v>
      </c>
      <c r="J53" s="1039">
        <f t="shared" si="8"/>
        <v>6</v>
      </c>
      <c r="K53" s="1040">
        <f t="shared" si="3"/>
        <v>2</v>
      </c>
      <c r="L53" s="1041">
        <f t="shared" si="4"/>
        <v>6</v>
      </c>
      <c r="M53" s="810">
        <f t="shared" si="5"/>
        <v>8</v>
      </c>
    </row>
    <row r="54" spans="1:13" x14ac:dyDescent="0.2">
      <c r="A54" s="806" t="s">
        <v>187</v>
      </c>
      <c r="B54" s="743" t="s">
        <v>117</v>
      </c>
      <c r="C54" s="791" t="s">
        <v>117</v>
      </c>
      <c r="D54" s="809">
        <f t="shared" si="9"/>
        <v>0</v>
      </c>
      <c r="E54" s="641" t="s">
        <v>117</v>
      </c>
      <c r="F54" s="1038" t="s">
        <v>117</v>
      </c>
      <c r="G54" s="1039">
        <f t="shared" si="7"/>
        <v>0</v>
      </c>
      <c r="H54" s="641">
        <v>0</v>
      </c>
      <c r="I54" s="1038">
        <v>2</v>
      </c>
      <c r="J54" s="1039">
        <f t="shared" si="8"/>
        <v>2</v>
      </c>
      <c r="K54" s="1040">
        <f t="shared" si="3"/>
        <v>0</v>
      </c>
      <c r="L54" s="1041">
        <f t="shared" si="4"/>
        <v>2</v>
      </c>
      <c r="M54" s="810">
        <f t="shared" si="5"/>
        <v>2</v>
      </c>
    </row>
    <row r="55" spans="1:13" x14ac:dyDescent="0.2">
      <c r="A55" s="806" t="s">
        <v>55</v>
      </c>
      <c r="B55" s="743" t="s">
        <v>117</v>
      </c>
      <c r="C55" s="791">
        <v>1</v>
      </c>
      <c r="D55" s="809">
        <f t="shared" si="9"/>
        <v>1</v>
      </c>
      <c r="E55" s="641" t="s">
        <v>117</v>
      </c>
      <c r="F55" s="1038" t="s">
        <v>117</v>
      </c>
      <c r="G55" s="1039">
        <f t="shared" si="7"/>
        <v>0</v>
      </c>
      <c r="H55" s="641" t="s">
        <v>117</v>
      </c>
      <c r="I55" s="1038" t="s">
        <v>117</v>
      </c>
      <c r="J55" s="1039">
        <f t="shared" si="8"/>
        <v>0</v>
      </c>
      <c r="K55" s="1040">
        <f t="shared" si="3"/>
        <v>0</v>
      </c>
      <c r="L55" s="1041">
        <f t="shared" si="4"/>
        <v>1</v>
      </c>
      <c r="M55" s="810">
        <f t="shared" si="5"/>
        <v>1</v>
      </c>
    </row>
    <row r="56" spans="1:13" x14ac:dyDescent="0.2">
      <c r="A56" s="806" t="s">
        <v>56</v>
      </c>
      <c r="B56" s="743">
        <v>4</v>
      </c>
      <c r="C56" s="791">
        <v>11</v>
      </c>
      <c r="D56" s="809">
        <f t="shared" si="9"/>
        <v>15</v>
      </c>
      <c r="E56" s="641">
        <v>7</v>
      </c>
      <c r="F56" s="1038">
        <v>11</v>
      </c>
      <c r="G56" s="1039">
        <f t="shared" si="7"/>
        <v>18</v>
      </c>
      <c r="H56" s="641">
        <v>6</v>
      </c>
      <c r="I56" s="1038">
        <v>22</v>
      </c>
      <c r="J56" s="1039">
        <f t="shared" si="8"/>
        <v>28</v>
      </c>
      <c r="K56" s="1040">
        <f t="shared" si="3"/>
        <v>17</v>
      </c>
      <c r="L56" s="1041">
        <f t="shared" si="4"/>
        <v>44</v>
      </c>
      <c r="M56" s="810">
        <f t="shared" si="5"/>
        <v>61</v>
      </c>
    </row>
    <row r="57" spans="1:13" x14ac:dyDescent="0.2">
      <c r="A57" s="806" t="s">
        <v>57</v>
      </c>
      <c r="B57" s="743" t="s">
        <v>117</v>
      </c>
      <c r="C57" s="791">
        <v>2</v>
      </c>
      <c r="D57" s="809">
        <f t="shared" si="9"/>
        <v>2</v>
      </c>
      <c r="E57" s="641" t="s">
        <v>117</v>
      </c>
      <c r="F57" s="1038" t="s">
        <v>117</v>
      </c>
      <c r="G57" s="1039">
        <f t="shared" si="7"/>
        <v>0</v>
      </c>
      <c r="H57" s="641" t="s">
        <v>117</v>
      </c>
      <c r="I57" s="1038" t="s">
        <v>117</v>
      </c>
      <c r="J57" s="1039">
        <f t="shared" si="8"/>
        <v>0</v>
      </c>
      <c r="K57" s="1040">
        <f t="shared" si="3"/>
        <v>0</v>
      </c>
      <c r="L57" s="1041">
        <f t="shared" si="4"/>
        <v>2</v>
      </c>
      <c r="M57" s="810">
        <f t="shared" si="5"/>
        <v>2</v>
      </c>
    </row>
    <row r="58" spans="1:13" x14ac:dyDescent="0.2">
      <c r="A58" s="806" t="s">
        <v>58</v>
      </c>
      <c r="B58" s="743">
        <v>2</v>
      </c>
      <c r="C58" s="791">
        <v>23</v>
      </c>
      <c r="D58" s="809">
        <f t="shared" si="9"/>
        <v>25</v>
      </c>
      <c r="E58" s="641">
        <v>5</v>
      </c>
      <c r="F58" s="1038">
        <v>16</v>
      </c>
      <c r="G58" s="1039">
        <f t="shared" si="7"/>
        <v>21</v>
      </c>
      <c r="H58" s="641">
        <v>1</v>
      </c>
      <c r="I58" s="1038">
        <v>8</v>
      </c>
      <c r="J58" s="1039">
        <f t="shared" si="8"/>
        <v>9</v>
      </c>
      <c r="K58" s="1040">
        <f t="shared" si="3"/>
        <v>8</v>
      </c>
      <c r="L58" s="1041">
        <f t="shared" si="4"/>
        <v>47</v>
      </c>
      <c r="M58" s="810">
        <f t="shared" si="5"/>
        <v>55</v>
      </c>
    </row>
    <row r="59" spans="1:13" x14ac:dyDescent="0.2">
      <c r="A59" s="806" t="s">
        <v>60</v>
      </c>
      <c r="B59" s="743">
        <v>8</v>
      </c>
      <c r="C59" s="791">
        <v>27</v>
      </c>
      <c r="D59" s="809">
        <f t="shared" si="9"/>
        <v>35</v>
      </c>
      <c r="E59" s="641" t="s">
        <v>117</v>
      </c>
      <c r="F59" s="1038">
        <v>6</v>
      </c>
      <c r="G59" s="1039">
        <f t="shared" si="7"/>
        <v>6</v>
      </c>
      <c r="H59" s="641">
        <v>2</v>
      </c>
      <c r="I59" s="1038">
        <v>2</v>
      </c>
      <c r="J59" s="1039">
        <f t="shared" si="8"/>
        <v>4</v>
      </c>
      <c r="K59" s="1040">
        <f t="shared" si="3"/>
        <v>10</v>
      </c>
      <c r="L59" s="1041">
        <f t="shared" si="4"/>
        <v>35</v>
      </c>
      <c r="M59" s="810">
        <f t="shared" si="5"/>
        <v>45</v>
      </c>
    </row>
    <row r="60" spans="1:13" x14ac:dyDescent="0.2">
      <c r="A60" s="806" t="s">
        <v>176</v>
      </c>
      <c r="B60" s="743">
        <v>8</v>
      </c>
      <c r="C60" s="791">
        <v>1</v>
      </c>
      <c r="D60" s="809">
        <f t="shared" si="9"/>
        <v>9</v>
      </c>
      <c r="E60" s="641">
        <v>3</v>
      </c>
      <c r="F60" s="1038">
        <v>9</v>
      </c>
      <c r="G60" s="1039">
        <f t="shared" si="7"/>
        <v>12</v>
      </c>
      <c r="H60" s="641">
        <v>2</v>
      </c>
      <c r="I60" s="1038">
        <v>6</v>
      </c>
      <c r="J60" s="1039">
        <f t="shared" si="8"/>
        <v>8</v>
      </c>
      <c r="K60" s="1040">
        <f t="shared" si="3"/>
        <v>13</v>
      </c>
      <c r="L60" s="1041">
        <f t="shared" si="4"/>
        <v>16</v>
      </c>
      <c r="M60" s="810">
        <f t="shared" si="5"/>
        <v>29</v>
      </c>
    </row>
    <row r="61" spans="1:13" x14ac:dyDescent="0.2">
      <c r="A61" s="806" t="s">
        <v>238</v>
      </c>
      <c r="B61" s="743" t="s">
        <v>117</v>
      </c>
      <c r="C61" s="791" t="s">
        <v>117</v>
      </c>
      <c r="D61" s="809">
        <f t="shared" si="9"/>
        <v>0</v>
      </c>
      <c r="E61" s="641" t="s">
        <v>117</v>
      </c>
      <c r="F61" s="1038">
        <v>1</v>
      </c>
      <c r="G61" s="1039">
        <f t="shared" si="7"/>
        <v>1</v>
      </c>
      <c r="H61" s="641" t="s">
        <v>117</v>
      </c>
      <c r="I61" s="1038" t="s">
        <v>117</v>
      </c>
      <c r="J61" s="1039">
        <f t="shared" si="8"/>
        <v>0</v>
      </c>
      <c r="K61" s="1040">
        <f t="shared" si="3"/>
        <v>0</v>
      </c>
      <c r="L61" s="1041">
        <f t="shared" si="4"/>
        <v>1</v>
      </c>
      <c r="M61" s="810">
        <f t="shared" si="5"/>
        <v>1</v>
      </c>
    </row>
    <row r="62" spans="1:13" x14ac:dyDescent="0.2">
      <c r="A62" s="806" t="s">
        <v>63</v>
      </c>
      <c r="B62" s="743" t="s">
        <v>117</v>
      </c>
      <c r="C62" s="791" t="s">
        <v>117</v>
      </c>
      <c r="D62" s="809">
        <f t="shared" si="9"/>
        <v>0</v>
      </c>
      <c r="E62" s="641" t="s">
        <v>117</v>
      </c>
      <c r="F62" s="1038" t="s">
        <v>117</v>
      </c>
      <c r="G62" s="1039">
        <f t="shared" si="7"/>
        <v>0</v>
      </c>
      <c r="H62" s="641">
        <v>0</v>
      </c>
      <c r="I62" s="1038">
        <v>1</v>
      </c>
      <c r="J62" s="1039">
        <f t="shared" si="8"/>
        <v>1</v>
      </c>
      <c r="K62" s="1040">
        <f t="shared" si="3"/>
        <v>0</v>
      </c>
      <c r="L62" s="1041">
        <f t="shared" si="4"/>
        <v>1</v>
      </c>
      <c r="M62" s="810">
        <f t="shared" si="5"/>
        <v>1</v>
      </c>
    </row>
    <row r="63" spans="1:13" x14ac:dyDescent="0.2">
      <c r="A63" s="806" t="s">
        <v>338</v>
      </c>
      <c r="B63" s="743" t="s">
        <v>117</v>
      </c>
      <c r="C63" s="791" t="s">
        <v>117</v>
      </c>
      <c r="D63" s="809">
        <f t="shared" si="9"/>
        <v>0</v>
      </c>
      <c r="E63" s="641">
        <v>1</v>
      </c>
      <c r="F63" s="1038" t="s">
        <v>117</v>
      </c>
      <c r="G63" s="1039">
        <f t="shared" si="7"/>
        <v>1</v>
      </c>
      <c r="H63" s="641" t="s">
        <v>117</v>
      </c>
      <c r="I63" s="1038" t="s">
        <v>117</v>
      </c>
      <c r="J63" s="1039">
        <f t="shared" si="8"/>
        <v>0</v>
      </c>
      <c r="K63" s="1040">
        <f t="shared" si="3"/>
        <v>1</v>
      </c>
      <c r="L63" s="1041">
        <f t="shared" si="4"/>
        <v>0</v>
      </c>
      <c r="M63" s="810">
        <f t="shared" si="5"/>
        <v>1</v>
      </c>
    </row>
    <row r="64" spans="1:13" x14ac:dyDescent="0.2">
      <c r="A64" s="806" t="s">
        <v>64</v>
      </c>
      <c r="B64" s="743">
        <v>2</v>
      </c>
      <c r="C64" s="791">
        <v>1</v>
      </c>
      <c r="D64" s="809">
        <f t="shared" si="9"/>
        <v>3</v>
      </c>
      <c r="E64" s="641" t="s">
        <v>117</v>
      </c>
      <c r="F64" s="1038" t="s">
        <v>117</v>
      </c>
      <c r="G64" s="1039">
        <f t="shared" si="7"/>
        <v>0</v>
      </c>
      <c r="H64" s="641" t="s">
        <v>117</v>
      </c>
      <c r="I64" s="1038" t="s">
        <v>117</v>
      </c>
      <c r="J64" s="1039">
        <f t="shared" si="8"/>
        <v>0</v>
      </c>
      <c r="K64" s="1040">
        <f t="shared" si="3"/>
        <v>2</v>
      </c>
      <c r="L64" s="1041">
        <f t="shared" si="4"/>
        <v>1</v>
      </c>
      <c r="M64" s="810">
        <f t="shared" si="5"/>
        <v>3</v>
      </c>
    </row>
    <row r="65" spans="1:13" x14ac:dyDescent="0.2">
      <c r="A65" s="806" t="s">
        <v>65</v>
      </c>
      <c r="B65" s="743" t="s">
        <v>117</v>
      </c>
      <c r="C65" s="791">
        <v>1</v>
      </c>
      <c r="D65" s="809">
        <f t="shared" si="9"/>
        <v>1</v>
      </c>
      <c r="E65" s="641" t="s">
        <v>117</v>
      </c>
      <c r="F65" s="1038">
        <v>1</v>
      </c>
      <c r="G65" s="1039">
        <f t="shared" si="7"/>
        <v>1</v>
      </c>
      <c r="H65" s="641">
        <v>0</v>
      </c>
      <c r="I65" s="1038">
        <v>1</v>
      </c>
      <c r="J65" s="1039">
        <f t="shared" si="8"/>
        <v>1</v>
      </c>
      <c r="K65" s="1040">
        <f t="shared" si="3"/>
        <v>0</v>
      </c>
      <c r="L65" s="1041">
        <f t="shared" si="4"/>
        <v>3</v>
      </c>
      <c r="M65" s="810">
        <f t="shared" si="5"/>
        <v>3</v>
      </c>
    </row>
    <row r="66" spans="1:13" x14ac:dyDescent="0.2">
      <c r="A66" s="806" t="s">
        <v>66</v>
      </c>
      <c r="B66" s="743" t="s">
        <v>117</v>
      </c>
      <c r="C66" s="791">
        <v>6</v>
      </c>
      <c r="D66" s="809">
        <f t="shared" si="9"/>
        <v>6</v>
      </c>
      <c r="E66" s="641" t="s">
        <v>117</v>
      </c>
      <c r="F66" s="1038">
        <v>8</v>
      </c>
      <c r="G66" s="1039">
        <f t="shared" si="7"/>
        <v>8</v>
      </c>
      <c r="H66" s="641">
        <v>1</v>
      </c>
      <c r="I66" s="1038">
        <v>16</v>
      </c>
      <c r="J66" s="1039">
        <f t="shared" si="8"/>
        <v>17</v>
      </c>
      <c r="K66" s="1040">
        <f t="shared" si="3"/>
        <v>1</v>
      </c>
      <c r="L66" s="1041">
        <f t="shared" si="4"/>
        <v>30</v>
      </c>
      <c r="M66" s="810">
        <f t="shared" si="5"/>
        <v>31</v>
      </c>
    </row>
    <row r="67" spans="1:13" x14ac:dyDescent="0.2">
      <c r="A67" s="806" t="s">
        <v>67</v>
      </c>
      <c r="B67" s="743" t="s">
        <v>117</v>
      </c>
      <c r="C67" s="791" t="s">
        <v>117</v>
      </c>
      <c r="D67" s="809">
        <f t="shared" si="9"/>
        <v>0</v>
      </c>
      <c r="E67" s="641" t="s">
        <v>117</v>
      </c>
      <c r="F67" s="1038" t="s">
        <v>117</v>
      </c>
      <c r="G67" s="1039">
        <f t="shared" si="7"/>
        <v>0</v>
      </c>
      <c r="H67" s="641">
        <v>1</v>
      </c>
      <c r="I67" s="1038">
        <v>6</v>
      </c>
      <c r="J67" s="1039">
        <f t="shared" si="8"/>
        <v>7</v>
      </c>
      <c r="K67" s="1040">
        <f t="shared" si="3"/>
        <v>1</v>
      </c>
      <c r="L67" s="1041">
        <f t="shared" si="4"/>
        <v>6</v>
      </c>
      <c r="M67" s="810">
        <f t="shared" si="5"/>
        <v>7</v>
      </c>
    </row>
    <row r="68" spans="1:13" x14ac:dyDescent="0.2">
      <c r="A68" s="806" t="s">
        <v>68</v>
      </c>
      <c r="B68" s="743">
        <v>30</v>
      </c>
      <c r="C68" s="791">
        <v>92</v>
      </c>
      <c r="D68" s="809">
        <f t="shared" si="9"/>
        <v>122</v>
      </c>
      <c r="E68" s="1042">
        <v>29</v>
      </c>
      <c r="F68" s="1043">
        <v>150</v>
      </c>
      <c r="G68" s="1039">
        <f t="shared" si="7"/>
        <v>179</v>
      </c>
      <c r="H68" s="641">
        <v>177</v>
      </c>
      <c r="I68" s="1038">
        <v>615</v>
      </c>
      <c r="J68" s="1039">
        <f t="shared" ref="J68" si="10">SUM(H68:I68)</f>
        <v>792</v>
      </c>
      <c r="K68" s="1040">
        <f t="shared" si="3"/>
        <v>236</v>
      </c>
      <c r="L68" s="1041">
        <f t="shared" si="4"/>
        <v>857</v>
      </c>
      <c r="M68" s="810">
        <f t="shared" si="5"/>
        <v>1093</v>
      </c>
    </row>
    <row r="69" spans="1:13" x14ac:dyDescent="0.2">
      <c r="A69" s="806" t="s">
        <v>69</v>
      </c>
      <c r="B69" s="743">
        <v>4</v>
      </c>
      <c r="C69" s="791">
        <v>10</v>
      </c>
      <c r="D69" s="809">
        <f t="shared" si="9"/>
        <v>14</v>
      </c>
      <c r="E69" s="641">
        <v>14</v>
      </c>
      <c r="F69" s="1038">
        <v>10</v>
      </c>
      <c r="G69" s="1039">
        <f t="shared" ref="G69:G99" si="11">SUM(E69:F69)</f>
        <v>24</v>
      </c>
      <c r="H69" s="641">
        <v>4</v>
      </c>
      <c r="I69" s="1038">
        <v>6</v>
      </c>
      <c r="J69" s="1039">
        <f t="shared" ref="J69:J99" si="12">SUM(H69:I69)</f>
        <v>10</v>
      </c>
      <c r="K69" s="1040">
        <f t="shared" si="3"/>
        <v>22</v>
      </c>
      <c r="L69" s="1041">
        <f t="shared" si="4"/>
        <v>26</v>
      </c>
      <c r="M69" s="810">
        <f t="shared" si="5"/>
        <v>48</v>
      </c>
    </row>
    <row r="70" spans="1:13" x14ac:dyDescent="0.2">
      <c r="A70" s="806" t="s">
        <v>114</v>
      </c>
      <c r="B70" s="743" t="s">
        <v>117</v>
      </c>
      <c r="C70" s="791">
        <v>2</v>
      </c>
      <c r="D70" s="809">
        <f t="shared" si="9"/>
        <v>2</v>
      </c>
      <c r="E70" s="641" t="s">
        <v>117</v>
      </c>
      <c r="F70" s="1038" t="s">
        <v>117</v>
      </c>
      <c r="G70" s="1039">
        <f t="shared" si="11"/>
        <v>0</v>
      </c>
      <c r="H70" s="641" t="s">
        <v>117</v>
      </c>
      <c r="I70" s="1038" t="s">
        <v>117</v>
      </c>
      <c r="J70" s="1039">
        <f t="shared" si="12"/>
        <v>0</v>
      </c>
      <c r="K70" s="1040">
        <f t="shared" ref="K70:K111" si="13">SUM(E70,H70,B70)</f>
        <v>0</v>
      </c>
      <c r="L70" s="1041">
        <f t="shared" ref="L70:L111" si="14">SUM(F70,I70,C70)</f>
        <v>2</v>
      </c>
      <c r="M70" s="810">
        <f t="shared" ref="M70:M111" si="15">SUM(K70:L70)</f>
        <v>2</v>
      </c>
    </row>
    <row r="71" spans="1:13" x14ac:dyDescent="0.2">
      <c r="A71" s="806" t="s">
        <v>71</v>
      </c>
      <c r="B71" s="743" t="s">
        <v>117</v>
      </c>
      <c r="C71" s="791" t="s">
        <v>117</v>
      </c>
      <c r="D71" s="809">
        <f t="shared" si="9"/>
        <v>0</v>
      </c>
      <c r="E71" s="641" t="s">
        <v>117</v>
      </c>
      <c r="F71" s="1038" t="s">
        <v>117</v>
      </c>
      <c r="G71" s="1039">
        <f t="shared" si="11"/>
        <v>0</v>
      </c>
      <c r="H71" s="641">
        <v>1</v>
      </c>
      <c r="I71" s="1038">
        <v>0</v>
      </c>
      <c r="J71" s="1039">
        <f t="shared" si="12"/>
        <v>1</v>
      </c>
      <c r="K71" s="1040">
        <f t="shared" si="13"/>
        <v>1</v>
      </c>
      <c r="L71" s="1041">
        <f t="shared" si="14"/>
        <v>0</v>
      </c>
      <c r="M71" s="810">
        <f t="shared" si="15"/>
        <v>1</v>
      </c>
    </row>
    <row r="72" spans="1:13" x14ac:dyDescent="0.2">
      <c r="A72" s="806" t="s">
        <v>72</v>
      </c>
      <c r="B72" s="743">
        <v>1</v>
      </c>
      <c r="C72" s="791" t="s">
        <v>117</v>
      </c>
      <c r="D72" s="809">
        <f t="shared" si="9"/>
        <v>1</v>
      </c>
      <c r="E72" s="641" t="s">
        <v>117</v>
      </c>
      <c r="F72" s="1038" t="s">
        <v>117</v>
      </c>
      <c r="G72" s="1039">
        <f t="shared" si="11"/>
        <v>0</v>
      </c>
      <c r="H72" s="641">
        <v>0</v>
      </c>
      <c r="I72" s="1038">
        <v>2</v>
      </c>
      <c r="J72" s="1039">
        <f t="shared" si="12"/>
        <v>2</v>
      </c>
      <c r="K72" s="1040">
        <f t="shared" si="13"/>
        <v>1</v>
      </c>
      <c r="L72" s="1041">
        <f t="shared" si="14"/>
        <v>2</v>
      </c>
      <c r="M72" s="810">
        <f t="shared" si="15"/>
        <v>3</v>
      </c>
    </row>
    <row r="73" spans="1:13" x14ac:dyDescent="0.2">
      <c r="A73" s="806" t="s">
        <v>145</v>
      </c>
      <c r="B73" s="743" t="s">
        <v>117</v>
      </c>
      <c r="C73" s="791" t="s">
        <v>117</v>
      </c>
      <c r="D73" s="809">
        <f t="shared" si="9"/>
        <v>0</v>
      </c>
      <c r="E73" s="641" t="s">
        <v>117</v>
      </c>
      <c r="F73" s="1038" t="s">
        <v>117</v>
      </c>
      <c r="G73" s="1039">
        <f t="shared" si="11"/>
        <v>0</v>
      </c>
      <c r="H73" s="641">
        <v>0</v>
      </c>
      <c r="I73" s="1038">
        <v>2</v>
      </c>
      <c r="J73" s="1039">
        <f t="shared" si="12"/>
        <v>2</v>
      </c>
      <c r="K73" s="1040">
        <f t="shared" si="13"/>
        <v>0</v>
      </c>
      <c r="L73" s="1041">
        <f t="shared" si="14"/>
        <v>2</v>
      </c>
      <c r="M73" s="810">
        <f t="shared" si="15"/>
        <v>2</v>
      </c>
    </row>
    <row r="74" spans="1:13" x14ac:dyDescent="0.2">
      <c r="A74" s="808" t="s">
        <v>73</v>
      </c>
      <c r="B74" s="743">
        <v>1</v>
      </c>
      <c r="C74" s="791">
        <v>5</v>
      </c>
      <c r="D74" s="809">
        <f t="shared" si="9"/>
        <v>6</v>
      </c>
      <c r="E74" s="641" t="s">
        <v>117</v>
      </c>
      <c r="F74" s="1038">
        <v>1</v>
      </c>
      <c r="G74" s="1039">
        <f t="shared" si="11"/>
        <v>1</v>
      </c>
      <c r="H74" s="641">
        <v>1</v>
      </c>
      <c r="I74" s="1038">
        <v>2</v>
      </c>
      <c r="J74" s="1039">
        <f t="shared" si="12"/>
        <v>3</v>
      </c>
      <c r="K74" s="1040">
        <f t="shared" si="13"/>
        <v>2</v>
      </c>
      <c r="L74" s="1041">
        <f t="shared" si="14"/>
        <v>8</v>
      </c>
      <c r="M74" s="810">
        <f t="shared" si="15"/>
        <v>10</v>
      </c>
    </row>
    <row r="75" spans="1:13" x14ac:dyDescent="0.2">
      <c r="A75" s="808" t="s">
        <v>74</v>
      </c>
      <c r="B75" s="743">
        <v>6</v>
      </c>
      <c r="C75" s="791">
        <v>15</v>
      </c>
      <c r="D75" s="809">
        <f t="shared" si="9"/>
        <v>21</v>
      </c>
      <c r="E75" s="641">
        <v>2</v>
      </c>
      <c r="F75" s="1038">
        <v>15</v>
      </c>
      <c r="G75" s="1039">
        <f t="shared" si="11"/>
        <v>17</v>
      </c>
      <c r="H75" s="641">
        <v>3</v>
      </c>
      <c r="I75" s="1038">
        <v>21</v>
      </c>
      <c r="J75" s="1039">
        <f t="shared" si="12"/>
        <v>24</v>
      </c>
      <c r="K75" s="1040">
        <f t="shared" si="13"/>
        <v>11</v>
      </c>
      <c r="L75" s="1041">
        <f t="shared" si="14"/>
        <v>51</v>
      </c>
      <c r="M75" s="810">
        <f t="shared" si="15"/>
        <v>62</v>
      </c>
    </row>
    <row r="76" spans="1:13" x14ac:dyDescent="0.2">
      <c r="A76" s="808" t="s">
        <v>133</v>
      </c>
      <c r="B76" s="743" t="s">
        <v>117</v>
      </c>
      <c r="C76" s="791" t="s">
        <v>117</v>
      </c>
      <c r="D76" s="809">
        <f t="shared" si="9"/>
        <v>0</v>
      </c>
      <c r="E76" s="641" t="s">
        <v>117</v>
      </c>
      <c r="F76" s="1038" t="s">
        <v>117</v>
      </c>
      <c r="G76" s="1039">
        <f t="shared" si="11"/>
        <v>0</v>
      </c>
      <c r="H76" s="641">
        <v>0</v>
      </c>
      <c r="I76" s="1038">
        <v>2</v>
      </c>
      <c r="J76" s="1039">
        <f t="shared" si="12"/>
        <v>2</v>
      </c>
      <c r="K76" s="1040">
        <f t="shared" si="13"/>
        <v>0</v>
      </c>
      <c r="L76" s="1041">
        <f t="shared" si="14"/>
        <v>2</v>
      </c>
      <c r="M76" s="810">
        <f t="shared" si="15"/>
        <v>2</v>
      </c>
    </row>
    <row r="77" spans="1:13" x14ac:dyDescent="0.2">
      <c r="A77" s="808" t="s">
        <v>75</v>
      </c>
      <c r="B77" s="743" t="s">
        <v>117</v>
      </c>
      <c r="C77" s="791">
        <v>1</v>
      </c>
      <c r="D77" s="809">
        <f t="shared" si="9"/>
        <v>1</v>
      </c>
      <c r="E77" s="641">
        <v>1</v>
      </c>
      <c r="F77" s="1038" t="s">
        <v>117</v>
      </c>
      <c r="G77" s="1039">
        <f t="shared" si="11"/>
        <v>1</v>
      </c>
      <c r="H77" s="641">
        <v>1</v>
      </c>
      <c r="I77" s="1038">
        <v>1</v>
      </c>
      <c r="J77" s="1039">
        <f t="shared" si="12"/>
        <v>2</v>
      </c>
      <c r="K77" s="1040">
        <f t="shared" si="13"/>
        <v>2</v>
      </c>
      <c r="L77" s="1041">
        <f t="shared" si="14"/>
        <v>2</v>
      </c>
      <c r="M77" s="810">
        <f t="shared" si="15"/>
        <v>4</v>
      </c>
    </row>
    <row r="78" spans="1:13" x14ac:dyDescent="0.2">
      <c r="A78" s="808" t="s">
        <v>76</v>
      </c>
      <c r="B78" s="744">
        <v>1</v>
      </c>
      <c r="C78" s="792">
        <v>5</v>
      </c>
      <c r="D78" s="809">
        <f t="shared" si="9"/>
        <v>6</v>
      </c>
      <c r="E78" s="641">
        <v>4</v>
      </c>
      <c r="F78" s="1038">
        <v>14</v>
      </c>
      <c r="G78" s="1039">
        <f t="shared" si="11"/>
        <v>18</v>
      </c>
      <c r="H78" s="641">
        <v>8</v>
      </c>
      <c r="I78" s="1038">
        <v>19</v>
      </c>
      <c r="J78" s="1039">
        <f t="shared" si="12"/>
        <v>27</v>
      </c>
      <c r="K78" s="1040">
        <f t="shared" si="13"/>
        <v>13</v>
      </c>
      <c r="L78" s="1041">
        <f t="shared" si="14"/>
        <v>38</v>
      </c>
      <c r="M78" s="810">
        <f t="shared" si="15"/>
        <v>51</v>
      </c>
    </row>
    <row r="79" spans="1:13" x14ac:dyDescent="0.2">
      <c r="A79" s="808" t="s">
        <v>77</v>
      </c>
      <c r="B79" s="743" t="s">
        <v>117</v>
      </c>
      <c r="C79" s="791" t="s">
        <v>117</v>
      </c>
      <c r="D79" s="809">
        <f t="shared" si="9"/>
        <v>0</v>
      </c>
      <c r="E79" s="641" t="s">
        <v>117</v>
      </c>
      <c r="F79" s="1038">
        <v>1</v>
      </c>
      <c r="G79" s="1039">
        <f t="shared" si="11"/>
        <v>1</v>
      </c>
      <c r="H79" s="641">
        <v>0</v>
      </c>
      <c r="I79" s="1038">
        <v>3</v>
      </c>
      <c r="J79" s="1039">
        <f t="shared" si="12"/>
        <v>3</v>
      </c>
      <c r="K79" s="1040">
        <f t="shared" si="13"/>
        <v>0</v>
      </c>
      <c r="L79" s="1041">
        <f t="shared" si="14"/>
        <v>4</v>
      </c>
      <c r="M79" s="810">
        <f t="shared" si="15"/>
        <v>4</v>
      </c>
    </row>
    <row r="80" spans="1:13" x14ac:dyDescent="0.2">
      <c r="A80" s="808" t="s">
        <v>78</v>
      </c>
      <c r="B80" s="743" t="s">
        <v>117</v>
      </c>
      <c r="C80" s="791" t="s">
        <v>117</v>
      </c>
      <c r="D80" s="809">
        <f t="shared" si="9"/>
        <v>0</v>
      </c>
      <c r="E80" s="641" t="s">
        <v>117</v>
      </c>
      <c r="F80" s="1038">
        <v>1</v>
      </c>
      <c r="G80" s="1039">
        <f t="shared" si="11"/>
        <v>1</v>
      </c>
      <c r="H80" s="641">
        <v>0</v>
      </c>
      <c r="I80" s="1038">
        <v>1</v>
      </c>
      <c r="J80" s="1039">
        <f t="shared" si="12"/>
        <v>1</v>
      </c>
      <c r="K80" s="1040">
        <f t="shared" si="13"/>
        <v>0</v>
      </c>
      <c r="L80" s="1041">
        <f t="shared" si="14"/>
        <v>2</v>
      </c>
      <c r="M80" s="810">
        <f t="shared" si="15"/>
        <v>2</v>
      </c>
    </row>
    <row r="81" spans="1:13" x14ac:dyDescent="0.2">
      <c r="A81" s="808" t="s">
        <v>79</v>
      </c>
      <c r="B81" s="743" t="s">
        <v>117</v>
      </c>
      <c r="C81" s="791">
        <v>2</v>
      </c>
      <c r="D81" s="809">
        <f t="shared" si="9"/>
        <v>2</v>
      </c>
      <c r="E81" s="641">
        <v>1</v>
      </c>
      <c r="F81" s="1038">
        <v>1</v>
      </c>
      <c r="G81" s="1039">
        <f t="shared" si="11"/>
        <v>2</v>
      </c>
      <c r="H81" s="641">
        <v>0</v>
      </c>
      <c r="I81" s="1038">
        <v>1</v>
      </c>
      <c r="J81" s="1039">
        <f t="shared" si="12"/>
        <v>1</v>
      </c>
      <c r="K81" s="1040">
        <f t="shared" si="13"/>
        <v>1</v>
      </c>
      <c r="L81" s="1041">
        <f t="shared" si="14"/>
        <v>4</v>
      </c>
      <c r="M81" s="810">
        <f t="shared" si="15"/>
        <v>5</v>
      </c>
    </row>
    <row r="82" spans="1:13" x14ac:dyDescent="0.2">
      <c r="A82" s="808" t="s">
        <v>81</v>
      </c>
      <c r="B82" s="743">
        <v>1796</v>
      </c>
      <c r="C82" s="791">
        <v>2069</v>
      </c>
      <c r="D82" s="809">
        <f t="shared" ref="D82:D105" si="16">SUM(B82:C82)</f>
        <v>3865</v>
      </c>
      <c r="E82" s="641">
        <v>5616</v>
      </c>
      <c r="F82" s="1038">
        <v>5123</v>
      </c>
      <c r="G82" s="1039">
        <f t="shared" si="11"/>
        <v>10739</v>
      </c>
      <c r="H82" s="641">
        <v>32227</v>
      </c>
      <c r="I82" s="1038">
        <v>32565</v>
      </c>
      <c r="J82" s="1039">
        <f t="shared" si="12"/>
        <v>64792</v>
      </c>
      <c r="K82" s="1040">
        <f t="shared" si="13"/>
        <v>39639</v>
      </c>
      <c r="L82" s="1041">
        <f t="shared" si="14"/>
        <v>39757</v>
      </c>
      <c r="M82" s="810">
        <f t="shared" si="15"/>
        <v>79396</v>
      </c>
    </row>
    <row r="83" spans="1:13" x14ac:dyDescent="0.2">
      <c r="A83" s="808" t="s">
        <v>211</v>
      </c>
      <c r="B83" s="743" t="s">
        <v>117</v>
      </c>
      <c r="C83" s="791" t="s">
        <v>117</v>
      </c>
      <c r="D83" s="809">
        <f t="shared" si="16"/>
        <v>0</v>
      </c>
      <c r="E83" s="641" t="s">
        <v>117</v>
      </c>
      <c r="F83" s="1038" t="s">
        <v>117</v>
      </c>
      <c r="G83" s="1039">
        <f t="shared" si="11"/>
        <v>0</v>
      </c>
      <c r="H83" s="641">
        <v>0</v>
      </c>
      <c r="I83" s="1038">
        <v>1</v>
      </c>
      <c r="J83" s="1039">
        <f t="shared" si="12"/>
        <v>1</v>
      </c>
      <c r="K83" s="1040">
        <f t="shared" si="13"/>
        <v>0</v>
      </c>
      <c r="L83" s="1041">
        <f t="shared" si="14"/>
        <v>1</v>
      </c>
      <c r="M83" s="810">
        <f t="shared" si="15"/>
        <v>1</v>
      </c>
    </row>
    <row r="84" spans="1:13" x14ac:dyDescent="0.2">
      <c r="A84" s="808" t="s">
        <v>82</v>
      </c>
      <c r="B84" s="743" t="s">
        <v>117</v>
      </c>
      <c r="C84" s="791">
        <v>1</v>
      </c>
      <c r="D84" s="809">
        <f t="shared" si="16"/>
        <v>1</v>
      </c>
      <c r="E84" s="641" t="s">
        <v>117</v>
      </c>
      <c r="F84" s="1038" t="s">
        <v>117</v>
      </c>
      <c r="G84" s="1039">
        <f t="shared" si="11"/>
        <v>0</v>
      </c>
      <c r="H84" s="641">
        <v>1</v>
      </c>
      <c r="I84" s="1038">
        <v>1</v>
      </c>
      <c r="J84" s="1039">
        <f t="shared" si="12"/>
        <v>2</v>
      </c>
      <c r="K84" s="1040">
        <f t="shared" si="13"/>
        <v>1</v>
      </c>
      <c r="L84" s="1041">
        <f t="shared" si="14"/>
        <v>2</v>
      </c>
      <c r="M84" s="810">
        <f t="shared" si="15"/>
        <v>3</v>
      </c>
    </row>
    <row r="85" spans="1:13" x14ac:dyDescent="0.2">
      <c r="A85" s="808" t="s">
        <v>83</v>
      </c>
      <c r="B85" s="743">
        <v>1</v>
      </c>
      <c r="C85" s="791">
        <v>10</v>
      </c>
      <c r="D85" s="809">
        <f t="shared" si="16"/>
        <v>11</v>
      </c>
      <c r="E85" s="641">
        <v>1</v>
      </c>
      <c r="F85" s="1038">
        <v>14</v>
      </c>
      <c r="G85" s="1039">
        <f t="shared" si="11"/>
        <v>15</v>
      </c>
      <c r="H85" s="641">
        <v>2</v>
      </c>
      <c r="I85" s="1038">
        <v>17</v>
      </c>
      <c r="J85" s="1039">
        <f t="shared" si="12"/>
        <v>19</v>
      </c>
      <c r="K85" s="1040">
        <f t="shared" si="13"/>
        <v>4</v>
      </c>
      <c r="L85" s="1041">
        <f t="shared" si="14"/>
        <v>41</v>
      </c>
      <c r="M85" s="810">
        <f t="shared" si="15"/>
        <v>45</v>
      </c>
    </row>
    <row r="86" spans="1:13" x14ac:dyDescent="0.2">
      <c r="A86" s="808" t="s">
        <v>213</v>
      </c>
      <c r="B86" s="743" t="s">
        <v>117</v>
      </c>
      <c r="C86" s="791" t="s">
        <v>117</v>
      </c>
      <c r="D86" s="809">
        <f t="shared" si="16"/>
        <v>0</v>
      </c>
      <c r="E86" s="641">
        <v>1</v>
      </c>
      <c r="F86" s="1038" t="s">
        <v>117</v>
      </c>
      <c r="G86" s="1039">
        <f t="shared" si="11"/>
        <v>1</v>
      </c>
      <c r="H86" s="641" t="s">
        <v>117</v>
      </c>
      <c r="I86" s="1038" t="s">
        <v>117</v>
      </c>
      <c r="J86" s="1039">
        <f t="shared" si="12"/>
        <v>0</v>
      </c>
      <c r="K86" s="1040">
        <f t="shared" si="13"/>
        <v>1</v>
      </c>
      <c r="L86" s="1041">
        <f t="shared" si="14"/>
        <v>0</v>
      </c>
      <c r="M86" s="810">
        <f t="shared" si="15"/>
        <v>1</v>
      </c>
    </row>
    <row r="87" spans="1:13" x14ac:dyDescent="0.2">
      <c r="A87" s="808" t="s">
        <v>84</v>
      </c>
      <c r="B87" s="743" t="s">
        <v>117</v>
      </c>
      <c r="C87" s="791" t="s">
        <v>117</v>
      </c>
      <c r="D87" s="809">
        <f t="shared" si="16"/>
        <v>0</v>
      </c>
      <c r="E87" s="641" t="s">
        <v>117</v>
      </c>
      <c r="F87" s="1038">
        <v>1</v>
      </c>
      <c r="G87" s="1039">
        <f t="shared" si="11"/>
        <v>1</v>
      </c>
      <c r="H87" s="641">
        <v>0</v>
      </c>
      <c r="I87" s="1038">
        <v>2</v>
      </c>
      <c r="J87" s="1039">
        <f t="shared" si="12"/>
        <v>2</v>
      </c>
      <c r="K87" s="1040">
        <f t="shared" si="13"/>
        <v>0</v>
      </c>
      <c r="L87" s="1041">
        <f t="shared" si="14"/>
        <v>3</v>
      </c>
      <c r="M87" s="810">
        <f t="shared" si="15"/>
        <v>3</v>
      </c>
    </row>
    <row r="88" spans="1:13" x14ac:dyDescent="0.2">
      <c r="A88" s="808" t="s">
        <v>136</v>
      </c>
      <c r="B88" s="743">
        <v>2</v>
      </c>
      <c r="C88" s="791">
        <v>1</v>
      </c>
      <c r="D88" s="809">
        <f t="shared" si="16"/>
        <v>3</v>
      </c>
      <c r="E88" s="641">
        <v>2</v>
      </c>
      <c r="F88" s="1038">
        <v>1</v>
      </c>
      <c r="G88" s="1039">
        <f t="shared" si="11"/>
        <v>3</v>
      </c>
      <c r="H88" s="641">
        <v>0</v>
      </c>
      <c r="I88" s="1038">
        <v>1</v>
      </c>
      <c r="J88" s="1039">
        <f t="shared" si="12"/>
        <v>1</v>
      </c>
      <c r="K88" s="1040">
        <f t="shared" si="13"/>
        <v>4</v>
      </c>
      <c r="L88" s="1041">
        <f t="shared" si="14"/>
        <v>3</v>
      </c>
      <c r="M88" s="810">
        <f t="shared" si="15"/>
        <v>7</v>
      </c>
    </row>
    <row r="89" spans="1:13" x14ac:dyDescent="0.2">
      <c r="A89" s="808" t="s">
        <v>86</v>
      </c>
      <c r="B89" s="743" t="s">
        <v>117</v>
      </c>
      <c r="C89" s="791">
        <v>2</v>
      </c>
      <c r="D89" s="809">
        <f t="shared" si="16"/>
        <v>2</v>
      </c>
      <c r="E89" s="641" t="s">
        <v>117</v>
      </c>
      <c r="F89" s="1038">
        <v>2</v>
      </c>
      <c r="G89" s="1039">
        <f t="shared" si="11"/>
        <v>2</v>
      </c>
      <c r="H89" s="641">
        <v>0</v>
      </c>
      <c r="I89" s="1038">
        <v>2</v>
      </c>
      <c r="J89" s="1039">
        <f t="shared" si="12"/>
        <v>2</v>
      </c>
      <c r="K89" s="1040">
        <f t="shared" si="13"/>
        <v>0</v>
      </c>
      <c r="L89" s="1041">
        <f t="shared" si="14"/>
        <v>6</v>
      </c>
      <c r="M89" s="810">
        <f t="shared" si="15"/>
        <v>6</v>
      </c>
    </row>
    <row r="90" spans="1:13" x14ac:dyDescent="0.2">
      <c r="A90" s="808" t="s">
        <v>87</v>
      </c>
      <c r="B90" s="743" t="s">
        <v>117</v>
      </c>
      <c r="C90" s="791">
        <v>4</v>
      </c>
      <c r="D90" s="809">
        <f t="shared" si="16"/>
        <v>4</v>
      </c>
      <c r="E90" s="641" t="s">
        <v>117</v>
      </c>
      <c r="F90" s="1038" t="s">
        <v>117</v>
      </c>
      <c r="G90" s="1039">
        <f t="shared" si="11"/>
        <v>0</v>
      </c>
      <c r="H90" s="641">
        <v>2</v>
      </c>
      <c r="I90" s="1038">
        <v>4</v>
      </c>
      <c r="J90" s="1039">
        <f t="shared" si="12"/>
        <v>6</v>
      </c>
      <c r="K90" s="1040">
        <f t="shared" si="13"/>
        <v>2</v>
      </c>
      <c r="L90" s="1041">
        <f t="shared" si="14"/>
        <v>8</v>
      </c>
      <c r="M90" s="810">
        <f t="shared" si="15"/>
        <v>10</v>
      </c>
    </row>
    <row r="91" spans="1:13" x14ac:dyDescent="0.2">
      <c r="A91" s="808" t="s">
        <v>88</v>
      </c>
      <c r="B91" s="743" t="s">
        <v>117</v>
      </c>
      <c r="C91" s="791">
        <v>4</v>
      </c>
      <c r="D91" s="809">
        <f t="shared" si="16"/>
        <v>4</v>
      </c>
      <c r="E91" s="641">
        <v>1</v>
      </c>
      <c r="F91" s="1038">
        <v>2</v>
      </c>
      <c r="G91" s="1039">
        <f t="shared" si="11"/>
        <v>3</v>
      </c>
      <c r="H91" s="641">
        <v>0</v>
      </c>
      <c r="I91" s="1038">
        <v>2</v>
      </c>
      <c r="J91" s="1039">
        <f t="shared" si="12"/>
        <v>2</v>
      </c>
      <c r="K91" s="1040">
        <f t="shared" si="13"/>
        <v>1</v>
      </c>
      <c r="L91" s="1041">
        <f t="shared" si="14"/>
        <v>8</v>
      </c>
      <c r="M91" s="810">
        <f t="shared" si="15"/>
        <v>9</v>
      </c>
    </row>
    <row r="92" spans="1:13" x14ac:dyDescent="0.2">
      <c r="A92" s="808" t="s">
        <v>89</v>
      </c>
      <c r="B92" s="743">
        <v>1</v>
      </c>
      <c r="C92" s="791">
        <v>77</v>
      </c>
      <c r="D92" s="809">
        <f t="shared" si="16"/>
        <v>78</v>
      </c>
      <c r="E92" s="641">
        <v>13</v>
      </c>
      <c r="F92" s="1038">
        <v>123</v>
      </c>
      <c r="G92" s="1039">
        <f t="shared" si="11"/>
        <v>136</v>
      </c>
      <c r="H92" s="641">
        <v>3</v>
      </c>
      <c r="I92" s="1038">
        <v>61</v>
      </c>
      <c r="J92" s="1039">
        <f t="shared" si="12"/>
        <v>64</v>
      </c>
      <c r="K92" s="1040">
        <f t="shared" si="13"/>
        <v>17</v>
      </c>
      <c r="L92" s="1041">
        <f t="shared" si="14"/>
        <v>261</v>
      </c>
      <c r="M92" s="810">
        <f t="shared" si="15"/>
        <v>278</v>
      </c>
    </row>
    <row r="93" spans="1:13" x14ac:dyDescent="0.2">
      <c r="A93" s="808" t="s">
        <v>90</v>
      </c>
      <c r="B93" s="743">
        <v>52</v>
      </c>
      <c r="C93" s="791">
        <v>33</v>
      </c>
      <c r="D93" s="809">
        <f t="shared" si="16"/>
        <v>85</v>
      </c>
      <c r="E93" s="641">
        <v>908</v>
      </c>
      <c r="F93" s="1038">
        <v>564</v>
      </c>
      <c r="G93" s="1039">
        <f t="shared" si="11"/>
        <v>1472</v>
      </c>
      <c r="H93" s="641">
        <v>3085</v>
      </c>
      <c r="I93" s="1038">
        <v>3091</v>
      </c>
      <c r="J93" s="1039">
        <f t="shared" si="12"/>
        <v>6176</v>
      </c>
      <c r="K93" s="1040">
        <f t="shared" si="13"/>
        <v>4045</v>
      </c>
      <c r="L93" s="1041">
        <f t="shared" si="14"/>
        <v>3688</v>
      </c>
      <c r="M93" s="810">
        <f t="shared" si="15"/>
        <v>7733</v>
      </c>
    </row>
    <row r="94" spans="1:13" x14ac:dyDescent="0.2">
      <c r="A94" s="808" t="s">
        <v>91</v>
      </c>
      <c r="B94" s="743" t="s">
        <v>117</v>
      </c>
      <c r="C94" s="791" t="s">
        <v>117</v>
      </c>
      <c r="D94" s="809">
        <f t="shared" si="16"/>
        <v>0</v>
      </c>
      <c r="E94" s="641">
        <v>1</v>
      </c>
      <c r="F94" s="1038" t="s">
        <v>117</v>
      </c>
      <c r="G94" s="1039">
        <f t="shared" si="11"/>
        <v>1</v>
      </c>
      <c r="H94" s="641">
        <v>0</v>
      </c>
      <c r="I94" s="1038">
        <v>3</v>
      </c>
      <c r="J94" s="1039">
        <f t="shared" si="12"/>
        <v>3</v>
      </c>
      <c r="K94" s="1040">
        <f t="shared" si="13"/>
        <v>1</v>
      </c>
      <c r="L94" s="1041">
        <f t="shared" si="14"/>
        <v>3</v>
      </c>
      <c r="M94" s="810">
        <f t="shared" si="15"/>
        <v>4</v>
      </c>
    </row>
    <row r="95" spans="1:13" x14ac:dyDescent="0.2">
      <c r="A95" s="808" t="s">
        <v>92</v>
      </c>
      <c r="B95" s="743" t="s">
        <v>117</v>
      </c>
      <c r="C95" s="791" t="s">
        <v>117</v>
      </c>
      <c r="D95" s="809">
        <f t="shared" si="16"/>
        <v>0</v>
      </c>
      <c r="E95" s="641" t="s">
        <v>117</v>
      </c>
      <c r="F95" s="1038">
        <v>3</v>
      </c>
      <c r="G95" s="1039">
        <f t="shared" si="11"/>
        <v>3</v>
      </c>
      <c r="H95" s="641">
        <v>0</v>
      </c>
      <c r="I95" s="1038">
        <v>2</v>
      </c>
      <c r="J95" s="1039">
        <f t="shared" si="12"/>
        <v>2</v>
      </c>
      <c r="K95" s="1040">
        <f t="shared" si="13"/>
        <v>0</v>
      </c>
      <c r="L95" s="1041">
        <f t="shared" si="14"/>
        <v>5</v>
      </c>
      <c r="M95" s="810">
        <f t="shared" si="15"/>
        <v>5</v>
      </c>
    </row>
    <row r="96" spans="1:13" x14ac:dyDescent="0.2">
      <c r="A96" s="808" t="s">
        <v>93</v>
      </c>
      <c r="B96" s="743" t="s">
        <v>117</v>
      </c>
      <c r="C96" s="791">
        <v>2</v>
      </c>
      <c r="D96" s="809">
        <f t="shared" si="16"/>
        <v>2</v>
      </c>
      <c r="E96" s="641" t="s">
        <v>117</v>
      </c>
      <c r="F96" s="1038">
        <v>1</v>
      </c>
      <c r="G96" s="1039">
        <f t="shared" si="11"/>
        <v>1</v>
      </c>
      <c r="H96" s="641" t="s">
        <v>117</v>
      </c>
      <c r="I96" s="1038" t="s">
        <v>117</v>
      </c>
      <c r="J96" s="1039">
        <f t="shared" si="12"/>
        <v>0</v>
      </c>
      <c r="K96" s="1040">
        <f t="shared" si="13"/>
        <v>0</v>
      </c>
      <c r="L96" s="1041">
        <f t="shared" si="14"/>
        <v>3</v>
      </c>
      <c r="M96" s="810">
        <f t="shared" si="15"/>
        <v>3</v>
      </c>
    </row>
    <row r="97" spans="1:13" x14ac:dyDescent="0.2">
      <c r="A97" s="808" t="s">
        <v>94</v>
      </c>
      <c r="B97" s="743" t="s">
        <v>117</v>
      </c>
      <c r="C97" s="791">
        <v>1</v>
      </c>
      <c r="D97" s="809">
        <f t="shared" si="16"/>
        <v>1</v>
      </c>
      <c r="E97" s="641" t="s">
        <v>117</v>
      </c>
      <c r="F97" s="1038" t="s">
        <v>117</v>
      </c>
      <c r="G97" s="1039">
        <f t="shared" si="11"/>
        <v>0</v>
      </c>
      <c r="H97" s="641">
        <v>0</v>
      </c>
      <c r="I97" s="1038">
        <v>2</v>
      </c>
      <c r="J97" s="1039">
        <f t="shared" si="12"/>
        <v>2</v>
      </c>
      <c r="K97" s="1040">
        <f t="shared" si="13"/>
        <v>0</v>
      </c>
      <c r="L97" s="1041">
        <f t="shared" si="14"/>
        <v>3</v>
      </c>
      <c r="M97" s="810">
        <f t="shared" si="15"/>
        <v>3</v>
      </c>
    </row>
    <row r="98" spans="1:13" x14ac:dyDescent="0.2">
      <c r="A98" s="808" t="s">
        <v>96</v>
      </c>
      <c r="B98" s="743" t="s">
        <v>117</v>
      </c>
      <c r="C98" s="791" t="s">
        <v>117</v>
      </c>
      <c r="D98" s="809">
        <f t="shared" si="16"/>
        <v>0</v>
      </c>
      <c r="E98" s="641" t="s">
        <v>117</v>
      </c>
      <c r="F98" s="1038">
        <v>5</v>
      </c>
      <c r="G98" s="1039">
        <f t="shared" si="11"/>
        <v>5</v>
      </c>
      <c r="H98" s="641">
        <v>0</v>
      </c>
      <c r="I98" s="1038">
        <v>2</v>
      </c>
      <c r="J98" s="1039">
        <f t="shared" si="12"/>
        <v>2</v>
      </c>
      <c r="K98" s="1040">
        <f t="shared" si="13"/>
        <v>0</v>
      </c>
      <c r="L98" s="1041">
        <f t="shared" si="14"/>
        <v>7</v>
      </c>
      <c r="M98" s="810">
        <f t="shared" si="15"/>
        <v>7</v>
      </c>
    </row>
    <row r="99" spans="1:13" x14ac:dyDescent="0.2">
      <c r="A99" s="808" t="s">
        <v>97</v>
      </c>
      <c r="B99" s="743">
        <v>1</v>
      </c>
      <c r="C99" s="791">
        <v>36</v>
      </c>
      <c r="D99" s="809">
        <f t="shared" si="16"/>
        <v>37</v>
      </c>
      <c r="E99" s="641">
        <v>11</v>
      </c>
      <c r="F99" s="1038">
        <v>37</v>
      </c>
      <c r="G99" s="1039">
        <f t="shared" si="11"/>
        <v>48</v>
      </c>
      <c r="H99" s="641">
        <v>13</v>
      </c>
      <c r="I99" s="1038">
        <v>62</v>
      </c>
      <c r="J99" s="1039">
        <f t="shared" si="12"/>
        <v>75</v>
      </c>
      <c r="K99" s="1040">
        <f t="shared" si="13"/>
        <v>25</v>
      </c>
      <c r="L99" s="1041">
        <f t="shared" si="14"/>
        <v>135</v>
      </c>
      <c r="M99" s="810">
        <f t="shared" si="15"/>
        <v>160</v>
      </c>
    </row>
    <row r="100" spans="1:13" x14ac:dyDescent="0.2">
      <c r="A100" s="808" t="s">
        <v>98</v>
      </c>
      <c r="B100" s="743" t="s">
        <v>117</v>
      </c>
      <c r="C100" s="791" t="s">
        <v>117</v>
      </c>
      <c r="D100" s="809">
        <f t="shared" si="16"/>
        <v>0</v>
      </c>
      <c r="E100" s="641" t="s">
        <v>117</v>
      </c>
      <c r="F100" s="1038">
        <v>2</v>
      </c>
      <c r="G100" s="1039">
        <f t="shared" ref="G100:G105" si="17">SUM(E100:F100)</f>
        <v>2</v>
      </c>
      <c r="H100" s="641">
        <v>17</v>
      </c>
      <c r="I100" s="1038">
        <v>1</v>
      </c>
      <c r="J100" s="1039">
        <f t="shared" ref="J100:J105" si="18">SUM(H100:I100)</f>
        <v>18</v>
      </c>
      <c r="K100" s="1040">
        <f t="shared" si="13"/>
        <v>17</v>
      </c>
      <c r="L100" s="1041">
        <f t="shared" si="14"/>
        <v>3</v>
      </c>
      <c r="M100" s="810">
        <f t="shared" si="15"/>
        <v>20</v>
      </c>
    </row>
    <row r="101" spans="1:13" x14ac:dyDescent="0.2">
      <c r="A101" s="808" t="s">
        <v>99</v>
      </c>
      <c r="B101" s="743" t="s">
        <v>117</v>
      </c>
      <c r="C101" s="791" t="s">
        <v>117</v>
      </c>
      <c r="D101" s="809">
        <f t="shared" si="16"/>
        <v>0</v>
      </c>
      <c r="E101" s="641" t="s">
        <v>117</v>
      </c>
      <c r="F101" s="1038">
        <v>2</v>
      </c>
      <c r="G101" s="1039">
        <f t="shared" si="17"/>
        <v>2</v>
      </c>
      <c r="H101" s="641" t="s">
        <v>117</v>
      </c>
      <c r="I101" s="1038" t="s">
        <v>117</v>
      </c>
      <c r="J101" s="1039">
        <f t="shared" si="18"/>
        <v>0</v>
      </c>
      <c r="K101" s="1040">
        <f t="shared" si="13"/>
        <v>0</v>
      </c>
      <c r="L101" s="1041">
        <f t="shared" si="14"/>
        <v>2</v>
      </c>
      <c r="M101" s="810">
        <f t="shared" si="15"/>
        <v>2</v>
      </c>
    </row>
    <row r="102" spans="1:13" x14ac:dyDescent="0.2">
      <c r="A102" s="808" t="s">
        <v>100</v>
      </c>
      <c r="B102" s="743">
        <v>4307</v>
      </c>
      <c r="C102" s="791">
        <v>8739</v>
      </c>
      <c r="D102" s="810">
        <f t="shared" si="16"/>
        <v>13046</v>
      </c>
      <c r="E102" s="641">
        <v>6260</v>
      </c>
      <c r="F102" s="1038">
        <v>15867</v>
      </c>
      <c r="G102" s="1039">
        <f t="shared" si="17"/>
        <v>22127</v>
      </c>
      <c r="H102" s="641">
        <v>6332</v>
      </c>
      <c r="I102" s="1038">
        <v>16533</v>
      </c>
      <c r="J102" s="1039">
        <f t="shared" si="18"/>
        <v>22865</v>
      </c>
      <c r="K102" s="1040">
        <f t="shared" si="13"/>
        <v>16899</v>
      </c>
      <c r="L102" s="1041">
        <f t="shared" si="14"/>
        <v>41139</v>
      </c>
      <c r="M102" s="810">
        <f t="shared" si="15"/>
        <v>58038</v>
      </c>
    </row>
    <row r="103" spans="1:13" x14ac:dyDescent="0.2">
      <c r="A103" s="808" t="s">
        <v>101</v>
      </c>
      <c r="B103" s="743">
        <v>10</v>
      </c>
      <c r="C103" s="791">
        <v>37</v>
      </c>
      <c r="D103" s="809">
        <f t="shared" si="16"/>
        <v>47</v>
      </c>
      <c r="E103" s="641">
        <v>28</v>
      </c>
      <c r="F103" s="1038">
        <v>26</v>
      </c>
      <c r="G103" s="1039">
        <f t="shared" si="17"/>
        <v>54</v>
      </c>
      <c r="H103" s="641">
        <v>42</v>
      </c>
      <c r="I103" s="1038">
        <v>40</v>
      </c>
      <c r="J103" s="1039">
        <f t="shared" si="18"/>
        <v>82</v>
      </c>
      <c r="K103" s="1040">
        <f t="shared" si="13"/>
        <v>80</v>
      </c>
      <c r="L103" s="1041">
        <f t="shared" si="14"/>
        <v>103</v>
      </c>
      <c r="M103" s="810">
        <f t="shared" si="15"/>
        <v>183</v>
      </c>
    </row>
    <row r="104" spans="1:13" x14ac:dyDescent="0.2">
      <c r="A104" s="808" t="s">
        <v>103</v>
      </c>
      <c r="B104" s="743">
        <v>2</v>
      </c>
      <c r="C104" s="791">
        <v>4</v>
      </c>
      <c r="D104" s="809">
        <f t="shared" si="16"/>
        <v>6</v>
      </c>
      <c r="E104" s="641">
        <v>1</v>
      </c>
      <c r="F104" s="1038">
        <v>3</v>
      </c>
      <c r="G104" s="1039">
        <f t="shared" si="17"/>
        <v>4</v>
      </c>
      <c r="H104" s="641">
        <v>3</v>
      </c>
      <c r="I104" s="1038">
        <v>11</v>
      </c>
      <c r="J104" s="1039">
        <f t="shared" si="18"/>
        <v>14</v>
      </c>
      <c r="K104" s="1040">
        <f t="shared" si="13"/>
        <v>6</v>
      </c>
      <c r="L104" s="1041">
        <f t="shared" si="14"/>
        <v>18</v>
      </c>
      <c r="M104" s="810">
        <f t="shared" si="15"/>
        <v>24</v>
      </c>
    </row>
    <row r="105" spans="1:13" x14ac:dyDescent="0.2">
      <c r="A105" s="808" t="s">
        <v>111</v>
      </c>
      <c r="B105" s="743">
        <v>1</v>
      </c>
      <c r="C105" s="791" t="s">
        <v>117</v>
      </c>
      <c r="D105" s="809">
        <f t="shared" si="16"/>
        <v>1</v>
      </c>
      <c r="E105" s="641" t="s">
        <v>117</v>
      </c>
      <c r="F105" s="1038" t="s">
        <v>117</v>
      </c>
      <c r="G105" s="1039">
        <f t="shared" si="17"/>
        <v>0</v>
      </c>
      <c r="H105" s="641" t="s">
        <v>117</v>
      </c>
      <c r="I105" s="1038" t="s">
        <v>117</v>
      </c>
      <c r="J105" s="1039">
        <f t="shared" si="18"/>
        <v>0</v>
      </c>
      <c r="K105" s="1040">
        <f t="shared" si="13"/>
        <v>1</v>
      </c>
      <c r="L105" s="1041">
        <f t="shared" si="14"/>
        <v>0</v>
      </c>
      <c r="M105" s="810">
        <f t="shared" si="15"/>
        <v>1</v>
      </c>
    </row>
    <row r="106" spans="1:13" x14ac:dyDescent="0.2">
      <c r="A106" s="808" t="s">
        <v>102</v>
      </c>
      <c r="B106" s="743" t="s">
        <v>117</v>
      </c>
      <c r="C106" s="791" t="s">
        <v>117</v>
      </c>
      <c r="D106" s="809">
        <f t="shared" ref="D106:D110" si="19">SUM(B106:C106)</f>
        <v>0</v>
      </c>
      <c r="E106" s="641" t="s">
        <v>117</v>
      </c>
      <c r="F106" s="1038" t="s">
        <v>117</v>
      </c>
      <c r="G106" s="1039">
        <f t="shared" ref="G106:G110" si="20">SUM(E106:F106)</f>
        <v>0</v>
      </c>
      <c r="H106" s="641">
        <v>1</v>
      </c>
      <c r="I106" s="1038">
        <v>2</v>
      </c>
      <c r="J106" s="1039">
        <f t="shared" ref="J106:J110" si="21">SUM(H106:I106)</f>
        <v>3</v>
      </c>
      <c r="K106" s="1040">
        <f t="shared" si="13"/>
        <v>1</v>
      </c>
      <c r="L106" s="1041">
        <f t="shared" si="14"/>
        <v>2</v>
      </c>
      <c r="M106" s="810">
        <f t="shared" si="15"/>
        <v>3</v>
      </c>
    </row>
    <row r="107" spans="1:13" x14ac:dyDescent="0.2">
      <c r="A107" s="808" t="s">
        <v>174</v>
      </c>
      <c r="B107" s="743" t="s">
        <v>117</v>
      </c>
      <c r="C107" s="791" t="s">
        <v>117</v>
      </c>
      <c r="D107" s="809">
        <f t="shared" si="19"/>
        <v>0</v>
      </c>
      <c r="E107" s="641" t="s">
        <v>117</v>
      </c>
      <c r="F107" s="1038" t="s">
        <v>117</v>
      </c>
      <c r="G107" s="1039">
        <f t="shared" si="20"/>
        <v>0</v>
      </c>
      <c r="H107" s="641">
        <v>0</v>
      </c>
      <c r="I107" s="1038">
        <v>1</v>
      </c>
      <c r="J107" s="1039">
        <f t="shared" si="21"/>
        <v>1</v>
      </c>
      <c r="K107" s="1040">
        <f t="shared" si="13"/>
        <v>0</v>
      </c>
      <c r="L107" s="1041">
        <f t="shared" si="14"/>
        <v>1</v>
      </c>
      <c r="M107" s="810">
        <f t="shared" si="15"/>
        <v>1</v>
      </c>
    </row>
    <row r="108" spans="1:13" x14ac:dyDescent="0.2">
      <c r="A108" s="808" t="s">
        <v>138</v>
      </c>
      <c r="B108" s="743" t="s">
        <v>117</v>
      </c>
      <c r="C108" s="791" t="s">
        <v>117</v>
      </c>
      <c r="D108" s="809">
        <f t="shared" si="19"/>
        <v>0</v>
      </c>
      <c r="E108" s="641" t="s">
        <v>117</v>
      </c>
      <c r="F108" s="1038" t="s">
        <v>117</v>
      </c>
      <c r="G108" s="1039">
        <f t="shared" si="20"/>
        <v>0</v>
      </c>
      <c r="H108" s="641">
        <v>0</v>
      </c>
      <c r="I108" s="1038">
        <v>1</v>
      </c>
      <c r="J108" s="1039">
        <f t="shared" si="21"/>
        <v>1</v>
      </c>
      <c r="K108" s="1040">
        <f t="shared" si="13"/>
        <v>0</v>
      </c>
      <c r="L108" s="1041">
        <f t="shared" si="14"/>
        <v>1</v>
      </c>
      <c r="M108" s="810">
        <f t="shared" si="15"/>
        <v>1</v>
      </c>
    </row>
    <row r="109" spans="1:13" x14ac:dyDescent="0.2">
      <c r="A109" s="808" t="s">
        <v>313</v>
      </c>
      <c r="B109" s="743" t="s">
        <v>117</v>
      </c>
      <c r="C109" s="791" t="s">
        <v>117</v>
      </c>
      <c r="D109" s="809">
        <f t="shared" si="19"/>
        <v>0</v>
      </c>
      <c r="E109" s="641" t="s">
        <v>117</v>
      </c>
      <c r="F109" s="1038" t="s">
        <v>117</v>
      </c>
      <c r="G109" s="1039">
        <f t="shared" si="20"/>
        <v>0</v>
      </c>
      <c r="H109" s="641">
        <v>1</v>
      </c>
      <c r="I109" s="1038">
        <v>0</v>
      </c>
      <c r="J109" s="1039">
        <f t="shared" si="21"/>
        <v>1</v>
      </c>
      <c r="K109" s="1040">
        <f t="shared" si="13"/>
        <v>1</v>
      </c>
      <c r="L109" s="1041">
        <f t="shared" si="14"/>
        <v>0</v>
      </c>
      <c r="M109" s="810">
        <f t="shared" si="15"/>
        <v>1</v>
      </c>
    </row>
    <row r="110" spans="1:13" x14ac:dyDescent="0.2">
      <c r="A110" s="808" t="s">
        <v>70</v>
      </c>
      <c r="B110" s="743" t="s">
        <v>117</v>
      </c>
      <c r="C110" s="791" t="s">
        <v>117</v>
      </c>
      <c r="D110" s="809">
        <f t="shared" si="19"/>
        <v>0</v>
      </c>
      <c r="E110" s="641" t="s">
        <v>117</v>
      </c>
      <c r="F110" s="1038" t="s">
        <v>117</v>
      </c>
      <c r="G110" s="1039">
        <f t="shared" si="20"/>
        <v>0</v>
      </c>
      <c r="H110" s="641">
        <v>1</v>
      </c>
      <c r="I110" s="1038">
        <v>0</v>
      </c>
      <c r="J110" s="1039">
        <f t="shared" si="21"/>
        <v>1</v>
      </c>
      <c r="K110" s="1040">
        <f t="shared" si="13"/>
        <v>1</v>
      </c>
      <c r="L110" s="1041">
        <f t="shared" si="14"/>
        <v>0</v>
      </c>
      <c r="M110" s="810">
        <f t="shared" si="15"/>
        <v>1</v>
      </c>
    </row>
    <row r="111" spans="1:13" ht="12.75" thickBot="1" x14ac:dyDescent="0.25">
      <c r="A111" s="808" t="s">
        <v>105</v>
      </c>
      <c r="B111" s="743">
        <v>1</v>
      </c>
      <c r="C111" s="791" t="s">
        <v>117</v>
      </c>
      <c r="D111" s="809">
        <f>SUM(B111:C111)</f>
        <v>1</v>
      </c>
      <c r="E111" s="641" t="s">
        <v>117</v>
      </c>
      <c r="F111" s="1038" t="s">
        <v>117</v>
      </c>
      <c r="G111" s="1039">
        <f>SUM(E111:F111)</f>
        <v>0</v>
      </c>
      <c r="H111" s="641" t="s">
        <v>117</v>
      </c>
      <c r="I111" s="1038" t="s">
        <v>117</v>
      </c>
      <c r="J111" s="1039">
        <f>SUM(H111:I111)</f>
        <v>0</v>
      </c>
      <c r="K111" s="1040">
        <f t="shared" si="13"/>
        <v>1</v>
      </c>
      <c r="L111" s="1041">
        <f t="shared" si="14"/>
        <v>0</v>
      </c>
      <c r="M111" s="810">
        <f t="shared" si="15"/>
        <v>1</v>
      </c>
    </row>
    <row r="112" spans="1:13" ht="12.75" thickBot="1" x14ac:dyDescent="0.25">
      <c r="A112" s="745" t="s">
        <v>116</v>
      </c>
      <c r="B112" s="746">
        <f>SUM(B6:B111)</f>
        <v>8986</v>
      </c>
      <c r="C112" s="747">
        <f>SUM(C6:C111)</f>
        <v>15533</v>
      </c>
      <c r="D112" s="748">
        <f>SUM(D6:D111)</f>
        <v>24519</v>
      </c>
      <c r="E112" s="746">
        <f>SUM(E6:E111)</f>
        <v>15509</v>
      </c>
      <c r="F112" s="747">
        <f>SUM(F6:F111)</f>
        <v>26071</v>
      </c>
      <c r="G112" s="748">
        <f>SUM(G6:G111)</f>
        <v>41580</v>
      </c>
      <c r="H112" s="746">
        <f>SUM(H6:H111)</f>
        <v>45481</v>
      </c>
      <c r="I112" s="747">
        <f>SUM(I6:I111)</f>
        <v>58505</v>
      </c>
      <c r="J112" s="748">
        <f>SUM(J6:J111)</f>
        <v>103986</v>
      </c>
      <c r="K112" s="746">
        <f t="shared" ref="K112" si="22">SUM(E112,H112,B112)</f>
        <v>69976</v>
      </c>
      <c r="L112" s="747">
        <f t="shared" ref="L112" si="23">SUM(F112,I112,C112)</f>
        <v>100109</v>
      </c>
      <c r="M112" s="748">
        <f t="shared" ref="M112" si="24">SUM(K112:L112)</f>
        <v>170085</v>
      </c>
    </row>
  </sheetData>
  <sortState ref="A4:M113">
    <sortCondition ref="A6:A108"/>
  </sortState>
  <mergeCells count="5">
    <mergeCell ref="A4:A5"/>
    <mergeCell ref="B4:D4"/>
    <mergeCell ref="E4:G4"/>
    <mergeCell ref="K4:M4"/>
    <mergeCell ref="H4:J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&amp;C&amp;8Urząd do Spraw Cudzoziemców
Biuro Szefa Urzędu, statystyki@udsc.gov.pl
ul. Koszykowa 16, 02-564 Warszawa, tel: (0 22) 601 74 10 , fax: (0 22) 601 74 22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/>
  <dimension ref="A1:Q22"/>
  <sheetViews>
    <sheetView zoomScaleNormal="100" workbookViewId="0">
      <selection activeCell="J6" sqref="J6:K21"/>
    </sheetView>
  </sheetViews>
  <sheetFormatPr defaultRowHeight="12" x14ac:dyDescent="0.2"/>
  <cols>
    <col min="1" max="1" width="32.5703125" style="41" customWidth="1"/>
    <col min="2" max="16" width="5.7109375" style="41" customWidth="1"/>
    <col min="17" max="17" width="6.140625" style="41" bestFit="1" customWidth="1"/>
    <col min="18" max="18" width="9.140625" style="41"/>
    <col min="19" max="19" width="5" style="41" customWidth="1"/>
    <col min="20" max="218" width="9.140625" style="41"/>
    <col min="219" max="219" width="35.7109375" style="41" customWidth="1"/>
    <col min="220" max="235" width="5.7109375" style="41" customWidth="1"/>
    <col min="236" max="236" width="9.140625" style="41"/>
    <col min="237" max="237" width="21.42578125" style="41" bestFit="1" customWidth="1"/>
    <col min="238" max="474" width="9.140625" style="41"/>
    <col min="475" max="475" width="35.7109375" style="41" customWidth="1"/>
    <col min="476" max="491" width="5.7109375" style="41" customWidth="1"/>
    <col min="492" max="492" width="9.140625" style="41"/>
    <col min="493" max="493" width="21.42578125" style="41" bestFit="1" customWidth="1"/>
    <col min="494" max="730" width="9.140625" style="41"/>
    <col min="731" max="731" width="35.7109375" style="41" customWidth="1"/>
    <col min="732" max="747" width="5.7109375" style="41" customWidth="1"/>
    <col min="748" max="748" width="9.140625" style="41"/>
    <col min="749" max="749" width="21.42578125" style="41" bestFit="1" customWidth="1"/>
    <col min="750" max="986" width="9.140625" style="41"/>
    <col min="987" max="987" width="35.7109375" style="41" customWidth="1"/>
    <col min="988" max="1003" width="5.7109375" style="41" customWidth="1"/>
    <col min="1004" max="1004" width="9.140625" style="41"/>
    <col min="1005" max="1005" width="21.42578125" style="41" bestFit="1" customWidth="1"/>
    <col min="1006" max="1242" width="9.140625" style="41"/>
    <col min="1243" max="1243" width="35.7109375" style="41" customWidth="1"/>
    <col min="1244" max="1259" width="5.7109375" style="41" customWidth="1"/>
    <col min="1260" max="1260" width="9.140625" style="41"/>
    <col min="1261" max="1261" width="21.42578125" style="41" bestFit="1" customWidth="1"/>
    <col min="1262" max="1498" width="9.140625" style="41"/>
    <col min="1499" max="1499" width="35.7109375" style="41" customWidth="1"/>
    <col min="1500" max="1515" width="5.7109375" style="41" customWidth="1"/>
    <col min="1516" max="1516" width="9.140625" style="41"/>
    <col min="1517" max="1517" width="21.42578125" style="41" bestFit="1" customWidth="1"/>
    <col min="1518" max="1754" width="9.140625" style="41"/>
    <col min="1755" max="1755" width="35.7109375" style="41" customWidth="1"/>
    <col min="1756" max="1771" width="5.7109375" style="41" customWidth="1"/>
    <col min="1772" max="1772" width="9.140625" style="41"/>
    <col min="1773" max="1773" width="21.42578125" style="41" bestFit="1" customWidth="1"/>
    <col min="1774" max="2010" width="9.140625" style="41"/>
    <col min="2011" max="2011" width="35.7109375" style="41" customWidth="1"/>
    <col min="2012" max="2027" width="5.7109375" style="41" customWidth="1"/>
    <col min="2028" max="2028" width="9.140625" style="41"/>
    <col min="2029" max="2029" width="21.42578125" style="41" bestFit="1" customWidth="1"/>
    <col min="2030" max="2266" width="9.140625" style="41"/>
    <col min="2267" max="2267" width="35.7109375" style="41" customWidth="1"/>
    <col min="2268" max="2283" width="5.7109375" style="41" customWidth="1"/>
    <col min="2284" max="2284" width="9.140625" style="41"/>
    <col min="2285" max="2285" width="21.42578125" style="41" bestFit="1" customWidth="1"/>
    <col min="2286" max="2522" width="9.140625" style="41"/>
    <col min="2523" max="2523" width="35.7109375" style="41" customWidth="1"/>
    <col min="2524" max="2539" width="5.7109375" style="41" customWidth="1"/>
    <col min="2540" max="2540" width="9.140625" style="41"/>
    <col min="2541" max="2541" width="21.42578125" style="41" bestFit="1" customWidth="1"/>
    <col min="2542" max="2778" width="9.140625" style="41"/>
    <col min="2779" max="2779" width="35.7109375" style="41" customWidth="1"/>
    <col min="2780" max="2795" width="5.7109375" style="41" customWidth="1"/>
    <col min="2796" max="2796" width="9.140625" style="41"/>
    <col min="2797" max="2797" width="21.42578125" style="41" bestFit="1" customWidth="1"/>
    <col min="2798" max="3034" width="9.140625" style="41"/>
    <col min="3035" max="3035" width="35.7109375" style="41" customWidth="1"/>
    <col min="3036" max="3051" width="5.7109375" style="41" customWidth="1"/>
    <col min="3052" max="3052" width="9.140625" style="41"/>
    <col min="3053" max="3053" width="21.42578125" style="41" bestFit="1" customWidth="1"/>
    <col min="3054" max="3290" width="9.140625" style="41"/>
    <col min="3291" max="3291" width="35.7109375" style="41" customWidth="1"/>
    <col min="3292" max="3307" width="5.7109375" style="41" customWidth="1"/>
    <col min="3308" max="3308" width="9.140625" style="41"/>
    <col min="3309" max="3309" width="21.42578125" style="41" bestFit="1" customWidth="1"/>
    <col min="3310" max="3546" width="9.140625" style="41"/>
    <col min="3547" max="3547" width="35.7109375" style="41" customWidth="1"/>
    <col min="3548" max="3563" width="5.7109375" style="41" customWidth="1"/>
    <col min="3564" max="3564" width="9.140625" style="41"/>
    <col min="3565" max="3565" width="21.42578125" style="41" bestFit="1" customWidth="1"/>
    <col min="3566" max="3802" width="9.140625" style="41"/>
    <col min="3803" max="3803" width="35.7109375" style="41" customWidth="1"/>
    <col min="3804" max="3819" width="5.7109375" style="41" customWidth="1"/>
    <col min="3820" max="3820" width="9.140625" style="41"/>
    <col min="3821" max="3821" width="21.42578125" style="41" bestFit="1" customWidth="1"/>
    <col min="3822" max="4058" width="9.140625" style="41"/>
    <col min="4059" max="4059" width="35.7109375" style="41" customWidth="1"/>
    <col min="4060" max="4075" width="5.7109375" style="41" customWidth="1"/>
    <col min="4076" max="4076" width="9.140625" style="41"/>
    <col min="4077" max="4077" width="21.42578125" style="41" bestFit="1" customWidth="1"/>
    <col min="4078" max="4314" width="9.140625" style="41"/>
    <col min="4315" max="4315" width="35.7109375" style="41" customWidth="1"/>
    <col min="4316" max="4331" width="5.7109375" style="41" customWidth="1"/>
    <col min="4332" max="4332" width="9.140625" style="41"/>
    <col min="4333" max="4333" width="21.42578125" style="41" bestFit="1" customWidth="1"/>
    <col min="4334" max="4570" width="9.140625" style="41"/>
    <col min="4571" max="4571" width="35.7109375" style="41" customWidth="1"/>
    <col min="4572" max="4587" width="5.7109375" style="41" customWidth="1"/>
    <col min="4588" max="4588" width="9.140625" style="41"/>
    <col min="4589" max="4589" width="21.42578125" style="41" bestFit="1" customWidth="1"/>
    <col min="4590" max="4826" width="9.140625" style="41"/>
    <col min="4827" max="4827" width="35.7109375" style="41" customWidth="1"/>
    <col min="4828" max="4843" width="5.7109375" style="41" customWidth="1"/>
    <col min="4844" max="4844" width="9.140625" style="41"/>
    <col min="4845" max="4845" width="21.42578125" style="41" bestFit="1" customWidth="1"/>
    <col min="4846" max="5082" width="9.140625" style="41"/>
    <col min="5083" max="5083" width="35.7109375" style="41" customWidth="1"/>
    <col min="5084" max="5099" width="5.7109375" style="41" customWidth="1"/>
    <col min="5100" max="5100" width="9.140625" style="41"/>
    <col min="5101" max="5101" width="21.42578125" style="41" bestFit="1" customWidth="1"/>
    <col min="5102" max="5338" width="9.140625" style="41"/>
    <col min="5339" max="5339" width="35.7109375" style="41" customWidth="1"/>
    <col min="5340" max="5355" width="5.7109375" style="41" customWidth="1"/>
    <col min="5356" max="5356" width="9.140625" style="41"/>
    <col min="5357" max="5357" width="21.42578125" style="41" bestFit="1" customWidth="1"/>
    <col min="5358" max="5594" width="9.140625" style="41"/>
    <col min="5595" max="5595" width="35.7109375" style="41" customWidth="1"/>
    <col min="5596" max="5611" width="5.7109375" style="41" customWidth="1"/>
    <col min="5612" max="5612" width="9.140625" style="41"/>
    <col min="5613" max="5613" width="21.42578125" style="41" bestFit="1" customWidth="1"/>
    <col min="5614" max="5850" width="9.140625" style="41"/>
    <col min="5851" max="5851" width="35.7109375" style="41" customWidth="1"/>
    <col min="5852" max="5867" width="5.7109375" style="41" customWidth="1"/>
    <col min="5868" max="5868" width="9.140625" style="41"/>
    <col min="5869" max="5869" width="21.42578125" style="41" bestFit="1" customWidth="1"/>
    <col min="5870" max="6106" width="9.140625" style="41"/>
    <col min="6107" max="6107" width="35.7109375" style="41" customWidth="1"/>
    <col min="6108" max="6123" width="5.7109375" style="41" customWidth="1"/>
    <col min="6124" max="6124" width="9.140625" style="41"/>
    <col min="6125" max="6125" width="21.42578125" style="41" bestFit="1" customWidth="1"/>
    <col min="6126" max="6362" width="9.140625" style="41"/>
    <col min="6363" max="6363" width="35.7109375" style="41" customWidth="1"/>
    <col min="6364" max="6379" width="5.7109375" style="41" customWidth="1"/>
    <col min="6380" max="6380" width="9.140625" style="41"/>
    <col min="6381" max="6381" width="21.42578125" style="41" bestFit="1" customWidth="1"/>
    <col min="6382" max="6618" width="9.140625" style="41"/>
    <col min="6619" max="6619" width="35.7109375" style="41" customWidth="1"/>
    <col min="6620" max="6635" width="5.7109375" style="41" customWidth="1"/>
    <col min="6636" max="6636" width="9.140625" style="41"/>
    <col min="6637" max="6637" width="21.42578125" style="41" bestFit="1" customWidth="1"/>
    <col min="6638" max="6874" width="9.140625" style="41"/>
    <col min="6875" max="6875" width="35.7109375" style="41" customWidth="1"/>
    <col min="6876" max="6891" width="5.7109375" style="41" customWidth="1"/>
    <col min="6892" max="6892" width="9.140625" style="41"/>
    <col min="6893" max="6893" width="21.42578125" style="41" bestFit="1" customWidth="1"/>
    <col min="6894" max="7130" width="9.140625" style="41"/>
    <col min="7131" max="7131" width="35.7109375" style="41" customWidth="1"/>
    <col min="7132" max="7147" width="5.7109375" style="41" customWidth="1"/>
    <col min="7148" max="7148" width="9.140625" style="41"/>
    <col min="7149" max="7149" width="21.42578125" style="41" bestFit="1" customWidth="1"/>
    <col min="7150" max="7386" width="9.140625" style="41"/>
    <col min="7387" max="7387" width="35.7109375" style="41" customWidth="1"/>
    <col min="7388" max="7403" width="5.7109375" style="41" customWidth="1"/>
    <col min="7404" max="7404" width="9.140625" style="41"/>
    <col min="7405" max="7405" width="21.42578125" style="41" bestFit="1" customWidth="1"/>
    <col min="7406" max="7642" width="9.140625" style="41"/>
    <col min="7643" max="7643" width="35.7109375" style="41" customWidth="1"/>
    <col min="7644" max="7659" width="5.7109375" style="41" customWidth="1"/>
    <col min="7660" max="7660" width="9.140625" style="41"/>
    <col min="7661" max="7661" width="21.42578125" style="41" bestFit="1" customWidth="1"/>
    <col min="7662" max="7898" width="9.140625" style="41"/>
    <col min="7899" max="7899" width="35.7109375" style="41" customWidth="1"/>
    <col min="7900" max="7915" width="5.7109375" style="41" customWidth="1"/>
    <col min="7916" max="7916" width="9.140625" style="41"/>
    <col min="7917" max="7917" width="21.42578125" style="41" bestFit="1" customWidth="1"/>
    <col min="7918" max="8154" width="9.140625" style="41"/>
    <col min="8155" max="8155" width="35.7109375" style="41" customWidth="1"/>
    <col min="8156" max="8171" width="5.7109375" style="41" customWidth="1"/>
    <col min="8172" max="8172" width="9.140625" style="41"/>
    <col min="8173" max="8173" width="21.42578125" style="41" bestFit="1" customWidth="1"/>
    <col min="8174" max="8410" width="9.140625" style="41"/>
    <col min="8411" max="8411" width="35.7109375" style="41" customWidth="1"/>
    <col min="8412" max="8427" width="5.7109375" style="41" customWidth="1"/>
    <col min="8428" max="8428" width="9.140625" style="41"/>
    <col min="8429" max="8429" width="21.42578125" style="41" bestFit="1" customWidth="1"/>
    <col min="8430" max="8666" width="9.140625" style="41"/>
    <col min="8667" max="8667" width="35.7109375" style="41" customWidth="1"/>
    <col min="8668" max="8683" width="5.7109375" style="41" customWidth="1"/>
    <col min="8684" max="8684" width="9.140625" style="41"/>
    <col min="8685" max="8685" width="21.42578125" style="41" bestFit="1" customWidth="1"/>
    <col min="8686" max="8922" width="9.140625" style="41"/>
    <col min="8923" max="8923" width="35.7109375" style="41" customWidth="1"/>
    <col min="8924" max="8939" width="5.7109375" style="41" customWidth="1"/>
    <col min="8940" max="8940" width="9.140625" style="41"/>
    <col min="8941" max="8941" width="21.42578125" style="41" bestFit="1" customWidth="1"/>
    <col min="8942" max="9178" width="9.140625" style="41"/>
    <col min="9179" max="9179" width="35.7109375" style="41" customWidth="1"/>
    <col min="9180" max="9195" width="5.7109375" style="41" customWidth="1"/>
    <col min="9196" max="9196" width="9.140625" style="41"/>
    <col min="9197" max="9197" width="21.42578125" style="41" bestFit="1" customWidth="1"/>
    <col min="9198" max="9434" width="9.140625" style="41"/>
    <col min="9435" max="9435" width="35.7109375" style="41" customWidth="1"/>
    <col min="9436" max="9451" width="5.7109375" style="41" customWidth="1"/>
    <col min="9452" max="9452" width="9.140625" style="41"/>
    <col min="9453" max="9453" width="21.42578125" style="41" bestFit="1" customWidth="1"/>
    <col min="9454" max="9690" width="9.140625" style="41"/>
    <col min="9691" max="9691" width="35.7109375" style="41" customWidth="1"/>
    <col min="9692" max="9707" width="5.7109375" style="41" customWidth="1"/>
    <col min="9708" max="9708" width="9.140625" style="41"/>
    <col min="9709" max="9709" width="21.42578125" style="41" bestFit="1" customWidth="1"/>
    <col min="9710" max="9946" width="9.140625" style="41"/>
    <col min="9947" max="9947" width="35.7109375" style="41" customWidth="1"/>
    <col min="9948" max="9963" width="5.7109375" style="41" customWidth="1"/>
    <col min="9964" max="9964" width="9.140625" style="41"/>
    <col min="9965" max="9965" width="21.42578125" style="41" bestFit="1" customWidth="1"/>
    <col min="9966" max="10202" width="9.140625" style="41"/>
    <col min="10203" max="10203" width="35.7109375" style="41" customWidth="1"/>
    <col min="10204" max="10219" width="5.7109375" style="41" customWidth="1"/>
    <col min="10220" max="10220" width="9.140625" style="41"/>
    <col min="10221" max="10221" width="21.42578125" style="41" bestFit="1" customWidth="1"/>
    <col min="10222" max="10458" width="9.140625" style="41"/>
    <col min="10459" max="10459" width="35.7109375" style="41" customWidth="1"/>
    <col min="10460" max="10475" width="5.7109375" style="41" customWidth="1"/>
    <col min="10476" max="10476" width="9.140625" style="41"/>
    <col min="10477" max="10477" width="21.42578125" style="41" bestFit="1" customWidth="1"/>
    <col min="10478" max="10714" width="9.140625" style="41"/>
    <col min="10715" max="10715" width="35.7109375" style="41" customWidth="1"/>
    <col min="10716" max="10731" width="5.7109375" style="41" customWidth="1"/>
    <col min="10732" max="10732" width="9.140625" style="41"/>
    <col min="10733" max="10733" width="21.42578125" style="41" bestFit="1" customWidth="1"/>
    <col min="10734" max="10970" width="9.140625" style="41"/>
    <col min="10971" max="10971" width="35.7109375" style="41" customWidth="1"/>
    <col min="10972" max="10987" width="5.7109375" style="41" customWidth="1"/>
    <col min="10988" max="10988" width="9.140625" style="41"/>
    <col min="10989" max="10989" width="21.42578125" style="41" bestFit="1" customWidth="1"/>
    <col min="10990" max="11226" width="9.140625" style="41"/>
    <col min="11227" max="11227" width="35.7109375" style="41" customWidth="1"/>
    <col min="11228" max="11243" width="5.7109375" style="41" customWidth="1"/>
    <col min="11244" max="11244" width="9.140625" style="41"/>
    <col min="11245" max="11245" width="21.42578125" style="41" bestFit="1" customWidth="1"/>
    <col min="11246" max="11482" width="9.140625" style="41"/>
    <col min="11483" max="11483" width="35.7109375" style="41" customWidth="1"/>
    <col min="11484" max="11499" width="5.7109375" style="41" customWidth="1"/>
    <col min="11500" max="11500" width="9.140625" style="41"/>
    <col min="11501" max="11501" width="21.42578125" style="41" bestFit="1" customWidth="1"/>
    <col min="11502" max="11738" width="9.140625" style="41"/>
    <col min="11739" max="11739" width="35.7109375" style="41" customWidth="1"/>
    <col min="11740" max="11755" width="5.7109375" style="41" customWidth="1"/>
    <col min="11756" max="11756" width="9.140625" style="41"/>
    <col min="11757" max="11757" width="21.42578125" style="41" bestFit="1" customWidth="1"/>
    <col min="11758" max="11994" width="9.140625" style="41"/>
    <col min="11995" max="11995" width="35.7109375" style="41" customWidth="1"/>
    <col min="11996" max="12011" width="5.7109375" style="41" customWidth="1"/>
    <col min="12012" max="12012" width="9.140625" style="41"/>
    <col min="12013" max="12013" width="21.42578125" style="41" bestFit="1" customWidth="1"/>
    <col min="12014" max="12250" width="9.140625" style="41"/>
    <col min="12251" max="12251" width="35.7109375" style="41" customWidth="1"/>
    <col min="12252" max="12267" width="5.7109375" style="41" customWidth="1"/>
    <col min="12268" max="12268" width="9.140625" style="41"/>
    <col min="12269" max="12269" width="21.42578125" style="41" bestFit="1" customWidth="1"/>
    <col min="12270" max="12506" width="9.140625" style="41"/>
    <col min="12507" max="12507" width="35.7109375" style="41" customWidth="1"/>
    <col min="12508" max="12523" width="5.7109375" style="41" customWidth="1"/>
    <col min="12524" max="12524" width="9.140625" style="41"/>
    <col min="12525" max="12525" width="21.42578125" style="41" bestFit="1" customWidth="1"/>
    <col min="12526" max="12762" width="9.140625" style="41"/>
    <col min="12763" max="12763" width="35.7109375" style="41" customWidth="1"/>
    <col min="12764" max="12779" width="5.7109375" style="41" customWidth="1"/>
    <col min="12780" max="12780" width="9.140625" style="41"/>
    <col min="12781" max="12781" width="21.42578125" style="41" bestFit="1" customWidth="1"/>
    <col min="12782" max="13018" width="9.140625" style="41"/>
    <col min="13019" max="13019" width="35.7109375" style="41" customWidth="1"/>
    <col min="13020" max="13035" width="5.7109375" style="41" customWidth="1"/>
    <col min="13036" max="13036" width="9.140625" style="41"/>
    <col min="13037" max="13037" width="21.42578125" style="41" bestFit="1" customWidth="1"/>
    <col min="13038" max="13274" width="9.140625" style="41"/>
    <col min="13275" max="13275" width="35.7109375" style="41" customWidth="1"/>
    <col min="13276" max="13291" width="5.7109375" style="41" customWidth="1"/>
    <col min="13292" max="13292" width="9.140625" style="41"/>
    <col min="13293" max="13293" width="21.42578125" style="41" bestFit="1" customWidth="1"/>
    <col min="13294" max="13530" width="9.140625" style="41"/>
    <col min="13531" max="13531" width="35.7109375" style="41" customWidth="1"/>
    <col min="13532" max="13547" width="5.7109375" style="41" customWidth="1"/>
    <col min="13548" max="13548" width="9.140625" style="41"/>
    <col min="13549" max="13549" width="21.42578125" style="41" bestFit="1" customWidth="1"/>
    <col min="13550" max="13786" width="9.140625" style="41"/>
    <col min="13787" max="13787" width="35.7109375" style="41" customWidth="1"/>
    <col min="13788" max="13803" width="5.7109375" style="41" customWidth="1"/>
    <col min="13804" max="13804" width="9.140625" style="41"/>
    <col min="13805" max="13805" width="21.42578125" style="41" bestFit="1" customWidth="1"/>
    <col min="13806" max="14042" width="9.140625" style="41"/>
    <col min="14043" max="14043" width="35.7109375" style="41" customWidth="1"/>
    <col min="14044" max="14059" width="5.7109375" style="41" customWidth="1"/>
    <col min="14060" max="14060" width="9.140625" style="41"/>
    <col min="14061" max="14061" width="21.42578125" style="41" bestFit="1" customWidth="1"/>
    <col min="14062" max="14298" width="9.140625" style="41"/>
    <col min="14299" max="14299" width="35.7109375" style="41" customWidth="1"/>
    <col min="14300" max="14315" width="5.7109375" style="41" customWidth="1"/>
    <col min="14316" max="14316" width="9.140625" style="41"/>
    <col min="14317" max="14317" width="21.42578125" style="41" bestFit="1" customWidth="1"/>
    <col min="14318" max="14554" width="9.140625" style="41"/>
    <col min="14555" max="14555" width="35.7109375" style="41" customWidth="1"/>
    <col min="14556" max="14571" width="5.7109375" style="41" customWidth="1"/>
    <col min="14572" max="14572" width="9.140625" style="41"/>
    <col min="14573" max="14573" width="21.42578125" style="41" bestFit="1" customWidth="1"/>
    <col min="14574" max="14810" width="9.140625" style="41"/>
    <col min="14811" max="14811" width="35.7109375" style="41" customWidth="1"/>
    <col min="14812" max="14827" width="5.7109375" style="41" customWidth="1"/>
    <col min="14828" max="14828" width="9.140625" style="41"/>
    <col min="14829" max="14829" width="21.42578125" style="41" bestFit="1" customWidth="1"/>
    <col min="14830" max="15066" width="9.140625" style="41"/>
    <col min="15067" max="15067" width="35.7109375" style="41" customWidth="1"/>
    <col min="15068" max="15083" width="5.7109375" style="41" customWidth="1"/>
    <col min="15084" max="15084" width="9.140625" style="41"/>
    <col min="15085" max="15085" width="21.42578125" style="41" bestFit="1" customWidth="1"/>
    <col min="15086" max="15322" width="9.140625" style="41"/>
    <col min="15323" max="15323" width="35.7109375" style="41" customWidth="1"/>
    <col min="15324" max="15339" width="5.7109375" style="41" customWidth="1"/>
    <col min="15340" max="15340" width="9.140625" style="41"/>
    <col min="15341" max="15341" width="21.42578125" style="41" bestFit="1" customWidth="1"/>
    <col min="15342" max="15578" width="9.140625" style="41"/>
    <col min="15579" max="15579" width="35.7109375" style="41" customWidth="1"/>
    <col min="15580" max="15595" width="5.7109375" style="41" customWidth="1"/>
    <col min="15596" max="15596" width="9.140625" style="41"/>
    <col min="15597" max="15597" width="21.42578125" style="41" bestFit="1" customWidth="1"/>
    <col min="15598" max="15834" width="9.140625" style="41"/>
    <col min="15835" max="15835" width="35.7109375" style="41" customWidth="1"/>
    <col min="15836" max="15851" width="5.7109375" style="41" customWidth="1"/>
    <col min="15852" max="15852" width="9.140625" style="41"/>
    <col min="15853" max="15853" width="21.42578125" style="41" bestFit="1" customWidth="1"/>
    <col min="15854" max="16090" width="9.140625" style="41"/>
    <col min="16091" max="16091" width="35.7109375" style="41" customWidth="1"/>
    <col min="16092" max="16107" width="5.7109375" style="41" customWidth="1"/>
    <col min="16108" max="16108" width="9.140625" style="41"/>
    <col min="16109" max="16109" width="21.42578125" style="41" bestFit="1" customWidth="1"/>
    <col min="16110" max="16384" width="9.140625" style="41"/>
  </cols>
  <sheetData>
    <row r="1" spans="1:17" x14ac:dyDescent="0.2">
      <c r="A1" s="457" t="s">
        <v>488</v>
      </c>
    </row>
    <row r="2" spans="1:17" x14ac:dyDescent="0.2">
      <c r="A2" s="457"/>
    </row>
    <row r="3" spans="1:17" ht="12.75" thickBot="1" x14ac:dyDescent="0.25">
      <c r="A3" s="34"/>
    </row>
    <row r="4" spans="1:17" x14ac:dyDescent="0.2">
      <c r="A4" s="1490" t="s">
        <v>0</v>
      </c>
      <c r="B4" s="1511">
        <v>2014</v>
      </c>
      <c r="C4" s="1511"/>
      <c r="D4" s="1511"/>
      <c r="E4" s="1511"/>
      <c r="F4" s="1512">
        <v>2015</v>
      </c>
      <c r="G4" s="1511"/>
      <c r="H4" s="1511"/>
      <c r="I4" s="1511"/>
      <c r="J4" s="1512">
        <v>2016</v>
      </c>
      <c r="K4" s="1511"/>
      <c r="L4" s="1511"/>
      <c r="M4" s="1513"/>
      <c r="N4" s="1492" t="s">
        <v>118</v>
      </c>
      <c r="O4" s="1511"/>
      <c r="P4" s="1511"/>
      <c r="Q4" s="1494"/>
    </row>
    <row r="5" spans="1:17" ht="54.75" thickBot="1" x14ac:dyDescent="0.25">
      <c r="A5" s="1491"/>
      <c r="B5" s="814" t="s">
        <v>112</v>
      </c>
      <c r="C5" s="812" t="s">
        <v>147</v>
      </c>
      <c r="D5" s="813" t="s">
        <v>118</v>
      </c>
      <c r="E5" s="813" t="s">
        <v>300</v>
      </c>
      <c r="F5" s="811" t="s">
        <v>112</v>
      </c>
      <c r="G5" s="812" t="s">
        <v>147</v>
      </c>
      <c r="H5" s="813" t="s">
        <v>118</v>
      </c>
      <c r="I5" s="813" t="s">
        <v>300</v>
      </c>
      <c r="J5" s="811" t="s">
        <v>112</v>
      </c>
      <c r="K5" s="812" t="s">
        <v>147</v>
      </c>
      <c r="L5" s="813" t="s">
        <v>118</v>
      </c>
      <c r="M5" s="798" t="s">
        <v>300</v>
      </c>
      <c r="N5" s="811" t="s">
        <v>112</v>
      </c>
      <c r="O5" s="812" t="s">
        <v>147</v>
      </c>
      <c r="P5" s="813" t="s">
        <v>118</v>
      </c>
      <c r="Q5" s="798" t="s">
        <v>300</v>
      </c>
    </row>
    <row r="6" spans="1:17" x14ac:dyDescent="0.2">
      <c r="A6" s="525" t="s">
        <v>1</v>
      </c>
      <c r="B6" s="3" t="s">
        <v>117</v>
      </c>
      <c r="C6" s="373">
        <v>1</v>
      </c>
      <c r="D6" s="818">
        <f t="shared" ref="D6:D21" si="0">SUM(B6:C6)</f>
        <v>1</v>
      </c>
      <c r="E6" s="819">
        <f>D6*100/$D$22</f>
        <v>4.5454545454545459</v>
      </c>
      <c r="F6" s="366" t="s">
        <v>117</v>
      </c>
      <c r="G6" s="373" t="s">
        <v>117</v>
      </c>
      <c r="H6" s="818">
        <f>SUM(F6:G6)</f>
        <v>0</v>
      </c>
      <c r="I6" s="819">
        <f>H6*100/$H$22</f>
        <v>0</v>
      </c>
      <c r="J6" s="366" t="s">
        <v>117</v>
      </c>
      <c r="K6" s="373" t="s">
        <v>117</v>
      </c>
      <c r="L6" s="818">
        <f>SUM(J6:K6)</f>
        <v>0</v>
      </c>
      <c r="M6" s="819">
        <f>L6*100/$L$22</f>
        <v>0</v>
      </c>
      <c r="N6" s="1045">
        <f>SUM(F6,J6,B6)</f>
        <v>0</v>
      </c>
      <c r="O6" s="1046">
        <f>SUM(G6,K6,C6)</f>
        <v>1</v>
      </c>
      <c r="P6" s="1046">
        <f>SUM(N6:O6)</f>
        <v>1</v>
      </c>
      <c r="Q6" s="1047">
        <f>P6*100/$P$22</f>
        <v>1.9607843137254901</v>
      </c>
    </row>
    <row r="7" spans="1:17" x14ac:dyDescent="0.2">
      <c r="A7" s="526" t="s">
        <v>7</v>
      </c>
      <c r="B7" s="7">
        <v>1</v>
      </c>
      <c r="C7" s="369" t="s">
        <v>117</v>
      </c>
      <c r="D7" s="818">
        <f t="shared" si="0"/>
        <v>1</v>
      </c>
      <c r="E7" s="819">
        <f t="shared" ref="E7:E22" si="1">D7*100/$D$22</f>
        <v>4.5454545454545459</v>
      </c>
      <c r="F7" s="366">
        <v>1</v>
      </c>
      <c r="G7" s="373">
        <v>1</v>
      </c>
      <c r="H7" s="818">
        <f t="shared" ref="H7:H21" si="2">SUM(F7:G7)</f>
        <v>2</v>
      </c>
      <c r="I7" s="819">
        <f t="shared" ref="I7:I22" si="3">H7*100/$H$22</f>
        <v>10</v>
      </c>
      <c r="J7" s="366" t="s">
        <v>117</v>
      </c>
      <c r="K7" s="373" t="s">
        <v>117</v>
      </c>
      <c r="L7" s="818">
        <f t="shared" ref="L7:L21" si="4">SUM(J7:K7)</f>
        <v>0</v>
      </c>
      <c r="M7" s="819">
        <f t="shared" ref="M7:M22" si="5">L7*100/$L$22</f>
        <v>0</v>
      </c>
      <c r="N7" s="820">
        <f t="shared" ref="N7:N21" si="6">SUM(F7,J7,B7)</f>
        <v>2</v>
      </c>
      <c r="O7" s="817">
        <f t="shared" ref="O7:O21" si="7">SUM(G7,K7,C7)</f>
        <v>1</v>
      </c>
      <c r="P7" s="817">
        <f t="shared" ref="P7:P21" si="8">SUM(N7:O7)</f>
        <v>3</v>
      </c>
      <c r="Q7" s="552">
        <f t="shared" ref="Q7:Q22" si="9">P7*100/$P$22</f>
        <v>5.882352941176471</v>
      </c>
    </row>
    <row r="8" spans="1:17" x14ac:dyDescent="0.2">
      <c r="A8" s="526" t="s">
        <v>10</v>
      </c>
      <c r="B8" s="7" t="s">
        <v>117</v>
      </c>
      <c r="C8" s="369">
        <v>1</v>
      </c>
      <c r="D8" s="818">
        <f t="shared" si="0"/>
        <v>1</v>
      </c>
      <c r="E8" s="819">
        <f t="shared" si="1"/>
        <v>4.5454545454545459</v>
      </c>
      <c r="F8" s="366" t="s">
        <v>117</v>
      </c>
      <c r="G8" s="373" t="s">
        <v>117</v>
      </c>
      <c r="H8" s="818">
        <f t="shared" si="2"/>
        <v>0</v>
      </c>
      <c r="I8" s="819">
        <f t="shared" si="3"/>
        <v>0</v>
      </c>
      <c r="J8" s="366" t="s">
        <v>117</v>
      </c>
      <c r="K8" s="373" t="s">
        <v>117</v>
      </c>
      <c r="L8" s="818">
        <f t="shared" si="4"/>
        <v>0</v>
      </c>
      <c r="M8" s="819">
        <f t="shared" si="5"/>
        <v>0</v>
      </c>
      <c r="N8" s="820">
        <f t="shared" si="6"/>
        <v>0</v>
      </c>
      <c r="O8" s="817">
        <f t="shared" si="7"/>
        <v>1</v>
      </c>
      <c r="P8" s="817">
        <f t="shared" si="8"/>
        <v>1</v>
      </c>
      <c r="Q8" s="552">
        <f t="shared" si="9"/>
        <v>1.9607843137254901</v>
      </c>
    </row>
    <row r="9" spans="1:17" x14ac:dyDescent="0.2">
      <c r="A9" s="526" t="s">
        <v>12</v>
      </c>
      <c r="B9" s="7" t="s">
        <v>117</v>
      </c>
      <c r="C9" s="369" t="s">
        <v>117</v>
      </c>
      <c r="D9" s="818">
        <f t="shared" si="0"/>
        <v>0</v>
      </c>
      <c r="E9" s="819">
        <f t="shared" si="1"/>
        <v>0</v>
      </c>
      <c r="F9" s="366" t="s">
        <v>117</v>
      </c>
      <c r="G9" s="373">
        <v>1</v>
      </c>
      <c r="H9" s="818">
        <f t="shared" si="2"/>
        <v>1</v>
      </c>
      <c r="I9" s="819">
        <f t="shared" si="3"/>
        <v>5</v>
      </c>
      <c r="J9" s="366" t="s">
        <v>117</v>
      </c>
      <c r="K9" s="373" t="s">
        <v>117</v>
      </c>
      <c r="L9" s="818">
        <f t="shared" si="4"/>
        <v>0</v>
      </c>
      <c r="M9" s="819">
        <f t="shared" si="5"/>
        <v>0</v>
      </c>
      <c r="N9" s="820">
        <f t="shared" si="6"/>
        <v>0</v>
      </c>
      <c r="O9" s="817">
        <f t="shared" si="7"/>
        <v>1</v>
      </c>
      <c r="P9" s="817">
        <f t="shared" si="8"/>
        <v>1</v>
      </c>
      <c r="Q9" s="552">
        <f t="shared" si="9"/>
        <v>1.9607843137254901</v>
      </c>
    </row>
    <row r="10" spans="1:17" x14ac:dyDescent="0.2">
      <c r="A10" s="526" t="s">
        <v>20</v>
      </c>
      <c r="B10" s="7" t="s">
        <v>117</v>
      </c>
      <c r="C10" s="369" t="s">
        <v>117</v>
      </c>
      <c r="D10" s="818">
        <f t="shared" si="0"/>
        <v>0</v>
      </c>
      <c r="E10" s="819">
        <f t="shared" si="1"/>
        <v>0</v>
      </c>
      <c r="F10" s="366" t="s">
        <v>117</v>
      </c>
      <c r="G10" s="373">
        <v>1</v>
      </c>
      <c r="H10" s="818">
        <f t="shared" si="2"/>
        <v>1</v>
      </c>
      <c r="I10" s="819">
        <f t="shared" si="3"/>
        <v>5</v>
      </c>
      <c r="J10" s="366" t="s">
        <v>117</v>
      </c>
      <c r="K10" s="373">
        <v>1</v>
      </c>
      <c r="L10" s="818">
        <f t="shared" si="4"/>
        <v>1</v>
      </c>
      <c r="M10" s="819">
        <f t="shared" si="5"/>
        <v>10</v>
      </c>
      <c r="N10" s="820">
        <f t="shared" si="6"/>
        <v>0</v>
      </c>
      <c r="O10" s="817">
        <f t="shared" si="7"/>
        <v>2</v>
      </c>
      <c r="P10" s="817">
        <f t="shared" si="8"/>
        <v>2</v>
      </c>
      <c r="Q10" s="552">
        <f t="shared" si="9"/>
        <v>3.9215686274509802</v>
      </c>
    </row>
    <row r="11" spans="1:17" x14ac:dyDescent="0.2">
      <c r="A11" s="526" t="s">
        <v>205</v>
      </c>
      <c r="B11" s="7" t="s">
        <v>117</v>
      </c>
      <c r="C11" s="369">
        <v>1</v>
      </c>
      <c r="D11" s="818">
        <f t="shared" si="0"/>
        <v>1</v>
      </c>
      <c r="E11" s="819">
        <f t="shared" si="1"/>
        <v>4.5454545454545459</v>
      </c>
      <c r="F11" s="366" t="s">
        <v>117</v>
      </c>
      <c r="G11" s="373" t="s">
        <v>117</v>
      </c>
      <c r="H11" s="818">
        <f t="shared" si="2"/>
        <v>0</v>
      </c>
      <c r="I11" s="819">
        <f t="shared" si="3"/>
        <v>0</v>
      </c>
      <c r="J11" s="366" t="s">
        <v>117</v>
      </c>
      <c r="K11" s="373" t="s">
        <v>117</v>
      </c>
      <c r="L11" s="818">
        <f t="shared" si="4"/>
        <v>0</v>
      </c>
      <c r="M11" s="819">
        <f t="shared" si="5"/>
        <v>0</v>
      </c>
      <c r="N11" s="820">
        <f t="shared" si="6"/>
        <v>0</v>
      </c>
      <c r="O11" s="817">
        <f t="shared" si="7"/>
        <v>1</v>
      </c>
      <c r="P11" s="817">
        <f t="shared" si="8"/>
        <v>1</v>
      </c>
      <c r="Q11" s="552">
        <f t="shared" si="9"/>
        <v>1.9607843137254901</v>
      </c>
    </row>
    <row r="12" spans="1:17" x14ac:dyDescent="0.2">
      <c r="A12" s="526" t="s">
        <v>35</v>
      </c>
      <c r="B12" s="7" t="s">
        <v>117</v>
      </c>
      <c r="C12" s="369">
        <v>1</v>
      </c>
      <c r="D12" s="818">
        <f t="shared" si="0"/>
        <v>1</v>
      </c>
      <c r="E12" s="819">
        <f t="shared" si="1"/>
        <v>4.5454545454545459</v>
      </c>
      <c r="F12" s="366" t="s">
        <v>117</v>
      </c>
      <c r="G12" s="373" t="s">
        <v>117</v>
      </c>
      <c r="H12" s="818">
        <f t="shared" si="2"/>
        <v>0</v>
      </c>
      <c r="I12" s="819">
        <f t="shared" si="3"/>
        <v>0</v>
      </c>
      <c r="J12" s="366" t="s">
        <v>117</v>
      </c>
      <c r="K12" s="373" t="s">
        <v>117</v>
      </c>
      <c r="L12" s="818">
        <f t="shared" si="4"/>
        <v>0</v>
      </c>
      <c r="M12" s="819">
        <f t="shared" si="5"/>
        <v>0</v>
      </c>
      <c r="N12" s="820">
        <f t="shared" si="6"/>
        <v>0</v>
      </c>
      <c r="O12" s="817">
        <f t="shared" si="7"/>
        <v>1</v>
      </c>
      <c r="P12" s="817">
        <f t="shared" si="8"/>
        <v>1</v>
      </c>
      <c r="Q12" s="552">
        <f t="shared" si="9"/>
        <v>1.9607843137254901</v>
      </c>
    </row>
    <row r="13" spans="1:17" x14ac:dyDescent="0.2">
      <c r="A13" s="526" t="s">
        <v>39</v>
      </c>
      <c r="B13" s="7" t="s">
        <v>117</v>
      </c>
      <c r="C13" s="369">
        <v>1</v>
      </c>
      <c r="D13" s="818">
        <f t="shared" si="0"/>
        <v>1</v>
      </c>
      <c r="E13" s="819">
        <f t="shared" si="1"/>
        <v>4.5454545454545459</v>
      </c>
      <c r="F13" s="366" t="s">
        <v>117</v>
      </c>
      <c r="G13" s="373" t="s">
        <v>117</v>
      </c>
      <c r="H13" s="818">
        <f t="shared" si="2"/>
        <v>0</v>
      </c>
      <c r="I13" s="819">
        <f t="shared" si="3"/>
        <v>0</v>
      </c>
      <c r="J13" s="366" t="s">
        <v>117</v>
      </c>
      <c r="K13" s="373" t="s">
        <v>117</v>
      </c>
      <c r="L13" s="818">
        <f t="shared" si="4"/>
        <v>0</v>
      </c>
      <c r="M13" s="819">
        <f t="shared" si="5"/>
        <v>0</v>
      </c>
      <c r="N13" s="820">
        <f t="shared" si="6"/>
        <v>0</v>
      </c>
      <c r="O13" s="817">
        <f t="shared" si="7"/>
        <v>1</v>
      </c>
      <c r="P13" s="817">
        <f t="shared" si="8"/>
        <v>1</v>
      </c>
      <c r="Q13" s="552">
        <f t="shared" si="9"/>
        <v>1.9607843137254901</v>
      </c>
    </row>
    <row r="14" spans="1:17" x14ac:dyDescent="0.2">
      <c r="A14" s="526" t="s">
        <v>66</v>
      </c>
      <c r="B14" s="23" t="s">
        <v>117</v>
      </c>
      <c r="C14" s="24" t="s">
        <v>117</v>
      </c>
      <c r="D14" s="818">
        <f t="shared" si="0"/>
        <v>0</v>
      </c>
      <c r="E14" s="819">
        <f t="shared" si="1"/>
        <v>0</v>
      </c>
      <c r="F14" s="366" t="s">
        <v>117</v>
      </c>
      <c r="G14" s="373">
        <v>2</v>
      </c>
      <c r="H14" s="818">
        <f t="shared" si="2"/>
        <v>2</v>
      </c>
      <c r="I14" s="819">
        <f t="shared" si="3"/>
        <v>10</v>
      </c>
      <c r="J14" s="366" t="s">
        <v>117</v>
      </c>
      <c r="K14" s="373" t="s">
        <v>117</v>
      </c>
      <c r="L14" s="818">
        <f t="shared" si="4"/>
        <v>0</v>
      </c>
      <c r="M14" s="819">
        <f t="shared" si="5"/>
        <v>0</v>
      </c>
      <c r="N14" s="820">
        <f t="shared" si="6"/>
        <v>0</v>
      </c>
      <c r="O14" s="817">
        <f t="shared" si="7"/>
        <v>2</v>
      </c>
      <c r="P14" s="817">
        <f t="shared" si="8"/>
        <v>2</v>
      </c>
      <c r="Q14" s="552">
        <f t="shared" si="9"/>
        <v>3.9215686274509802</v>
      </c>
    </row>
    <row r="15" spans="1:17" x14ac:dyDescent="0.2">
      <c r="A15" s="526" t="s">
        <v>74</v>
      </c>
      <c r="B15" s="7" t="s">
        <v>117</v>
      </c>
      <c r="C15" s="369">
        <v>1</v>
      </c>
      <c r="D15" s="818">
        <f>SUM(B15:C15)</f>
        <v>1</v>
      </c>
      <c r="E15" s="819">
        <f t="shared" si="1"/>
        <v>4.5454545454545459</v>
      </c>
      <c r="F15" s="366" t="s">
        <v>117</v>
      </c>
      <c r="G15" s="373" t="s">
        <v>117</v>
      </c>
      <c r="H15" s="818">
        <f t="shared" si="2"/>
        <v>0</v>
      </c>
      <c r="I15" s="819">
        <f t="shared" si="3"/>
        <v>0</v>
      </c>
      <c r="J15" s="366" t="s">
        <v>117</v>
      </c>
      <c r="K15" s="373" t="s">
        <v>117</v>
      </c>
      <c r="L15" s="818">
        <f t="shared" si="4"/>
        <v>0</v>
      </c>
      <c r="M15" s="819">
        <f t="shared" si="5"/>
        <v>0</v>
      </c>
      <c r="N15" s="820">
        <f t="shared" si="6"/>
        <v>0</v>
      </c>
      <c r="O15" s="817">
        <f t="shared" si="7"/>
        <v>1</v>
      </c>
      <c r="P15" s="817">
        <f t="shared" si="8"/>
        <v>1</v>
      </c>
      <c r="Q15" s="552">
        <f t="shared" si="9"/>
        <v>1.9607843137254901</v>
      </c>
    </row>
    <row r="16" spans="1:17" x14ac:dyDescent="0.2">
      <c r="A16" s="526" t="s">
        <v>76</v>
      </c>
      <c r="B16" s="7" t="s">
        <v>117</v>
      </c>
      <c r="C16" s="369">
        <v>1</v>
      </c>
      <c r="D16" s="818">
        <f>SUM(B16:C16)</f>
        <v>1</v>
      </c>
      <c r="E16" s="819">
        <f t="shared" si="1"/>
        <v>4.5454545454545459</v>
      </c>
      <c r="F16" s="366" t="s">
        <v>117</v>
      </c>
      <c r="G16" s="373" t="s">
        <v>117</v>
      </c>
      <c r="H16" s="818">
        <f t="shared" si="2"/>
        <v>0</v>
      </c>
      <c r="I16" s="819">
        <f t="shared" si="3"/>
        <v>0</v>
      </c>
      <c r="J16" s="366" t="s">
        <v>117</v>
      </c>
      <c r="K16" s="373" t="s">
        <v>117</v>
      </c>
      <c r="L16" s="818">
        <f t="shared" si="4"/>
        <v>0</v>
      </c>
      <c r="M16" s="819">
        <f t="shared" si="5"/>
        <v>0</v>
      </c>
      <c r="N16" s="820">
        <f t="shared" si="6"/>
        <v>0</v>
      </c>
      <c r="O16" s="817">
        <f t="shared" si="7"/>
        <v>1</v>
      </c>
      <c r="P16" s="817">
        <f t="shared" si="8"/>
        <v>1</v>
      </c>
      <c r="Q16" s="552">
        <f t="shared" si="9"/>
        <v>1.9607843137254901</v>
      </c>
    </row>
    <row r="17" spans="1:17" x14ac:dyDescent="0.2">
      <c r="A17" s="526" t="s">
        <v>78</v>
      </c>
      <c r="B17" s="7" t="s">
        <v>117</v>
      </c>
      <c r="C17" s="369">
        <v>1</v>
      </c>
      <c r="D17" s="818">
        <f t="shared" si="0"/>
        <v>1</v>
      </c>
      <c r="E17" s="819">
        <f t="shared" si="1"/>
        <v>4.5454545454545459</v>
      </c>
      <c r="F17" s="366" t="s">
        <v>117</v>
      </c>
      <c r="G17" s="373" t="s">
        <v>117</v>
      </c>
      <c r="H17" s="818">
        <f t="shared" si="2"/>
        <v>0</v>
      </c>
      <c r="I17" s="819">
        <f t="shared" si="3"/>
        <v>0</v>
      </c>
      <c r="J17" s="366" t="s">
        <v>117</v>
      </c>
      <c r="K17" s="373" t="s">
        <v>117</v>
      </c>
      <c r="L17" s="818">
        <f t="shared" si="4"/>
        <v>0</v>
      </c>
      <c r="M17" s="819">
        <f t="shared" si="5"/>
        <v>0</v>
      </c>
      <c r="N17" s="820">
        <f t="shared" si="6"/>
        <v>0</v>
      </c>
      <c r="O17" s="817">
        <f t="shared" si="7"/>
        <v>1</v>
      </c>
      <c r="P17" s="817">
        <f t="shared" si="8"/>
        <v>1</v>
      </c>
      <c r="Q17" s="552">
        <f t="shared" si="9"/>
        <v>1.9607843137254901</v>
      </c>
    </row>
    <row r="18" spans="1:17" x14ac:dyDescent="0.2">
      <c r="A18" s="526" t="s">
        <v>81</v>
      </c>
      <c r="B18" s="7" t="s">
        <v>117</v>
      </c>
      <c r="C18" s="369">
        <v>3</v>
      </c>
      <c r="D18" s="818">
        <f t="shared" si="0"/>
        <v>3</v>
      </c>
      <c r="E18" s="819">
        <f t="shared" si="1"/>
        <v>13.636363636363637</v>
      </c>
      <c r="F18" s="366" t="s">
        <v>117</v>
      </c>
      <c r="G18" s="373">
        <v>4</v>
      </c>
      <c r="H18" s="818">
        <f t="shared" si="2"/>
        <v>4</v>
      </c>
      <c r="I18" s="819">
        <f t="shared" si="3"/>
        <v>20</v>
      </c>
      <c r="J18" s="366">
        <v>1</v>
      </c>
      <c r="K18" s="373">
        <v>2</v>
      </c>
      <c r="L18" s="818">
        <f t="shared" si="4"/>
        <v>3</v>
      </c>
      <c r="M18" s="819">
        <f t="shared" si="5"/>
        <v>30</v>
      </c>
      <c r="N18" s="820">
        <f t="shared" si="6"/>
        <v>1</v>
      </c>
      <c r="O18" s="817">
        <f t="shared" si="7"/>
        <v>9</v>
      </c>
      <c r="P18" s="817">
        <f t="shared" si="8"/>
        <v>10</v>
      </c>
      <c r="Q18" s="552">
        <f t="shared" si="9"/>
        <v>19.607843137254903</v>
      </c>
    </row>
    <row r="19" spans="1:17" x14ac:dyDescent="0.2">
      <c r="A19" s="526" t="s">
        <v>97</v>
      </c>
      <c r="B19" s="7" t="s">
        <v>117</v>
      </c>
      <c r="C19" s="369">
        <v>2</v>
      </c>
      <c r="D19" s="818">
        <f t="shared" si="0"/>
        <v>2</v>
      </c>
      <c r="E19" s="819">
        <f t="shared" si="1"/>
        <v>9.0909090909090917</v>
      </c>
      <c r="F19" s="366" t="s">
        <v>117</v>
      </c>
      <c r="G19" s="373" t="s">
        <v>117</v>
      </c>
      <c r="H19" s="818">
        <f t="shared" si="2"/>
        <v>0</v>
      </c>
      <c r="I19" s="819">
        <f t="shared" si="3"/>
        <v>0</v>
      </c>
      <c r="J19" s="366" t="s">
        <v>117</v>
      </c>
      <c r="K19" s="373" t="s">
        <v>117</v>
      </c>
      <c r="L19" s="818">
        <f t="shared" si="4"/>
        <v>0</v>
      </c>
      <c r="M19" s="819">
        <f t="shared" si="5"/>
        <v>0</v>
      </c>
      <c r="N19" s="820">
        <f t="shared" si="6"/>
        <v>0</v>
      </c>
      <c r="O19" s="817">
        <f t="shared" si="7"/>
        <v>2</v>
      </c>
      <c r="P19" s="817">
        <f t="shared" si="8"/>
        <v>2</v>
      </c>
      <c r="Q19" s="552">
        <f t="shared" si="9"/>
        <v>3.9215686274509802</v>
      </c>
    </row>
    <row r="20" spans="1:17" x14ac:dyDescent="0.2">
      <c r="A20" s="526" t="s">
        <v>100</v>
      </c>
      <c r="B20" s="7" t="s">
        <v>117</v>
      </c>
      <c r="C20" s="369">
        <v>1</v>
      </c>
      <c r="D20" s="818">
        <f t="shared" si="0"/>
        <v>1</v>
      </c>
      <c r="E20" s="819">
        <f t="shared" si="1"/>
        <v>4.5454545454545459</v>
      </c>
      <c r="F20" s="366">
        <v>1</v>
      </c>
      <c r="G20" s="373">
        <v>5</v>
      </c>
      <c r="H20" s="818">
        <f t="shared" si="2"/>
        <v>6</v>
      </c>
      <c r="I20" s="819">
        <f t="shared" si="3"/>
        <v>30</v>
      </c>
      <c r="J20" s="366" t="s">
        <v>117</v>
      </c>
      <c r="K20" s="373">
        <v>3</v>
      </c>
      <c r="L20" s="818">
        <f t="shared" si="4"/>
        <v>3</v>
      </c>
      <c r="M20" s="819">
        <f t="shared" si="5"/>
        <v>30</v>
      </c>
      <c r="N20" s="820">
        <f t="shared" si="6"/>
        <v>1</v>
      </c>
      <c r="O20" s="817">
        <f t="shared" si="7"/>
        <v>9</v>
      </c>
      <c r="P20" s="817">
        <f t="shared" si="8"/>
        <v>10</v>
      </c>
      <c r="Q20" s="552">
        <f t="shared" si="9"/>
        <v>19.607843137254903</v>
      </c>
    </row>
    <row r="21" spans="1:17" ht="12.75" thickBot="1" x14ac:dyDescent="0.25">
      <c r="A21" s="526" t="s">
        <v>103</v>
      </c>
      <c r="B21" s="7">
        <v>2</v>
      </c>
      <c r="C21" s="369">
        <v>5</v>
      </c>
      <c r="D21" s="818">
        <f t="shared" si="0"/>
        <v>7</v>
      </c>
      <c r="E21" s="819">
        <f t="shared" si="1"/>
        <v>31.818181818181817</v>
      </c>
      <c r="F21" s="366" t="s">
        <v>117</v>
      </c>
      <c r="G21" s="373">
        <v>4</v>
      </c>
      <c r="H21" s="818">
        <f t="shared" si="2"/>
        <v>4</v>
      </c>
      <c r="I21" s="819">
        <f t="shared" si="3"/>
        <v>20</v>
      </c>
      <c r="J21" s="366" t="s">
        <v>117</v>
      </c>
      <c r="K21" s="373">
        <v>3</v>
      </c>
      <c r="L21" s="818">
        <f t="shared" si="4"/>
        <v>3</v>
      </c>
      <c r="M21" s="819">
        <f t="shared" si="5"/>
        <v>30</v>
      </c>
      <c r="N21" s="820">
        <f t="shared" si="6"/>
        <v>2</v>
      </c>
      <c r="O21" s="817">
        <f t="shared" si="7"/>
        <v>12</v>
      </c>
      <c r="P21" s="817">
        <f t="shared" si="8"/>
        <v>14</v>
      </c>
      <c r="Q21" s="552">
        <f t="shared" si="9"/>
        <v>27.450980392156861</v>
      </c>
    </row>
    <row r="22" spans="1:17" ht="12.75" thickBot="1" x14ac:dyDescent="0.25">
      <c r="A22" s="799" t="s">
        <v>121</v>
      </c>
      <c r="B22" s="815">
        <f>SUM(B6:B21)</f>
        <v>3</v>
      </c>
      <c r="C22" s="815">
        <f>SUM(C6:C21)</f>
        <v>19</v>
      </c>
      <c r="D22" s="815">
        <f>SUM(D6:D21)</f>
        <v>22</v>
      </c>
      <c r="E22" s="1044">
        <f t="shared" si="1"/>
        <v>100</v>
      </c>
      <c r="F22" s="815">
        <f t="shared" ref="F22:O22" si="10">SUM(F6:F21)</f>
        <v>2</v>
      </c>
      <c r="G22" s="815">
        <f t="shared" si="10"/>
        <v>18</v>
      </c>
      <c r="H22" s="815">
        <f t="shared" si="10"/>
        <v>20</v>
      </c>
      <c r="I22" s="1044">
        <f t="shared" si="3"/>
        <v>100</v>
      </c>
      <c r="J22" s="816">
        <f t="shared" si="10"/>
        <v>1</v>
      </c>
      <c r="K22" s="815">
        <f t="shared" si="10"/>
        <v>9</v>
      </c>
      <c r="L22" s="815">
        <f t="shared" si="10"/>
        <v>10</v>
      </c>
      <c r="M22" s="1044">
        <f t="shared" si="5"/>
        <v>100</v>
      </c>
      <c r="N22" s="816">
        <f t="shared" si="10"/>
        <v>6</v>
      </c>
      <c r="O22" s="815">
        <f t="shared" si="10"/>
        <v>46</v>
      </c>
      <c r="P22" s="815">
        <f>SUM(P7:P21)</f>
        <v>51</v>
      </c>
      <c r="Q22" s="1048">
        <f t="shared" si="9"/>
        <v>100</v>
      </c>
    </row>
  </sheetData>
  <mergeCells count="5">
    <mergeCell ref="A4:A5"/>
    <mergeCell ref="B4:E4"/>
    <mergeCell ref="N4:Q4"/>
    <mergeCell ref="F4:I4"/>
    <mergeCell ref="J4:M4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7"/>
  <dimension ref="A1:R89"/>
  <sheetViews>
    <sheetView zoomScaleNormal="100" workbookViewId="0">
      <selection activeCell="B22" sqref="A22:XFD22"/>
    </sheetView>
  </sheetViews>
  <sheetFormatPr defaultRowHeight="12" x14ac:dyDescent="0.2"/>
  <cols>
    <col min="1" max="1" width="18.5703125" style="41" customWidth="1"/>
    <col min="2" max="2" width="33" style="41" customWidth="1"/>
    <col min="3" max="3" width="6" style="41" customWidth="1"/>
    <col min="4" max="4" width="6.85546875" style="41" customWidth="1"/>
    <col min="5" max="5" width="4.140625" style="41" customWidth="1"/>
    <col min="6" max="6" width="6.85546875" style="41" customWidth="1"/>
    <col min="7" max="8" width="6" style="41" customWidth="1"/>
    <col min="9" max="9" width="6" style="41" bestFit="1" customWidth="1"/>
    <col min="10" max="10" width="6.7109375" style="41" bestFit="1" customWidth="1"/>
    <col min="11" max="174" width="9.140625" style="41"/>
    <col min="175" max="175" width="13.85546875" style="41" bestFit="1" customWidth="1"/>
    <col min="176" max="176" width="33.140625" style="41" customWidth="1"/>
    <col min="177" max="184" width="5.7109375" style="41" customWidth="1"/>
    <col min="185" max="185" width="36.7109375" style="41" bestFit="1" customWidth="1"/>
    <col min="186" max="430" width="9.140625" style="41"/>
    <col min="431" max="431" width="13.85546875" style="41" bestFit="1" customWidth="1"/>
    <col min="432" max="432" width="33.140625" style="41" customWidth="1"/>
    <col min="433" max="440" width="5.7109375" style="41" customWidth="1"/>
    <col min="441" max="441" width="36.7109375" style="41" bestFit="1" customWidth="1"/>
    <col min="442" max="686" width="9.140625" style="41"/>
    <col min="687" max="687" width="13.85546875" style="41" bestFit="1" customWidth="1"/>
    <col min="688" max="688" width="33.140625" style="41" customWidth="1"/>
    <col min="689" max="696" width="5.7109375" style="41" customWidth="1"/>
    <col min="697" max="697" width="36.7109375" style="41" bestFit="1" customWidth="1"/>
    <col min="698" max="942" width="9.140625" style="41"/>
    <col min="943" max="943" width="13.85546875" style="41" bestFit="1" customWidth="1"/>
    <col min="944" max="944" width="33.140625" style="41" customWidth="1"/>
    <col min="945" max="952" width="5.7109375" style="41" customWidth="1"/>
    <col min="953" max="953" width="36.7109375" style="41" bestFit="1" customWidth="1"/>
    <col min="954" max="1198" width="9.140625" style="41"/>
    <col min="1199" max="1199" width="13.85546875" style="41" bestFit="1" customWidth="1"/>
    <col min="1200" max="1200" width="33.140625" style="41" customWidth="1"/>
    <col min="1201" max="1208" width="5.7109375" style="41" customWidth="1"/>
    <col min="1209" max="1209" width="36.7109375" style="41" bestFit="1" customWidth="1"/>
    <col min="1210" max="1454" width="9.140625" style="41"/>
    <col min="1455" max="1455" width="13.85546875" style="41" bestFit="1" customWidth="1"/>
    <col min="1456" max="1456" width="33.140625" style="41" customWidth="1"/>
    <col min="1457" max="1464" width="5.7109375" style="41" customWidth="1"/>
    <col min="1465" max="1465" width="36.7109375" style="41" bestFit="1" customWidth="1"/>
    <col min="1466" max="1710" width="9.140625" style="41"/>
    <col min="1711" max="1711" width="13.85546875" style="41" bestFit="1" customWidth="1"/>
    <col min="1712" max="1712" width="33.140625" style="41" customWidth="1"/>
    <col min="1713" max="1720" width="5.7109375" style="41" customWidth="1"/>
    <col min="1721" max="1721" width="36.7109375" style="41" bestFit="1" customWidth="1"/>
    <col min="1722" max="1966" width="9.140625" style="41"/>
    <col min="1967" max="1967" width="13.85546875" style="41" bestFit="1" customWidth="1"/>
    <col min="1968" max="1968" width="33.140625" style="41" customWidth="1"/>
    <col min="1969" max="1976" width="5.7109375" style="41" customWidth="1"/>
    <col min="1977" max="1977" width="36.7109375" style="41" bestFit="1" customWidth="1"/>
    <col min="1978" max="2222" width="9.140625" style="41"/>
    <col min="2223" max="2223" width="13.85546875" style="41" bestFit="1" customWidth="1"/>
    <col min="2224" max="2224" width="33.140625" style="41" customWidth="1"/>
    <col min="2225" max="2232" width="5.7109375" style="41" customWidth="1"/>
    <col min="2233" max="2233" width="36.7109375" style="41" bestFit="1" customWidth="1"/>
    <col min="2234" max="2478" width="9.140625" style="41"/>
    <col min="2479" max="2479" width="13.85546875" style="41" bestFit="1" customWidth="1"/>
    <col min="2480" max="2480" width="33.140625" style="41" customWidth="1"/>
    <col min="2481" max="2488" width="5.7109375" style="41" customWidth="1"/>
    <col min="2489" max="2489" width="36.7109375" style="41" bestFit="1" customWidth="1"/>
    <col min="2490" max="2734" width="9.140625" style="41"/>
    <col min="2735" max="2735" width="13.85546875" style="41" bestFit="1" customWidth="1"/>
    <col min="2736" max="2736" width="33.140625" style="41" customWidth="1"/>
    <col min="2737" max="2744" width="5.7109375" style="41" customWidth="1"/>
    <col min="2745" max="2745" width="36.7109375" style="41" bestFit="1" customWidth="1"/>
    <col min="2746" max="2990" width="9.140625" style="41"/>
    <col min="2991" max="2991" width="13.85546875" style="41" bestFit="1" customWidth="1"/>
    <col min="2992" max="2992" width="33.140625" style="41" customWidth="1"/>
    <col min="2993" max="3000" width="5.7109375" style="41" customWidth="1"/>
    <col min="3001" max="3001" width="36.7109375" style="41" bestFit="1" customWidth="1"/>
    <col min="3002" max="3246" width="9.140625" style="41"/>
    <col min="3247" max="3247" width="13.85546875" style="41" bestFit="1" customWidth="1"/>
    <col min="3248" max="3248" width="33.140625" style="41" customWidth="1"/>
    <col min="3249" max="3256" width="5.7109375" style="41" customWidth="1"/>
    <col min="3257" max="3257" width="36.7109375" style="41" bestFit="1" customWidth="1"/>
    <col min="3258" max="3502" width="9.140625" style="41"/>
    <col min="3503" max="3503" width="13.85546875" style="41" bestFit="1" customWidth="1"/>
    <col min="3504" max="3504" width="33.140625" style="41" customWidth="1"/>
    <col min="3505" max="3512" width="5.7109375" style="41" customWidth="1"/>
    <col min="3513" max="3513" width="36.7109375" style="41" bestFit="1" customWidth="1"/>
    <col min="3514" max="3758" width="9.140625" style="41"/>
    <col min="3759" max="3759" width="13.85546875" style="41" bestFit="1" customWidth="1"/>
    <col min="3760" max="3760" width="33.140625" style="41" customWidth="1"/>
    <col min="3761" max="3768" width="5.7109375" style="41" customWidth="1"/>
    <col min="3769" max="3769" width="36.7109375" style="41" bestFit="1" customWidth="1"/>
    <col min="3770" max="4014" width="9.140625" style="41"/>
    <col min="4015" max="4015" width="13.85546875" style="41" bestFit="1" customWidth="1"/>
    <col min="4016" max="4016" width="33.140625" style="41" customWidth="1"/>
    <col min="4017" max="4024" width="5.7109375" style="41" customWidth="1"/>
    <col min="4025" max="4025" width="36.7109375" style="41" bestFit="1" customWidth="1"/>
    <col min="4026" max="4270" width="9.140625" style="41"/>
    <col min="4271" max="4271" width="13.85546875" style="41" bestFit="1" customWidth="1"/>
    <col min="4272" max="4272" width="33.140625" style="41" customWidth="1"/>
    <col min="4273" max="4280" width="5.7109375" style="41" customWidth="1"/>
    <col min="4281" max="4281" width="36.7109375" style="41" bestFit="1" customWidth="1"/>
    <col min="4282" max="4526" width="9.140625" style="41"/>
    <col min="4527" max="4527" width="13.85546875" style="41" bestFit="1" customWidth="1"/>
    <col min="4528" max="4528" width="33.140625" style="41" customWidth="1"/>
    <col min="4529" max="4536" width="5.7109375" style="41" customWidth="1"/>
    <col min="4537" max="4537" width="36.7109375" style="41" bestFit="1" customWidth="1"/>
    <col min="4538" max="4782" width="9.140625" style="41"/>
    <col min="4783" max="4783" width="13.85546875" style="41" bestFit="1" customWidth="1"/>
    <col min="4784" max="4784" width="33.140625" style="41" customWidth="1"/>
    <col min="4785" max="4792" width="5.7109375" style="41" customWidth="1"/>
    <col min="4793" max="4793" width="36.7109375" style="41" bestFit="1" customWidth="1"/>
    <col min="4794" max="5038" width="9.140625" style="41"/>
    <col min="5039" max="5039" width="13.85546875" style="41" bestFit="1" customWidth="1"/>
    <col min="5040" max="5040" width="33.140625" style="41" customWidth="1"/>
    <col min="5041" max="5048" width="5.7109375" style="41" customWidth="1"/>
    <col min="5049" max="5049" width="36.7109375" style="41" bestFit="1" customWidth="1"/>
    <col min="5050" max="5294" width="9.140625" style="41"/>
    <col min="5295" max="5295" width="13.85546875" style="41" bestFit="1" customWidth="1"/>
    <col min="5296" max="5296" width="33.140625" style="41" customWidth="1"/>
    <col min="5297" max="5304" width="5.7109375" style="41" customWidth="1"/>
    <col min="5305" max="5305" width="36.7109375" style="41" bestFit="1" customWidth="1"/>
    <col min="5306" max="5550" width="9.140625" style="41"/>
    <col min="5551" max="5551" width="13.85546875" style="41" bestFit="1" customWidth="1"/>
    <col min="5552" max="5552" width="33.140625" style="41" customWidth="1"/>
    <col min="5553" max="5560" width="5.7109375" style="41" customWidth="1"/>
    <col min="5561" max="5561" width="36.7109375" style="41" bestFit="1" customWidth="1"/>
    <col min="5562" max="5806" width="9.140625" style="41"/>
    <col min="5807" max="5807" width="13.85546875" style="41" bestFit="1" customWidth="1"/>
    <col min="5808" max="5808" width="33.140625" style="41" customWidth="1"/>
    <col min="5809" max="5816" width="5.7109375" style="41" customWidth="1"/>
    <col min="5817" max="5817" width="36.7109375" style="41" bestFit="1" customWidth="1"/>
    <col min="5818" max="6062" width="9.140625" style="41"/>
    <col min="6063" max="6063" width="13.85546875" style="41" bestFit="1" customWidth="1"/>
    <col min="6064" max="6064" width="33.140625" style="41" customWidth="1"/>
    <col min="6065" max="6072" width="5.7109375" style="41" customWidth="1"/>
    <col min="6073" max="6073" width="36.7109375" style="41" bestFit="1" customWidth="1"/>
    <col min="6074" max="6318" width="9.140625" style="41"/>
    <col min="6319" max="6319" width="13.85546875" style="41" bestFit="1" customWidth="1"/>
    <col min="6320" max="6320" width="33.140625" style="41" customWidth="1"/>
    <col min="6321" max="6328" width="5.7109375" style="41" customWidth="1"/>
    <col min="6329" max="6329" width="36.7109375" style="41" bestFit="1" customWidth="1"/>
    <col min="6330" max="6574" width="9.140625" style="41"/>
    <col min="6575" max="6575" width="13.85546875" style="41" bestFit="1" customWidth="1"/>
    <col min="6576" max="6576" width="33.140625" style="41" customWidth="1"/>
    <col min="6577" max="6584" width="5.7109375" style="41" customWidth="1"/>
    <col min="6585" max="6585" width="36.7109375" style="41" bestFit="1" customWidth="1"/>
    <col min="6586" max="6830" width="9.140625" style="41"/>
    <col min="6831" max="6831" width="13.85546875" style="41" bestFit="1" customWidth="1"/>
    <col min="6832" max="6832" width="33.140625" style="41" customWidth="1"/>
    <col min="6833" max="6840" width="5.7109375" style="41" customWidth="1"/>
    <col min="6841" max="6841" width="36.7109375" style="41" bestFit="1" customWidth="1"/>
    <col min="6842" max="7086" width="9.140625" style="41"/>
    <col min="7087" max="7087" width="13.85546875" style="41" bestFit="1" customWidth="1"/>
    <col min="7088" max="7088" width="33.140625" style="41" customWidth="1"/>
    <col min="7089" max="7096" width="5.7109375" style="41" customWidth="1"/>
    <col min="7097" max="7097" width="36.7109375" style="41" bestFit="1" customWidth="1"/>
    <col min="7098" max="7342" width="9.140625" style="41"/>
    <col min="7343" max="7343" width="13.85546875" style="41" bestFit="1" customWidth="1"/>
    <col min="7344" max="7344" width="33.140625" style="41" customWidth="1"/>
    <col min="7345" max="7352" width="5.7109375" style="41" customWidth="1"/>
    <col min="7353" max="7353" width="36.7109375" style="41" bestFit="1" customWidth="1"/>
    <col min="7354" max="7598" width="9.140625" style="41"/>
    <col min="7599" max="7599" width="13.85546875" style="41" bestFit="1" customWidth="1"/>
    <col min="7600" max="7600" width="33.140625" style="41" customWidth="1"/>
    <col min="7601" max="7608" width="5.7109375" style="41" customWidth="1"/>
    <col min="7609" max="7609" width="36.7109375" style="41" bestFit="1" customWidth="1"/>
    <col min="7610" max="7854" width="9.140625" style="41"/>
    <col min="7855" max="7855" width="13.85546875" style="41" bestFit="1" customWidth="1"/>
    <col min="7856" max="7856" width="33.140625" style="41" customWidth="1"/>
    <col min="7857" max="7864" width="5.7109375" style="41" customWidth="1"/>
    <col min="7865" max="7865" width="36.7109375" style="41" bestFit="1" customWidth="1"/>
    <col min="7866" max="8110" width="9.140625" style="41"/>
    <col min="8111" max="8111" width="13.85546875" style="41" bestFit="1" customWidth="1"/>
    <col min="8112" max="8112" width="33.140625" style="41" customWidth="1"/>
    <col min="8113" max="8120" width="5.7109375" style="41" customWidth="1"/>
    <col min="8121" max="8121" width="36.7109375" style="41" bestFit="1" customWidth="1"/>
    <col min="8122" max="8366" width="9.140625" style="41"/>
    <col min="8367" max="8367" width="13.85546875" style="41" bestFit="1" customWidth="1"/>
    <col min="8368" max="8368" width="33.140625" style="41" customWidth="1"/>
    <col min="8369" max="8376" width="5.7109375" style="41" customWidth="1"/>
    <col min="8377" max="8377" width="36.7109375" style="41" bestFit="1" customWidth="1"/>
    <col min="8378" max="8622" width="9.140625" style="41"/>
    <col min="8623" max="8623" width="13.85546875" style="41" bestFit="1" customWidth="1"/>
    <col min="8624" max="8624" width="33.140625" style="41" customWidth="1"/>
    <col min="8625" max="8632" width="5.7109375" style="41" customWidth="1"/>
    <col min="8633" max="8633" width="36.7109375" style="41" bestFit="1" customWidth="1"/>
    <col min="8634" max="8878" width="9.140625" style="41"/>
    <col min="8879" max="8879" width="13.85546875" style="41" bestFit="1" customWidth="1"/>
    <col min="8880" max="8880" width="33.140625" style="41" customWidth="1"/>
    <col min="8881" max="8888" width="5.7109375" style="41" customWidth="1"/>
    <col min="8889" max="8889" width="36.7109375" style="41" bestFit="1" customWidth="1"/>
    <col min="8890" max="9134" width="9.140625" style="41"/>
    <col min="9135" max="9135" width="13.85546875" style="41" bestFit="1" customWidth="1"/>
    <col min="9136" max="9136" width="33.140625" style="41" customWidth="1"/>
    <col min="9137" max="9144" width="5.7109375" style="41" customWidth="1"/>
    <col min="9145" max="9145" width="36.7109375" style="41" bestFit="1" customWidth="1"/>
    <col min="9146" max="9390" width="9.140625" style="41"/>
    <col min="9391" max="9391" width="13.85546875" style="41" bestFit="1" customWidth="1"/>
    <col min="9392" max="9392" width="33.140625" style="41" customWidth="1"/>
    <col min="9393" max="9400" width="5.7109375" style="41" customWidth="1"/>
    <col min="9401" max="9401" width="36.7109375" style="41" bestFit="1" customWidth="1"/>
    <col min="9402" max="9646" width="9.140625" style="41"/>
    <col min="9647" max="9647" width="13.85546875" style="41" bestFit="1" customWidth="1"/>
    <col min="9648" max="9648" width="33.140625" style="41" customWidth="1"/>
    <col min="9649" max="9656" width="5.7109375" style="41" customWidth="1"/>
    <col min="9657" max="9657" width="36.7109375" style="41" bestFit="1" customWidth="1"/>
    <col min="9658" max="9902" width="9.140625" style="41"/>
    <col min="9903" max="9903" width="13.85546875" style="41" bestFit="1" customWidth="1"/>
    <col min="9904" max="9904" width="33.140625" style="41" customWidth="1"/>
    <col min="9905" max="9912" width="5.7109375" style="41" customWidth="1"/>
    <col min="9913" max="9913" width="36.7109375" style="41" bestFit="1" customWidth="1"/>
    <col min="9914" max="10158" width="9.140625" style="41"/>
    <col min="10159" max="10159" width="13.85546875" style="41" bestFit="1" customWidth="1"/>
    <col min="10160" max="10160" width="33.140625" style="41" customWidth="1"/>
    <col min="10161" max="10168" width="5.7109375" style="41" customWidth="1"/>
    <col min="10169" max="10169" width="36.7109375" style="41" bestFit="1" customWidth="1"/>
    <col min="10170" max="10414" width="9.140625" style="41"/>
    <col min="10415" max="10415" width="13.85546875" style="41" bestFit="1" customWidth="1"/>
    <col min="10416" max="10416" width="33.140625" style="41" customWidth="1"/>
    <col min="10417" max="10424" width="5.7109375" style="41" customWidth="1"/>
    <col min="10425" max="10425" width="36.7109375" style="41" bestFit="1" customWidth="1"/>
    <col min="10426" max="10670" width="9.140625" style="41"/>
    <col min="10671" max="10671" width="13.85546875" style="41" bestFit="1" customWidth="1"/>
    <col min="10672" max="10672" width="33.140625" style="41" customWidth="1"/>
    <col min="10673" max="10680" width="5.7109375" style="41" customWidth="1"/>
    <col min="10681" max="10681" width="36.7109375" style="41" bestFit="1" customWidth="1"/>
    <col min="10682" max="10926" width="9.140625" style="41"/>
    <col min="10927" max="10927" width="13.85546875" style="41" bestFit="1" customWidth="1"/>
    <col min="10928" max="10928" width="33.140625" style="41" customWidth="1"/>
    <col min="10929" max="10936" width="5.7109375" style="41" customWidth="1"/>
    <col min="10937" max="10937" width="36.7109375" style="41" bestFit="1" customWidth="1"/>
    <col min="10938" max="11182" width="9.140625" style="41"/>
    <col min="11183" max="11183" width="13.85546875" style="41" bestFit="1" customWidth="1"/>
    <col min="11184" max="11184" width="33.140625" style="41" customWidth="1"/>
    <col min="11185" max="11192" width="5.7109375" style="41" customWidth="1"/>
    <col min="11193" max="11193" width="36.7109375" style="41" bestFit="1" customWidth="1"/>
    <col min="11194" max="11438" width="9.140625" style="41"/>
    <col min="11439" max="11439" width="13.85546875" style="41" bestFit="1" customWidth="1"/>
    <col min="11440" max="11440" width="33.140625" style="41" customWidth="1"/>
    <col min="11441" max="11448" width="5.7109375" style="41" customWidth="1"/>
    <col min="11449" max="11449" width="36.7109375" style="41" bestFit="1" customWidth="1"/>
    <col min="11450" max="11694" width="9.140625" style="41"/>
    <col min="11695" max="11695" width="13.85546875" style="41" bestFit="1" customWidth="1"/>
    <col min="11696" max="11696" width="33.140625" style="41" customWidth="1"/>
    <col min="11697" max="11704" width="5.7109375" style="41" customWidth="1"/>
    <col min="11705" max="11705" width="36.7109375" style="41" bestFit="1" customWidth="1"/>
    <col min="11706" max="11950" width="9.140625" style="41"/>
    <col min="11951" max="11951" width="13.85546875" style="41" bestFit="1" customWidth="1"/>
    <col min="11952" max="11952" width="33.140625" style="41" customWidth="1"/>
    <col min="11953" max="11960" width="5.7109375" style="41" customWidth="1"/>
    <col min="11961" max="11961" width="36.7109375" style="41" bestFit="1" customWidth="1"/>
    <col min="11962" max="12206" width="9.140625" style="41"/>
    <col min="12207" max="12207" width="13.85546875" style="41" bestFit="1" customWidth="1"/>
    <col min="12208" max="12208" width="33.140625" style="41" customWidth="1"/>
    <col min="12209" max="12216" width="5.7109375" style="41" customWidth="1"/>
    <col min="12217" max="12217" width="36.7109375" style="41" bestFit="1" customWidth="1"/>
    <col min="12218" max="12462" width="9.140625" style="41"/>
    <col min="12463" max="12463" width="13.85546875" style="41" bestFit="1" customWidth="1"/>
    <col min="12464" max="12464" width="33.140625" style="41" customWidth="1"/>
    <col min="12465" max="12472" width="5.7109375" style="41" customWidth="1"/>
    <col min="12473" max="12473" width="36.7109375" style="41" bestFit="1" customWidth="1"/>
    <col min="12474" max="12718" width="9.140625" style="41"/>
    <col min="12719" max="12719" width="13.85546875" style="41" bestFit="1" customWidth="1"/>
    <col min="12720" max="12720" width="33.140625" style="41" customWidth="1"/>
    <col min="12721" max="12728" width="5.7109375" style="41" customWidth="1"/>
    <col min="12729" max="12729" width="36.7109375" style="41" bestFit="1" customWidth="1"/>
    <col min="12730" max="12974" width="9.140625" style="41"/>
    <col min="12975" max="12975" width="13.85546875" style="41" bestFit="1" customWidth="1"/>
    <col min="12976" max="12976" width="33.140625" style="41" customWidth="1"/>
    <col min="12977" max="12984" width="5.7109375" style="41" customWidth="1"/>
    <col min="12985" max="12985" width="36.7109375" style="41" bestFit="1" customWidth="1"/>
    <col min="12986" max="13230" width="9.140625" style="41"/>
    <col min="13231" max="13231" width="13.85546875" style="41" bestFit="1" customWidth="1"/>
    <col min="13232" max="13232" width="33.140625" style="41" customWidth="1"/>
    <col min="13233" max="13240" width="5.7109375" style="41" customWidth="1"/>
    <col min="13241" max="13241" width="36.7109375" style="41" bestFit="1" customWidth="1"/>
    <col min="13242" max="13486" width="9.140625" style="41"/>
    <col min="13487" max="13487" width="13.85546875" style="41" bestFit="1" customWidth="1"/>
    <col min="13488" max="13488" width="33.140625" style="41" customWidth="1"/>
    <col min="13489" max="13496" width="5.7109375" style="41" customWidth="1"/>
    <col min="13497" max="13497" width="36.7109375" style="41" bestFit="1" customWidth="1"/>
    <col min="13498" max="13742" width="9.140625" style="41"/>
    <col min="13743" max="13743" width="13.85546875" style="41" bestFit="1" customWidth="1"/>
    <col min="13744" max="13744" width="33.140625" style="41" customWidth="1"/>
    <col min="13745" max="13752" width="5.7109375" style="41" customWidth="1"/>
    <col min="13753" max="13753" width="36.7109375" style="41" bestFit="1" customWidth="1"/>
    <col min="13754" max="13998" width="9.140625" style="41"/>
    <col min="13999" max="13999" width="13.85546875" style="41" bestFit="1" customWidth="1"/>
    <col min="14000" max="14000" width="33.140625" style="41" customWidth="1"/>
    <col min="14001" max="14008" width="5.7109375" style="41" customWidth="1"/>
    <col min="14009" max="14009" width="36.7109375" style="41" bestFit="1" customWidth="1"/>
    <col min="14010" max="14254" width="9.140625" style="41"/>
    <col min="14255" max="14255" width="13.85546875" style="41" bestFit="1" customWidth="1"/>
    <col min="14256" max="14256" width="33.140625" style="41" customWidth="1"/>
    <col min="14257" max="14264" width="5.7109375" style="41" customWidth="1"/>
    <col min="14265" max="14265" width="36.7109375" style="41" bestFit="1" customWidth="1"/>
    <col min="14266" max="14510" width="9.140625" style="41"/>
    <col min="14511" max="14511" width="13.85546875" style="41" bestFit="1" customWidth="1"/>
    <col min="14512" max="14512" width="33.140625" style="41" customWidth="1"/>
    <col min="14513" max="14520" width="5.7109375" style="41" customWidth="1"/>
    <col min="14521" max="14521" width="36.7109375" style="41" bestFit="1" customWidth="1"/>
    <col min="14522" max="14766" width="9.140625" style="41"/>
    <col min="14767" max="14767" width="13.85546875" style="41" bestFit="1" customWidth="1"/>
    <col min="14768" max="14768" width="33.140625" style="41" customWidth="1"/>
    <col min="14769" max="14776" width="5.7109375" style="41" customWidth="1"/>
    <col min="14777" max="14777" width="36.7109375" style="41" bestFit="1" customWidth="1"/>
    <col min="14778" max="15022" width="9.140625" style="41"/>
    <col min="15023" max="15023" width="13.85546875" style="41" bestFit="1" customWidth="1"/>
    <col min="15024" max="15024" width="33.140625" style="41" customWidth="1"/>
    <col min="15025" max="15032" width="5.7109375" style="41" customWidth="1"/>
    <col min="15033" max="15033" width="36.7109375" style="41" bestFit="1" customWidth="1"/>
    <col min="15034" max="15278" width="9.140625" style="41"/>
    <col min="15279" max="15279" width="13.85546875" style="41" bestFit="1" customWidth="1"/>
    <col min="15280" max="15280" width="33.140625" style="41" customWidth="1"/>
    <col min="15281" max="15288" width="5.7109375" style="41" customWidth="1"/>
    <col min="15289" max="15289" width="36.7109375" style="41" bestFit="1" customWidth="1"/>
    <col min="15290" max="15534" width="9.140625" style="41"/>
    <col min="15535" max="15535" width="13.85546875" style="41" bestFit="1" customWidth="1"/>
    <col min="15536" max="15536" width="33.140625" style="41" customWidth="1"/>
    <col min="15537" max="15544" width="5.7109375" style="41" customWidth="1"/>
    <col min="15545" max="15545" width="36.7109375" style="41" bestFit="1" customWidth="1"/>
    <col min="15546" max="15790" width="9.140625" style="41"/>
    <col min="15791" max="15791" width="13.85546875" style="41" bestFit="1" customWidth="1"/>
    <col min="15792" max="15792" width="33.140625" style="41" customWidth="1"/>
    <col min="15793" max="15800" width="5.7109375" style="41" customWidth="1"/>
    <col min="15801" max="15801" width="36.7109375" style="41" bestFit="1" customWidth="1"/>
    <col min="15802" max="16046" width="9.140625" style="41"/>
    <col min="16047" max="16047" width="13.85546875" style="41" bestFit="1" customWidth="1"/>
    <col min="16048" max="16048" width="33.140625" style="41" customWidth="1"/>
    <col min="16049" max="16056" width="5.7109375" style="41" customWidth="1"/>
    <col min="16057" max="16057" width="36.7109375" style="41" bestFit="1" customWidth="1"/>
    <col min="16058" max="16384" width="9.140625" style="41"/>
  </cols>
  <sheetData>
    <row r="1" spans="1:18" x14ac:dyDescent="0.2">
      <c r="A1" s="457" t="s">
        <v>489</v>
      </c>
      <c r="B1" s="457"/>
    </row>
    <row r="2" spans="1:18" x14ac:dyDescent="0.2">
      <c r="A2" s="34" t="s">
        <v>301</v>
      </c>
      <c r="B2" s="34"/>
    </row>
    <row r="3" spans="1:18" x14ac:dyDescent="0.2">
      <c r="A3" s="843"/>
      <c r="B3" s="34"/>
    </row>
    <row r="4" spans="1:18" ht="15.75" customHeight="1" thickBot="1" x14ac:dyDescent="0.25">
      <c r="A4" s="34"/>
      <c r="P4" s="1517"/>
      <c r="Q4" s="1517"/>
      <c r="R4" s="1517"/>
    </row>
    <row r="5" spans="1:18" ht="12.95" customHeight="1" x14ac:dyDescent="0.2">
      <c r="A5" s="1520" t="s">
        <v>302</v>
      </c>
      <c r="B5" s="1522" t="s">
        <v>0</v>
      </c>
      <c r="C5" s="1524">
        <v>2014</v>
      </c>
      <c r="D5" s="1525"/>
      <c r="E5" s="1524">
        <v>2015</v>
      </c>
      <c r="F5" s="1525"/>
      <c r="G5" s="1524">
        <v>2016</v>
      </c>
      <c r="H5" s="1525"/>
      <c r="I5" s="1526" t="s">
        <v>118</v>
      </c>
      <c r="J5" s="1527"/>
      <c r="P5" s="1517"/>
      <c r="Q5" s="1517"/>
      <c r="R5" s="1517"/>
    </row>
    <row r="6" spans="1:18" ht="60" customHeight="1" thickBot="1" x14ac:dyDescent="0.25">
      <c r="A6" s="1521"/>
      <c r="B6" s="1523"/>
      <c r="C6" s="749" t="s">
        <v>119</v>
      </c>
      <c r="D6" s="361" t="s">
        <v>300</v>
      </c>
      <c r="E6" s="749" t="s">
        <v>119</v>
      </c>
      <c r="F6" s="361" t="s">
        <v>300</v>
      </c>
      <c r="G6" s="749" t="s">
        <v>119</v>
      </c>
      <c r="H6" s="361" t="s">
        <v>300</v>
      </c>
      <c r="I6" s="887" t="s">
        <v>119</v>
      </c>
      <c r="J6" s="362" t="s">
        <v>300</v>
      </c>
      <c r="P6" s="1517"/>
      <c r="Q6" s="1517"/>
      <c r="R6" s="1517"/>
    </row>
    <row r="7" spans="1:18" ht="12.95" customHeight="1" x14ac:dyDescent="0.2">
      <c r="A7" s="1514" t="s">
        <v>370</v>
      </c>
      <c r="B7" s="374" t="s">
        <v>1</v>
      </c>
      <c r="C7" s="303">
        <v>7</v>
      </c>
      <c r="D7" s="375">
        <f>C7*100/C$35</f>
        <v>2.3178807947019866</v>
      </c>
      <c r="E7" s="303">
        <v>2</v>
      </c>
      <c r="F7" s="375">
        <f>E7*100/E$35</f>
        <v>1.5037593984962405</v>
      </c>
      <c r="G7" s="303">
        <v>0</v>
      </c>
      <c r="H7" s="375">
        <f>G7*100/G$35</f>
        <v>0</v>
      </c>
      <c r="I7" s="888">
        <f>SUM(G7,C7,E7)</f>
        <v>9</v>
      </c>
      <c r="J7" s="889">
        <f>I7*100/I$35</f>
        <v>1.7964071856287425</v>
      </c>
    </row>
    <row r="8" spans="1:18" ht="12.95" customHeight="1" x14ac:dyDescent="0.2">
      <c r="A8" s="1515"/>
      <c r="B8" s="377" t="s">
        <v>3</v>
      </c>
      <c r="C8" s="54">
        <v>1</v>
      </c>
      <c r="D8" s="375">
        <f>C8*100/C$35</f>
        <v>0.33112582781456956</v>
      </c>
      <c r="E8" s="54">
        <v>0</v>
      </c>
      <c r="F8" s="375">
        <f>E8*100/E$35</f>
        <v>0</v>
      </c>
      <c r="G8" s="54">
        <v>0</v>
      </c>
      <c r="H8" s="375">
        <f>G8*100/G$35</f>
        <v>0</v>
      </c>
      <c r="I8" s="376">
        <f t="shared" ref="I8:I34" si="0">SUM(G8,C8,E8)</f>
        <v>1</v>
      </c>
      <c r="J8" s="242">
        <f>I8*100/I$35</f>
        <v>0.19960079840319361</v>
      </c>
    </row>
    <row r="9" spans="1:18" ht="12.95" customHeight="1" x14ac:dyDescent="0.2">
      <c r="A9" s="1515"/>
      <c r="B9" s="377" t="s">
        <v>4</v>
      </c>
      <c r="C9" s="54">
        <v>0</v>
      </c>
      <c r="D9" s="375">
        <f>C9*100/C$35</f>
        <v>0</v>
      </c>
      <c r="E9" s="54">
        <v>1</v>
      </c>
      <c r="F9" s="375">
        <f>E9*100/E$35</f>
        <v>0.75187969924812026</v>
      </c>
      <c r="G9" s="54">
        <v>0</v>
      </c>
      <c r="H9" s="375">
        <f>G9*100/G$35</f>
        <v>0</v>
      </c>
      <c r="I9" s="376">
        <f t="shared" si="0"/>
        <v>1</v>
      </c>
      <c r="J9" s="242">
        <f>I9*100/I$35</f>
        <v>0.19960079840319361</v>
      </c>
    </row>
    <row r="10" spans="1:18" ht="12.95" customHeight="1" x14ac:dyDescent="0.2">
      <c r="A10" s="1515"/>
      <c r="B10" s="377" t="s">
        <v>7</v>
      </c>
      <c r="C10" s="54">
        <v>15</v>
      </c>
      <c r="D10" s="375">
        <f>C10*100/C$35</f>
        <v>4.9668874172185431</v>
      </c>
      <c r="E10" s="54">
        <v>11</v>
      </c>
      <c r="F10" s="375">
        <f>E10*100/E$35</f>
        <v>8.2706766917293226</v>
      </c>
      <c r="G10" s="54">
        <v>5</v>
      </c>
      <c r="H10" s="375">
        <f>G10*100/G$35</f>
        <v>7.5757575757575761</v>
      </c>
      <c r="I10" s="376">
        <f t="shared" si="0"/>
        <v>31</v>
      </c>
      <c r="J10" s="242">
        <f>I10*100/I$35</f>
        <v>6.1876247504990021</v>
      </c>
    </row>
    <row r="11" spans="1:18" ht="12.95" customHeight="1" x14ac:dyDescent="0.2">
      <c r="A11" s="1515"/>
      <c r="B11" s="377" t="s">
        <v>12</v>
      </c>
      <c r="C11" s="54">
        <v>1</v>
      </c>
      <c r="D11" s="375">
        <f>C11*100/C$35</f>
        <v>0.33112582781456956</v>
      </c>
      <c r="E11" s="54">
        <v>0</v>
      </c>
      <c r="F11" s="375">
        <f>E11*100/E$35</f>
        <v>0</v>
      </c>
      <c r="G11" s="54">
        <v>1</v>
      </c>
      <c r="H11" s="375">
        <f>G11*100/G$35</f>
        <v>1.5151515151515151</v>
      </c>
      <c r="I11" s="376">
        <f t="shared" si="0"/>
        <v>2</v>
      </c>
      <c r="J11" s="242">
        <f>I11*100/I$35</f>
        <v>0.39920159680638723</v>
      </c>
    </row>
    <row r="12" spans="1:18" ht="12.95" customHeight="1" x14ac:dyDescent="0.2">
      <c r="A12" s="1515"/>
      <c r="B12" s="377" t="s">
        <v>14</v>
      </c>
      <c r="C12" s="54">
        <v>2</v>
      </c>
      <c r="D12" s="375">
        <f>C12*100/C$35</f>
        <v>0.66225165562913912</v>
      </c>
      <c r="E12" s="54">
        <v>0</v>
      </c>
      <c r="F12" s="375">
        <f>E12*100/E$35</f>
        <v>0</v>
      </c>
      <c r="G12" s="54">
        <v>3</v>
      </c>
      <c r="H12" s="375">
        <f>G12*100/G$35</f>
        <v>4.5454545454545459</v>
      </c>
      <c r="I12" s="376">
        <f t="shared" si="0"/>
        <v>5</v>
      </c>
      <c r="J12" s="242">
        <f>I12*100/I$35</f>
        <v>0.99800399201596801</v>
      </c>
    </row>
    <row r="13" spans="1:18" ht="12.95" customHeight="1" x14ac:dyDescent="0.2">
      <c r="A13" s="1515"/>
      <c r="B13" s="377" t="s">
        <v>113</v>
      </c>
      <c r="C13" s="54">
        <v>0</v>
      </c>
      <c r="D13" s="375">
        <f>C13*100/C$35</f>
        <v>0</v>
      </c>
      <c r="E13" s="54">
        <v>1</v>
      </c>
      <c r="F13" s="375">
        <f>E13*100/E$35</f>
        <v>0.75187969924812026</v>
      </c>
      <c r="G13" s="54">
        <v>0</v>
      </c>
      <c r="H13" s="375">
        <f>G13*100/G$35</f>
        <v>0</v>
      </c>
      <c r="I13" s="376">
        <f t="shared" si="0"/>
        <v>1</v>
      </c>
      <c r="J13" s="242">
        <f>I13*100/I$35</f>
        <v>0.19960079840319361</v>
      </c>
    </row>
    <row r="14" spans="1:18" ht="12.95" customHeight="1" x14ac:dyDescent="0.2">
      <c r="A14" s="1515"/>
      <c r="B14" s="377" t="s">
        <v>24</v>
      </c>
      <c r="C14" s="54">
        <v>0</v>
      </c>
      <c r="D14" s="375">
        <f>C14*100/C$35</f>
        <v>0</v>
      </c>
      <c r="E14" s="54">
        <v>0</v>
      </c>
      <c r="F14" s="375">
        <f>E14*100/E$35</f>
        <v>0</v>
      </c>
      <c r="G14" s="54">
        <v>2</v>
      </c>
      <c r="H14" s="375">
        <f>G14*100/G$35</f>
        <v>3.0303030303030303</v>
      </c>
      <c r="I14" s="376">
        <f t="shared" si="0"/>
        <v>2</v>
      </c>
      <c r="J14" s="242">
        <f>I14*100/I$35</f>
        <v>0.39920159680638723</v>
      </c>
    </row>
    <row r="15" spans="1:18" ht="12.95" customHeight="1" x14ac:dyDescent="0.2">
      <c r="A15" s="1515"/>
      <c r="B15" s="377" t="s">
        <v>30</v>
      </c>
      <c r="C15" s="54">
        <v>44</v>
      </c>
      <c r="D15" s="375">
        <f>C15*100/C$35</f>
        <v>14.569536423841059</v>
      </c>
      <c r="E15" s="54">
        <v>6</v>
      </c>
      <c r="F15" s="375">
        <f>E15*100/E$35</f>
        <v>4.511278195488722</v>
      </c>
      <c r="G15" s="54">
        <v>3</v>
      </c>
      <c r="H15" s="375">
        <f>G15*100/G$35</f>
        <v>4.5454545454545459</v>
      </c>
      <c r="I15" s="376">
        <f t="shared" si="0"/>
        <v>53</v>
      </c>
      <c r="J15" s="242">
        <f>I15*100/I$35</f>
        <v>10.578842315369261</v>
      </c>
    </row>
    <row r="16" spans="1:18" ht="12.95" customHeight="1" x14ac:dyDescent="0.2">
      <c r="A16" s="1515"/>
      <c r="B16" s="377" t="s">
        <v>33</v>
      </c>
      <c r="C16" s="54">
        <v>0</v>
      </c>
      <c r="D16" s="375">
        <f>C16*100/C$35</f>
        <v>0</v>
      </c>
      <c r="E16" s="54">
        <v>2</v>
      </c>
      <c r="F16" s="375">
        <f>E16*100/E$35</f>
        <v>1.5037593984962405</v>
      </c>
      <c r="G16" s="54">
        <v>0</v>
      </c>
      <c r="H16" s="375">
        <f>G16*100/G$35</f>
        <v>0</v>
      </c>
      <c r="I16" s="376">
        <f t="shared" si="0"/>
        <v>2</v>
      </c>
      <c r="J16" s="242">
        <f>I16*100/I$35</f>
        <v>0.39920159680638723</v>
      </c>
    </row>
    <row r="17" spans="1:10" ht="12.95" customHeight="1" x14ac:dyDescent="0.2">
      <c r="A17" s="1515"/>
      <c r="B17" s="377" t="s">
        <v>35</v>
      </c>
      <c r="C17" s="54">
        <v>1</v>
      </c>
      <c r="D17" s="375">
        <f>C17*100/C$35</f>
        <v>0.33112582781456956</v>
      </c>
      <c r="E17" s="54">
        <v>0</v>
      </c>
      <c r="F17" s="375">
        <f>E17*100/E$35</f>
        <v>0</v>
      </c>
      <c r="G17" s="54">
        <v>0</v>
      </c>
      <c r="H17" s="375">
        <f>G17*100/G$35</f>
        <v>0</v>
      </c>
      <c r="I17" s="376">
        <f t="shared" si="0"/>
        <v>1</v>
      </c>
      <c r="J17" s="242">
        <f>I17*100/I$35</f>
        <v>0.19960079840319361</v>
      </c>
    </row>
    <row r="18" spans="1:10" ht="12.95" customHeight="1" x14ac:dyDescent="0.2">
      <c r="A18" s="1515"/>
      <c r="B18" s="377" t="s">
        <v>44</v>
      </c>
      <c r="C18" s="54">
        <v>1</v>
      </c>
      <c r="D18" s="375">
        <f>C18*100/C$35</f>
        <v>0.33112582781456956</v>
      </c>
      <c r="E18" s="54">
        <v>0</v>
      </c>
      <c r="F18" s="375">
        <f>E18*100/E$35</f>
        <v>0</v>
      </c>
      <c r="G18" s="54">
        <v>1</v>
      </c>
      <c r="H18" s="375">
        <f>G18*100/G$35</f>
        <v>1.5151515151515151</v>
      </c>
      <c r="I18" s="376">
        <f t="shared" si="0"/>
        <v>2</v>
      </c>
      <c r="J18" s="242">
        <f>I18*100/I$35</f>
        <v>0.39920159680638723</v>
      </c>
    </row>
    <row r="19" spans="1:10" ht="12.95" customHeight="1" x14ac:dyDescent="0.2">
      <c r="A19" s="1515"/>
      <c r="B19" s="377" t="s">
        <v>47</v>
      </c>
      <c r="C19" s="54">
        <v>0</v>
      </c>
      <c r="D19" s="375">
        <f>C19*100/C$35</f>
        <v>0</v>
      </c>
      <c r="E19" s="54">
        <v>0</v>
      </c>
      <c r="F19" s="375">
        <f>E19*100/E$35</f>
        <v>0</v>
      </c>
      <c r="G19" s="54">
        <v>4</v>
      </c>
      <c r="H19" s="375">
        <f>G19*100/G$35</f>
        <v>6.0606060606060606</v>
      </c>
      <c r="I19" s="376">
        <f t="shared" si="0"/>
        <v>4</v>
      </c>
      <c r="J19" s="242">
        <f>I19*100/I$35</f>
        <v>0.79840319361277445</v>
      </c>
    </row>
    <row r="20" spans="1:10" ht="12.95" customHeight="1" x14ac:dyDescent="0.2">
      <c r="A20" s="1515"/>
      <c r="B20" s="377" t="s">
        <v>49</v>
      </c>
      <c r="C20" s="54">
        <v>1</v>
      </c>
      <c r="D20" s="375">
        <f>C20*100/C$35</f>
        <v>0.33112582781456956</v>
      </c>
      <c r="E20" s="54">
        <v>0</v>
      </c>
      <c r="F20" s="375">
        <f>E20*100/E$35</f>
        <v>0</v>
      </c>
      <c r="G20" s="54">
        <v>4</v>
      </c>
      <c r="H20" s="375">
        <f>G20*100/G$35</f>
        <v>6.0606060606060606</v>
      </c>
      <c r="I20" s="376">
        <f t="shared" si="0"/>
        <v>5</v>
      </c>
      <c r="J20" s="242">
        <f>I20*100/I$35</f>
        <v>0.99800399201596801</v>
      </c>
    </row>
    <row r="21" spans="1:10" ht="12.95" customHeight="1" x14ac:dyDescent="0.2">
      <c r="A21" s="1515"/>
      <c r="B21" s="377" t="s">
        <v>66</v>
      </c>
      <c r="C21" s="54">
        <v>1</v>
      </c>
      <c r="D21" s="375">
        <f>C21*100/C$35</f>
        <v>0.33112582781456956</v>
      </c>
      <c r="E21" s="54">
        <v>0</v>
      </c>
      <c r="F21" s="375">
        <f>E21*100/E$35</f>
        <v>0</v>
      </c>
      <c r="G21" s="54">
        <v>0</v>
      </c>
      <c r="H21" s="375">
        <f>G21*100/G$35</f>
        <v>0</v>
      </c>
      <c r="I21" s="376">
        <f t="shared" si="0"/>
        <v>1</v>
      </c>
      <c r="J21" s="242">
        <f>I21*100/I$35</f>
        <v>0.19960079840319361</v>
      </c>
    </row>
    <row r="22" spans="1:10" ht="12.95" customHeight="1" x14ac:dyDescent="0.2">
      <c r="A22" s="1515"/>
      <c r="B22" s="377" t="s">
        <v>72</v>
      </c>
      <c r="C22" s="54">
        <v>4</v>
      </c>
      <c r="D22" s="375">
        <f>C22*100/C$35</f>
        <v>1.3245033112582782</v>
      </c>
      <c r="E22" s="54">
        <v>0</v>
      </c>
      <c r="F22" s="375">
        <f>E22*100/E$35</f>
        <v>0</v>
      </c>
      <c r="G22" s="54">
        <v>0</v>
      </c>
      <c r="H22" s="375">
        <f>G22*100/G$35</f>
        <v>0</v>
      </c>
      <c r="I22" s="376">
        <f t="shared" si="0"/>
        <v>4</v>
      </c>
      <c r="J22" s="242">
        <f>I22*100/I$35</f>
        <v>0.79840319361277445</v>
      </c>
    </row>
    <row r="23" spans="1:10" ht="12.95" customHeight="1" x14ac:dyDescent="0.2">
      <c r="A23" s="1515"/>
      <c r="B23" s="377" t="s">
        <v>74</v>
      </c>
      <c r="C23" s="54">
        <v>1</v>
      </c>
      <c r="D23" s="375">
        <f>C23*100/C$35</f>
        <v>0.33112582781456956</v>
      </c>
      <c r="E23" s="54">
        <v>0</v>
      </c>
      <c r="F23" s="375">
        <f>E23*100/E$35</f>
        <v>0</v>
      </c>
      <c r="G23" s="54">
        <v>0</v>
      </c>
      <c r="H23" s="375">
        <f>G23*100/G$35</f>
        <v>0</v>
      </c>
      <c r="I23" s="376">
        <f t="shared" si="0"/>
        <v>1</v>
      </c>
      <c r="J23" s="242">
        <f>I23*100/I$35</f>
        <v>0.19960079840319361</v>
      </c>
    </row>
    <row r="24" spans="1:10" ht="12.95" customHeight="1" x14ac:dyDescent="0.2">
      <c r="A24" s="1515"/>
      <c r="B24" s="377" t="s">
        <v>76</v>
      </c>
      <c r="C24" s="54">
        <v>1</v>
      </c>
      <c r="D24" s="375">
        <f>C24*100/C$35</f>
        <v>0.33112582781456956</v>
      </c>
      <c r="E24" s="54">
        <v>0</v>
      </c>
      <c r="F24" s="375">
        <f>E24*100/E$35</f>
        <v>0</v>
      </c>
      <c r="G24" s="54">
        <v>1</v>
      </c>
      <c r="H24" s="375">
        <f>G24*100/G$35</f>
        <v>1.5151515151515151</v>
      </c>
      <c r="I24" s="376">
        <f t="shared" si="0"/>
        <v>2</v>
      </c>
      <c r="J24" s="242">
        <f>I24*100/I$35</f>
        <v>0.39920159680638723</v>
      </c>
    </row>
    <row r="25" spans="1:10" ht="12.95" customHeight="1" x14ac:dyDescent="0.2">
      <c r="A25" s="1515"/>
      <c r="B25" s="377" t="s">
        <v>81</v>
      </c>
      <c r="C25" s="379">
        <v>202</v>
      </c>
      <c r="D25" s="375">
        <f>C25*100/C$35</f>
        <v>66.88741721854305</v>
      </c>
      <c r="E25" s="379">
        <v>101</v>
      </c>
      <c r="F25" s="375">
        <f>E25*100/E$35</f>
        <v>75.939849624060145</v>
      </c>
      <c r="G25" s="379">
        <v>39</v>
      </c>
      <c r="H25" s="375">
        <f>G25*100/G$35</f>
        <v>59.090909090909093</v>
      </c>
      <c r="I25" s="376">
        <f t="shared" si="0"/>
        <v>342</v>
      </c>
      <c r="J25" s="242">
        <f>I25*100/I$35</f>
        <v>68.263473053892213</v>
      </c>
    </row>
    <row r="26" spans="1:10" ht="12.95" customHeight="1" x14ac:dyDescent="0.2">
      <c r="A26" s="1515"/>
      <c r="B26" s="377" t="s">
        <v>211</v>
      </c>
      <c r="C26" s="379">
        <v>0</v>
      </c>
      <c r="D26" s="375">
        <f>C26*100/C$35</f>
        <v>0</v>
      </c>
      <c r="E26" s="379">
        <v>0</v>
      </c>
      <c r="F26" s="375">
        <f>E26*100/E$35</f>
        <v>0</v>
      </c>
      <c r="G26" s="379">
        <v>1</v>
      </c>
      <c r="H26" s="375">
        <f>G26*100/G$35</f>
        <v>1.5151515151515151</v>
      </c>
      <c r="I26" s="376">
        <f t="shared" si="0"/>
        <v>1</v>
      </c>
      <c r="J26" s="242">
        <f>I26*100/I$35</f>
        <v>0.19960079840319361</v>
      </c>
    </row>
    <row r="27" spans="1:10" ht="12.95" customHeight="1" x14ac:dyDescent="0.2">
      <c r="A27" s="1515"/>
      <c r="B27" s="377" t="s">
        <v>88</v>
      </c>
      <c r="C27" s="54">
        <v>2</v>
      </c>
      <c r="D27" s="375">
        <f>C27*100/C$35</f>
        <v>0.66225165562913912</v>
      </c>
      <c r="E27" s="54">
        <v>0</v>
      </c>
      <c r="F27" s="375">
        <f>E27*100/E$35</f>
        <v>0</v>
      </c>
      <c r="G27" s="54">
        <v>0</v>
      </c>
      <c r="H27" s="375">
        <f>G27*100/G$35</f>
        <v>0</v>
      </c>
      <c r="I27" s="376">
        <f t="shared" si="0"/>
        <v>2</v>
      </c>
      <c r="J27" s="242">
        <f>I27*100/I$35</f>
        <v>0.39920159680638723</v>
      </c>
    </row>
    <row r="28" spans="1:10" ht="12.95" customHeight="1" x14ac:dyDescent="0.2">
      <c r="A28" s="1515"/>
      <c r="B28" s="377" t="s">
        <v>369</v>
      </c>
      <c r="C28" s="54"/>
      <c r="D28" s="375">
        <f>C28*100/C$35</f>
        <v>0</v>
      </c>
      <c r="E28" s="54"/>
      <c r="F28" s="375">
        <f>E28*100/E$35</f>
        <v>0</v>
      </c>
      <c r="G28" s="54">
        <v>1</v>
      </c>
      <c r="H28" s="375">
        <f>G28*100/G$35</f>
        <v>1.5151515151515151</v>
      </c>
      <c r="I28" s="376">
        <f t="shared" si="0"/>
        <v>1</v>
      </c>
      <c r="J28" s="242">
        <f>I28*100/I$35</f>
        <v>0.19960079840319361</v>
      </c>
    </row>
    <row r="29" spans="1:10" ht="12.95" customHeight="1" x14ac:dyDescent="0.2">
      <c r="A29" s="1515"/>
      <c r="B29" s="377" t="s">
        <v>94</v>
      </c>
      <c r="C29" s="54">
        <v>0</v>
      </c>
      <c r="D29" s="375">
        <f>C29*100/C$35</f>
        <v>0</v>
      </c>
      <c r="E29" s="54">
        <v>1</v>
      </c>
      <c r="F29" s="375">
        <f>E29*100/E$35</f>
        <v>0.75187969924812026</v>
      </c>
      <c r="G29" s="54">
        <v>0</v>
      </c>
      <c r="H29" s="375">
        <f>G29*100/G$35</f>
        <v>0</v>
      </c>
      <c r="I29" s="376">
        <f t="shared" si="0"/>
        <v>1</v>
      </c>
      <c r="J29" s="242">
        <f>I29*100/I$35</f>
        <v>0.19960079840319361</v>
      </c>
    </row>
    <row r="30" spans="1:10" ht="12.95" customHeight="1" x14ac:dyDescent="0.2">
      <c r="A30" s="1515"/>
      <c r="B30" s="377" t="s">
        <v>97</v>
      </c>
      <c r="C30" s="54">
        <v>0</v>
      </c>
      <c r="D30" s="375">
        <f>C30*100/C$35</f>
        <v>0</v>
      </c>
      <c r="E30" s="54">
        <v>2</v>
      </c>
      <c r="F30" s="375">
        <f>E30*100/E$35</f>
        <v>1.5037593984962405</v>
      </c>
      <c r="G30" s="54">
        <v>0</v>
      </c>
      <c r="H30" s="375">
        <f>G30*100/G$35</f>
        <v>0</v>
      </c>
      <c r="I30" s="376">
        <f t="shared" si="0"/>
        <v>2</v>
      </c>
      <c r="J30" s="242">
        <f>I30*100/I$35</f>
        <v>0.39920159680638723</v>
      </c>
    </row>
    <row r="31" spans="1:10" ht="12.95" customHeight="1" x14ac:dyDescent="0.2">
      <c r="A31" s="1515"/>
      <c r="B31" s="377" t="s">
        <v>99</v>
      </c>
      <c r="C31" s="54">
        <v>1</v>
      </c>
      <c r="D31" s="375">
        <f>C31*100/C$35</f>
        <v>0.33112582781456956</v>
      </c>
      <c r="E31" s="54">
        <v>0</v>
      </c>
      <c r="F31" s="375">
        <f>E31*100/E$35</f>
        <v>0</v>
      </c>
      <c r="G31" s="54">
        <v>0</v>
      </c>
      <c r="H31" s="375">
        <f>G31*100/G$35</f>
        <v>0</v>
      </c>
      <c r="I31" s="376">
        <f t="shared" si="0"/>
        <v>1</v>
      </c>
      <c r="J31" s="242">
        <f>I31*100/I$35</f>
        <v>0.19960079840319361</v>
      </c>
    </row>
    <row r="32" spans="1:10" ht="12.95" customHeight="1" x14ac:dyDescent="0.2">
      <c r="A32" s="1515"/>
      <c r="B32" s="377" t="s">
        <v>100</v>
      </c>
      <c r="C32" s="54">
        <v>11</v>
      </c>
      <c r="D32" s="375">
        <f>C32*100/C$35</f>
        <v>3.6423841059602649</v>
      </c>
      <c r="E32" s="54">
        <v>6</v>
      </c>
      <c r="F32" s="375">
        <f>E32*100/E$35</f>
        <v>4.511278195488722</v>
      </c>
      <c r="G32" s="54">
        <v>1</v>
      </c>
      <c r="H32" s="375">
        <f>G32*100/G$35</f>
        <v>1.5151515151515151</v>
      </c>
      <c r="I32" s="376">
        <f t="shared" si="0"/>
        <v>18</v>
      </c>
      <c r="J32" s="242">
        <f>I32*100/I$35</f>
        <v>3.5928143712574849</v>
      </c>
    </row>
    <row r="33" spans="1:10" ht="12.95" customHeight="1" x14ac:dyDescent="0.2">
      <c r="A33" s="1515"/>
      <c r="B33" s="377" t="s">
        <v>101</v>
      </c>
      <c r="C33" s="54">
        <v>5</v>
      </c>
      <c r="D33" s="375">
        <f>C33*100/C$35</f>
        <v>1.6556291390728477</v>
      </c>
      <c r="E33" s="54">
        <v>0</v>
      </c>
      <c r="F33" s="375">
        <f>E33*100/E$35</f>
        <v>0</v>
      </c>
      <c r="G33" s="54">
        <v>0</v>
      </c>
      <c r="H33" s="375">
        <f>G33*100/G$35</f>
        <v>0</v>
      </c>
      <c r="I33" s="376">
        <f t="shared" si="0"/>
        <v>5</v>
      </c>
      <c r="J33" s="242">
        <f>I33*100/I$35</f>
        <v>0.99800399201596801</v>
      </c>
    </row>
    <row r="34" spans="1:10" ht="12.95" customHeight="1" thickBot="1" x14ac:dyDescent="0.25">
      <c r="A34" s="1516"/>
      <c r="B34" s="380" t="s">
        <v>103</v>
      </c>
      <c r="C34" s="303">
        <v>1</v>
      </c>
      <c r="D34" s="378">
        <f>C34*100/C$35</f>
        <v>0.33112582781456956</v>
      </c>
      <c r="E34" s="303">
        <v>0</v>
      </c>
      <c r="F34" s="375">
        <f>E34*100/E$35</f>
        <v>0</v>
      </c>
      <c r="G34" s="303">
        <v>0</v>
      </c>
      <c r="H34" s="375">
        <f>G34*100/G$35</f>
        <v>0</v>
      </c>
      <c r="I34" s="376">
        <f t="shared" si="0"/>
        <v>1</v>
      </c>
      <c r="J34" s="242">
        <f>I34*100/I$35</f>
        <v>0.19960079840319361</v>
      </c>
    </row>
    <row r="35" spans="1:10" ht="12.95" customHeight="1" thickBot="1" x14ac:dyDescent="0.25">
      <c r="A35" s="1518" t="s">
        <v>371</v>
      </c>
      <c r="B35" s="1519"/>
      <c r="C35" s="381">
        <f>SUM(C7:C34)</f>
        <v>302</v>
      </c>
      <c r="D35" s="382">
        <f>C35*100/C$35</f>
        <v>100</v>
      </c>
      <c r="E35" s="381">
        <f>SUM(E7:E34)</f>
        <v>133</v>
      </c>
      <c r="F35" s="382">
        <f>E35*100/E$35</f>
        <v>100</v>
      </c>
      <c r="G35" s="381">
        <f>SUM(G7:G34)</f>
        <v>66</v>
      </c>
      <c r="H35" s="382">
        <f>G35*100/G$35</f>
        <v>100</v>
      </c>
      <c r="I35" s="383">
        <f>SUM(I7:I34)</f>
        <v>501</v>
      </c>
      <c r="J35" s="384">
        <f>SUM(J7:J34)</f>
        <v>100.00000000000003</v>
      </c>
    </row>
    <row r="36" spans="1:10" ht="12.95" customHeight="1" x14ac:dyDescent="0.2">
      <c r="A36" s="1514" t="s">
        <v>372</v>
      </c>
      <c r="B36" s="377" t="s">
        <v>7</v>
      </c>
      <c r="C36" s="385">
        <v>0</v>
      </c>
      <c r="D36" s="386">
        <f t="shared" ref="D36:D44" si="1">C36*100/$E$44</f>
        <v>0</v>
      </c>
      <c r="E36" s="385">
        <v>0</v>
      </c>
      <c r="F36" s="386">
        <f t="shared" ref="F36:F44" si="2">E36*100/$E$44</f>
        <v>0</v>
      </c>
      <c r="G36" s="385">
        <v>1</v>
      </c>
      <c r="H36" s="386">
        <f t="shared" ref="H36:H43" si="3">G36*100/G$44</f>
        <v>14.285714285714286</v>
      </c>
      <c r="I36" s="376">
        <f>SUM(G36,C36,E36)</f>
        <v>1</v>
      </c>
      <c r="J36" s="242">
        <f t="shared" ref="J36:J43" si="4">I36*100/I$44</f>
        <v>5.2631578947368425</v>
      </c>
    </row>
    <row r="37" spans="1:10" ht="12.95" customHeight="1" x14ac:dyDescent="0.2">
      <c r="A37" s="1515"/>
      <c r="B37" s="377" t="s">
        <v>12</v>
      </c>
      <c r="C37" s="54">
        <v>0</v>
      </c>
      <c r="D37" s="386">
        <f t="shared" si="1"/>
        <v>0</v>
      </c>
      <c r="E37" s="54">
        <v>0</v>
      </c>
      <c r="F37" s="386">
        <f t="shared" si="2"/>
        <v>0</v>
      </c>
      <c r="G37" s="54">
        <v>1</v>
      </c>
      <c r="H37" s="386">
        <f t="shared" si="3"/>
        <v>14.285714285714286</v>
      </c>
      <c r="I37" s="376">
        <f t="shared" ref="I37:I43" si="5">SUM(G37,C37,E37)</f>
        <v>1</v>
      </c>
      <c r="J37" s="242">
        <f t="shared" si="4"/>
        <v>5.2631578947368425</v>
      </c>
    </row>
    <row r="38" spans="1:10" ht="12.95" customHeight="1" x14ac:dyDescent="0.2">
      <c r="A38" s="1515"/>
      <c r="B38" s="377" t="s">
        <v>39</v>
      </c>
      <c r="C38" s="54">
        <v>1</v>
      </c>
      <c r="D38" s="386">
        <f t="shared" si="1"/>
        <v>16.666666666666668</v>
      </c>
      <c r="E38" s="54">
        <v>0</v>
      </c>
      <c r="F38" s="386">
        <f t="shared" si="2"/>
        <v>0</v>
      </c>
      <c r="G38" s="54">
        <v>0</v>
      </c>
      <c r="H38" s="386">
        <f t="shared" si="3"/>
        <v>0</v>
      </c>
      <c r="I38" s="376">
        <f t="shared" si="5"/>
        <v>1</v>
      </c>
      <c r="J38" s="242">
        <f t="shared" si="4"/>
        <v>5.2631578947368425</v>
      </c>
    </row>
    <row r="39" spans="1:10" ht="12.95" customHeight="1" x14ac:dyDescent="0.2">
      <c r="A39" s="1515"/>
      <c r="B39" s="377" t="s">
        <v>74</v>
      </c>
      <c r="C39" s="54">
        <v>1</v>
      </c>
      <c r="D39" s="386">
        <f t="shared" si="1"/>
        <v>16.666666666666668</v>
      </c>
      <c r="E39" s="54">
        <v>0</v>
      </c>
      <c r="F39" s="386">
        <f t="shared" si="2"/>
        <v>0</v>
      </c>
      <c r="G39" s="54">
        <v>0</v>
      </c>
      <c r="H39" s="386">
        <f t="shared" si="3"/>
        <v>0</v>
      </c>
      <c r="I39" s="376">
        <f t="shared" si="5"/>
        <v>1</v>
      </c>
      <c r="J39" s="242">
        <f t="shared" si="4"/>
        <v>5.2631578947368425</v>
      </c>
    </row>
    <row r="40" spans="1:10" ht="12.95" customHeight="1" x14ac:dyDescent="0.2">
      <c r="A40" s="1515"/>
      <c r="B40" s="377" t="s">
        <v>81</v>
      </c>
      <c r="C40" s="54">
        <v>1</v>
      </c>
      <c r="D40" s="386">
        <f t="shared" si="1"/>
        <v>16.666666666666668</v>
      </c>
      <c r="E40" s="54">
        <v>2</v>
      </c>
      <c r="F40" s="386">
        <f t="shared" si="2"/>
        <v>33.333333333333336</v>
      </c>
      <c r="G40" s="54">
        <v>2</v>
      </c>
      <c r="H40" s="386">
        <f t="shared" si="3"/>
        <v>28.571428571428573</v>
      </c>
      <c r="I40" s="376">
        <f t="shared" si="5"/>
        <v>5</v>
      </c>
      <c r="J40" s="242">
        <f t="shared" si="4"/>
        <v>26.315789473684209</v>
      </c>
    </row>
    <row r="41" spans="1:10" ht="12.95" customHeight="1" x14ac:dyDescent="0.2">
      <c r="A41" s="1515"/>
      <c r="B41" s="377" t="s">
        <v>97</v>
      </c>
      <c r="C41" s="54">
        <v>1</v>
      </c>
      <c r="D41" s="386">
        <f t="shared" si="1"/>
        <v>16.666666666666668</v>
      </c>
      <c r="E41" s="54">
        <v>0</v>
      </c>
      <c r="F41" s="386">
        <f t="shared" si="2"/>
        <v>0</v>
      </c>
      <c r="G41" s="54">
        <v>0</v>
      </c>
      <c r="H41" s="386">
        <f t="shared" si="3"/>
        <v>0</v>
      </c>
      <c r="I41" s="376">
        <f t="shared" si="5"/>
        <v>1</v>
      </c>
      <c r="J41" s="242">
        <f t="shared" si="4"/>
        <v>5.2631578947368425</v>
      </c>
    </row>
    <row r="42" spans="1:10" ht="12.95" customHeight="1" x14ac:dyDescent="0.2">
      <c r="A42" s="1515"/>
      <c r="B42" s="377" t="s">
        <v>100</v>
      </c>
      <c r="C42" s="54">
        <v>0</v>
      </c>
      <c r="D42" s="386">
        <f t="shared" si="1"/>
        <v>0</v>
      </c>
      <c r="E42" s="54">
        <v>2</v>
      </c>
      <c r="F42" s="386">
        <f t="shared" si="2"/>
        <v>33.333333333333336</v>
      </c>
      <c r="G42" s="54">
        <v>3</v>
      </c>
      <c r="H42" s="386">
        <f t="shared" si="3"/>
        <v>42.857142857142854</v>
      </c>
      <c r="I42" s="376">
        <f t="shared" si="5"/>
        <v>5</v>
      </c>
      <c r="J42" s="242">
        <f t="shared" si="4"/>
        <v>26.315789473684209</v>
      </c>
    </row>
    <row r="43" spans="1:10" ht="12.95" customHeight="1" thickBot="1" x14ac:dyDescent="0.25">
      <c r="A43" s="1516"/>
      <c r="B43" s="377" t="s">
        <v>103</v>
      </c>
      <c r="C43" s="54">
        <v>2</v>
      </c>
      <c r="D43" s="386">
        <f t="shared" si="1"/>
        <v>33.333333333333336</v>
      </c>
      <c r="E43" s="54">
        <v>2</v>
      </c>
      <c r="F43" s="386">
        <f t="shared" si="2"/>
        <v>33.333333333333336</v>
      </c>
      <c r="G43" s="54">
        <v>0</v>
      </c>
      <c r="H43" s="386">
        <f t="shared" si="3"/>
        <v>0</v>
      </c>
      <c r="I43" s="376">
        <f t="shared" si="5"/>
        <v>4</v>
      </c>
      <c r="J43" s="242">
        <f t="shared" si="4"/>
        <v>21.05263157894737</v>
      </c>
    </row>
    <row r="44" spans="1:10" ht="12.95" customHeight="1" thickBot="1" x14ac:dyDescent="0.25">
      <c r="A44" s="1518" t="s">
        <v>374</v>
      </c>
      <c r="B44" s="1519"/>
      <c r="C44" s="388">
        <f>SUM(C36:C43)</f>
        <v>6</v>
      </c>
      <c r="D44" s="382">
        <f t="shared" si="1"/>
        <v>100</v>
      </c>
      <c r="E44" s="388">
        <f>SUM(E36:E43)</f>
        <v>6</v>
      </c>
      <c r="F44" s="382">
        <f t="shared" si="2"/>
        <v>100</v>
      </c>
      <c r="G44" s="388">
        <f>SUM(G36:G43)</f>
        <v>7</v>
      </c>
      <c r="H44" s="382">
        <f>SUM(H36:H43)</f>
        <v>100</v>
      </c>
      <c r="I44" s="940">
        <f>SUM(I36:I43)</f>
        <v>19</v>
      </c>
      <c r="J44" s="384">
        <f>SUM(J36:J43)</f>
        <v>100</v>
      </c>
    </row>
    <row r="45" spans="1:10" ht="12.95" customHeight="1" x14ac:dyDescent="0.2">
      <c r="A45" s="1514" t="s">
        <v>373</v>
      </c>
      <c r="B45" s="377" t="s">
        <v>3</v>
      </c>
      <c r="C45" s="385">
        <v>1</v>
      </c>
      <c r="D45" s="386">
        <f t="shared" ref="D45:D72" si="6">C45*100/$C$73</f>
        <v>1.2195121951219512</v>
      </c>
      <c r="E45" s="385" t="s">
        <v>117</v>
      </c>
      <c r="F45" s="386">
        <v>0</v>
      </c>
      <c r="G45" s="385">
        <v>0</v>
      </c>
      <c r="H45" s="386">
        <f t="shared" ref="H45:H72" si="7">G45*100/G$44</f>
        <v>0</v>
      </c>
      <c r="I45" s="376">
        <f>SUM(G45,C45,E45)</f>
        <v>1</v>
      </c>
      <c r="J45" s="387">
        <f t="shared" ref="J45:J72" si="8">I45*100/I$73</f>
        <v>1.2195121951219512</v>
      </c>
    </row>
    <row r="46" spans="1:10" ht="12.95" customHeight="1" x14ac:dyDescent="0.2">
      <c r="A46" s="1515"/>
      <c r="B46" s="377" t="s">
        <v>7</v>
      </c>
      <c r="C46" s="385">
        <v>10</v>
      </c>
      <c r="D46" s="386">
        <f t="shared" si="6"/>
        <v>12.195121951219512</v>
      </c>
      <c r="E46" s="385" t="s">
        <v>117</v>
      </c>
      <c r="F46" s="386">
        <v>0</v>
      </c>
      <c r="G46" s="385">
        <v>0</v>
      </c>
      <c r="H46" s="386">
        <f t="shared" si="7"/>
        <v>0</v>
      </c>
      <c r="I46" s="376">
        <f t="shared" ref="I46:I72" si="9">SUM(G46,C46,E46)</f>
        <v>10</v>
      </c>
      <c r="J46" s="387">
        <f t="shared" si="8"/>
        <v>12.195121951219512</v>
      </c>
    </row>
    <row r="47" spans="1:10" ht="12.95" customHeight="1" x14ac:dyDescent="0.2">
      <c r="A47" s="1515"/>
      <c r="B47" s="377" t="s">
        <v>14</v>
      </c>
      <c r="C47" s="54">
        <v>1</v>
      </c>
      <c r="D47" s="386">
        <f t="shared" si="6"/>
        <v>1.2195121951219512</v>
      </c>
      <c r="E47" s="54" t="s">
        <v>117</v>
      </c>
      <c r="F47" s="386">
        <v>0</v>
      </c>
      <c r="G47" s="54">
        <v>0</v>
      </c>
      <c r="H47" s="386">
        <f t="shared" si="7"/>
        <v>0</v>
      </c>
      <c r="I47" s="376">
        <f t="shared" si="9"/>
        <v>1</v>
      </c>
      <c r="J47" s="387">
        <f t="shared" si="8"/>
        <v>1.2195121951219512</v>
      </c>
    </row>
    <row r="48" spans="1:10" ht="12.95" customHeight="1" x14ac:dyDescent="0.2">
      <c r="A48" s="1515"/>
      <c r="B48" s="377" t="s">
        <v>19</v>
      </c>
      <c r="C48" s="54">
        <v>1</v>
      </c>
      <c r="D48" s="386">
        <f t="shared" si="6"/>
        <v>1.2195121951219512</v>
      </c>
      <c r="E48" s="54" t="s">
        <v>117</v>
      </c>
      <c r="F48" s="386">
        <v>0</v>
      </c>
      <c r="G48" s="54">
        <v>0</v>
      </c>
      <c r="H48" s="386">
        <f t="shared" si="7"/>
        <v>0</v>
      </c>
      <c r="I48" s="376">
        <f t="shared" si="9"/>
        <v>1</v>
      </c>
      <c r="J48" s="387">
        <f t="shared" si="8"/>
        <v>1.2195121951219512</v>
      </c>
    </row>
    <row r="49" spans="1:10" ht="12.95" customHeight="1" x14ac:dyDescent="0.2">
      <c r="A49" s="1515"/>
      <c r="B49" s="377" t="s">
        <v>20</v>
      </c>
      <c r="C49" s="54">
        <v>1</v>
      </c>
      <c r="D49" s="386">
        <f t="shared" si="6"/>
        <v>1.2195121951219512</v>
      </c>
      <c r="E49" s="54" t="s">
        <v>117</v>
      </c>
      <c r="F49" s="386">
        <v>0</v>
      </c>
      <c r="G49" s="54">
        <v>0</v>
      </c>
      <c r="H49" s="386">
        <f t="shared" si="7"/>
        <v>0</v>
      </c>
      <c r="I49" s="376">
        <f t="shared" si="9"/>
        <v>1</v>
      </c>
      <c r="J49" s="387">
        <f t="shared" si="8"/>
        <v>1.2195121951219512</v>
      </c>
    </row>
    <row r="50" spans="1:10" ht="12.95" customHeight="1" x14ac:dyDescent="0.2">
      <c r="A50" s="1515"/>
      <c r="B50" s="377" t="s">
        <v>23</v>
      </c>
      <c r="C50" s="54">
        <v>1</v>
      </c>
      <c r="D50" s="386">
        <f t="shared" si="6"/>
        <v>1.2195121951219512</v>
      </c>
      <c r="E50" s="54" t="s">
        <v>117</v>
      </c>
      <c r="F50" s="386">
        <v>0</v>
      </c>
      <c r="G50" s="54">
        <v>0</v>
      </c>
      <c r="H50" s="386">
        <f t="shared" si="7"/>
        <v>0</v>
      </c>
      <c r="I50" s="376">
        <f t="shared" si="9"/>
        <v>1</v>
      </c>
      <c r="J50" s="387">
        <f t="shared" si="8"/>
        <v>1.2195121951219512</v>
      </c>
    </row>
    <row r="51" spans="1:10" ht="12.95" customHeight="1" x14ac:dyDescent="0.2">
      <c r="A51" s="1515"/>
      <c r="B51" s="377" t="s">
        <v>24</v>
      </c>
      <c r="C51" s="54">
        <v>1</v>
      </c>
      <c r="D51" s="386">
        <f t="shared" si="6"/>
        <v>1.2195121951219512</v>
      </c>
      <c r="E51" s="54" t="s">
        <v>117</v>
      </c>
      <c r="F51" s="386">
        <v>0</v>
      </c>
      <c r="G51" s="54">
        <v>0</v>
      </c>
      <c r="H51" s="386">
        <f t="shared" si="7"/>
        <v>0</v>
      </c>
      <c r="I51" s="376">
        <f t="shared" si="9"/>
        <v>1</v>
      </c>
      <c r="J51" s="387">
        <f t="shared" si="8"/>
        <v>1.2195121951219512</v>
      </c>
    </row>
    <row r="52" spans="1:10" ht="12.95" customHeight="1" x14ac:dyDescent="0.2">
      <c r="A52" s="1515"/>
      <c r="B52" s="377" t="s">
        <v>27</v>
      </c>
      <c r="C52" s="54">
        <v>1</v>
      </c>
      <c r="D52" s="386">
        <f t="shared" si="6"/>
        <v>1.2195121951219512</v>
      </c>
      <c r="E52" s="54" t="s">
        <v>117</v>
      </c>
      <c r="F52" s="386">
        <v>0</v>
      </c>
      <c r="G52" s="54">
        <v>0</v>
      </c>
      <c r="H52" s="386">
        <f t="shared" si="7"/>
        <v>0</v>
      </c>
      <c r="I52" s="376">
        <f t="shared" si="9"/>
        <v>1</v>
      </c>
      <c r="J52" s="387">
        <f t="shared" si="8"/>
        <v>1.2195121951219512</v>
      </c>
    </row>
    <row r="53" spans="1:10" ht="12.95" customHeight="1" x14ac:dyDescent="0.2">
      <c r="A53" s="1515"/>
      <c r="B53" s="377" t="s">
        <v>204</v>
      </c>
      <c r="C53" s="54">
        <v>1</v>
      </c>
      <c r="D53" s="386">
        <f t="shared" si="6"/>
        <v>1.2195121951219512</v>
      </c>
      <c r="E53" s="54" t="s">
        <v>117</v>
      </c>
      <c r="F53" s="386">
        <v>0</v>
      </c>
      <c r="G53" s="54">
        <v>0</v>
      </c>
      <c r="H53" s="386">
        <f t="shared" si="7"/>
        <v>0</v>
      </c>
      <c r="I53" s="376">
        <f t="shared" si="9"/>
        <v>1</v>
      </c>
      <c r="J53" s="387">
        <f t="shared" si="8"/>
        <v>1.2195121951219512</v>
      </c>
    </row>
    <row r="54" spans="1:10" ht="12.95" customHeight="1" x14ac:dyDescent="0.2">
      <c r="A54" s="1515"/>
      <c r="B54" s="377" t="s">
        <v>35</v>
      </c>
      <c r="C54" s="54">
        <v>2</v>
      </c>
      <c r="D54" s="386">
        <f t="shared" si="6"/>
        <v>2.4390243902439024</v>
      </c>
      <c r="E54" s="54" t="s">
        <v>117</v>
      </c>
      <c r="F54" s="386">
        <v>0</v>
      </c>
      <c r="G54" s="54">
        <v>0</v>
      </c>
      <c r="H54" s="386">
        <f t="shared" si="7"/>
        <v>0</v>
      </c>
      <c r="I54" s="376">
        <f t="shared" si="9"/>
        <v>2</v>
      </c>
      <c r="J54" s="387">
        <f t="shared" si="8"/>
        <v>2.4390243902439024</v>
      </c>
    </row>
    <row r="55" spans="1:10" ht="12.95" customHeight="1" x14ac:dyDescent="0.2">
      <c r="A55" s="1515"/>
      <c r="B55" s="377" t="s">
        <v>36</v>
      </c>
      <c r="C55" s="54">
        <v>1</v>
      </c>
      <c r="D55" s="386">
        <f t="shared" si="6"/>
        <v>1.2195121951219512</v>
      </c>
      <c r="E55" s="54" t="s">
        <v>117</v>
      </c>
      <c r="F55" s="386">
        <v>0</v>
      </c>
      <c r="G55" s="54">
        <v>0</v>
      </c>
      <c r="H55" s="386">
        <f t="shared" si="7"/>
        <v>0</v>
      </c>
      <c r="I55" s="376">
        <f t="shared" si="9"/>
        <v>1</v>
      </c>
      <c r="J55" s="387">
        <f t="shared" si="8"/>
        <v>1.2195121951219512</v>
      </c>
    </row>
    <row r="56" spans="1:10" ht="12.95" customHeight="1" x14ac:dyDescent="0.2">
      <c r="A56" s="1515"/>
      <c r="B56" s="377" t="s">
        <v>41</v>
      </c>
      <c r="C56" s="54">
        <v>1</v>
      </c>
      <c r="D56" s="386">
        <f t="shared" si="6"/>
        <v>1.2195121951219512</v>
      </c>
      <c r="E56" s="54" t="s">
        <v>117</v>
      </c>
      <c r="F56" s="386">
        <v>0</v>
      </c>
      <c r="G56" s="54">
        <v>0</v>
      </c>
      <c r="H56" s="386">
        <f t="shared" si="7"/>
        <v>0</v>
      </c>
      <c r="I56" s="376">
        <f t="shared" si="9"/>
        <v>1</v>
      </c>
      <c r="J56" s="387">
        <f t="shared" si="8"/>
        <v>1.2195121951219512</v>
      </c>
    </row>
    <row r="57" spans="1:10" ht="12.95" customHeight="1" x14ac:dyDescent="0.2">
      <c r="A57" s="1515"/>
      <c r="B57" s="377" t="s">
        <v>45</v>
      </c>
      <c r="C57" s="54">
        <v>1</v>
      </c>
      <c r="D57" s="386">
        <f t="shared" si="6"/>
        <v>1.2195121951219512</v>
      </c>
      <c r="E57" s="54" t="s">
        <v>117</v>
      </c>
      <c r="F57" s="386">
        <v>0</v>
      </c>
      <c r="G57" s="54">
        <v>0</v>
      </c>
      <c r="H57" s="386">
        <f t="shared" si="7"/>
        <v>0</v>
      </c>
      <c r="I57" s="376">
        <f t="shared" si="9"/>
        <v>1</v>
      </c>
      <c r="J57" s="387">
        <f t="shared" si="8"/>
        <v>1.2195121951219512</v>
      </c>
    </row>
    <row r="58" spans="1:10" ht="12.95" customHeight="1" x14ac:dyDescent="0.2">
      <c r="A58" s="1515"/>
      <c r="B58" s="377" t="s">
        <v>48</v>
      </c>
      <c r="C58" s="54">
        <v>1</v>
      </c>
      <c r="D58" s="386">
        <f t="shared" si="6"/>
        <v>1.2195121951219512</v>
      </c>
      <c r="E58" s="54" t="s">
        <v>117</v>
      </c>
      <c r="F58" s="386">
        <v>0</v>
      </c>
      <c r="G58" s="54">
        <v>0</v>
      </c>
      <c r="H58" s="386">
        <f t="shared" si="7"/>
        <v>0</v>
      </c>
      <c r="I58" s="376">
        <f t="shared" si="9"/>
        <v>1</v>
      </c>
      <c r="J58" s="387">
        <f t="shared" si="8"/>
        <v>1.2195121951219512</v>
      </c>
    </row>
    <row r="59" spans="1:10" ht="12.95" customHeight="1" x14ac:dyDescent="0.2">
      <c r="A59" s="1515"/>
      <c r="B59" s="377" t="s">
        <v>56</v>
      </c>
      <c r="C59" s="54">
        <v>2</v>
      </c>
      <c r="D59" s="386">
        <f t="shared" si="6"/>
        <v>2.4390243902439024</v>
      </c>
      <c r="E59" s="54" t="s">
        <v>117</v>
      </c>
      <c r="F59" s="386">
        <v>0</v>
      </c>
      <c r="G59" s="54">
        <v>0</v>
      </c>
      <c r="H59" s="386">
        <f t="shared" si="7"/>
        <v>0</v>
      </c>
      <c r="I59" s="376">
        <f t="shared" si="9"/>
        <v>2</v>
      </c>
      <c r="J59" s="387">
        <f t="shared" si="8"/>
        <v>2.4390243902439024</v>
      </c>
    </row>
    <row r="60" spans="1:10" ht="12.95" customHeight="1" x14ac:dyDescent="0.2">
      <c r="A60" s="1515"/>
      <c r="B60" s="377" t="s">
        <v>59</v>
      </c>
      <c r="C60" s="54">
        <v>1</v>
      </c>
      <c r="D60" s="386">
        <f t="shared" si="6"/>
        <v>1.2195121951219512</v>
      </c>
      <c r="E60" s="54" t="s">
        <v>117</v>
      </c>
      <c r="F60" s="386">
        <v>0</v>
      </c>
      <c r="G60" s="54">
        <v>0</v>
      </c>
      <c r="H60" s="386">
        <f t="shared" si="7"/>
        <v>0</v>
      </c>
      <c r="I60" s="376">
        <f t="shared" si="9"/>
        <v>1</v>
      </c>
      <c r="J60" s="387">
        <f t="shared" si="8"/>
        <v>1.2195121951219512</v>
      </c>
    </row>
    <row r="61" spans="1:10" ht="12.95" customHeight="1" x14ac:dyDescent="0.2">
      <c r="A61" s="1515"/>
      <c r="B61" s="377" t="s">
        <v>60</v>
      </c>
      <c r="C61" s="54">
        <v>1</v>
      </c>
      <c r="D61" s="386">
        <f t="shared" si="6"/>
        <v>1.2195121951219512</v>
      </c>
      <c r="E61" s="54" t="s">
        <v>117</v>
      </c>
      <c r="F61" s="386">
        <v>0</v>
      </c>
      <c r="G61" s="54">
        <v>0</v>
      </c>
      <c r="H61" s="386">
        <f t="shared" si="7"/>
        <v>0</v>
      </c>
      <c r="I61" s="376">
        <f t="shared" si="9"/>
        <v>1</v>
      </c>
      <c r="J61" s="387">
        <f t="shared" si="8"/>
        <v>1.2195121951219512</v>
      </c>
    </row>
    <row r="62" spans="1:10" ht="12.95" customHeight="1" x14ac:dyDescent="0.2">
      <c r="A62" s="1515"/>
      <c r="B62" s="377" t="s">
        <v>66</v>
      </c>
      <c r="C62" s="54">
        <v>1</v>
      </c>
      <c r="D62" s="386">
        <f t="shared" si="6"/>
        <v>1.2195121951219512</v>
      </c>
      <c r="E62" s="54" t="s">
        <v>117</v>
      </c>
      <c r="F62" s="386">
        <v>0</v>
      </c>
      <c r="G62" s="54">
        <v>0</v>
      </c>
      <c r="H62" s="386">
        <f t="shared" si="7"/>
        <v>0</v>
      </c>
      <c r="I62" s="376">
        <f t="shared" si="9"/>
        <v>1</v>
      </c>
      <c r="J62" s="387">
        <f t="shared" si="8"/>
        <v>1.2195121951219512</v>
      </c>
    </row>
    <row r="63" spans="1:10" ht="12.95" customHeight="1" x14ac:dyDescent="0.2">
      <c r="A63" s="1515"/>
      <c r="B63" s="377" t="s">
        <v>69</v>
      </c>
      <c r="C63" s="54">
        <v>5</v>
      </c>
      <c r="D63" s="386">
        <f t="shared" si="6"/>
        <v>6.0975609756097562</v>
      </c>
      <c r="E63" s="54" t="s">
        <v>117</v>
      </c>
      <c r="F63" s="386">
        <v>0</v>
      </c>
      <c r="G63" s="54">
        <v>0</v>
      </c>
      <c r="H63" s="386">
        <f t="shared" si="7"/>
        <v>0</v>
      </c>
      <c r="I63" s="376">
        <f t="shared" si="9"/>
        <v>5</v>
      </c>
      <c r="J63" s="387">
        <f t="shared" si="8"/>
        <v>6.0975609756097562</v>
      </c>
    </row>
    <row r="64" spans="1:10" ht="12.95" customHeight="1" x14ac:dyDescent="0.2">
      <c r="A64" s="1515"/>
      <c r="B64" s="377" t="s">
        <v>73</v>
      </c>
      <c r="C64" s="54">
        <v>2</v>
      </c>
      <c r="D64" s="386">
        <f t="shared" si="6"/>
        <v>2.4390243902439024</v>
      </c>
      <c r="E64" s="54" t="s">
        <v>117</v>
      </c>
      <c r="F64" s="386">
        <v>0</v>
      </c>
      <c r="G64" s="54">
        <v>0</v>
      </c>
      <c r="H64" s="386">
        <f t="shared" si="7"/>
        <v>0</v>
      </c>
      <c r="I64" s="376">
        <f t="shared" si="9"/>
        <v>2</v>
      </c>
      <c r="J64" s="387">
        <f t="shared" si="8"/>
        <v>2.4390243902439024</v>
      </c>
    </row>
    <row r="65" spans="1:10" ht="12.95" customHeight="1" x14ac:dyDescent="0.2">
      <c r="A65" s="1515"/>
      <c r="B65" s="377" t="s">
        <v>74</v>
      </c>
      <c r="C65" s="54">
        <v>4</v>
      </c>
      <c r="D65" s="386">
        <f t="shared" si="6"/>
        <v>4.8780487804878048</v>
      </c>
      <c r="E65" s="54" t="s">
        <v>117</v>
      </c>
      <c r="F65" s="386">
        <v>0</v>
      </c>
      <c r="G65" s="54">
        <v>0</v>
      </c>
      <c r="H65" s="386">
        <f t="shared" si="7"/>
        <v>0</v>
      </c>
      <c r="I65" s="376">
        <f t="shared" si="9"/>
        <v>4</v>
      </c>
      <c r="J65" s="387">
        <f t="shared" si="8"/>
        <v>4.8780487804878048</v>
      </c>
    </row>
    <row r="66" spans="1:10" ht="12.95" customHeight="1" x14ac:dyDescent="0.2">
      <c r="A66" s="1515"/>
      <c r="B66" s="377" t="s">
        <v>81</v>
      </c>
      <c r="C66" s="54">
        <v>8</v>
      </c>
      <c r="D66" s="386">
        <f t="shared" si="6"/>
        <v>9.7560975609756095</v>
      </c>
      <c r="E66" s="54" t="s">
        <v>117</v>
      </c>
      <c r="F66" s="386">
        <v>0</v>
      </c>
      <c r="G66" s="54">
        <v>0</v>
      </c>
      <c r="H66" s="386">
        <f t="shared" si="7"/>
        <v>0</v>
      </c>
      <c r="I66" s="376">
        <f t="shared" si="9"/>
        <v>8</v>
      </c>
      <c r="J66" s="387">
        <f t="shared" si="8"/>
        <v>9.7560975609756095</v>
      </c>
    </row>
    <row r="67" spans="1:10" ht="12.95" customHeight="1" x14ac:dyDescent="0.2">
      <c r="A67" s="1515"/>
      <c r="B67" s="377" t="s">
        <v>87</v>
      </c>
      <c r="C67" s="54">
        <v>1</v>
      </c>
      <c r="D67" s="386">
        <f t="shared" si="6"/>
        <v>1.2195121951219512</v>
      </c>
      <c r="E67" s="54" t="s">
        <v>117</v>
      </c>
      <c r="F67" s="386">
        <v>0</v>
      </c>
      <c r="G67" s="54">
        <v>0</v>
      </c>
      <c r="H67" s="386">
        <f t="shared" si="7"/>
        <v>0</v>
      </c>
      <c r="I67" s="376">
        <f t="shared" si="9"/>
        <v>1</v>
      </c>
      <c r="J67" s="387">
        <f t="shared" si="8"/>
        <v>1.2195121951219512</v>
      </c>
    </row>
    <row r="68" spans="1:10" ht="12.95" customHeight="1" x14ac:dyDescent="0.2">
      <c r="A68" s="1515"/>
      <c r="B68" s="377" t="s">
        <v>89</v>
      </c>
      <c r="C68" s="54">
        <v>1</v>
      </c>
      <c r="D68" s="386">
        <f t="shared" si="6"/>
        <v>1.2195121951219512</v>
      </c>
      <c r="E68" s="54" t="s">
        <v>117</v>
      </c>
      <c r="F68" s="386">
        <v>0</v>
      </c>
      <c r="G68" s="54">
        <v>0</v>
      </c>
      <c r="H68" s="386">
        <f t="shared" si="7"/>
        <v>0</v>
      </c>
      <c r="I68" s="376">
        <f t="shared" si="9"/>
        <v>1</v>
      </c>
      <c r="J68" s="387">
        <f t="shared" si="8"/>
        <v>1.2195121951219512</v>
      </c>
    </row>
    <row r="69" spans="1:10" ht="12.95" customHeight="1" x14ac:dyDescent="0.2">
      <c r="A69" s="1515"/>
      <c r="B69" s="377" t="s">
        <v>97</v>
      </c>
      <c r="C69" s="54">
        <v>2</v>
      </c>
      <c r="D69" s="386">
        <f t="shared" si="6"/>
        <v>2.4390243902439024</v>
      </c>
      <c r="E69" s="54" t="s">
        <v>117</v>
      </c>
      <c r="F69" s="386">
        <v>0</v>
      </c>
      <c r="G69" s="54">
        <v>0</v>
      </c>
      <c r="H69" s="386">
        <f t="shared" si="7"/>
        <v>0</v>
      </c>
      <c r="I69" s="376">
        <f t="shared" si="9"/>
        <v>2</v>
      </c>
      <c r="J69" s="387">
        <f t="shared" si="8"/>
        <v>2.4390243902439024</v>
      </c>
    </row>
    <row r="70" spans="1:10" ht="13.5" customHeight="1" x14ac:dyDescent="0.2">
      <c r="A70" s="1515"/>
      <c r="B70" s="377" t="s">
        <v>100</v>
      </c>
      <c r="C70" s="54">
        <v>23</v>
      </c>
      <c r="D70" s="386">
        <f t="shared" si="6"/>
        <v>28.048780487804876</v>
      </c>
      <c r="E70" s="54" t="s">
        <v>117</v>
      </c>
      <c r="F70" s="386">
        <v>0</v>
      </c>
      <c r="G70" s="54">
        <v>0</v>
      </c>
      <c r="H70" s="386">
        <f t="shared" si="7"/>
        <v>0</v>
      </c>
      <c r="I70" s="376">
        <f t="shared" si="9"/>
        <v>23</v>
      </c>
      <c r="J70" s="387">
        <f t="shared" si="8"/>
        <v>28.048780487804876</v>
      </c>
    </row>
    <row r="71" spans="1:10" ht="13.5" customHeight="1" x14ac:dyDescent="0.2">
      <c r="A71" s="1515"/>
      <c r="B71" s="377" t="s">
        <v>102</v>
      </c>
      <c r="C71" s="54">
        <v>1</v>
      </c>
      <c r="D71" s="386">
        <f t="shared" si="6"/>
        <v>1.2195121951219512</v>
      </c>
      <c r="E71" s="54" t="s">
        <v>117</v>
      </c>
      <c r="F71" s="386">
        <v>0</v>
      </c>
      <c r="G71" s="54">
        <v>0</v>
      </c>
      <c r="H71" s="386">
        <f t="shared" si="7"/>
        <v>0</v>
      </c>
      <c r="I71" s="376">
        <f t="shared" si="9"/>
        <v>1</v>
      </c>
      <c r="J71" s="387">
        <f t="shared" si="8"/>
        <v>1.2195121951219512</v>
      </c>
    </row>
    <row r="72" spans="1:10" ht="13.5" customHeight="1" thickBot="1" x14ac:dyDescent="0.25">
      <c r="A72" s="1516"/>
      <c r="B72" s="389" t="s">
        <v>103</v>
      </c>
      <c r="C72" s="303">
        <v>6</v>
      </c>
      <c r="D72" s="890">
        <f t="shared" si="6"/>
        <v>7.3170731707317076</v>
      </c>
      <c r="E72" s="303" t="s">
        <v>117</v>
      </c>
      <c r="F72" s="890">
        <v>0</v>
      </c>
      <c r="G72" s="303">
        <v>0</v>
      </c>
      <c r="H72" s="386">
        <f t="shared" si="7"/>
        <v>0</v>
      </c>
      <c r="I72" s="376">
        <f t="shared" si="9"/>
        <v>6</v>
      </c>
      <c r="J72" s="891">
        <f t="shared" si="8"/>
        <v>7.3170731707317076</v>
      </c>
    </row>
    <row r="73" spans="1:10" ht="13.5" customHeight="1" thickBot="1" x14ac:dyDescent="0.25">
      <c r="A73" s="1518" t="s">
        <v>375</v>
      </c>
      <c r="B73" s="1519"/>
      <c r="C73" s="388">
        <f t="shared" ref="C73:J73" si="10">SUM(C45:C72)</f>
        <v>82</v>
      </c>
      <c r="D73" s="382">
        <f t="shared" si="10"/>
        <v>99.999999999999972</v>
      </c>
      <c r="E73" s="388">
        <f t="shared" si="10"/>
        <v>0</v>
      </c>
      <c r="F73" s="388">
        <f t="shared" si="10"/>
        <v>0</v>
      </c>
      <c r="G73" s="388">
        <f t="shared" si="10"/>
        <v>0</v>
      </c>
      <c r="H73" s="388">
        <f t="shared" si="10"/>
        <v>0</v>
      </c>
      <c r="I73" s="940">
        <f t="shared" si="10"/>
        <v>82</v>
      </c>
      <c r="J73" s="384">
        <f t="shared" si="10"/>
        <v>99.999999999999972</v>
      </c>
    </row>
    <row r="74" spans="1:10" ht="13.5" customHeight="1" x14ac:dyDescent="0.2">
      <c r="A74" s="1514" t="s">
        <v>376</v>
      </c>
      <c r="B74" s="377" t="s">
        <v>37</v>
      </c>
      <c r="C74" s="385">
        <v>0</v>
      </c>
      <c r="D74" s="386">
        <v>0</v>
      </c>
      <c r="E74" s="385">
        <v>1</v>
      </c>
      <c r="F74" s="386">
        <f>E74*100/$E$78</f>
        <v>33.333333333333336</v>
      </c>
      <c r="G74" s="54">
        <v>0</v>
      </c>
      <c r="H74" s="386">
        <v>0</v>
      </c>
      <c r="I74" s="892">
        <f>SUM(H74,C74,E74)</f>
        <v>1</v>
      </c>
      <c r="J74" s="387">
        <f>I74*100/I$78</f>
        <v>25</v>
      </c>
    </row>
    <row r="75" spans="1:10" ht="13.5" customHeight="1" x14ac:dyDescent="0.2">
      <c r="A75" s="1515"/>
      <c r="B75" s="377" t="s">
        <v>320</v>
      </c>
      <c r="C75" s="385">
        <v>0</v>
      </c>
      <c r="D75" s="386">
        <v>0</v>
      </c>
      <c r="E75" s="385">
        <v>1</v>
      </c>
      <c r="F75" s="386">
        <f>E75*100/$E$78</f>
        <v>33.333333333333336</v>
      </c>
      <c r="G75" s="385">
        <v>0</v>
      </c>
      <c r="H75" s="386">
        <v>0</v>
      </c>
      <c r="I75" s="892">
        <f t="shared" ref="I75:I77" si="11">SUM(H75,C75,E75)</f>
        <v>1</v>
      </c>
      <c r="J75" s="387">
        <f>I75*100/I$78</f>
        <v>25</v>
      </c>
    </row>
    <row r="76" spans="1:10" ht="13.5" customHeight="1" x14ac:dyDescent="0.2">
      <c r="A76" s="1515"/>
      <c r="B76" s="377" t="s">
        <v>81</v>
      </c>
      <c r="C76" s="54">
        <v>0</v>
      </c>
      <c r="D76" s="386">
        <v>0</v>
      </c>
      <c r="E76" s="54">
        <v>1</v>
      </c>
      <c r="F76" s="386">
        <f t="shared" ref="F76:F77" si="12">E76*100/$E$78</f>
        <v>33.333333333333336</v>
      </c>
      <c r="G76" s="54">
        <v>1</v>
      </c>
      <c r="H76" s="386">
        <v>0</v>
      </c>
      <c r="I76" s="892">
        <f t="shared" si="11"/>
        <v>1</v>
      </c>
      <c r="J76" s="242">
        <f>I76*100/I$78</f>
        <v>25</v>
      </c>
    </row>
    <row r="77" spans="1:10" ht="13.5" customHeight="1" thickBot="1" x14ac:dyDescent="0.25">
      <c r="A77" s="1516"/>
      <c r="B77" s="377" t="s">
        <v>89</v>
      </c>
      <c r="C77" s="54">
        <v>0</v>
      </c>
      <c r="D77" s="386">
        <v>0</v>
      </c>
      <c r="E77" s="54">
        <v>1</v>
      </c>
      <c r="F77" s="386">
        <f t="shared" si="12"/>
        <v>33.333333333333336</v>
      </c>
      <c r="G77" s="54">
        <v>0</v>
      </c>
      <c r="H77" s="386">
        <v>0</v>
      </c>
      <c r="I77" s="892">
        <f t="shared" si="11"/>
        <v>1</v>
      </c>
      <c r="J77" s="242">
        <f>I77*100/I$78</f>
        <v>25</v>
      </c>
    </row>
    <row r="78" spans="1:10" ht="12.75" thickBot="1" x14ac:dyDescent="0.25">
      <c r="A78" s="936" t="s">
        <v>377</v>
      </c>
      <c r="B78" s="937"/>
      <c r="C78" s="388">
        <f>SUM(C75:C77)</f>
        <v>0</v>
      </c>
      <c r="D78" s="382">
        <f>SUM(D75:D77)</f>
        <v>0</v>
      </c>
      <c r="E78" s="388">
        <f>SUM(E75:E77)</f>
        <v>3</v>
      </c>
      <c r="F78" s="382">
        <v>100</v>
      </c>
      <c r="G78" s="388">
        <f>SUM(G74:G77)</f>
        <v>1</v>
      </c>
      <c r="H78" s="382">
        <f>SUM(H74:H77)</f>
        <v>0</v>
      </c>
      <c r="I78" s="940">
        <f>SUM(I74:I77)</f>
        <v>4</v>
      </c>
      <c r="J78" s="384">
        <f>SUM(J74:J77)</f>
        <v>100</v>
      </c>
    </row>
    <row r="79" spans="1:10" ht="12.75" thickBot="1" x14ac:dyDescent="0.25">
      <c r="A79" s="390" t="s">
        <v>121</v>
      </c>
      <c r="B79" s="360"/>
      <c r="C79" s="391">
        <f>SUM(C35,C44,C73,C78)</f>
        <v>390</v>
      </c>
      <c r="D79" s="392"/>
      <c r="E79" s="391">
        <f>SUM(E35,E44,E73,C78)</f>
        <v>139</v>
      </c>
      <c r="F79" s="392"/>
      <c r="G79" s="391">
        <f>SUM(G78,G73,G44,G35)</f>
        <v>74</v>
      </c>
      <c r="H79" s="392"/>
      <c r="I79" s="393">
        <f>SUM(G79,C79,E79)</f>
        <v>603</v>
      </c>
      <c r="J79" s="394"/>
    </row>
    <row r="83" spans="10:10" x14ac:dyDescent="0.2">
      <c r="J83" s="499"/>
    </row>
    <row r="87" spans="10:10" ht="15" customHeight="1" x14ac:dyDescent="0.2"/>
    <row r="88" spans="10:10" ht="15" customHeight="1" x14ac:dyDescent="0.2"/>
    <row r="89" spans="10:10" ht="15.75" customHeight="1" x14ac:dyDescent="0.2"/>
  </sheetData>
  <mergeCells count="14">
    <mergeCell ref="A74:A77"/>
    <mergeCell ref="A7:A34"/>
    <mergeCell ref="A36:A43"/>
    <mergeCell ref="A45:A72"/>
    <mergeCell ref="P4:R6"/>
    <mergeCell ref="A35:B35"/>
    <mergeCell ref="A44:B44"/>
    <mergeCell ref="A73:B73"/>
    <mergeCell ref="A5:A6"/>
    <mergeCell ref="B5:B6"/>
    <mergeCell ref="C5:D5"/>
    <mergeCell ref="E5:F5"/>
    <mergeCell ref="I5:J5"/>
    <mergeCell ref="G5:H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&amp;C&amp;8Urząd do Spraw Cudzoziemców
Biuro Szefa Urzędu, statystyki@udsc.gov.pl
ul. Koszykowa 16, 02-564 Warszawa, tel: (0 22) 601 74 10 , fax: (0 22) 601 74 22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zoomScaleNormal="100" workbookViewId="0">
      <selection activeCell="M23" sqref="M23"/>
    </sheetView>
  </sheetViews>
  <sheetFormatPr defaultRowHeight="15" x14ac:dyDescent="0.25"/>
  <cols>
    <col min="1" max="1" width="15.5703125" customWidth="1"/>
    <col min="2" max="2" width="27.85546875" customWidth="1"/>
    <col min="3" max="10" width="5.7109375" customWidth="1"/>
  </cols>
  <sheetData>
    <row r="1" spans="1:10" x14ac:dyDescent="0.25">
      <c r="A1" s="457" t="s">
        <v>490</v>
      </c>
    </row>
    <row r="2" spans="1:10" x14ac:dyDescent="0.25">
      <c r="A2" s="34" t="s">
        <v>301</v>
      </c>
    </row>
    <row r="3" spans="1:10" x14ac:dyDescent="0.25">
      <c r="A3" s="843"/>
    </row>
    <row r="4" spans="1:10" ht="15.75" thickBot="1" x14ac:dyDescent="0.3"/>
    <row r="5" spans="1:10" x14ac:dyDescent="0.25">
      <c r="A5" s="1520" t="s">
        <v>302</v>
      </c>
      <c r="B5" s="1522" t="s">
        <v>0</v>
      </c>
      <c r="C5" s="1524">
        <v>2014</v>
      </c>
      <c r="D5" s="1525"/>
      <c r="E5" s="1524">
        <v>2015</v>
      </c>
      <c r="F5" s="1525"/>
      <c r="G5" s="1524">
        <v>2016</v>
      </c>
      <c r="H5" s="1525"/>
      <c r="I5" s="1526" t="s">
        <v>118</v>
      </c>
      <c r="J5" s="1527"/>
    </row>
    <row r="6" spans="1:10" ht="50.25" customHeight="1" thickBot="1" x14ac:dyDescent="0.3">
      <c r="A6" s="1521"/>
      <c r="B6" s="1523"/>
      <c r="C6" s="749" t="s">
        <v>119</v>
      </c>
      <c r="D6" s="361" t="s">
        <v>300</v>
      </c>
      <c r="E6" s="749" t="s">
        <v>119</v>
      </c>
      <c r="F6" s="361" t="s">
        <v>300</v>
      </c>
      <c r="G6" s="749" t="s">
        <v>119</v>
      </c>
      <c r="H6" s="361" t="s">
        <v>300</v>
      </c>
      <c r="I6" s="887" t="s">
        <v>119</v>
      </c>
      <c r="J6" s="362" t="s">
        <v>300</v>
      </c>
    </row>
    <row r="7" spans="1:10" x14ac:dyDescent="0.25">
      <c r="A7" s="1514" t="s">
        <v>378</v>
      </c>
      <c r="B7" s="377" t="s">
        <v>7</v>
      </c>
      <c r="C7" s="54">
        <v>6</v>
      </c>
      <c r="D7" s="375">
        <f t="shared" ref="D7:D33" si="0">C7*100/C$33</f>
        <v>18.181818181818183</v>
      </c>
      <c r="E7" s="54">
        <v>12</v>
      </c>
      <c r="F7" s="375">
        <f t="shared" ref="F7:F33" si="1">E7*100/E$33</f>
        <v>10.714285714285714</v>
      </c>
      <c r="G7" s="54">
        <v>18</v>
      </c>
      <c r="H7" s="375">
        <f t="shared" ref="H7:H33" si="2">G7*100/G$33</f>
        <v>11.180124223602485</v>
      </c>
      <c r="I7" s="376">
        <f>SUM(G7,C7,E7)</f>
        <v>36</v>
      </c>
      <c r="J7" s="242">
        <f t="shared" ref="J7:J32" si="3">I7*100/I$33</f>
        <v>11.764705882352942</v>
      </c>
    </row>
    <row r="8" spans="1:10" x14ac:dyDescent="0.25">
      <c r="A8" s="1515"/>
      <c r="B8" s="377" t="s">
        <v>12</v>
      </c>
      <c r="C8" s="54">
        <f>0</f>
        <v>0</v>
      </c>
      <c r="D8" s="375">
        <f t="shared" si="0"/>
        <v>0</v>
      </c>
      <c r="E8" s="54">
        <v>4</v>
      </c>
      <c r="F8" s="375">
        <f t="shared" si="1"/>
        <v>3.5714285714285716</v>
      </c>
      <c r="G8" s="54">
        <v>2</v>
      </c>
      <c r="H8" s="375">
        <f t="shared" si="2"/>
        <v>1.2422360248447204</v>
      </c>
      <c r="I8" s="376">
        <f t="shared" ref="I8:I32" si="4">SUM(G8,C8,E8)</f>
        <v>6</v>
      </c>
      <c r="J8" s="242">
        <f t="shared" si="3"/>
        <v>1.9607843137254901</v>
      </c>
    </row>
    <row r="9" spans="1:10" x14ac:dyDescent="0.25">
      <c r="A9" s="1515"/>
      <c r="B9" s="377" t="s">
        <v>14</v>
      </c>
      <c r="C9" s="54">
        <v>1</v>
      </c>
      <c r="D9" s="375">
        <f t="shared" si="0"/>
        <v>3.0303030303030303</v>
      </c>
      <c r="E9" s="54">
        <v>4</v>
      </c>
      <c r="F9" s="375">
        <f t="shared" si="1"/>
        <v>3.5714285714285716</v>
      </c>
      <c r="G9" s="54">
        <v>3</v>
      </c>
      <c r="H9" s="375">
        <f t="shared" si="2"/>
        <v>1.8633540372670807</v>
      </c>
      <c r="I9" s="376">
        <f t="shared" si="4"/>
        <v>8</v>
      </c>
      <c r="J9" s="242">
        <f t="shared" si="3"/>
        <v>2.6143790849673203</v>
      </c>
    </row>
    <row r="10" spans="1:10" x14ac:dyDescent="0.25">
      <c r="A10" s="1515"/>
      <c r="B10" s="377" t="s">
        <v>24</v>
      </c>
      <c r="C10" s="54">
        <v>1</v>
      </c>
      <c r="D10" s="375">
        <f t="shared" si="0"/>
        <v>3.0303030303030303</v>
      </c>
      <c r="E10" s="54">
        <f>0</f>
        <v>0</v>
      </c>
      <c r="F10" s="375">
        <f t="shared" si="1"/>
        <v>0</v>
      </c>
      <c r="G10" s="54">
        <f>0</f>
        <v>0</v>
      </c>
      <c r="H10" s="375">
        <f t="shared" si="2"/>
        <v>0</v>
      </c>
      <c r="I10" s="376">
        <f t="shared" si="4"/>
        <v>1</v>
      </c>
      <c r="J10" s="242">
        <f t="shared" si="3"/>
        <v>0.32679738562091504</v>
      </c>
    </row>
    <row r="11" spans="1:10" x14ac:dyDescent="0.25">
      <c r="A11" s="1515"/>
      <c r="B11" s="377" t="s">
        <v>382</v>
      </c>
      <c r="C11" s="379">
        <f>0</f>
        <v>0</v>
      </c>
      <c r="D11" s="375">
        <f t="shared" si="0"/>
        <v>0</v>
      </c>
      <c r="E11" s="379">
        <v>1</v>
      </c>
      <c r="F11" s="375">
        <f t="shared" si="1"/>
        <v>0.8928571428571429</v>
      </c>
      <c r="G11" s="379">
        <f>0</f>
        <v>0</v>
      </c>
      <c r="H11" s="375">
        <f t="shared" si="2"/>
        <v>0</v>
      </c>
      <c r="I11" s="376">
        <f t="shared" si="4"/>
        <v>1</v>
      </c>
      <c r="J11" s="242">
        <f t="shared" si="3"/>
        <v>0.32679738562091504</v>
      </c>
    </row>
    <row r="12" spans="1:10" x14ac:dyDescent="0.25">
      <c r="A12" s="1515"/>
      <c r="B12" s="377" t="s">
        <v>30</v>
      </c>
      <c r="C12" s="54">
        <f>0</f>
        <v>0</v>
      </c>
      <c r="D12" s="375">
        <f t="shared" si="0"/>
        <v>0</v>
      </c>
      <c r="E12" s="54">
        <f>0</f>
        <v>0</v>
      </c>
      <c r="F12" s="375">
        <f t="shared" si="1"/>
        <v>0</v>
      </c>
      <c r="G12" s="54">
        <v>10</v>
      </c>
      <c r="H12" s="375">
        <f t="shared" si="2"/>
        <v>6.2111801242236027</v>
      </c>
      <c r="I12" s="376">
        <f t="shared" si="4"/>
        <v>10</v>
      </c>
      <c r="J12" s="242">
        <f t="shared" si="3"/>
        <v>3.2679738562091503</v>
      </c>
    </row>
    <row r="13" spans="1:10" x14ac:dyDescent="0.25">
      <c r="A13" s="1515"/>
      <c r="B13" s="377" t="s">
        <v>33</v>
      </c>
      <c r="C13" s="379">
        <f>0</f>
        <v>0</v>
      </c>
      <c r="D13" s="375">
        <f t="shared" si="0"/>
        <v>0</v>
      </c>
      <c r="E13" s="379">
        <v>1</v>
      </c>
      <c r="F13" s="375">
        <f t="shared" si="1"/>
        <v>0.8928571428571429</v>
      </c>
      <c r="G13" s="379">
        <f>0</f>
        <v>0</v>
      </c>
      <c r="H13" s="375">
        <f t="shared" si="2"/>
        <v>0</v>
      </c>
      <c r="I13" s="376">
        <f t="shared" si="4"/>
        <v>1</v>
      </c>
      <c r="J13" s="242">
        <f t="shared" si="3"/>
        <v>0.32679738562091504</v>
      </c>
    </row>
    <row r="14" spans="1:10" x14ac:dyDescent="0.25">
      <c r="A14" s="1515"/>
      <c r="B14" s="377" t="s">
        <v>35</v>
      </c>
      <c r="C14" s="54">
        <f>0</f>
        <v>0</v>
      </c>
      <c r="D14" s="375">
        <f t="shared" si="0"/>
        <v>0</v>
      </c>
      <c r="E14" s="54">
        <v>1</v>
      </c>
      <c r="F14" s="375">
        <f t="shared" si="1"/>
        <v>0.8928571428571429</v>
      </c>
      <c r="G14" s="54">
        <f>0</f>
        <v>0</v>
      </c>
      <c r="H14" s="375">
        <f t="shared" si="2"/>
        <v>0</v>
      </c>
      <c r="I14" s="376">
        <f t="shared" si="4"/>
        <v>1</v>
      </c>
      <c r="J14" s="242">
        <f t="shared" si="3"/>
        <v>0.32679738562091504</v>
      </c>
    </row>
    <row r="15" spans="1:10" x14ac:dyDescent="0.25">
      <c r="A15" s="1515"/>
      <c r="B15" s="377" t="s">
        <v>49</v>
      </c>
      <c r="C15" s="54">
        <f>0</f>
        <v>0</v>
      </c>
      <c r="D15" s="375">
        <f t="shared" si="0"/>
        <v>0</v>
      </c>
      <c r="E15" s="54">
        <v>4</v>
      </c>
      <c r="F15" s="375">
        <f t="shared" si="1"/>
        <v>3.5714285714285716</v>
      </c>
      <c r="G15" s="54">
        <f>0</f>
        <v>0</v>
      </c>
      <c r="H15" s="375">
        <f t="shared" si="2"/>
        <v>0</v>
      </c>
      <c r="I15" s="376">
        <f t="shared" si="4"/>
        <v>4</v>
      </c>
      <c r="J15" s="242">
        <f t="shared" si="3"/>
        <v>1.3071895424836601</v>
      </c>
    </row>
    <row r="16" spans="1:10" x14ac:dyDescent="0.25">
      <c r="A16" s="1515"/>
      <c r="B16" s="942" t="s">
        <v>51</v>
      </c>
      <c r="C16" s="54">
        <f>0</f>
        <v>0</v>
      </c>
      <c r="D16" s="375">
        <f t="shared" si="0"/>
        <v>0</v>
      </c>
      <c r="E16" s="54">
        <f>0</f>
        <v>0</v>
      </c>
      <c r="F16" s="375">
        <f t="shared" si="1"/>
        <v>0</v>
      </c>
      <c r="G16" s="54">
        <v>1</v>
      </c>
      <c r="H16" s="375">
        <f t="shared" si="2"/>
        <v>0.6211180124223602</v>
      </c>
      <c r="I16" s="376">
        <f t="shared" si="4"/>
        <v>1</v>
      </c>
      <c r="J16" s="242">
        <f t="shared" si="3"/>
        <v>0.32679738562091504</v>
      </c>
    </row>
    <row r="17" spans="1:10" x14ac:dyDescent="0.25">
      <c r="A17" s="1515"/>
      <c r="B17" s="377" t="s">
        <v>53</v>
      </c>
      <c r="C17" s="54">
        <v>1</v>
      </c>
      <c r="D17" s="375">
        <f t="shared" si="0"/>
        <v>3.0303030303030303</v>
      </c>
      <c r="E17" s="54">
        <f>0</f>
        <v>0</v>
      </c>
      <c r="F17" s="375">
        <f t="shared" si="1"/>
        <v>0</v>
      </c>
      <c r="G17" s="54">
        <f>0</f>
        <v>0</v>
      </c>
      <c r="H17" s="375">
        <f t="shared" si="2"/>
        <v>0</v>
      </c>
      <c r="I17" s="376">
        <f t="shared" si="4"/>
        <v>1</v>
      </c>
      <c r="J17" s="242">
        <f t="shared" si="3"/>
        <v>0.32679738562091504</v>
      </c>
    </row>
    <row r="18" spans="1:10" x14ac:dyDescent="0.25">
      <c r="A18" s="1515"/>
      <c r="B18" s="377" t="s">
        <v>55</v>
      </c>
      <c r="C18" s="54">
        <f>0</f>
        <v>0</v>
      </c>
      <c r="D18" s="375">
        <f t="shared" si="0"/>
        <v>0</v>
      </c>
      <c r="E18" s="54">
        <f>0</f>
        <v>0</v>
      </c>
      <c r="F18" s="375">
        <f t="shared" si="1"/>
        <v>0</v>
      </c>
      <c r="G18" s="54">
        <v>1</v>
      </c>
      <c r="H18" s="375">
        <f t="shared" si="2"/>
        <v>0.6211180124223602</v>
      </c>
      <c r="I18" s="376">
        <f t="shared" si="4"/>
        <v>1</v>
      </c>
      <c r="J18" s="242">
        <f t="shared" si="3"/>
        <v>0.32679738562091504</v>
      </c>
    </row>
    <row r="19" spans="1:10" x14ac:dyDescent="0.25">
      <c r="A19" s="1515"/>
      <c r="B19" s="377" t="s">
        <v>69</v>
      </c>
      <c r="C19" s="54">
        <v>2</v>
      </c>
      <c r="D19" s="375">
        <f t="shared" si="0"/>
        <v>6.0606060606060606</v>
      </c>
      <c r="E19" s="54">
        <v>1</v>
      </c>
      <c r="F19" s="375">
        <f t="shared" si="1"/>
        <v>0.8928571428571429</v>
      </c>
      <c r="G19" s="54">
        <v>1</v>
      </c>
      <c r="H19" s="375">
        <f t="shared" si="2"/>
        <v>0.6211180124223602</v>
      </c>
      <c r="I19" s="376">
        <f t="shared" si="4"/>
        <v>4</v>
      </c>
      <c r="J19" s="242">
        <f t="shared" si="3"/>
        <v>1.3071895424836601</v>
      </c>
    </row>
    <row r="20" spans="1:10" x14ac:dyDescent="0.25">
      <c r="A20" s="1515"/>
      <c r="B20" s="377" t="s">
        <v>72</v>
      </c>
      <c r="C20" s="54">
        <f>0</f>
        <v>0</v>
      </c>
      <c r="D20" s="375">
        <f t="shared" si="0"/>
        <v>0</v>
      </c>
      <c r="E20" s="54">
        <f>0</f>
        <v>0</v>
      </c>
      <c r="F20" s="375">
        <f t="shared" si="1"/>
        <v>0</v>
      </c>
      <c r="G20" s="54">
        <v>1</v>
      </c>
      <c r="H20" s="375">
        <f t="shared" si="2"/>
        <v>0.6211180124223602</v>
      </c>
      <c r="I20" s="376">
        <f t="shared" si="4"/>
        <v>1</v>
      </c>
      <c r="J20" s="242">
        <f t="shared" si="3"/>
        <v>0.32679738562091504</v>
      </c>
    </row>
    <row r="21" spans="1:10" x14ac:dyDescent="0.25">
      <c r="A21" s="1515"/>
      <c r="B21" s="377" t="s">
        <v>320</v>
      </c>
      <c r="C21" s="54">
        <f>0</f>
        <v>0</v>
      </c>
      <c r="D21" s="375">
        <f t="shared" si="0"/>
        <v>0</v>
      </c>
      <c r="E21" s="54">
        <v>4</v>
      </c>
      <c r="F21" s="375">
        <f t="shared" si="1"/>
        <v>3.5714285714285716</v>
      </c>
      <c r="G21" s="54">
        <v>2</v>
      </c>
      <c r="H21" s="375">
        <f t="shared" si="2"/>
        <v>1.2422360248447204</v>
      </c>
      <c r="I21" s="376">
        <f t="shared" si="4"/>
        <v>6</v>
      </c>
      <c r="J21" s="242">
        <f t="shared" si="3"/>
        <v>1.9607843137254901</v>
      </c>
    </row>
    <row r="22" spans="1:10" x14ac:dyDescent="0.25">
      <c r="A22" s="1515"/>
      <c r="B22" s="377" t="s">
        <v>384</v>
      </c>
      <c r="C22" s="54">
        <v>1</v>
      </c>
      <c r="D22" s="375">
        <f t="shared" si="0"/>
        <v>3.0303030303030303</v>
      </c>
      <c r="E22" s="54">
        <f>0</f>
        <v>0</v>
      </c>
      <c r="F22" s="375">
        <f t="shared" si="1"/>
        <v>0</v>
      </c>
      <c r="G22" s="54">
        <f>0</f>
        <v>0</v>
      </c>
      <c r="H22" s="375">
        <f t="shared" si="2"/>
        <v>0</v>
      </c>
      <c r="I22" s="376">
        <f t="shared" si="4"/>
        <v>1</v>
      </c>
      <c r="J22" s="242">
        <f t="shared" si="3"/>
        <v>0.32679738562091504</v>
      </c>
    </row>
    <row r="23" spans="1:10" x14ac:dyDescent="0.25">
      <c r="A23" s="1515"/>
      <c r="B23" s="377" t="s">
        <v>383</v>
      </c>
      <c r="C23" s="54">
        <f>0</f>
        <v>0</v>
      </c>
      <c r="D23" s="375">
        <f t="shared" si="0"/>
        <v>0</v>
      </c>
      <c r="E23" s="54">
        <v>1</v>
      </c>
      <c r="F23" s="375">
        <f t="shared" si="1"/>
        <v>0.8928571428571429</v>
      </c>
      <c r="G23" s="54">
        <f>0</f>
        <v>0</v>
      </c>
      <c r="H23" s="375">
        <f t="shared" si="2"/>
        <v>0</v>
      </c>
      <c r="I23" s="376">
        <f t="shared" si="4"/>
        <v>1</v>
      </c>
      <c r="J23" s="242">
        <f t="shared" si="3"/>
        <v>0.32679738562091504</v>
      </c>
    </row>
    <row r="24" spans="1:10" x14ac:dyDescent="0.25">
      <c r="A24" s="1515"/>
      <c r="B24" s="377" t="s">
        <v>81</v>
      </c>
      <c r="C24" s="54">
        <v>2</v>
      </c>
      <c r="D24" s="375">
        <f t="shared" si="0"/>
        <v>6.0606060606060606</v>
      </c>
      <c r="E24" s="54">
        <v>22</v>
      </c>
      <c r="F24" s="375">
        <f t="shared" si="1"/>
        <v>19.642857142857142</v>
      </c>
      <c r="G24" s="54">
        <v>12</v>
      </c>
      <c r="H24" s="375">
        <f t="shared" si="2"/>
        <v>7.4534161490683228</v>
      </c>
      <c r="I24" s="376">
        <f t="shared" si="4"/>
        <v>36</v>
      </c>
      <c r="J24" s="242">
        <f t="shared" si="3"/>
        <v>11.764705882352942</v>
      </c>
    </row>
    <row r="25" spans="1:10" x14ac:dyDescent="0.25">
      <c r="A25" s="1515"/>
      <c r="B25" s="377" t="s">
        <v>87</v>
      </c>
      <c r="C25" s="54">
        <f>0</f>
        <v>0</v>
      </c>
      <c r="D25" s="375">
        <f t="shared" si="0"/>
        <v>0</v>
      </c>
      <c r="E25" s="54">
        <f>0</f>
        <v>0</v>
      </c>
      <c r="F25" s="375">
        <f t="shared" si="1"/>
        <v>0</v>
      </c>
      <c r="G25" s="54">
        <v>1</v>
      </c>
      <c r="H25" s="375">
        <f t="shared" si="2"/>
        <v>0.6211180124223602</v>
      </c>
      <c r="I25" s="376">
        <f t="shared" si="4"/>
        <v>1</v>
      </c>
      <c r="J25" s="242">
        <f t="shared" si="3"/>
        <v>0.32679738562091504</v>
      </c>
    </row>
    <row r="26" spans="1:10" x14ac:dyDescent="0.25">
      <c r="A26" s="1515"/>
      <c r="B26" s="377" t="s">
        <v>89</v>
      </c>
      <c r="C26" s="54">
        <f>0</f>
        <v>0</v>
      </c>
      <c r="D26" s="375">
        <f t="shared" si="0"/>
        <v>0</v>
      </c>
      <c r="E26" s="54">
        <v>2</v>
      </c>
      <c r="F26" s="375">
        <f t="shared" si="1"/>
        <v>1.7857142857142858</v>
      </c>
      <c r="G26" s="54">
        <f>0</f>
        <v>0</v>
      </c>
      <c r="H26" s="375">
        <f t="shared" si="2"/>
        <v>0</v>
      </c>
      <c r="I26" s="376">
        <f t="shared" si="4"/>
        <v>2</v>
      </c>
      <c r="J26" s="242">
        <f t="shared" si="3"/>
        <v>0.65359477124183007</v>
      </c>
    </row>
    <row r="27" spans="1:10" x14ac:dyDescent="0.25">
      <c r="A27" s="1515"/>
      <c r="B27" s="377" t="s">
        <v>90</v>
      </c>
      <c r="C27" s="54">
        <f>0</f>
        <v>0</v>
      </c>
      <c r="D27" s="375">
        <f t="shared" si="0"/>
        <v>0</v>
      </c>
      <c r="E27" s="54">
        <f>0</f>
        <v>0</v>
      </c>
      <c r="F27" s="375">
        <f t="shared" si="1"/>
        <v>0</v>
      </c>
      <c r="G27" s="54">
        <v>2</v>
      </c>
      <c r="H27" s="375">
        <f t="shared" si="2"/>
        <v>1.2422360248447204</v>
      </c>
      <c r="I27" s="376">
        <f t="shared" si="4"/>
        <v>2</v>
      </c>
      <c r="J27" s="242">
        <f t="shared" si="3"/>
        <v>0.65359477124183007</v>
      </c>
    </row>
    <row r="28" spans="1:10" x14ac:dyDescent="0.25">
      <c r="A28" s="1515"/>
      <c r="B28" s="377" t="s">
        <v>96</v>
      </c>
      <c r="C28" s="54">
        <f>0</f>
        <v>0</v>
      </c>
      <c r="D28" s="375">
        <f t="shared" si="0"/>
        <v>0</v>
      </c>
      <c r="E28" s="54">
        <v>1</v>
      </c>
      <c r="F28" s="375">
        <f t="shared" si="1"/>
        <v>0.8928571428571429</v>
      </c>
      <c r="G28" s="54">
        <f>0</f>
        <v>0</v>
      </c>
      <c r="H28" s="375">
        <f t="shared" si="2"/>
        <v>0</v>
      </c>
      <c r="I28" s="376">
        <f t="shared" si="4"/>
        <v>1</v>
      </c>
      <c r="J28" s="242">
        <f t="shared" si="3"/>
        <v>0.32679738562091504</v>
      </c>
    </row>
    <row r="29" spans="1:10" x14ac:dyDescent="0.25">
      <c r="A29" s="1515"/>
      <c r="B29" s="377" t="s">
        <v>97</v>
      </c>
      <c r="C29" s="54">
        <f>0</f>
        <v>0</v>
      </c>
      <c r="D29" s="375">
        <f t="shared" si="0"/>
        <v>0</v>
      </c>
      <c r="E29" s="54">
        <v>1</v>
      </c>
      <c r="F29" s="375">
        <f t="shared" si="1"/>
        <v>0.8928571428571429</v>
      </c>
      <c r="G29" s="54">
        <v>2</v>
      </c>
      <c r="H29" s="375">
        <f t="shared" si="2"/>
        <v>1.2422360248447204</v>
      </c>
      <c r="I29" s="376">
        <f t="shared" si="4"/>
        <v>3</v>
      </c>
      <c r="J29" s="242">
        <f t="shared" si="3"/>
        <v>0.98039215686274506</v>
      </c>
    </row>
    <row r="30" spans="1:10" x14ac:dyDescent="0.25">
      <c r="A30" s="1515"/>
      <c r="B30" s="377" t="s">
        <v>100</v>
      </c>
      <c r="C30" s="54">
        <v>9</v>
      </c>
      <c r="D30" s="375">
        <f t="shared" si="0"/>
        <v>27.272727272727273</v>
      </c>
      <c r="E30" s="54">
        <v>46</v>
      </c>
      <c r="F30" s="375">
        <f t="shared" si="1"/>
        <v>41.071428571428569</v>
      </c>
      <c r="G30" s="54">
        <v>102</v>
      </c>
      <c r="H30" s="375">
        <f t="shared" si="2"/>
        <v>63.354037267080749</v>
      </c>
      <c r="I30" s="376">
        <f t="shared" si="4"/>
        <v>157</v>
      </c>
      <c r="J30" s="242">
        <f t="shared" si="3"/>
        <v>51.307189542483663</v>
      </c>
    </row>
    <row r="31" spans="1:10" x14ac:dyDescent="0.25">
      <c r="A31" s="1515"/>
      <c r="B31" s="380" t="s">
        <v>101</v>
      </c>
      <c r="C31" s="303">
        <f>0</f>
        <v>0</v>
      </c>
      <c r="D31" s="375">
        <f t="shared" si="0"/>
        <v>0</v>
      </c>
      <c r="E31" s="303">
        <v>1</v>
      </c>
      <c r="F31" s="375">
        <f t="shared" si="1"/>
        <v>0.8928571428571429</v>
      </c>
      <c r="G31" s="303">
        <f>0</f>
        <v>0</v>
      </c>
      <c r="H31" s="375">
        <f t="shared" si="2"/>
        <v>0</v>
      </c>
      <c r="I31" s="376">
        <f t="shared" si="4"/>
        <v>1</v>
      </c>
      <c r="J31" s="242">
        <f t="shared" si="3"/>
        <v>0.32679738562091504</v>
      </c>
    </row>
    <row r="32" spans="1:10" ht="15.75" thickBot="1" x14ac:dyDescent="0.3">
      <c r="A32" s="1515"/>
      <c r="B32" s="380" t="s">
        <v>103</v>
      </c>
      <c r="C32" s="303">
        <v>10</v>
      </c>
      <c r="D32" s="375">
        <f t="shared" si="0"/>
        <v>30.303030303030305</v>
      </c>
      <c r="E32" s="303">
        <v>6</v>
      </c>
      <c r="F32" s="375">
        <f t="shared" si="1"/>
        <v>5.3571428571428568</v>
      </c>
      <c r="G32" s="303">
        <v>3</v>
      </c>
      <c r="H32" s="375">
        <f t="shared" si="2"/>
        <v>1.8633540372670807</v>
      </c>
      <c r="I32" s="376">
        <f t="shared" si="4"/>
        <v>19</v>
      </c>
      <c r="J32" s="242">
        <f t="shared" si="3"/>
        <v>6.2091503267973858</v>
      </c>
    </row>
    <row r="33" spans="1:10" ht="15.75" thickBot="1" x14ac:dyDescent="0.3">
      <c r="A33" s="1518" t="s">
        <v>379</v>
      </c>
      <c r="B33" s="1519"/>
      <c r="C33" s="381">
        <f>SUM(C7:C32)</f>
        <v>33</v>
      </c>
      <c r="D33" s="382">
        <f t="shared" si="0"/>
        <v>100</v>
      </c>
      <c r="E33" s="381">
        <f>SUM(E7:E32)</f>
        <v>112</v>
      </c>
      <c r="F33" s="382">
        <f t="shared" si="1"/>
        <v>100</v>
      </c>
      <c r="G33" s="381">
        <f>SUM(G7:G32)</f>
        <v>161</v>
      </c>
      <c r="H33" s="382">
        <f t="shared" si="2"/>
        <v>100</v>
      </c>
      <c r="I33" s="383">
        <f>SUM(I7:I32)</f>
        <v>306</v>
      </c>
      <c r="J33" s="384">
        <f>SUM(J7:J32)</f>
        <v>99.999999999999986</v>
      </c>
    </row>
    <row r="34" spans="1:10" x14ac:dyDescent="0.25">
      <c r="A34" s="1514" t="s">
        <v>380</v>
      </c>
      <c r="B34" s="377" t="s">
        <v>1</v>
      </c>
      <c r="C34" s="385">
        <v>0</v>
      </c>
      <c r="D34" s="386">
        <f t="shared" ref="D34:D48" si="5">C34*100/$E$48</f>
        <v>0</v>
      </c>
      <c r="E34" s="385">
        <v>0</v>
      </c>
      <c r="F34" s="386">
        <f t="shared" ref="F34:F48" si="6">E34*100/$E$48</f>
        <v>0</v>
      </c>
      <c r="G34" s="385">
        <v>1</v>
      </c>
      <c r="H34" s="386">
        <f t="shared" ref="H34:H47" si="7">G34*100/G$48</f>
        <v>6.666666666666667</v>
      </c>
      <c r="I34" s="376">
        <f>SUM(G34,C34,E34)</f>
        <v>1</v>
      </c>
      <c r="J34" s="242">
        <f t="shared" ref="J34:J47" si="8">I34*100/I$48</f>
        <v>3.3333333333333335</v>
      </c>
    </row>
    <row r="35" spans="1:10" x14ac:dyDescent="0.25">
      <c r="A35" s="1515"/>
      <c r="B35" s="377" t="s">
        <v>7</v>
      </c>
      <c r="C35" s="385">
        <v>1</v>
      </c>
      <c r="D35" s="386">
        <f t="shared" si="5"/>
        <v>8.3333333333333339</v>
      </c>
      <c r="E35" s="385">
        <v>6</v>
      </c>
      <c r="F35" s="386">
        <f t="shared" si="6"/>
        <v>50</v>
      </c>
      <c r="G35" s="385">
        <v>0</v>
      </c>
      <c r="H35" s="386">
        <f t="shared" si="7"/>
        <v>0</v>
      </c>
      <c r="I35" s="376">
        <f t="shared" ref="I35:I47" si="9">SUM(G35,C35,E35)</f>
        <v>7</v>
      </c>
      <c r="J35" s="242">
        <f t="shared" si="8"/>
        <v>23.333333333333332</v>
      </c>
    </row>
    <row r="36" spans="1:10" x14ac:dyDescent="0.25">
      <c r="A36" s="1515"/>
      <c r="B36" s="377" t="s">
        <v>12</v>
      </c>
      <c r="C36" s="385">
        <v>0</v>
      </c>
      <c r="D36" s="386">
        <f t="shared" si="5"/>
        <v>0</v>
      </c>
      <c r="E36" s="385">
        <v>0</v>
      </c>
      <c r="F36" s="386">
        <f t="shared" si="6"/>
        <v>0</v>
      </c>
      <c r="G36" s="385">
        <v>1</v>
      </c>
      <c r="H36" s="386">
        <f t="shared" si="7"/>
        <v>6.666666666666667</v>
      </c>
      <c r="I36" s="376">
        <f t="shared" si="9"/>
        <v>1</v>
      </c>
      <c r="J36" s="242">
        <f t="shared" si="8"/>
        <v>3.3333333333333335</v>
      </c>
    </row>
    <row r="37" spans="1:10" x14ac:dyDescent="0.25">
      <c r="A37" s="1515"/>
      <c r="B37" s="377" t="s">
        <v>14</v>
      </c>
      <c r="C37" s="385">
        <v>0</v>
      </c>
      <c r="D37" s="386">
        <f t="shared" si="5"/>
        <v>0</v>
      </c>
      <c r="E37" s="385">
        <v>0</v>
      </c>
      <c r="F37" s="386">
        <f t="shared" si="6"/>
        <v>0</v>
      </c>
      <c r="G37" s="385">
        <v>2</v>
      </c>
      <c r="H37" s="386">
        <f t="shared" si="7"/>
        <v>13.333333333333334</v>
      </c>
      <c r="I37" s="376">
        <f t="shared" si="9"/>
        <v>2</v>
      </c>
      <c r="J37" s="242">
        <f t="shared" si="8"/>
        <v>6.666666666666667</v>
      </c>
    </row>
    <row r="38" spans="1:10" x14ac:dyDescent="0.25">
      <c r="A38" s="1515"/>
      <c r="B38" s="377" t="s">
        <v>29</v>
      </c>
      <c r="C38" s="385">
        <v>0</v>
      </c>
      <c r="D38" s="386">
        <f t="shared" si="5"/>
        <v>0</v>
      </c>
      <c r="E38" s="385">
        <v>1</v>
      </c>
      <c r="F38" s="386">
        <f t="shared" si="6"/>
        <v>8.3333333333333339</v>
      </c>
      <c r="G38" s="385">
        <v>0</v>
      </c>
      <c r="H38" s="386">
        <f t="shared" si="7"/>
        <v>0</v>
      </c>
      <c r="I38" s="376">
        <f t="shared" si="9"/>
        <v>1</v>
      </c>
      <c r="J38" s="242">
        <f t="shared" si="8"/>
        <v>3.3333333333333335</v>
      </c>
    </row>
    <row r="39" spans="1:10" x14ac:dyDescent="0.25">
      <c r="A39" s="1515"/>
      <c r="B39" s="377" t="s">
        <v>43</v>
      </c>
      <c r="C39" s="54">
        <v>1</v>
      </c>
      <c r="D39" s="386">
        <f t="shared" si="5"/>
        <v>8.3333333333333339</v>
      </c>
      <c r="E39" s="54">
        <v>0</v>
      </c>
      <c r="F39" s="386">
        <f t="shared" si="6"/>
        <v>0</v>
      </c>
      <c r="G39" s="54">
        <v>0</v>
      </c>
      <c r="H39" s="386">
        <f t="shared" si="7"/>
        <v>0</v>
      </c>
      <c r="I39" s="376">
        <f t="shared" si="9"/>
        <v>1</v>
      </c>
      <c r="J39" s="242">
        <f t="shared" si="8"/>
        <v>3.3333333333333335</v>
      </c>
    </row>
    <row r="40" spans="1:10" x14ac:dyDescent="0.25">
      <c r="A40" s="1515"/>
      <c r="B40" s="377" t="s">
        <v>49</v>
      </c>
      <c r="C40" s="54">
        <v>0</v>
      </c>
      <c r="D40" s="386">
        <f t="shared" si="5"/>
        <v>0</v>
      </c>
      <c r="E40" s="54">
        <v>1</v>
      </c>
      <c r="F40" s="386">
        <f t="shared" si="6"/>
        <v>8.3333333333333339</v>
      </c>
      <c r="G40" s="54">
        <v>0</v>
      </c>
      <c r="H40" s="386">
        <f t="shared" si="7"/>
        <v>0</v>
      </c>
      <c r="I40" s="376">
        <f t="shared" si="9"/>
        <v>1</v>
      </c>
      <c r="J40" s="242">
        <f t="shared" si="8"/>
        <v>3.3333333333333335</v>
      </c>
    </row>
    <row r="41" spans="1:10" x14ac:dyDescent="0.25">
      <c r="A41" s="1515"/>
      <c r="B41" s="377" t="s">
        <v>63</v>
      </c>
      <c r="C41" s="54">
        <v>0</v>
      </c>
      <c r="D41" s="386">
        <f t="shared" si="5"/>
        <v>0</v>
      </c>
      <c r="E41" s="54">
        <v>0</v>
      </c>
      <c r="F41" s="386">
        <f t="shared" si="6"/>
        <v>0</v>
      </c>
      <c r="G41" s="54">
        <v>4</v>
      </c>
      <c r="H41" s="386">
        <f t="shared" si="7"/>
        <v>26.666666666666668</v>
      </c>
      <c r="I41" s="376">
        <f t="shared" si="9"/>
        <v>4</v>
      </c>
      <c r="J41" s="242">
        <f t="shared" si="8"/>
        <v>13.333333333333334</v>
      </c>
    </row>
    <row r="42" spans="1:10" x14ac:dyDescent="0.25">
      <c r="A42" s="1515"/>
      <c r="B42" s="377" t="s">
        <v>69</v>
      </c>
      <c r="C42" s="54">
        <v>1</v>
      </c>
      <c r="D42" s="386">
        <f t="shared" si="5"/>
        <v>8.3333333333333339</v>
      </c>
      <c r="E42" s="54">
        <v>0</v>
      </c>
      <c r="F42" s="386">
        <f t="shared" si="6"/>
        <v>0</v>
      </c>
      <c r="G42" s="54">
        <v>0</v>
      </c>
      <c r="H42" s="386">
        <f t="shared" si="7"/>
        <v>0</v>
      </c>
      <c r="I42" s="376">
        <f t="shared" si="9"/>
        <v>1</v>
      </c>
      <c r="J42" s="242">
        <f t="shared" si="8"/>
        <v>3.3333333333333335</v>
      </c>
    </row>
    <row r="43" spans="1:10" x14ac:dyDescent="0.25">
      <c r="A43" s="1515"/>
      <c r="B43" s="377" t="s">
        <v>74</v>
      </c>
      <c r="C43" s="54">
        <v>0</v>
      </c>
      <c r="D43" s="386">
        <f t="shared" si="5"/>
        <v>0</v>
      </c>
      <c r="E43" s="54">
        <v>0</v>
      </c>
      <c r="F43" s="386">
        <f t="shared" si="6"/>
        <v>0</v>
      </c>
      <c r="G43" s="54">
        <v>1</v>
      </c>
      <c r="H43" s="386">
        <f t="shared" si="7"/>
        <v>6.666666666666667</v>
      </c>
      <c r="I43" s="376">
        <f t="shared" si="9"/>
        <v>1</v>
      </c>
      <c r="J43" s="242">
        <f t="shared" si="8"/>
        <v>3.3333333333333335</v>
      </c>
    </row>
    <row r="44" spans="1:10" x14ac:dyDescent="0.25">
      <c r="A44" s="1515"/>
      <c r="B44" s="377" t="s">
        <v>81</v>
      </c>
      <c r="C44" s="54">
        <v>0</v>
      </c>
      <c r="D44" s="386">
        <f t="shared" si="5"/>
        <v>0</v>
      </c>
      <c r="E44" s="54">
        <v>1</v>
      </c>
      <c r="F44" s="386">
        <f t="shared" si="6"/>
        <v>8.3333333333333339</v>
      </c>
      <c r="G44" s="54">
        <v>1</v>
      </c>
      <c r="H44" s="386">
        <f t="shared" si="7"/>
        <v>6.666666666666667</v>
      </c>
      <c r="I44" s="376">
        <f t="shared" si="9"/>
        <v>2</v>
      </c>
      <c r="J44" s="242">
        <f t="shared" si="8"/>
        <v>6.666666666666667</v>
      </c>
    </row>
    <row r="45" spans="1:10" x14ac:dyDescent="0.25">
      <c r="A45" s="1515"/>
      <c r="B45" s="377" t="s">
        <v>211</v>
      </c>
      <c r="C45" s="54">
        <v>0</v>
      </c>
      <c r="D45" s="386">
        <f t="shared" si="5"/>
        <v>0</v>
      </c>
      <c r="E45" s="54">
        <v>1</v>
      </c>
      <c r="F45" s="386">
        <f t="shared" si="6"/>
        <v>8.3333333333333339</v>
      </c>
      <c r="G45" s="54">
        <v>0</v>
      </c>
      <c r="H45" s="386">
        <f t="shared" si="7"/>
        <v>0</v>
      </c>
      <c r="I45" s="376">
        <f t="shared" si="9"/>
        <v>1</v>
      </c>
      <c r="J45" s="242">
        <f t="shared" si="8"/>
        <v>3.3333333333333335</v>
      </c>
    </row>
    <row r="46" spans="1:10" x14ac:dyDescent="0.25">
      <c r="A46" s="1515"/>
      <c r="B46" s="377" t="s">
        <v>100</v>
      </c>
      <c r="C46" s="54">
        <v>0</v>
      </c>
      <c r="D46" s="386">
        <f t="shared" si="5"/>
        <v>0</v>
      </c>
      <c r="E46" s="54">
        <v>1</v>
      </c>
      <c r="F46" s="386">
        <f t="shared" si="6"/>
        <v>8.3333333333333339</v>
      </c>
      <c r="G46" s="54">
        <v>5</v>
      </c>
      <c r="H46" s="386">
        <f t="shared" si="7"/>
        <v>33.333333333333336</v>
      </c>
      <c r="I46" s="376">
        <f t="shared" si="9"/>
        <v>6</v>
      </c>
      <c r="J46" s="242">
        <f t="shared" si="8"/>
        <v>20</v>
      </c>
    </row>
    <row r="47" spans="1:10" ht="15.75" thickBot="1" x14ac:dyDescent="0.3">
      <c r="A47" s="1516"/>
      <c r="B47" s="377" t="s">
        <v>103</v>
      </c>
      <c r="C47" s="54">
        <v>0</v>
      </c>
      <c r="D47" s="386">
        <f t="shared" si="5"/>
        <v>0</v>
      </c>
      <c r="E47" s="54">
        <v>1</v>
      </c>
      <c r="F47" s="386">
        <f t="shared" si="6"/>
        <v>8.3333333333333339</v>
      </c>
      <c r="G47" s="54">
        <v>0</v>
      </c>
      <c r="H47" s="386">
        <f t="shared" si="7"/>
        <v>0</v>
      </c>
      <c r="I47" s="376">
        <f t="shared" si="9"/>
        <v>1</v>
      </c>
      <c r="J47" s="242">
        <f t="shared" si="8"/>
        <v>3.3333333333333335</v>
      </c>
    </row>
    <row r="48" spans="1:10" ht="15.75" thickBot="1" x14ac:dyDescent="0.3">
      <c r="A48" s="1518" t="s">
        <v>381</v>
      </c>
      <c r="B48" s="1519"/>
      <c r="C48" s="388">
        <f>SUM(C34:C47)</f>
        <v>3</v>
      </c>
      <c r="D48" s="382">
        <f t="shared" si="5"/>
        <v>25</v>
      </c>
      <c r="E48" s="388">
        <f>SUM(E34:E47)</f>
        <v>12</v>
      </c>
      <c r="F48" s="382">
        <f t="shared" si="6"/>
        <v>100</v>
      </c>
      <c r="G48" s="388">
        <f>SUM(G34:G47)</f>
        <v>15</v>
      </c>
      <c r="H48" s="382">
        <f>SUM(H34:H47)</f>
        <v>100</v>
      </c>
      <c r="I48" s="940">
        <f>SUM(I34:I47)</f>
        <v>30</v>
      </c>
      <c r="J48" s="384">
        <f>SUM(J34:J47)</f>
        <v>100</v>
      </c>
    </row>
    <row r="49" spans="1:10" ht="24.75" thickBot="1" x14ac:dyDescent="0.3">
      <c r="A49" s="941" t="s">
        <v>308</v>
      </c>
      <c r="B49" s="377" t="s">
        <v>20</v>
      </c>
      <c r="C49" s="385">
        <v>0</v>
      </c>
      <c r="D49" s="386">
        <v>0</v>
      </c>
      <c r="E49" s="385">
        <v>0</v>
      </c>
      <c r="F49" s="386">
        <v>0</v>
      </c>
      <c r="G49" s="385">
        <v>1</v>
      </c>
      <c r="H49" s="386">
        <f>G49*100/G$50</f>
        <v>100</v>
      </c>
      <c r="I49" s="376">
        <f>SUM(G49,C49,E49)</f>
        <v>1</v>
      </c>
      <c r="J49" s="387">
        <f>I49*100/I$50</f>
        <v>100</v>
      </c>
    </row>
    <row r="50" spans="1:10" ht="15.75" thickBot="1" x14ac:dyDescent="0.3">
      <c r="A50" s="1518" t="s">
        <v>374</v>
      </c>
      <c r="B50" s="1519"/>
      <c r="C50" s="388">
        <f t="shared" ref="C50:J50" si="10">SUM(C49:C49)</f>
        <v>0</v>
      </c>
      <c r="D50" s="382">
        <f t="shared" si="10"/>
        <v>0</v>
      </c>
      <c r="E50" s="388">
        <f t="shared" si="10"/>
        <v>0</v>
      </c>
      <c r="F50" s="388">
        <f t="shared" si="10"/>
        <v>0</v>
      </c>
      <c r="G50" s="388">
        <f t="shared" si="10"/>
        <v>1</v>
      </c>
      <c r="H50" s="388">
        <f t="shared" si="10"/>
        <v>100</v>
      </c>
      <c r="I50" s="940">
        <f t="shared" si="10"/>
        <v>1</v>
      </c>
      <c r="J50" s="384">
        <f t="shared" si="10"/>
        <v>100</v>
      </c>
    </row>
    <row r="51" spans="1:10" ht="15.75" thickBot="1" x14ac:dyDescent="0.3">
      <c r="A51" s="390" t="s">
        <v>121</v>
      </c>
      <c r="B51" s="360"/>
      <c r="C51" s="391">
        <f>SUM(C33,C48,C50)</f>
        <v>36</v>
      </c>
      <c r="D51" s="392"/>
      <c r="E51" s="391">
        <f>SUM(E33,E48,E50,)</f>
        <v>124</v>
      </c>
      <c r="F51" s="392"/>
      <c r="G51" s="391">
        <f>SUM(G50,G48,G33)</f>
        <v>177</v>
      </c>
      <c r="H51" s="392"/>
      <c r="I51" s="393">
        <f>SUM(G51,C51,E51)</f>
        <v>337</v>
      </c>
      <c r="J51" s="394"/>
    </row>
    <row r="67" ht="15" customHeight="1" x14ac:dyDescent="0.25"/>
  </sheetData>
  <sortState ref="B7:J33">
    <sortCondition ref="B7:B33"/>
  </sortState>
  <mergeCells count="11">
    <mergeCell ref="I5:J5"/>
    <mergeCell ref="A5:A6"/>
    <mergeCell ref="B5:B6"/>
    <mergeCell ref="C5:D5"/>
    <mergeCell ref="E5:F5"/>
    <mergeCell ref="G5:H5"/>
    <mergeCell ref="A34:A47"/>
    <mergeCell ref="A7:A32"/>
    <mergeCell ref="A33:B33"/>
    <mergeCell ref="A48:B48"/>
    <mergeCell ref="A50:B50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9"/>
  <dimension ref="A1:O178"/>
  <sheetViews>
    <sheetView zoomScaleNormal="100" workbookViewId="0">
      <selection activeCell="P12" sqref="P12"/>
    </sheetView>
  </sheetViews>
  <sheetFormatPr defaultRowHeight="12" x14ac:dyDescent="0.2"/>
  <cols>
    <col min="1" max="1" width="32.7109375" style="464" customWidth="1"/>
    <col min="2" max="13" width="7.42578125" style="464" customWidth="1"/>
    <col min="14" max="14" width="7.42578125" style="464" bestFit="1" customWidth="1"/>
    <col min="15" max="15" width="9.140625" style="464" customWidth="1"/>
    <col min="16" max="16384" width="9.140625" style="464"/>
  </cols>
  <sheetData>
    <row r="1" spans="1:15" s="463" customFormat="1" x14ac:dyDescent="0.2">
      <c r="A1" s="397" t="s">
        <v>491</v>
      </c>
      <c r="B1" s="395"/>
      <c r="C1" s="395"/>
      <c r="D1" s="395"/>
      <c r="E1" s="396"/>
      <c r="F1" s="395"/>
      <c r="G1" s="395"/>
      <c r="H1" s="395"/>
      <c r="I1" s="395"/>
    </row>
    <row r="2" spans="1:15" s="463" customFormat="1" x14ac:dyDescent="0.2">
      <c r="A2" s="397" t="s">
        <v>304</v>
      </c>
      <c r="B2" s="395"/>
      <c r="C2" s="395"/>
      <c r="D2" s="395"/>
      <c r="E2" s="396"/>
      <c r="F2" s="395"/>
      <c r="G2" s="395"/>
      <c r="H2" s="395"/>
      <c r="I2" s="395"/>
    </row>
    <row r="3" spans="1:15" s="463" customFormat="1" ht="12.75" thickBot="1" x14ac:dyDescent="0.3">
      <c r="A3" s="843"/>
    </row>
    <row r="4" spans="1:15" ht="108.75" customHeight="1" thickBot="1" x14ac:dyDescent="0.25">
      <c r="A4" s="821" t="s">
        <v>0</v>
      </c>
      <c r="B4" s="822" t="s">
        <v>385</v>
      </c>
      <c r="C4" s="823" t="s">
        <v>305</v>
      </c>
      <c r="D4" s="823" t="s">
        <v>386</v>
      </c>
      <c r="E4" s="823" t="s">
        <v>387</v>
      </c>
      <c r="F4" s="823" t="s">
        <v>388</v>
      </c>
      <c r="G4" s="823" t="s">
        <v>389</v>
      </c>
      <c r="H4" s="823" t="s">
        <v>390</v>
      </c>
      <c r="I4" s="823" t="s">
        <v>306</v>
      </c>
      <c r="J4" s="823" t="s">
        <v>307</v>
      </c>
      <c r="K4" s="824" t="s">
        <v>391</v>
      </c>
      <c r="L4" s="823" t="s">
        <v>308</v>
      </c>
      <c r="M4" s="825" t="s">
        <v>380</v>
      </c>
      <c r="N4" s="826" t="s">
        <v>115</v>
      </c>
    </row>
    <row r="5" spans="1:15" x14ac:dyDescent="0.2">
      <c r="A5" s="827" t="s">
        <v>1</v>
      </c>
      <c r="B5" s="23">
        <v>36</v>
      </c>
      <c r="C5" s="24">
        <v>1</v>
      </c>
      <c r="D5" s="24">
        <v>54</v>
      </c>
      <c r="E5" s="24" t="s">
        <v>117</v>
      </c>
      <c r="F5" s="24" t="s">
        <v>117</v>
      </c>
      <c r="G5" s="24" t="s">
        <v>117</v>
      </c>
      <c r="H5" s="24">
        <v>3</v>
      </c>
      <c r="I5" s="24" t="s">
        <v>117</v>
      </c>
      <c r="J5" s="24">
        <v>60</v>
      </c>
      <c r="K5" s="187">
        <v>11</v>
      </c>
      <c r="L5" s="24" t="s">
        <v>117</v>
      </c>
      <c r="M5" s="144">
        <v>11</v>
      </c>
      <c r="N5" s="828">
        <f t="shared" ref="N5:N36" si="0">SUM(B5:M5)</f>
        <v>176</v>
      </c>
    </row>
    <row r="6" spans="1:15" x14ac:dyDescent="0.2">
      <c r="A6" s="827" t="s">
        <v>2</v>
      </c>
      <c r="B6" s="23">
        <v>70</v>
      </c>
      <c r="C6" s="24">
        <v>12</v>
      </c>
      <c r="D6" s="24">
        <v>132</v>
      </c>
      <c r="E6" s="24" t="s">
        <v>117</v>
      </c>
      <c r="F6" s="24" t="s">
        <v>117</v>
      </c>
      <c r="G6" s="24" t="s">
        <v>117</v>
      </c>
      <c r="H6" s="24" t="s">
        <v>117</v>
      </c>
      <c r="I6" s="24" t="s">
        <v>117</v>
      </c>
      <c r="J6" s="24" t="s">
        <v>117</v>
      </c>
      <c r="K6" s="187" t="s">
        <v>117</v>
      </c>
      <c r="L6" s="24" t="s">
        <v>117</v>
      </c>
      <c r="M6" s="144" t="s">
        <v>117</v>
      </c>
      <c r="N6" s="828">
        <f t="shared" si="0"/>
        <v>214</v>
      </c>
      <c r="O6" s="402"/>
    </row>
    <row r="7" spans="1:15" x14ac:dyDescent="0.2">
      <c r="A7" s="827" t="s">
        <v>3</v>
      </c>
      <c r="B7" s="23">
        <v>246</v>
      </c>
      <c r="C7" s="24">
        <v>14</v>
      </c>
      <c r="D7" s="24">
        <v>309</v>
      </c>
      <c r="E7" s="24" t="s">
        <v>117</v>
      </c>
      <c r="F7" s="24" t="s">
        <v>117</v>
      </c>
      <c r="G7" s="24" t="s">
        <v>117</v>
      </c>
      <c r="H7" s="24">
        <v>1</v>
      </c>
      <c r="I7" s="24" t="s">
        <v>117</v>
      </c>
      <c r="J7" s="24">
        <v>2</v>
      </c>
      <c r="K7" s="187" t="s">
        <v>117</v>
      </c>
      <c r="L7" s="24">
        <v>1</v>
      </c>
      <c r="M7" s="144">
        <v>3</v>
      </c>
      <c r="N7" s="828">
        <f t="shared" si="0"/>
        <v>576</v>
      </c>
    </row>
    <row r="8" spans="1:15" x14ac:dyDescent="0.2">
      <c r="A8" s="827" t="s">
        <v>4</v>
      </c>
      <c r="B8" s="23">
        <v>15</v>
      </c>
      <c r="C8" s="24">
        <v>1</v>
      </c>
      <c r="D8" s="24">
        <v>95</v>
      </c>
      <c r="E8" s="24" t="s">
        <v>117</v>
      </c>
      <c r="F8" s="24" t="s">
        <v>117</v>
      </c>
      <c r="G8" s="24" t="s">
        <v>117</v>
      </c>
      <c r="H8" s="24" t="s">
        <v>117</v>
      </c>
      <c r="I8" s="24" t="s">
        <v>117</v>
      </c>
      <c r="J8" s="24" t="s">
        <v>117</v>
      </c>
      <c r="K8" s="187" t="s">
        <v>117</v>
      </c>
      <c r="L8" s="24" t="s">
        <v>117</v>
      </c>
      <c r="M8" s="144">
        <v>5</v>
      </c>
      <c r="N8" s="828">
        <f t="shared" si="0"/>
        <v>116</v>
      </c>
      <c r="O8" s="402"/>
    </row>
    <row r="9" spans="1:15" x14ac:dyDescent="0.2">
      <c r="A9" s="827" t="s">
        <v>5</v>
      </c>
      <c r="B9" s="23">
        <v>2</v>
      </c>
      <c r="C9" s="24">
        <v>1</v>
      </c>
      <c r="D9" s="24">
        <v>837</v>
      </c>
      <c r="E9" s="24" t="s">
        <v>117</v>
      </c>
      <c r="F9" s="24" t="s">
        <v>117</v>
      </c>
      <c r="G9" s="24" t="s">
        <v>117</v>
      </c>
      <c r="H9" s="24" t="s">
        <v>117</v>
      </c>
      <c r="I9" s="24" t="s">
        <v>117</v>
      </c>
      <c r="J9" s="24" t="s">
        <v>117</v>
      </c>
      <c r="K9" s="187" t="s">
        <v>117</v>
      </c>
      <c r="L9" s="24" t="s">
        <v>117</v>
      </c>
      <c r="M9" s="144" t="s">
        <v>117</v>
      </c>
      <c r="N9" s="828">
        <f t="shared" si="0"/>
        <v>840</v>
      </c>
    </row>
    <row r="10" spans="1:15" x14ac:dyDescent="0.2">
      <c r="A10" s="827" t="s">
        <v>6</v>
      </c>
      <c r="B10" s="23">
        <v>28</v>
      </c>
      <c r="C10" s="24">
        <v>9</v>
      </c>
      <c r="D10" s="24">
        <v>102</v>
      </c>
      <c r="E10" s="24" t="s">
        <v>117</v>
      </c>
      <c r="F10" s="24" t="s">
        <v>117</v>
      </c>
      <c r="G10" s="24" t="s">
        <v>117</v>
      </c>
      <c r="H10" s="24">
        <v>11</v>
      </c>
      <c r="I10" s="24" t="s">
        <v>117</v>
      </c>
      <c r="J10" s="24" t="s">
        <v>117</v>
      </c>
      <c r="K10" s="187" t="s">
        <v>117</v>
      </c>
      <c r="L10" s="24" t="s">
        <v>117</v>
      </c>
      <c r="M10" s="144" t="s">
        <v>117</v>
      </c>
      <c r="N10" s="828">
        <f t="shared" si="0"/>
        <v>150</v>
      </c>
      <c r="O10" s="402"/>
    </row>
    <row r="11" spans="1:15" x14ac:dyDescent="0.2">
      <c r="A11" s="827" t="s">
        <v>7</v>
      </c>
      <c r="B11" s="23">
        <v>877</v>
      </c>
      <c r="C11" s="24">
        <v>577</v>
      </c>
      <c r="D11" s="24">
        <v>1738</v>
      </c>
      <c r="E11" s="24" t="s">
        <v>117</v>
      </c>
      <c r="F11" s="24" t="s">
        <v>117</v>
      </c>
      <c r="G11" s="24">
        <v>1</v>
      </c>
      <c r="H11" s="24">
        <v>6</v>
      </c>
      <c r="I11" s="24" t="s">
        <v>117</v>
      </c>
      <c r="J11" s="24">
        <v>2</v>
      </c>
      <c r="K11" s="187">
        <v>4</v>
      </c>
      <c r="L11" s="24">
        <v>12</v>
      </c>
      <c r="M11" s="144">
        <v>299</v>
      </c>
      <c r="N11" s="828">
        <f t="shared" si="0"/>
        <v>3516</v>
      </c>
    </row>
    <row r="12" spans="1:15" x14ac:dyDescent="0.2">
      <c r="A12" s="827" t="s">
        <v>8</v>
      </c>
      <c r="B12" s="23">
        <v>81</v>
      </c>
      <c r="C12" s="24">
        <v>6</v>
      </c>
      <c r="D12" s="24">
        <v>158</v>
      </c>
      <c r="E12" s="24" t="s">
        <v>117</v>
      </c>
      <c r="F12" s="24" t="s">
        <v>117</v>
      </c>
      <c r="G12" s="24">
        <v>5</v>
      </c>
      <c r="H12" s="24">
        <v>15</v>
      </c>
      <c r="I12" s="24" t="s">
        <v>117</v>
      </c>
      <c r="J12" s="24" t="s">
        <v>117</v>
      </c>
      <c r="K12" s="187" t="s">
        <v>117</v>
      </c>
      <c r="L12" s="24" t="s">
        <v>117</v>
      </c>
      <c r="M12" s="144" t="s">
        <v>117</v>
      </c>
      <c r="N12" s="828">
        <f t="shared" si="0"/>
        <v>265</v>
      </c>
      <c r="O12" s="402"/>
    </row>
    <row r="13" spans="1:15" x14ac:dyDescent="0.2">
      <c r="A13" s="827" t="s">
        <v>139</v>
      </c>
      <c r="B13" s="23">
        <v>129</v>
      </c>
      <c r="C13" s="24" t="s">
        <v>117</v>
      </c>
      <c r="D13" s="24" t="s">
        <v>117</v>
      </c>
      <c r="E13" s="24">
        <v>205</v>
      </c>
      <c r="F13" s="24">
        <v>1183</v>
      </c>
      <c r="G13" s="24" t="s">
        <v>117</v>
      </c>
      <c r="H13" s="24" t="s">
        <v>117</v>
      </c>
      <c r="I13" s="24" t="s">
        <v>117</v>
      </c>
      <c r="J13" s="24" t="s">
        <v>117</v>
      </c>
      <c r="K13" s="187" t="s">
        <v>117</v>
      </c>
      <c r="L13" s="24" t="s">
        <v>117</v>
      </c>
      <c r="M13" s="144" t="s">
        <v>117</v>
      </c>
      <c r="N13" s="828">
        <f t="shared" si="0"/>
        <v>1517</v>
      </c>
    </row>
    <row r="14" spans="1:15" x14ac:dyDescent="0.2">
      <c r="A14" s="827" t="s">
        <v>9</v>
      </c>
      <c r="B14" s="368">
        <v>62</v>
      </c>
      <c r="C14" s="24">
        <v>24</v>
      </c>
      <c r="D14" s="829">
        <v>538</v>
      </c>
      <c r="E14" s="24" t="s">
        <v>117</v>
      </c>
      <c r="F14" s="24" t="s">
        <v>117</v>
      </c>
      <c r="G14" s="24">
        <v>1</v>
      </c>
      <c r="H14" s="24">
        <v>4</v>
      </c>
      <c r="I14" s="24" t="s">
        <v>117</v>
      </c>
      <c r="J14" s="24">
        <v>3</v>
      </c>
      <c r="K14" s="187" t="s">
        <v>117</v>
      </c>
      <c r="L14" s="24" t="s">
        <v>117</v>
      </c>
      <c r="M14" s="144">
        <v>5</v>
      </c>
      <c r="N14" s="828">
        <f t="shared" si="0"/>
        <v>637</v>
      </c>
      <c r="O14" s="402"/>
    </row>
    <row r="15" spans="1:15" x14ac:dyDescent="0.2">
      <c r="A15" s="827" t="s">
        <v>319</v>
      </c>
      <c r="B15" s="23">
        <v>74</v>
      </c>
      <c r="C15" s="24">
        <v>7</v>
      </c>
      <c r="D15" s="24">
        <v>87</v>
      </c>
      <c r="E15" s="24" t="s">
        <v>117</v>
      </c>
      <c r="F15" s="24" t="s">
        <v>117</v>
      </c>
      <c r="G15" s="24" t="s">
        <v>117</v>
      </c>
      <c r="H15" s="24">
        <v>4</v>
      </c>
      <c r="I15" s="24" t="s">
        <v>117</v>
      </c>
      <c r="J15" s="24" t="s">
        <v>117</v>
      </c>
      <c r="K15" s="187" t="s">
        <v>117</v>
      </c>
      <c r="L15" s="24" t="s">
        <v>117</v>
      </c>
      <c r="M15" s="144">
        <v>1</v>
      </c>
      <c r="N15" s="828">
        <f t="shared" si="0"/>
        <v>173</v>
      </c>
    </row>
    <row r="16" spans="1:15" x14ac:dyDescent="0.2">
      <c r="A16" s="827" t="s">
        <v>198</v>
      </c>
      <c r="B16" s="23" t="s">
        <v>117</v>
      </c>
      <c r="C16" s="24" t="s">
        <v>117</v>
      </c>
      <c r="D16" s="24">
        <v>9</v>
      </c>
      <c r="E16" s="829" t="s">
        <v>117</v>
      </c>
      <c r="F16" s="24" t="s">
        <v>117</v>
      </c>
      <c r="G16" s="24" t="s">
        <v>117</v>
      </c>
      <c r="H16" s="24" t="s">
        <v>117</v>
      </c>
      <c r="I16" s="24" t="s">
        <v>117</v>
      </c>
      <c r="J16" s="24" t="s">
        <v>117</v>
      </c>
      <c r="K16" s="187" t="s">
        <v>117</v>
      </c>
      <c r="L16" s="24" t="s">
        <v>117</v>
      </c>
      <c r="M16" s="144" t="s">
        <v>117</v>
      </c>
      <c r="N16" s="828">
        <f t="shared" si="0"/>
        <v>9</v>
      </c>
      <c r="O16" s="402"/>
    </row>
    <row r="17" spans="1:15" x14ac:dyDescent="0.2">
      <c r="A17" s="827" t="s">
        <v>10</v>
      </c>
      <c r="B17" s="23">
        <v>39</v>
      </c>
      <c r="C17" s="24">
        <v>42</v>
      </c>
      <c r="D17" s="24">
        <v>395</v>
      </c>
      <c r="E17" s="24" t="s">
        <v>117</v>
      </c>
      <c r="F17" s="24" t="s">
        <v>117</v>
      </c>
      <c r="G17" s="24" t="s">
        <v>117</v>
      </c>
      <c r="H17" s="24">
        <v>1</v>
      </c>
      <c r="I17" s="24" t="s">
        <v>117</v>
      </c>
      <c r="J17" s="24">
        <v>3</v>
      </c>
      <c r="K17" s="187">
        <v>1</v>
      </c>
      <c r="L17" s="24">
        <v>9</v>
      </c>
      <c r="M17" s="144" t="s">
        <v>117</v>
      </c>
      <c r="N17" s="828">
        <f t="shared" si="0"/>
        <v>490</v>
      </c>
    </row>
    <row r="18" spans="1:15" x14ac:dyDescent="0.2">
      <c r="A18" s="827" t="s">
        <v>233</v>
      </c>
      <c r="B18" s="23">
        <v>44</v>
      </c>
      <c r="C18" s="24" t="s">
        <v>117</v>
      </c>
      <c r="D18" s="24" t="s">
        <v>117</v>
      </c>
      <c r="E18" s="24">
        <v>161</v>
      </c>
      <c r="F18" s="24">
        <v>1082</v>
      </c>
      <c r="G18" s="24" t="s">
        <v>117</v>
      </c>
      <c r="H18" s="24" t="s">
        <v>117</v>
      </c>
      <c r="I18" s="24" t="s">
        <v>117</v>
      </c>
      <c r="J18" s="24" t="s">
        <v>117</v>
      </c>
      <c r="K18" s="187" t="s">
        <v>117</v>
      </c>
      <c r="L18" s="24" t="s">
        <v>117</v>
      </c>
      <c r="M18" s="144" t="s">
        <v>117</v>
      </c>
      <c r="N18" s="828">
        <f t="shared" si="0"/>
        <v>1287</v>
      </c>
      <c r="O18" s="402"/>
    </row>
    <row r="19" spans="1:15" x14ac:dyDescent="0.2">
      <c r="A19" s="827" t="s">
        <v>199</v>
      </c>
      <c r="B19" s="23">
        <v>1</v>
      </c>
      <c r="C19" s="24" t="s">
        <v>117</v>
      </c>
      <c r="D19" s="24">
        <v>1</v>
      </c>
      <c r="E19" s="24" t="s">
        <v>117</v>
      </c>
      <c r="F19" s="24" t="s">
        <v>117</v>
      </c>
      <c r="G19" s="24" t="s">
        <v>117</v>
      </c>
      <c r="H19" s="24" t="s">
        <v>117</v>
      </c>
      <c r="I19" s="24" t="s">
        <v>117</v>
      </c>
      <c r="J19" s="24" t="s">
        <v>117</v>
      </c>
      <c r="K19" s="187" t="s">
        <v>117</v>
      </c>
      <c r="L19" s="24" t="s">
        <v>117</v>
      </c>
      <c r="M19" s="144" t="s">
        <v>117</v>
      </c>
      <c r="N19" s="828">
        <f t="shared" si="0"/>
        <v>2</v>
      </c>
    </row>
    <row r="20" spans="1:15" x14ac:dyDescent="0.2">
      <c r="A20" s="827" t="s">
        <v>11</v>
      </c>
      <c r="B20" s="23">
        <v>2</v>
      </c>
      <c r="C20" s="24" t="s">
        <v>117</v>
      </c>
      <c r="D20" s="24">
        <v>5</v>
      </c>
      <c r="E20" s="24" t="s">
        <v>117</v>
      </c>
      <c r="F20" s="24" t="s">
        <v>117</v>
      </c>
      <c r="G20" s="24" t="s">
        <v>117</v>
      </c>
      <c r="H20" s="24" t="s">
        <v>117</v>
      </c>
      <c r="I20" s="24" t="s">
        <v>117</v>
      </c>
      <c r="J20" s="24" t="s">
        <v>117</v>
      </c>
      <c r="K20" s="187" t="s">
        <v>117</v>
      </c>
      <c r="L20" s="24" t="s">
        <v>117</v>
      </c>
      <c r="M20" s="144" t="s">
        <v>117</v>
      </c>
      <c r="N20" s="828">
        <f t="shared" si="0"/>
        <v>7</v>
      </c>
      <c r="O20" s="402"/>
    </row>
    <row r="21" spans="1:15" x14ac:dyDescent="0.2">
      <c r="A21" s="827" t="s">
        <v>12</v>
      </c>
      <c r="B21" s="23">
        <v>299</v>
      </c>
      <c r="C21" s="24">
        <v>9</v>
      </c>
      <c r="D21" s="24">
        <v>59</v>
      </c>
      <c r="E21" s="24" t="s">
        <v>117</v>
      </c>
      <c r="F21" s="24" t="s">
        <v>117</v>
      </c>
      <c r="G21" s="24" t="s">
        <v>117</v>
      </c>
      <c r="H21" s="24">
        <v>1</v>
      </c>
      <c r="I21" s="24" t="s">
        <v>117</v>
      </c>
      <c r="J21" s="24">
        <v>56</v>
      </c>
      <c r="K21" s="187">
        <v>2</v>
      </c>
      <c r="L21" s="24">
        <v>21</v>
      </c>
      <c r="M21" s="144">
        <v>14</v>
      </c>
      <c r="N21" s="828">
        <f t="shared" si="0"/>
        <v>461</v>
      </c>
    </row>
    <row r="22" spans="1:15" x14ac:dyDescent="0.2">
      <c r="A22" s="827" t="s">
        <v>13</v>
      </c>
      <c r="B22" s="23" t="s">
        <v>117</v>
      </c>
      <c r="C22" s="24" t="s">
        <v>117</v>
      </c>
      <c r="D22" s="24" t="s">
        <v>117</v>
      </c>
      <c r="E22" s="24" t="s">
        <v>117</v>
      </c>
      <c r="F22" s="24" t="s">
        <v>117</v>
      </c>
      <c r="G22" s="24" t="s">
        <v>117</v>
      </c>
      <c r="H22" s="24" t="s">
        <v>117</v>
      </c>
      <c r="I22" s="24" t="s">
        <v>117</v>
      </c>
      <c r="J22" s="24">
        <v>1</v>
      </c>
      <c r="K22" s="187" t="s">
        <v>117</v>
      </c>
      <c r="L22" s="24" t="s">
        <v>117</v>
      </c>
      <c r="M22" s="144" t="s">
        <v>117</v>
      </c>
      <c r="N22" s="828">
        <f t="shared" si="0"/>
        <v>1</v>
      </c>
      <c r="O22" s="402"/>
    </row>
    <row r="23" spans="1:15" x14ac:dyDescent="0.2">
      <c r="A23" s="827" t="s">
        <v>14</v>
      </c>
      <c r="B23" s="23">
        <v>7716</v>
      </c>
      <c r="C23" s="24">
        <v>490</v>
      </c>
      <c r="D23" s="24">
        <v>3009</v>
      </c>
      <c r="E23" s="24" t="s">
        <v>117</v>
      </c>
      <c r="F23" s="24" t="s">
        <v>117</v>
      </c>
      <c r="G23" s="24">
        <v>16</v>
      </c>
      <c r="H23" s="24">
        <v>26</v>
      </c>
      <c r="I23" s="24">
        <v>1</v>
      </c>
      <c r="J23" s="24">
        <v>115</v>
      </c>
      <c r="K23" s="187">
        <v>8</v>
      </c>
      <c r="L23" s="24">
        <v>2</v>
      </c>
      <c r="M23" s="144">
        <v>45</v>
      </c>
      <c r="N23" s="828">
        <f t="shared" si="0"/>
        <v>11428</v>
      </c>
    </row>
    <row r="24" spans="1:15" x14ac:dyDescent="0.2">
      <c r="A24" s="827" t="s">
        <v>15</v>
      </c>
      <c r="B24" s="23">
        <v>9</v>
      </c>
      <c r="C24" s="24">
        <v>2</v>
      </c>
      <c r="D24" s="24">
        <v>18</v>
      </c>
      <c r="E24" s="24" t="s">
        <v>117</v>
      </c>
      <c r="F24" s="24" t="s">
        <v>117</v>
      </c>
      <c r="G24" s="24" t="s">
        <v>117</v>
      </c>
      <c r="H24" s="24">
        <v>1</v>
      </c>
      <c r="I24" s="24" t="s">
        <v>117</v>
      </c>
      <c r="J24" s="24" t="s">
        <v>117</v>
      </c>
      <c r="K24" s="187" t="s">
        <v>117</v>
      </c>
      <c r="L24" s="24" t="s">
        <v>117</v>
      </c>
      <c r="M24" s="144" t="s">
        <v>117</v>
      </c>
      <c r="N24" s="828">
        <f t="shared" si="0"/>
        <v>30</v>
      </c>
      <c r="O24" s="402"/>
    </row>
    <row r="25" spans="1:15" x14ac:dyDescent="0.2">
      <c r="A25" s="827" t="s">
        <v>127</v>
      </c>
      <c r="B25" s="368">
        <v>58</v>
      </c>
      <c r="C25" s="24">
        <v>6</v>
      </c>
      <c r="D25" s="829">
        <v>69</v>
      </c>
      <c r="E25" s="24" t="s">
        <v>117</v>
      </c>
      <c r="F25" s="24" t="s">
        <v>117</v>
      </c>
      <c r="G25" s="24" t="s">
        <v>117</v>
      </c>
      <c r="H25" s="24">
        <v>4</v>
      </c>
      <c r="I25" s="24" t="s">
        <v>117</v>
      </c>
      <c r="J25" s="24">
        <v>8</v>
      </c>
      <c r="K25" s="187" t="s">
        <v>117</v>
      </c>
      <c r="L25" s="24" t="s">
        <v>117</v>
      </c>
      <c r="M25" s="144" t="s">
        <v>117</v>
      </c>
      <c r="N25" s="828">
        <f t="shared" si="0"/>
        <v>145</v>
      </c>
    </row>
    <row r="26" spans="1:15" x14ac:dyDescent="0.2">
      <c r="A26" s="827" t="s">
        <v>16</v>
      </c>
      <c r="B26" s="23">
        <v>1</v>
      </c>
      <c r="C26" s="24" t="s">
        <v>117</v>
      </c>
      <c r="D26" s="24">
        <v>1</v>
      </c>
      <c r="E26" s="24" t="s">
        <v>117</v>
      </c>
      <c r="F26" s="24" t="s">
        <v>117</v>
      </c>
      <c r="G26" s="24" t="s">
        <v>117</v>
      </c>
      <c r="H26" s="24" t="s">
        <v>117</v>
      </c>
      <c r="I26" s="24" t="s">
        <v>117</v>
      </c>
      <c r="J26" s="24" t="s">
        <v>117</v>
      </c>
      <c r="K26" s="187" t="s">
        <v>117</v>
      </c>
      <c r="L26" s="24" t="s">
        <v>117</v>
      </c>
      <c r="M26" s="144" t="s">
        <v>117</v>
      </c>
      <c r="N26" s="828">
        <f t="shared" si="0"/>
        <v>2</v>
      </c>
      <c r="O26" s="402"/>
    </row>
    <row r="27" spans="1:15" x14ac:dyDescent="0.2">
      <c r="A27" s="827" t="s">
        <v>17</v>
      </c>
      <c r="B27" s="23">
        <v>93</v>
      </c>
      <c r="C27" s="24">
        <v>24</v>
      </c>
      <c r="D27" s="24">
        <v>387</v>
      </c>
      <c r="E27" s="24" t="s">
        <v>117</v>
      </c>
      <c r="F27" s="24" t="s">
        <v>117</v>
      </c>
      <c r="G27" s="24" t="s">
        <v>117</v>
      </c>
      <c r="H27" s="24">
        <v>20</v>
      </c>
      <c r="I27" s="24" t="s">
        <v>117</v>
      </c>
      <c r="J27" s="24" t="s">
        <v>117</v>
      </c>
      <c r="K27" s="187" t="s">
        <v>117</v>
      </c>
      <c r="L27" s="24" t="s">
        <v>117</v>
      </c>
      <c r="M27" s="144" t="s">
        <v>117</v>
      </c>
      <c r="N27" s="828">
        <f t="shared" si="0"/>
        <v>524</v>
      </c>
    </row>
    <row r="28" spans="1:15" x14ac:dyDescent="0.2">
      <c r="A28" s="827" t="s">
        <v>215</v>
      </c>
      <c r="B28" s="23">
        <v>456</v>
      </c>
      <c r="C28" s="24" t="s">
        <v>117</v>
      </c>
      <c r="D28" s="24" t="s">
        <v>117</v>
      </c>
      <c r="E28" s="24">
        <v>446</v>
      </c>
      <c r="F28" s="24">
        <v>4376</v>
      </c>
      <c r="G28" s="24" t="s">
        <v>117</v>
      </c>
      <c r="H28" s="24" t="s">
        <v>117</v>
      </c>
      <c r="I28" s="24" t="s">
        <v>117</v>
      </c>
      <c r="J28" s="24" t="s">
        <v>117</v>
      </c>
      <c r="K28" s="187">
        <v>2</v>
      </c>
      <c r="L28" s="24" t="s">
        <v>117</v>
      </c>
      <c r="M28" s="144" t="s">
        <v>117</v>
      </c>
      <c r="N28" s="828">
        <f t="shared" si="0"/>
        <v>5280</v>
      </c>
      <c r="O28" s="402"/>
    </row>
    <row r="29" spans="1:15" x14ac:dyDescent="0.2">
      <c r="A29" s="827" t="s">
        <v>365</v>
      </c>
      <c r="B29" s="23">
        <v>1</v>
      </c>
      <c r="C29" s="24">
        <v>1</v>
      </c>
      <c r="D29" s="24">
        <v>2</v>
      </c>
      <c r="E29" s="24" t="s">
        <v>117</v>
      </c>
      <c r="F29" s="24" t="s">
        <v>117</v>
      </c>
      <c r="G29" s="24" t="s">
        <v>117</v>
      </c>
      <c r="H29" s="24" t="s">
        <v>117</v>
      </c>
      <c r="I29" s="24" t="s">
        <v>117</v>
      </c>
      <c r="J29" s="24" t="s">
        <v>117</v>
      </c>
      <c r="K29" s="187" t="s">
        <v>117</v>
      </c>
      <c r="L29" s="24" t="s">
        <v>117</v>
      </c>
      <c r="M29" s="144" t="s">
        <v>117</v>
      </c>
      <c r="N29" s="828">
        <f t="shared" si="0"/>
        <v>4</v>
      </c>
    </row>
    <row r="30" spans="1:15" x14ac:dyDescent="0.2">
      <c r="A30" s="827" t="s">
        <v>200</v>
      </c>
      <c r="B30" s="23">
        <v>3</v>
      </c>
      <c r="C30" s="24" t="s">
        <v>117</v>
      </c>
      <c r="D30" s="24">
        <v>3</v>
      </c>
      <c r="E30" s="829" t="s">
        <v>117</v>
      </c>
      <c r="F30" s="24" t="s">
        <v>117</v>
      </c>
      <c r="G30" s="24" t="s">
        <v>117</v>
      </c>
      <c r="H30" s="24" t="s">
        <v>117</v>
      </c>
      <c r="I30" s="24" t="s">
        <v>117</v>
      </c>
      <c r="J30" s="24" t="s">
        <v>117</v>
      </c>
      <c r="K30" s="187" t="s">
        <v>117</v>
      </c>
      <c r="L30" s="24" t="s">
        <v>117</v>
      </c>
      <c r="M30" s="144" t="s">
        <v>117</v>
      </c>
      <c r="N30" s="828">
        <f t="shared" si="0"/>
        <v>6</v>
      </c>
      <c r="O30" s="402"/>
    </row>
    <row r="31" spans="1:15" x14ac:dyDescent="0.2">
      <c r="A31" s="827" t="s">
        <v>19</v>
      </c>
      <c r="B31" s="23">
        <v>27</v>
      </c>
      <c r="C31" s="24">
        <v>6</v>
      </c>
      <c r="D31" s="24">
        <v>65</v>
      </c>
      <c r="E31" s="24" t="s">
        <v>117</v>
      </c>
      <c r="F31" s="24" t="s">
        <v>117</v>
      </c>
      <c r="G31" s="24" t="s">
        <v>117</v>
      </c>
      <c r="H31" s="24">
        <v>1</v>
      </c>
      <c r="I31" s="24" t="s">
        <v>117</v>
      </c>
      <c r="J31" s="24" t="s">
        <v>117</v>
      </c>
      <c r="K31" s="187" t="s">
        <v>117</v>
      </c>
      <c r="L31" s="24" t="s">
        <v>117</v>
      </c>
      <c r="M31" s="144" t="s">
        <v>117</v>
      </c>
      <c r="N31" s="828">
        <f t="shared" si="0"/>
        <v>99</v>
      </c>
    </row>
    <row r="32" spans="1:15" x14ac:dyDescent="0.2">
      <c r="A32" s="827" t="s">
        <v>20</v>
      </c>
      <c r="B32" s="23">
        <v>561</v>
      </c>
      <c r="C32" s="24">
        <v>894</v>
      </c>
      <c r="D32" s="24">
        <v>5523</v>
      </c>
      <c r="E32" s="24" t="s">
        <v>117</v>
      </c>
      <c r="F32" s="24" t="s">
        <v>117</v>
      </c>
      <c r="G32" s="24" t="s">
        <v>117</v>
      </c>
      <c r="H32" s="24">
        <v>45</v>
      </c>
      <c r="I32" s="24" t="s">
        <v>117</v>
      </c>
      <c r="J32" s="24">
        <v>12</v>
      </c>
      <c r="K32" s="187">
        <v>1</v>
      </c>
      <c r="L32" s="24">
        <v>3</v>
      </c>
      <c r="M32" s="144">
        <v>3</v>
      </c>
      <c r="N32" s="828">
        <f t="shared" si="0"/>
        <v>7042</v>
      </c>
      <c r="O32" s="402"/>
    </row>
    <row r="33" spans="1:15" x14ac:dyDescent="0.2">
      <c r="A33" s="827" t="s">
        <v>21</v>
      </c>
      <c r="B33" s="23">
        <v>119</v>
      </c>
      <c r="C33" s="24">
        <v>5</v>
      </c>
      <c r="D33" s="24" t="s">
        <v>117</v>
      </c>
      <c r="E33" s="24">
        <v>32</v>
      </c>
      <c r="F33" s="24">
        <v>447</v>
      </c>
      <c r="G33" s="24" t="s">
        <v>117</v>
      </c>
      <c r="H33" s="24">
        <v>1</v>
      </c>
      <c r="I33" s="24" t="s">
        <v>117</v>
      </c>
      <c r="J33" s="24" t="s">
        <v>117</v>
      </c>
      <c r="K33" s="187" t="s">
        <v>117</v>
      </c>
      <c r="L33" s="24" t="s">
        <v>117</v>
      </c>
      <c r="M33" s="144" t="s">
        <v>117</v>
      </c>
      <c r="N33" s="828">
        <f t="shared" si="0"/>
        <v>604</v>
      </c>
    </row>
    <row r="34" spans="1:15" x14ac:dyDescent="0.2">
      <c r="A34" s="827" t="s">
        <v>234</v>
      </c>
      <c r="B34" s="23">
        <v>9</v>
      </c>
      <c r="C34" s="24" t="s">
        <v>117</v>
      </c>
      <c r="D34" s="829" t="s">
        <v>117</v>
      </c>
      <c r="E34" s="24">
        <v>5</v>
      </c>
      <c r="F34" s="24">
        <v>64</v>
      </c>
      <c r="G34" s="24" t="s">
        <v>117</v>
      </c>
      <c r="H34" s="24" t="s">
        <v>117</v>
      </c>
      <c r="I34" s="24" t="s">
        <v>117</v>
      </c>
      <c r="J34" s="24" t="s">
        <v>117</v>
      </c>
      <c r="K34" s="187" t="s">
        <v>117</v>
      </c>
      <c r="L34" s="24" t="s">
        <v>117</v>
      </c>
      <c r="M34" s="144" t="s">
        <v>117</v>
      </c>
      <c r="N34" s="828">
        <f t="shared" si="0"/>
        <v>78</v>
      </c>
      <c r="O34" s="402"/>
    </row>
    <row r="35" spans="1:15" x14ac:dyDescent="0.2">
      <c r="A35" s="827" t="s">
        <v>201</v>
      </c>
      <c r="B35" s="23" t="s">
        <v>117</v>
      </c>
      <c r="C35" s="24" t="s">
        <v>117</v>
      </c>
      <c r="D35" s="24">
        <v>2</v>
      </c>
      <c r="E35" s="24" t="s">
        <v>117</v>
      </c>
      <c r="F35" s="24" t="s">
        <v>117</v>
      </c>
      <c r="G35" s="24" t="s">
        <v>117</v>
      </c>
      <c r="H35" s="24" t="s">
        <v>117</v>
      </c>
      <c r="I35" s="24" t="s">
        <v>117</v>
      </c>
      <c r="J35" s="24" t="s">
        <v>117</v>
      </c>
      <c r="K35" s="187" t="s">
        <v>117</v>
      </c>
      <c r="L35" s="24" t="s">
        <v>117</v>
      </c>
      <c r="M35" s="144" t="s">
        <v>117</v>
      </c>
      <c r="N35" s="828">
        <f t="shared" si="0"/>
        <v>2</v>
      </c>
    </row>
    <row r="36" spans="1:15" x14ac:dyDescent="0.2">
      <c r="A36" s="827" t="s">
        <v>22</v>
      </c>
      <c r="B36" s="23">
        <v>24</v>
      </c>
      <c r="C36" s="24">
        <v>7</v>
      </c>
      <c r="D36" s="24">
        <v>38</v>
      </c>
      <c r="E36" s="24" t="s">
        <v>117</v>
      </c>
      <c r="F36" s="24" t="s">
        <v>117</v>
      </c>
      <c r="G36" s="24" t="s">
        <v>117</v>
      </c>
      <c r="H36" s="24">
        <v>1</v>
      </c>
      <c r="I36" s="24" t="s">
        <v>117</v>
      </c>
      <c r="J36" s="24" t="s">
        <v>117</v>
      </c>
      <c r="K36" s="187" t="s">
        <v>117</v>
      </c>
      <c r="L36" s="24" t="s">
        <v>117</v>
      </c>
      <c r="M36" s="144" t="s">
        <v>117</v>
      </c>
      <c r="N36" s="828">
        <f t="shared" si="0"/>
        <v>70</v>
      </c>
      <c r="O36" s="402"/>
    </row>
    <row r="37" spans="1:15" x14ac:dyDescent="0.2">
      <c r="A37" s="827" t="s">
        <v>128</v>
      </c>
      <c r="B37" s="23">
        <v>351</v>
      </c>
      <c r="C37" s="24" t="s">
        <v>117</v>
      </c>
      <c r="D37" s="24" t="s">
        <v>117</v>
      </c>
      <c r="E37" s="24">
        <v>248</v>
      </c>
      <c r="F37" s="24">
        <v>1660</v>
      </c>
      <c r="G37" s="24" t="s">
        <v>117</v>
      </c>
      <c r="H37" s="24" t="s">
        <v>117</v>
      </c>
      <c r="I37" s="24" t="s">
        <v>117</v>
      </c>
      <c r="J37" s="24" t="s">
        <v>117</v>
      </c>
      <c r="K37" s="187" t="s">
        <v>117</v>
      </c>
      <c r="L37" s="24" t="s">
        <v>117</v>
      </c>
      <c r="M37" s="144" t="s">
        <v>117</v>
      </c>
      <c r="N37" s="828">
        <f t="shared" ref="N37:N68" si="1">SUM(B37:M37)</f>
        <v>2259</v>
      </c>
    </row>
    <row r="38" spans="1:15" x14ac:dyDescent="0.2">
      <c r="A38" s="827" t="s">
        <v>129</v>
      </c>
      <c r="B38" s="23">
        <v>38</v>
      </c>
      <c r="C38" s="24" t="s">
        <v>117</v>
      </c>
      <c r="D38" s="24" t="s">
        <v>117</v>
      </c>
      <c r="E38" s="24">
        <v>174</v>
      </c>
      <c r="F38" s="24">
        <v>845</v>
      </c>
      <c r="G38" s="24" t="s">
        <v>117</v>
      </c>
      <c r="H38" s="24" t="s">
        <v>117</v>
      </c>
      <c r="I38" s="24" t="s">
        <v>117</v>
      </c>
      <c r="J38" s="24" t="s">
        <v>117</v>
      </c>
      <c r="K38" s="187" t="s">
        <v>117</v>
      </c>
      <c r="L38" s="24" t="s">
        <v>117</v>
      </c>
      <c r="M38" s="144" t="s">
        <v>117</v>
      </c>
      <c r="N38" s="828">
        <f t="shared" si="1"/>
        <v>1057</v>
      </c>
      <c r="O38" s="402"/>
    </row>
    <row r="39" spans="1:15" x14ac:dyDescent="0.2">
      <c r="A39" s="827" t="s">
        <v>113</v>
      </c>
      <c r="B39" s="23">
        <v>6</v>
      </c>
      <c r="C39" s="24" t="s">
        <v>117</v>
      </c>
      <c r="D39" s="24">
        <v>15</v>
      </c>
      <c r="E39" s="829" t="s">
        <v>117</v>
      </c>
      <c r="F39" s="24" t="s">
        <v>117</v>
      </c>
      <c r="G39" s="24" t="s">
        <v>117</v>
      </c>
      <c r="H39" s="24">
        <v>1</v>
      </c>
      <c r="I39" s="24" t="s">
        <v>117</v>
      </c>
      <c r="J39" s="24">
        <v>1</v>
      </c>
      <c r="K39" s="187" t="s">
        <v>117</v>
      </c>
      <c r="L39" s="24" t="s">
        <v>117</v>
      </c>
      <c r="M39" s="144">
        <v>1</v>
      </c>
      <c r="N39" s="828">
        <f t="shared" si="1"/>
        <v>24</v>
      </c>
    </row>
    <row r="40" spans="1:15" x14ac:dyDescent="0.2">
      <c r="A40" s="827" t="s">
        <v>357</v>
      </c>
      <c r="B40" s="23" t="s">
        <v>117</v>
      </c>
      <c r="C40" s="24" t="s">
        <v>117</v>
      </c>
      <c r="D40" s="24">
        <v>1</v>
      </c>
      <c r="E40" s="24" t="s">
        <v>117</v>
      </c>
      <c r="F40" s="24" t="s">
        <v>117</v>
      </c>
      <c r="G40" s="24" t="s">
        <v>117</v>
      </c>
      <c r="H40" s="24" t="s">
        <v>117</v>
      </c>
      <c r="I40" s="24" t="s">
        <v>117</v>
      </c>
      <c r="J40" s="24" t="s">
        <v>117</v>
      </c>
      <c r="K40" s="187" t="s">
        <v>117</v>
      </c>
      <c r="L40" s="24" t="s">
        <v>117</v>
      </c>
      <c r="M40" s="144" t="s">
        <v>117</v>
      </c>
      <c r="N40" s="828">
        <f t="shared" si="1"/>
        <v>1</v>
      </c>
      <c r="O40" s="402"/>
    </row>
    <row r="41" spans="1:15" x14ac:dyDescent="0.2">
      <c r="A41" s="827" t="s">
        <v>23</v>
      </c>
      <c r="B41" s="23">
        <v>12</v>
      </c>
      <c r="C41" s="24" t="s">
        <v>117</v>
      </c>
      <c r="D41" s="24">
        <v>21</v>
      </c>
      <c r="E41" s="24" t="s">
        <v>117</v>
      </c>
      <c r="F41" s="24" t="s">
        <v>117</v>
      </c>
      <c r="G41" s="24" t="s">
        <v>117</v>
      </c>
      <c r="H41" s="24" t="s">
        <v>117</v>
      </c>
      <c r="I41" s="24" t="s">
        <v>117</v>
      </c>
      <c r="J41" s="24" t="s">
        <v>117</v>
      </c>
      <c r="K41" s="187" t="s">
        <v>117</v>
      </c>
      <c r="L41" s="24" t="s">
        <v>117</v>
      </c>
      <c r="M41" s="144">
        <v>1</v>
      </c>
      <c r="N41" s="828">
        <f t="shared" si="1"/>
        <v>34</v>
      </c>
    </row>
    <row r="42" spans="1:15" x14ac:dyDescent="0.2">
      <c r="A42" s="827" t="s">
        <v>24</v>
      </c>
      <c r="B42" s="23">
        <v>352</v>
      </c>
      <c r="C42" s="24">
        <v>35</v>
      </c>
      <c r="D42" s="24">
        <v>624</v>
      </c>
      <c r="E42" s="24" t="s">
        <v>117</v>
      </c>
      <c r="F42" s="24" t="s">
        <v>117</v>
      </c>
      <c r="G42" s="24" t="s">
        <v>117</v>
      </c>
      <c r="H42" s="24">
        <v>6</v>
      </c>
      <c r="I42" s="24" t="s">
        <v>117</v>
      </c>
      <c r="J42" s="24">
        <v>42</v>
      </c>
      <c r="K42" s="187">
        <v>2</v>
      </c>
      <c r="L42" s="24" t="s">
        <v>117</v>
      </c>
      <c r="M42" s="144">
        <v>5</v>
      </c>
      <c r="N42" s="828">
        <f t="shared" si="1"/>
        <v>1066</v>
      </c>
      <c r="O42" s="402"/>
    </row>
    <row r="43" spans="1:15" x14ac:dyDescent="0.2">
      <c r="A43" s="827" t="s">
        <v>25</v>
      </c>
      <c r="B43" s="23">
        <v>18</v>
      </c>
      <c r="C43" s="24" t="s">
        <v>117</v>
      </c>
      <c r="D43" s="24">
        <v>20</v>
      </c>
      <c r="E43" s="24" t="s">
        <v>117</v>
      </c>
      <c r="F43" s="24" t="s">
        <v>117</v>
      </c>
      <c r="G43" s="24" t="s">
        <v>117</v>
      </c>
      <c r="H43" s="24">
        <v>2</v>
      </c>
      <c r="I43" s="24" t="s">
        <v>117</v>
      </c>
      <c r="J43" s="24" t="s">
        <v>117</v>
      </c>
      <c r="K43" s="187" t="s">
        <v>117</v>
      </c>
      <c r="L43" s="24" t="s">
        <v>117</v>
      </c>
      <c r="M43" s="144" t="s">
        <v>117</v>
      </c>
      <c r="N43" s="828">
        <f t="shared" si="1"/>
        <v>40</v>
      </c>
    </row>
    <row r="44" spans="1:15" x14ac:dyDescent="0.2">
      <c r="A44" s="827" t="s">
        <v>202</v>
      </c>
      <c r="B44" s="23">
        <v>1</v>
      </c>
      <c r="C44" s="24" t="s">
        <v>117</v>
      </c>
      <c r="D44" s="24" t="s">
        <v>117</v>
      </c>
      <c r="E44" s="24" t="s">
        <v>117</v>
      </c>
      <c r="F44" s="24" t="s">
        <v>117</v>
      </c>
      <c r="G44" s="24" t="s">
        <v>117</v>
      </c>
      <c r="H44" s="24">
        <v>1</v>
      </c>
      <c r="I44" s="24" t="s">
        <v>117</v>
      </c>
      <c r="J44" s="24" t="s">
        <v>117</v>
      </c>
      <c r="K44" s="187">
        <v>8</v>
      </c>
      <c r="L44" s="24" t="s">
        <v>117</v>
      </c>
      <c r="M44" s="144" t="s">
        <v>117</v>
      </c>
      <c r="N44" s="828">
        <f t="shared" si="1"/>
        <v>10</v>
      </c>
      <c r="O44" s="402"/>
    </row>
    <row r="45" spans="1:15" x14ac:dyDescent="0.2">
      <c r="A45" s="827" t="s">
        <v>235</v>
      </c>
      <c r="B45" s="23">
        <v>8</v>
      </c>
      <c r="C45" s="24" t="s">
        <v>117</v>
      </c>
      <c r="D45" s="24" t="s">
        <v>117</v>
      </c>
      <c r="E45" s="24">
        <v>23</v>
      </c>
      <c r="F45" s="24">
        <v>132</v>
      </c>
      <c r="G45" s="24" t="s">
        <v>117</v>
      </c>
      <c r="H45" s="24" t="s">
        <v>117</v>
      </c>
      <c r="I45" s="24" t="s">
        <v>117</v>
      </c>
      <c r="J45" s="24" t="s">
        <v>117</v>
      </c>
      <c r="K45" s="187" t="s">
        <v>117</v>
      </c>
      <c r="L45" s="24" t="s">
        <v>117</v>
      </c>
      <c r="M45" s="144" t="s">
        <v>117</v>
      </c>
      <c r="N45" s="828">
        <f t="shared" si="1"/>
        <v>163</v>
      </c>
    </row>
    <row r="46" spans="1:15" x14ac:dyDescent="0.2">
      <c r="A46" s="827" t="s">
        <v>26</v>
      </c>
      <c r="B46" s="23">
        <v>16</v>
      </c>
      <c r="C46" s="24">
        <v>3</v>
      </c>
      <c r="D46" s="24">
        <v>21</v>
      </c>
      <c r="E46" s="24" t="s">
        <v>117</v>
      </c>
      <c r="F46" s="24" t="s">
        <v>117</v>
      </c>
      <c r="G46" s="24" t="s">
        <v>117</v>
      </c>
      <c r="H46" s="24" t="s">
        <v>117</v>
      </c>
      <c r="I46" s="24" t="s">
        <v>117</v>
      </c>
      <c r="J46" s="24">
        <v>3</v>
      </c>
      <c r="K46" s="187" t="s">
        <v>117</v>
      </c>
      <c r="L46" s="24" t="s">
        <v>117</v>
      </c>
      <c r="M46" s="144" t="s">
        <v>117</v>
      </c>
      <c r="N46" s="828">
        <f t="shared" si="1"/>
        <v>43</v>
      </c>
      <c r="O46" s="402"/>
    </row>
    <row r="47" spans="1:15" x14ac:dyDescent="0.2">
      <c r="A47" s="827" t="s">
        <v>219</v>
      </c>
      <c r="B47" s="23" t="s">
        <v>117</v>
      </c>
      <c r="C47" s="24" t="s">
        <v>117</v>
      </c>
      <c r="D47" s="24">
        <v>1</v>
      </c>
      <c r="E47" s="24" t="s">
        <v>117</v>
      </c>
      <c r="F47" s="24" t="s">
        <v>117</v>
      </c>
      <c r="G47" s="24" t="s">
        <v>117</v>
      </c>
      <c r="H47" s="24" t="s">
        <v>117</v>
      </c>
      <c r="I47" s="24" t="s">
        <v>117</v>
      </c>
      <c r="J47" s="24" t="s">
        <v>117</v>
      </c>
      <c r="K47" s="187" t="s">
        <v>117</v>
      </c>
      <c r="L47" s="24" t="s">
        <v>117</v>
      </c>
      <c r="M47" s="144" t="s">
        <v>117</v>
      </c>
      <c r="N47" s="828">
        <f t="shared" si="1"/>
        <v>1</v>
      </c>
    </row>
    <row r="48" spans="1:15" x14ac:dyDescent="0.2">
      <c r="A48" s="827" t="s">
        <v>27</v>
      </c>
      <c r="B48" s="23">
        <v>66</v>
      </c>
      <c r="C48" s="24">
        <v>54</v>
      </c>
      <c r="D48" s="24">
        <v>286</v>
      </c>
      <c r="E48" s="24" t="s">
        <v>117</v>
      </c>
      <c r="F48" s="24" t="s">
        <v>117</v>
      </c>
      <c r="G48" s="24" t="s">
        <v>117</v>
      </c>
      <c r="H48" s="24">
        <v>11</v>
      </c>
      <c r="I48" s="24" t="s">
        <v>117</v>
      </c>
      <c r="J48" s="24" t="s">
        <v>117</v>
      </c>
      <c r="K48" s="187" t="s">
        <v>117</v>
      </c>
      <c r="L48" s="24" t="s">
        <v>117</v>
      </c>
      <c r="M48" s="144">
        <v>1</v>
      </c>
      <c r="N48" s="828">
        <f t="shared" si="1"/>
        <v>418</v>
      </c>
      <c r="O48" s="402"/>
    </row>
    <row r="49" spans="1:15" x14ac:dyDescent="0.2">
      <c r="A49" s="827" t="s">
        <v>171</v>
      </c>
      <c r="B49" s="23">
        <v>21</v>
      </c>
      <c r="C49" s="24" t="s">
        <v>117</v>
      </c>
      <c r="D49" s="24" t="s">
        <v>117</v>
      </c>
      <c r="E49" s="24">
        <v>40</v>
      </c>
      <c r="F49" s="24">
        <v>929</v>
      </c>
      <c r="G49" s="24" t="s">
        <v>117</v>
      </c>
      <c r="H49" s="24" t="s">
        <v>117</v>
      </c>
      <c r="I49" s="24" t="s">
        <v>117</v>
      </c>
      <c r="J49" s="24" t="s">
        <v>117</v>
      </c>
      <c r="K49" s="187" t="s">
        <v>117</v>
      </c>
      <c r="L49" s="24" t="s">
        <v>117</v>
      </c>
      <c r="M49" s="144" t="s">
        <v>117</v>
      </c>
      <c r="N49" s="828">
        <f t="shared" si="1"/>
        <v>990</v>
      </c>
    </row>
    <row r="50" spans="1:15" x14ac:dyDescent="0.2">
      <c r="A50" s="827" t="s">
        <v>130</v>
      </c>
      <c r="B50" s="23">
        <v>176</v>
      </c>
      <c r="C50" s="24" t="s">
        <v>117</v>
      </c>
      <c r="D50" s="24" t="s">
        <v>117</v>
      </c>
      <c r="E50" s="829">
        <v>444</v>
      </c>
      <c r="F50" s="24">
        <v>5149</v>
      </c>
      <c r="G50" s="24" t="s">
        <v>117</v>
      </c>
      <c r="H50" s="24" t="s">
        <v>117</v>
      </c>
      <c r="I50" s="24" t="s">
        <v>117</v>
      </c>
      <c r="J50" s="24" t="s">
        <v>117</v>
      </c>
      <c r="K50" s="187" t="s">
        <v>117</v>
      </c>
      <c r="L50" s="24" t="s">
        <v>117</v>
      </c>
      <c r="M50" s="144" t="s">
        <v>117</v>
      </c>
      <c r="N50" s="828">
        <f t="shared" si="1"/>
        <v>5769</v>
      </c>
      <c r="O50" s="402"/>
    </row>
    <row r="51" spans="1:15" x14ac:dyDescent="0.2">
      <c r="A51" s="827" t="s">
        <v>203</v>
      </c>
      <c r="B51" s="23" t="s">
        <v>117</v>
      </c>
      <c r="C51" s="24" t="s">
        <v>117</v>
      </c>
      <c r="D51" s="24">
        <v>1</v>
      </c>
      <c r="E51" s="24" t="s">
        <v>117</v>
      </c>
      <c r="F51" s="24" t="s">
        <v>117</v>
      </c>
      <c r="G51" s="24" t="s">
        <v>117</v>
      </c>
      <c r="H51" s="24" t="s">
        <v>117</v>
      </c>
      <c r="I51" s="24" t="s">
        <v>117</v>
      </c>
      <c r="J51" s="24" t="s">
        <v>117</v>
      </c>
      <c r="K51" s="187" t="s">
        <v>117</v>
      </c>
      <c r="L51" s="24" t="s">
        <v>117</v>
      </c>
      <c r="M51" s="144" t="s">
        <v>117</v>
      </c>
      <c r="N51" s="828">
        <f t="shared" si="1"/>
        <v>1</v>
      </c>
    </row>
    <row r="52" spans="1:15" x14ac:dyDescent="0.2">
      <c r="A52" s="827" t="s">
        <v>28</v>
      </c>
      <c r="B52" s="23">
        <v>12</v>
      </c>
      <c r="C52" s="24">
        <v>1</v>
      </c>
      <c r="D52" s="24">
        <v>12</v>
      </c>
      <c r="E52" s="24" t="s">
        <v>117</v>
      </c>
      <c r="F52" s="24" t="s">
        <v>117</v>
      </c>
      <c r="G52" s="24" t="s">
        <v>117</v>
      </c>
      <c r="H52" s="24" t="s">
        <v>117</v>
      </c>
      <c r="I52" s="24" t="s">
        <v>117</v>
      </c>
      <c r="J52" s="24" t="s">
        <v>117</v>
      </c>
      <c r="K52" s="187" t="s">
        <v>117</v>
      </c>
      <c r="L52" s="24">
        <v>1</v>
      </c>
      <c r="M52" s="144">
        <v>1</v>
      </c>
      <c r="N52" s="828">
        <f t="shared" si="1"/>
        <v>27</v>
      </c>
      <c r="O52" s="402"/>
    </row>
    <row r="53" spans="1:15" x14ac:dyDescent="0.2">
      <c r="A53" s="827" t="s">
        <v>29</v>
      </c>
      <c r="B53" s="23">
        <v>15</v>
      </c>
      <c r="C53" s="24">
        <v>2</v>
      </c>
      <c r="D53" s="24">
        <v>51</v>
      </c>
      <c r="E53" s="24" t="s">
        <v>117</v>
      </c>
      <c r="F53" s="24" t="s">
        <v>117</v>
      </c>
      <c r="G53" s="24" t="s">
        <v>117</v>
      </c>
      <c r="H53" s="24" t="s">
        <v>117</v>
      </c>
      <c r="I53" s="24" t="s">
        <v>117</v>
      </c>
      <c r="J53" s="24" t="s">
        <v>117</v>
      </c>
      <c r="K53" s="187" t="s">
        <v>117</v>
      </c>
      <c r="L53" s="24" t="s">
        <v>117</v>
      </c>
      <c r="M53" s="144">
        <v>1</v>
      </c>
      <c r="N53" s="828">
        <f t="shared" si="1"/>
        <v>69</v>
      </c>
    </row>
    <row r="54" spans="1:15" x14ac:dyDescent="0.2">
      <c r="A54" s="827" t="s">
        <v>131</v>
      </c>
      <c r="B54" s="23">
        <v>163</v>
      </c>
      <c r="C54" s="24" t="s">
        <v>117</v>
      </c>
      <c r="D54" s="24" t="s">
        <v>117</v>
      </c>
      <c r="E54" s="24">
        <v>238</v>
      </c>
      <c r="F54" s="24">
        <v>823</v>
      </c>
      <c r="G54" s="24" t="s">
        <v>117</v>
      </c>
      <c r="H54" s="24" t="s">
        <v>117</v>
      </c>
      <c r="I54" s="24" t="s">
        <v>117</v>
      </c>
      <c r="J54" s="24" t="s">
        <v>117</v>
      </c>
      <c r="K54" s="187" t="s">
        <v>117</v>
      </c>
      <c r="L54" s="24" t="s">
        <v>117</v>
      </c>
      <c r="M54" s="144" t="s">
        <v>117</v>
      </c>
      <c r="N54" s="828">
        <f t="shared" si="1"/>
        <v>1224</v>
      </c>
      <c r="O54" s="402"/>
    </row>
    <row r="55" spans="1:15" x14ac:dyDescent="0.2">
      <c r="A55" s="827" t="s">
        <v>30</v>
      </c>
      <c r="B55" s="23">
        <v>139</v>
      </c>
      <c r="C55" s="24">
        <v>45</v>
      </c>
      <c r="D55" s="24">
        <v>840</v>
      </c>
      <c r="E55" s="24" t="s">
        <v>117</v>
      </c>
      <c r="F55" s="24" t="s">
        <v>117</v>
      </c>
      <c r="G55" s="24" t="s">
        <v>117</v>
      </c>
      <c r="H55" s="24">
        <v>6</v>
      </c>
      <c r="I55" s="24" t="s">
        <v>117</v>
      </c>
      <c r="J55" s="24" t="s">
        <v>117</v>
      </c>
      <c r="K55" s="187">
        <v>5</v>
      </c>
      <c r="L55" s="24">
        <v>2</v>
      </c>
      <c r="M55" s="144">
        <v>151</v>
      </c>
      <c r="N55" s="828">
        <f t="shared" si="1"/>
        <v>1188</v>
      </c>
    </row>
    <row r="56" spans="1:15" x14ac:dyDescent="0.2">
      <c r="A56" s="827" t="s">
        <v>31</v>
      </c>
      <c r="B56" s="23" t="s">
        <v>117</v>
      </c>
      <c r="C56" s="24" t="s">
        <v>117</v>
      </c>
      <c r="D56" s="24">
        <v>3</v>
      </c>
      <c r="E56" s="24" t="s">
        <v>117</v>
      </c>
      <c r="F56" s="24" t="s">
        <v>117</v>
      </c>
      <c r="G56" s="24" t="s">
        <v>117</v>
      </c>
      <c r="H56" s="24" t="s">
        <v>117</v>
      </c>
      <c r="I56" s="24" t="s">
        <v>117</v>
      </c>
      <c r="J56" s="24" t="s">
        <v>117</v>
      </c>
      <c r="K56" s="187" t="s">
        <v>117</v>
      </c>
      <c r="L56" s="24" t="s">
        <v>117</v>
      </c>
      <c r="M56" s="144" t="s">
        <v>117</v>
      </c>
      <c r="N56" s="828">
        <f t="shared" si="1"/>
        <v>3</v>
      </c>
      <c r="O56" s="402"/>
    </row>
    <row r="57" spans="1:15" x14ac:dyDescent="0.2">
      <c r="A57" s="827" t="s">
        <v>32</v>
      </c>
      <c r="B57" s="23">
        <v>10</v>
      </c>
      <c r="C57" s="24">
        <v>1</v>
      </c>
      <c r="D57" s="24">
        <v>9</v>
      </c>
      <c r="E57" s="24" t="s">
        <v>117</v>
      </c>
      <c r="F57" s="24" t="s">
        <v>117</v>
      </c>
      <c r="G57" s="24" t="s">
        <v>117</v>
      </c>
      <c r="H57" s="24" t="s">
        <v>117</v>
      </c>
      <c r="I57" s="24" t="s">
        <v>117</v>
      </c>
      <c r="J57" s="24" t="s">
        <v>117</v>
      </c>
      <c r="K57" s="187" t="s">
        <v>117</v>
      </c>
      <c r="L57" s="24" t="s">
        <v>117</v>
      </c>
      <c r="M57" s="144">
        <v>1</v>
      </c>
      <c r="N57" s="828">
        <f t="shared" si="1"/>
        <v>21</v>
      </c>
    </row>
    <row r="58" spans="1:15" x14ac:dyDescent="0.2">
      <c r="A58" s="827" t="s">
        <v>33</v>
      </c>
      <c r="B58" s="23">
        <v>11</v>
      </c>
      <c r="C58" s="24">
        <v>2</v>
      </c>
      <c r="D58" s="24">
        <v>13</v>
      </c>
      <c r="E58" s="24" t="s">
        <v>117</v>
      </c>
      <c r="F58" s="24" t="s">
        <v>117</v>
      </c>
      <c r="G58" s="24" t="s">
        <v>117</v>
      </c>
      <c r="H58" s="24" t="s">
        <v>117</v>
      </c>
      <c r="I58" s="24" t="s">
        <v>117</v>
      </c>
      <c r="J58" s="24" t="s">
        <v>117</v>
      </c>
      <c r="K58" s="187" t="s">
        <v>117</v>
      </c>
      <c r="L58" s="24">
        <v>1</v>
      </c>
      <c r="M58" s="144">
        <v>3</v>
      </c>
      <c r="N58" s="828">
        <f t="shared" si="1"/>
        <v>30</v>
      </c>
      <c r="O58" s="402"/>
    </row>
    <row r="59" spans="1:15" x14ac:dyDescent="0.2">
      <c r="A59" s="827" t="s">
        <v>204</v>
      </c>
      <c r="B59" s="23">
        <v>1</v>
      </c>
      <c r="C59" s="24" t="s">
        <v>117</v>
      </c>
      <c r="D59" s="24">
        <v>1</v>
      </c>
      <c r="E59" s="24" t="s">
        <v>117</v>
      </c>
      <c r="F59" s="24" t="s">
        <v>117</v>
      </c>
      <c r="G59" s="24" t="s">
        <v>117</v>
      </c>
      <c r="H59" s="24" t="s">
        <v>117</v>
      </c>
      <c r="I59" s="24" t="s">
        <v>117</v>
      </c>
      <c r="J59" s="24" t="s">
        <v>117</v>
      </c>
      <c r="K59" s="187" t="s">
        <v>117</v>
      </c>
      <c r="L59" s="24" t="s">
        <v>117</v>
      </c>
      <c r="M59" s="144">
        <v>1</v>
      </c>
      <c r="N59" s="828">
        <f t="shared" si="1"/>
        <v>3</v>
      </c>
    </row>
    <row r="60" spans="1:15" x14ac:dyDescent="0.2">
      <c r="A60" s="827" t="s">
        <v>205</v>
      </c>
      <c r="B60" s="23">
        <v>1</v>
      </c>
      <c r="C60" s="24" t="s">
        <v>117</v>
      </c>
      <c r="D60" s="24">
        <v>2</v>
      </c>
      <c r="E60" s="24" t="s">
        <v>117</v>
      </c>
      <c r="F60" s="24" t="s">
        <v>117</v>
      </c>
      <c r="G60" s="24" t="s">
        <v>117</v>
      </c>
      <c r="H60" s="24" t="s">
        <v>117</v>
      </c>
      <c r="I60" s="24" t="s">
        <v>117</v>
      </c>
      <c r="J60" s="24" t="s">
        <v>117</v>
      </c>
      <c r="K60" s="187" t="s">
        <v>117</v>
      </c>
      <c r="L60" s="24" t="s">
        <v>117</v>
      </c>
      <c r="M60" s="144" t="s">
        <v>117</v>
      </c>
      <c r="N60" s="828">
        <f t="shared" si="1"/>
        <v>3</v>
      </c>
      <c r="O60" s="402"/>
    </row>
    <row r="61" spans="1:15" x14ac:dyDescent="0.2">
      <c r="A61" s="827" t="s">
        <v>144</v>
      </c>
      <c r="B61" s="23">
        <v>3</v>
      </c>
      <c r="C61" s="24" t="s">
        <v>117</v>
      </c>
      <c r="D61" s="24">
        <v>8</v>
      </c>
      <c r="E61" s="24" t="s">
        <v>117</v>
      </c>
      <c r="F61" s="24" t="s">
        <v>117</v>
      </c>
      <c r="G61" s="24" t="s">
        <v>117</v>
      </c>
      <c r="H61" s="24" t="s">
        <v>117</v>
      </c>
      <c r="I61" s="24" t="s">
        <v>117</v>
      </c>
      <c r="J61" s="24" t="s">
        <v>117</v>
      </c>
      <c r="K61" s="187" t="s">
        <v>117</v>
      </c>
      <c r="L61" s="24" t="s">
        <v>117</v>
      </c>
      <c r="M61" s="144" t="s">
        <v>117</v>
      </c>
      <c r="N61" s="828">
        <f t="shared" si="1"/>
        <v>11</v>
      </c>
    </row>
    <row r="62" spans="1:15" x14ac:dyDescent="0.2">
      <c r="A62" s="827" t="s">
        <v>216</v>
      </c>
      <c r="B62" s="23">
        <v>58</v>
      </c>
      <c r="C62" s="24" t="s">
        <v>117</v>
      </c>
      <c r="D62" s="24" t="s">
        <v>117</v>
      </c>
      <c r="E62" s="829">
        <v>168</v>
      </c>
      <c r="F62" s="24">
        <v>4780</v>
      </c>
      <c r="G62" s="24" t="s">
        <v>117</v>
      </c>
      <c r="H62" s="24" t="s">
        <v>117</v>
      </c>
      <c r="I62" s="24" t="s">
        <v>117</v>
      </c>
      <c r="J62" s="24" t="s">
        <v>117</v>
      </c>
      <c r="K62" s="187" t="s">
        <v>117</v>
      </c>
      <c r="L62" s="24" t="s">
        <v>117</v>
      </c>
      <c r="M62" s="144" t="s">
        <v>117</v>
      </c>
      <c r="N62" s="828">
        <f t="shared" si="1"/>
        <v>5006</v>
      </c>
      <c r="O62" s="402"/>
    </row>
    <row r="63" spans="1:15" x14ac:dyDescent="0.2">
      <c r="A63" s="827" t="s">
        <v>34</v>
      </c>
      <c r="B63" s="23">
        <v>2</v>
      </c>
      <c r="C63" s="24">
        <v>2</v>
      </c>
      <c r="D63" s="24">
        <v>8</v>
      </c>
      <c r="E63" s="24" t="s">
        <v>117</v>
      </c>
      <c r="F63" s="24" t="s">
        <v>117</v>
      </c>
      <c r="G63" s="24" t="s">
        <v>117</v>
      </c>
      <c r="H63" s="24" t="s">
        <v>117</v>
      </c>
      <c r="I63" s="24" t="s">
        <v>117</v>
      </c>
      <c r="J63" s="24" t="s">
        <v>117</v>
      </c>
      <c r="K63" s="187" t="s">
        <v>117</v>
      </c>
      <c r="L63" s="24" t="s">
        <v>117</v>
      </c>
      <c r="M63" s="144" t="s">
        <v>117</v>
      </c>
      <c r="N63" s="828">
        <f t="shared" si="1"/>
        <v>12</v>
      </c>
    </row>
    <row r="64" spans="1:15" x14ac:dyDescent="0.2">
      <c r="A64" s="827" t="s">
        <v>276</v>
      </c>
      <c r="B64" s="23">
        <v>3</v>
      </c>
      <c r="C64" s="24">
        <v>4</v>
      </c>
      <c r="D64" s="24">
        <v>24</v>
      </c>
      <c r="E64" s="24" t="s">
        <v>117</v>
      </c>
      <c r="F64" s="24" t="s">
        <v>117</v>
      </c>
      <c r="G64" s="24" t="s">
        <v>117</v>
      </c>
      <c r="H64" s="24" t="s">
        <v>117</v>
      </c>
      <c r="I64" s="24" t="s">
        <v>117</v>
      </c>
      <c r="J64" s="24" t="s">
        <v>117</v>
      </c>
      <c r="K64" s="187" t="s">
        <v>117</v>
      </c>
      <c r="L64" s="24" t="s">
        <v>117</v>
      </c>
      <c r="M64" s="144" t="s">
        <v>117</v>
      </c>
      <c r="N64" s="828">
        <f t="shared" si="1"/>
        <v>31</v>
      </c>
      <c r="O64" s="402"/>
    </row>
    <row r="65" spans="1:15" x14ac:dyDescent="0.2">
      <c r="A65" s="827" t="s">
        <v>35</v>
      </c>
      <c r="B65" s="23">
        <v>462</v>
      </c>
      <c r="C65" s="24">
        <v>497</v>
      </c>
      <c r="D65" s="829">
        <v>3554</v>
      </c>
      <c r="E65" s="24" t="s">
        <v>117</v>
      </c>
      <c r="F65" s="24" t="s">
        <v>117</v>
      </c>
      <c r="G65" s="24" t="s">
        <v>117</v>
      </c>
      <c r="H65" s="24">
        <v>23</v>
      </c>
      <c r="I65" s="24" t="s">
        <v>117</v>
      </c>
      <c r="J65" s="24" t="s">
        <v>117</v>
      </c>
      <c r="K65" s="187" t="s">
        <v>117</v>
      </c>
      <c r="L65" s="24" t="s">
        <v>117</v>
      </c>
      <c r="M65" s="144">
        <v>10</v>
      </c>
      <c r="N65" s="828">
        <f t="shared" si="1"/>
        <v>4546</v>
      </c>
    </row>
    <row r="66" spans="1:15" x14ac:dyDescent="0.2">
      <c r="A66" s="827" t="s">
        <v>36</v>
      </c>
      <c r="B66" s="23">
        <v>40</v>
      </c>
      <c r="C66" s="24">
        <v>8</v>
      </c>
      <c r="D66" s="24">
        <v>138</v>
      </c>
      <c r="E66" s="24" t="s">
        <v>117</v>
      </c>
      <c r="F66" s="24" t="s">
        <v>117</v>
      </c>
      <c r="G66" s="24" t="s">
        <v>117</v>
      </c>
      <c r="H66" s="24">
        <v>4</v>
      </c>
      <c r="I66" s="24" t="s">
        <v>117</v>
      </c>
      <c r="J66" s="24" t="s">
        <v>117</v>
      </c>
      <c r="K66" s="187" t="s">
        <v>117</v>
      </c>
      <c r="L66" s="24" t="s">
        <v>117</v>
      </c>
      <c r="M66" s="144">
        <v>1</v>
      </c>
      <c r="N66" s="828">
        <f t="shared" si="1"/>
        <v>191</v>
      </c>
      <c r="O66" s="402"/>
    </row>
    <row r="67" spans="1:15" x14ac:dyDescent="0.2">
      <c r="A67" s="827" t="s">
        <v>37</v>
      </c>
      <c r="B67" s="23">
        <v>97</v>
      </c>
      <c r="C67" s="24">
        <v>11</v>
      </c>
      <c r="D67" s="24">
        <v>550</v>
      </c>
      <c r="E67" s="24" t="s">
        <v>117</v>
      </c>
      <c r="F67" s="24" t="s">
        <v>117</v>
      </c>
      <c r="G67" s="24" t="s">
        <v>117</v>
      </c>
      <c r="H67" s="24">
        <v>5</v>
      </c>
      <c r="I67" s="24" t="s">
        <v>117</v>
      </c>
      <c r="J67" s="24">
        <v>51</v>
      </c>
      <c r="K67" s="187">
        <v>67</v>
      </c>
      <c r="L67" s="24" t="s">
        <v>117</v>
      </c>
      <c r="M67" s="144">
        <v>4</v>
      </c>
      <c r="N67" s="828">
        <f t="shared" si="1"/>
        <v>785</v>
      </c>
    </row>
    <row r="68" spans="1:15" x14ac:dyDescent="0.2">
      <c r="A68" s="827" t="s">
        <v>38</v>
      </c>
      <c r="B68" s="23">
        <v>28</v>
      </c>
      <c r="C68" s="24">
        <v>9</v>
      </c>
      <c r="D68" s="24">
        <v>229</v>
      </c>
      <c r="E68" s="24" t="s">
        <v>117</v>
      </c>
      <c r="F68" s="24" t="s">
        <v>117</v>
      </c>
      <c r="G68" s="24" t="s">
        <v>117</v>
      </c>
      <c r="H68" s="24">
        <v>4</v>
      </c>
      <c r="I68" s="24" t="s">
        <v>117</v>
      </c>
      <c r="J68" s="24">
        <v>14</v>
      </c>
      <c r="K68" s="187">
        <v>2</v>
      </c>
      <c r="L68" s="24">
        <v>1</v>
      </c>
      <c r="M68" s="144" t="s">
        <v>117</v>
      </c>
      <c r="N68" s="828">
        <f t="shared" si="1"/>
        <v>287</v>
      </c>
      <c r="O68" s="402"/>
    </row>
    <row r="69" spans="1:15" x14ac:dyDescent="0.2">
      <c r="A69" s="827" t="s">
        <v>236</v>
      </c>
      <c r="B69" s="23">
        <v>20</v>
      </c>
      <c r="C69" s="24" t="s">
        <v>117</v>
      </c>
      <c r="D69" s="24" t="s">
        <v>117</v>
      </c>
      <c r="E69" s="24">
        <v>55</v>
      </c>
      <c r="F69" s="24">
        <v>763</v>
      </c>
      <c r="G69" s="24" t="s">
        <v>117</v>
      </c>
      <c r="H69" s="24" t="s">
        <v>117</v>
      </c>
      <c r="I69" s="24" t="s">
        <v>117</v>
      </c>
      <c r="J69" s="24" t="s">
        <v>117</v>
      </c>
      <c r="K69" s="187" t="s">
        <v>117</v>
      </c>
      <c r="L69" s="24" t="s">
        <v>117</v>
      </c>
      <c r="M69" s="144" t="s">
        <v>117</v>
      </c>
      <c r="N69" s="828">
        <f t="shared" ref="N69:N100" si="2">SUM(B69:M69)</f>
        <v>838</v>
      </c>
    </row>
    <row r="70" spans="1:15" x14ac:dyDescent="0.2">
      <c r="A70" s="827" t="s">
        <v>237</v>
      </c>
      <c r="B70" s="23">
        <v>4</v>
      </c>
      <c r="C70" s="24" t="s">
        <v>117</v>
      </c>
      <c r="D70" s="24" t="s">
        <v>117</v>
      </c>
      <c r="E70" s="24">
        <v>3</v>
      </c>
      <c r="F70" s="24">
        <v>31</v>
      </c>
      <c r="G70" s="24" t="s">
        <v>117</v>
      </c>
      <c r="H70" s="24" t="s">
        <v>117</v>
      </c>
      <c r="I70" s="24" t="s">
        <v>117</v>
      </c>
      <c r="J70" s="24" t="s">
        <v>117</v>
      </c>
      <c r="K70" s="187" t="s">
        <v>117</v>
      </c>
      <c r="L70" s="24" t="s">
        <v>117</v>
      </c>
      <c r="M70" s="144" t="s">
        <v>117</v>
      </c>
      <c r="N70" s="828">
        <f t="shared" si="2"/>
        <v>38</v>
      </c>
      <c r="O70" s="402"/>
    </row>
    <row r="71" spans="1:15" x14ac:dyDescent="0.2">
      <c r="A71" s="827" t="s">
        <v>39</v>
      </c>
      <c r="B71" s="23">
        <v>63</v>
      </c>
      <c r="C71" s="24">
        <v>35</v>
      </c>
      <c r="D71" s="24">
        <v>193</v>
      </c>
      <c r="E71" s="24" t="s">
        <v>117</v>
      </c>
      <c r="F71" s="24" t="s">
        <v>117</v>
      </c>
      <c r="G71" s="24">
        <v>4</v>
      </c>
      <c r="H71" s="24">
        <v>16</v>
      </c>
      <c r="I71" s="24" t="s">
        <v>117</v>
      </c>
      <c r="J71" s="24" t="s">
        <v>117</v>
      </c>
      <c r="K71" s="187" t="s">
        <v>117</v>
      </c>
      <c r="L71" s="24" t="s">
        <v>117</v>
      </c>
      <c r="M71" s="144" t="s">
        <v>117</v>
      </c>
      <c r="N71" s="828">
        <f t="shared" si="2"/>
        <v>311</v>
      </c>
    </row>
    <row r="72" spans="1:15" x14ac:dyDescent="0.2">
      <c r="A72" s="827" t="s">
        <v>40</v>
      </c>
      <c r="B72" s="23">
        <v>5</v>
      </c>
      <c r="C72" s="24" t="s">
        <v>117</v>
      </c>
      <c r="D72" s="24">
        <v>11</v>
      </c>
      <c r="E72" s="24" t="s">
        <v>117</v>
      </c>
      <c r="F72" s="24" t="s">
        <v>117</v>
      </c>
      <c r="G72" s="24" t="s">
        <v>117</v>
      </c>
      <c r="H72" s="24" t="s">
        <v>117</v>
      </c>
      <c r="I72" s="24" t="s">
        <v>117</v>
      </c>
      <c r="J72" s="24" t="s">
        <v>117</v>
      </c>
      <c r="K72" s="187" t="s">
        <v>117</v>
      </c>
      <c r="L72" s="24" t="s">
        <v>117</v>
      </c>
      <c r="M72" s="144" t="s">
        <v>117</v>
      </c>
      <c r="N72" s="828">
        <f t="shared" si="2"/>
        <v>16</v>
      </c>
      <c r="O72" s="402"/>
    </row>
    <row r="73" spans="1:15" x14ac:dyDescent="0.2">
      <c r="A73" s="827" t="s">
        <v>41</v>
      </c>
      <c r="B73" s="23">
        <v>210</v>
      </c>
      <c r="C73" s="24">
        <v>32</v>
      </c>
      <c r="D73" s="24">
        <v>729</v>
      </c>
      <c r="E73" s="24" t="s">
        <v>117</v>
      </c>
      <c r="F73" s="24" t="s">
        <v>117</v>
      </c>
      <c r="G73" s="24">
        <v>1</v>
      </c>
      <c r="H73" s="24">
        <v>14</v>
      </c>
      <c r="I73" s="24" t="s">
        <v>117</v>
      </c>
      <c r="J73" s="24" t="s">
        <v>117</v>
      </c>
      <c r="K73" s="187" t="s">
        <v>117</v>
      </c>
      <c r="L73" s="24" t="s">
        <v>117</v>
      </c>
      <c r="M73" s="144">
        <v>1</v>
      </c>
      <c r="N73" s="828">
        <f t="shared" si="2"/>
        <v>987</v>
      </c>
    </row>
    <row r="74" spans="1:15" x14ac:dyDescent="0.2">
      <c r="A74" s="827" t="s">
        <v>42</v>
      </c>
      <c r="B74" s="23">
        <v>24</v>
      </c>
      <c r="C74" s="24">
        <v>2</v>
      </c>
      <c r="D74" s="24">
        <v>84</v>
      </c>
      <c r="E74" s="24" t="s">
        <v>117</v>
      </c>
      <c r="F74" s="24" t="s">
        <v>117</v>
      </c>
      <c r="G74" s="24" t="s">
        <v>117</v>
      </c>
      <c r="H74" s="24" t="s">
        <v>117</v>
      </c>
      <c r="I74" s="24" t="s">
        <v>117</v>
      </c>
      <c r="J74" s="24" t="s">
        <v>117</v>
      </c>
      <c r="K74" s="187">
        <v>4</v>
      </c>
      <c r="L74" s="24" t="s">
        <v>117</v>
      </c>
      <c r="M74" s="144">
        <v>1</v>
      </c>
      <c r="N74" s="828">
        <f t="shared" si="2"/>
        <v>115</v>
      </c>
      <c r="O74" s="402"/>
    </row>
    <row r="75" spans="1:15" x14ac:dyDescent="0.2">
      <c r="A75" s="827" t="s">
        <v>43</v>
      </c>
      <c r="B75" s="23">
        <v>87</v>
      </c>
      <c r="C75" s="24">
        <v>8</v>
      </c>
      <c r="D75" s="24">
        <v>132</v>
      </c>
      <c r="E75" s="24" t="s">
        <v>117</v>
      </c>
      <c r="F75" s="24" t="s">
        <v>117</v>
      </c>
      <c r="G75" s="24" t="s">
        <v>117</v>
      </c>
      <c r="H75" s="24" t="s">
        <v>117</v>
      </c>
      <c r="I75" s="24" t="s">
        <v>117</v>
      </c>
      <c r="J75" s="24">
        <v>2</v>
      </c>
      <c r="K75" s="187" t="s">
        <v>117</v>
      </c>
      <c r="L75" s="24" t="s">
        <v>117</v>
      </c>
      <c r="M75" s="144">
        <v>3</v>
      </c>
      <c r="N75" s="828">
        <f t="shared" si="2"/>
        <v>232</v>
      </c>
    </row>
    <row r="76" spans="1:15" x14ac:dyDescent="0.2">
      <c r="A76" s="827" t="s">
        <v>109</v>
      </c>
      <c r="B76" s="23">
        <v>4</v>
      </c>
      <c r="C76" s="24" t="s">
        <v>117</v>
      </c>
      <c r="D76" s="24">
        <v>10</v>
      </c>
      <c r="E76" s="24" t="s">
        <v>117</v>
      </c>
      <c r="F76" s="24" t="s">
        <v>117</v>
      </c>
      <c r="G76" s="24" t="s">
        <v>117</v>
      </c>
      <c r="H76" s="24" t="s">
        <v>117</v>
      </c>
      <c r="I76" s="24" t="s">
        <v>117</v>
      </c>
      <c r="J76" s="24" t="s">
        <v>117</v>
      </c>
      <c r="K76" s="187" t="s">
        <v>117</v>
      </c>
      <c r="L76" s="24" t="s">
        <v>117</v>
      </c>
      <c r="M76" s="144" t="s">
        <v>117</v>
      </c>
      <c r="N76" s="828">
        <f t="shared" si="2"/>
        <v>14</v>
      </c>
      <c r="O76" s="402"/>
    </row>
    <row r="77" spans="1:15" x14ac:dyDescent="0.2">
      <c r="A77" s="827" t="s">
        <v>44</v>
      </c>
      <c r="B77" s="23">
        <v>43</v>
      </c>
      <c r="C77" s="24">
        <v>14</v>
      </c>
      <c r="D77" s="24">
        <v>124</v>
      </c>
      <c r="E77" s="24" t="s">
        <v>117</v>
      </c>
      <c r="F77" s="24" t="s">
        <v>117</v>
      </c>
      <c r="G77" s="24" t="s">
        <v>117</v>
      </c>
      <c r="H77" s="24">
        <v>2</v>
      </c>
      <c r="I77" s="24" t="s">
        <v>117</v>
      </c>
      <c r="J77" s="24" t="s">
        <v>117</v>
      </c>
      <c r="K77" s="187">
        <v>3</v>
      </c>
      <c r="L77" s="24" t="s">
        <v>117</v>
      </c>
      <c r="M77" s="144">
        <v>4</v>
      </c>
      <c r="N77" s="828">
        <f t="shared" si="2"/>
        <v>190</v>
      </c>
    </row>
    <row r="78" spans="1:15" x14ac:dyDescent="0.2">
      <c r="A78" s="827" t="s">
        <v>45</v>
      </c>
      <c r="B78" s="23">
        <v>131</v>
      </c>
      <c r="C78" s="24">
        <v>14</v>
      </c>
      <c r="D78" s="24">
        <v>289</v>
      </c>
      <c r="E78" s="24" t="s">
        <v>117</v>
      </c>
      <c r="F78" s="24" t="s">
        <v>117</v>
      </c>
      <c r="G78" s="24" t="s">
        <v>117</v>
      </c>
      <c r="H78" s="24">
        <v>14</v>
      </c>
      <c r="I78" s="24" t="s">
        <v>117</v>
      </c>
      <c r="J78" s="24" t="s">
        <v>117</v>
      </c>
      <c r="K78" s="187" t="s">
        <v>117</v>
      </c>
      <c r="L78" s="24" t="s">
        <v>117</v>
      </c>
      <c r="M78" s="144">
        <v>2</v>
      </c>
      <c r="N78" s="828">
        <f t="shared" si="2"/>
        <v>450</v>
      </c>
      <c r="O78" s="402"/>
    </row>
    <row r="79" spans="1:15" x14ac:dyDescent="0.2">
      <c r="A79" s="827" t="s">
        <v>46</v>
      </c>
      <c r="B79" s="23">
        <v>1</v>
      </c>
      <c r="C79" s="24" t="s">
        <v>117</v>
      </c>
      <c r="D79" s="24">
        <v>10</v>
      </c>
      <c r="E79" s="24" t="s">
        <v>117</v>
      </c>
      <c r="F79" s="24" t="s">
        <v>117</v>
      </c>
      <c r="G79" s="24" t="s">
        <v>117</v>
      </c>
      <c r="H79" s="24" t="s">
        <v>117</v>
      </c>
      <c r="I79" s="24" t="s">
        <v>117</v>
      </c>
      <c r="J79" s="24" t="s">
        <v>117</v>
      </c>
      <c r="K79" s="187" t="s">
        <v>117</v>
      </c>
      <c r="L79" s="24" t="s">
        <v>117</v>
      </c>
      <c r="M79" s="144" t="s">
        <v>117</v>
      </c>
      <c r="N79" s="828">
        <f t="shared" si="2"/>
        <v>11</v>
      </c>
    </row>
    <row r="80" spans="1:15" x14ac:dyDescent="0.2">
      <c r="A80" s="827" t="s">
        <v>47</v>
      </c>
      <c r="B80" s="23">
        <v>636</v>
      </c>
      <c r="C80" s="24">
        <v>39</v>
      </c>
      <c r="D80" s="24">
        <v>529</v>
      </c>
      <c r="E80" s="24" t="s">
        <v>117</v>
      </c>
      <c r="F80" s="24" t="s">
        <v>117</v>
      </c>
      <c r="G80" s="24">
        <v>1</v>
      </c>
      <c r="H80" s="24">
        <v>3</v>
      </c>
      <c r="I80" s="24" t="s">
        <v>117</v>
      </c>
      <c r="J80" s="24">
        <v>23</v>
      </c>
      <c r="K80" s="187">
        <v>22</v>
      </c>
      <c r="L80" s="24" t="s">
        <v>117</v>
      </c>
      <c r="M80" s="144">
        <v>10</v>
      </c>
      <c r="N80" s="828">
        <f t="shared" si="2"/>
        <v>1263</v>
      </c>
      <c r="O80" s="402"/>
    </row>
    <row r="81" spans="1:15" x14ac:dyDescent="0.2">
      <c r="A81" s="827" t="s">
        <v>48</v>
      </c>
      <c r="B81" s="23">
        <v>18</v>
      </c>
      <c r="C81" s="24">
        <v>2</v>
      </c>
      <c r="D81" s="24">
        <v>70</v>
      </c>
      <c r="E81" s="24" t="s">
        <v>117</v>
      </c>
      <c r="F81" s="24" t="s">
        <v>117</v>
      </c>
      <c r="G81" s="24" t="s">
        <v>117</v>
      </c>
      <c r="H81" s="24">
        <v>2</v>
      </c>
      <c r="I81" s="24" t="s">
        <v>117</v>
      </c>
      <c r="J81" s="24" t="s">
        <v>117</v>
      </c>
      <c r="K81" s="187">
        <v>1</v>
      </c>
      <c r="L81" s="24" t="s">
        <v>117</v>
      </c>
      <c r="M81" s="144">
        <v>3</v>
      </c>
      <c r="N81" s="828">
        <f t="shared" si="2"/>
        <v>96</v>
      </c>
    </row>
    <row r="82" spans="1:15" x14ac:dyDescent="0.2">
      <c r="A82" s="827" t="s">
        <v>49</v>
      </c>
      <c r="B82" s="23">
        <v>15</v>
      </c>
      <c r="C82" s="24">
        <v>6</v>
      </c>
      <c r="D82" s="24">
        <v>130</v>
      </c>
      <c r="E82" s="24" t="s">
        <v>117</v>
      </c>
      <c r="F82" s="24" t="s">
        <v>117</v>
      </c>
      <c r="G82" s="24" t="s">
        <v>117</v>
      </c>
      <c r="H82" s="24" t="s">
        <v>117</v>
      </c>
      <c r="I82" s="24" t="s">
        <v>117</v>
      </c>
      <c r="J82" s="24">
        <v>15</v>
      </c>
      <c r="K82" s="187">
        <v>13</v>
      </c>
      <c r="L82" s="24" t="s">
        <v>117</v>
      </c>
      <c r="M82" s="144">
        <v>22</v>
      </c>
      <c r="N82" s="828">
        <f t="shared" si="2"/>
        <v>201</v>
      </c>
      <c r="O82" s="402"/>
    </row>
    <row r="83" spans="1:15" x14ac:dyDescent="0.2">
      <c r="A83" s="827" t="s">
        <v>51</v>
      </c>
      <c r="B83" s="23">
        <v>36</v>
      </c>
      <c r="C83" s="24">
        <v>6</v>
      </c>
      <c r="D83" s="24">
        <v>106</v>
      </c>
      <c r="E83" s="24" t="s">
        <v>117</v>
      </c>
      <c r="F83" s="24" t="s">
        <v>117</v>
      </c>
      <c r="G83" s="24" t="s">
        <v>117</v>
      </c>
      <c r="H83" s="24">
        <v>3</v>
      </c>
      <c r="I83" s="24" t="s">
        <v>117</v>
      </c>
      <c r="J83" s="24" t="s">
        <v>117</v>
      </c>
      <c r="K83" s="187" t="s">
        <v>117</v>
      </c>
      <c r="L83" s="24" t="s">
        <v>117</v>
      </c>
      <c r="M83" s="144">
        <v>1</v>
      </c>
      <c r="N83" s="828">
        <f t="shared" si="2"/>
        <v>152</v>
      </c>
    </row>
    <row r="84" spans="1:15" x14ac:dyDescent="0.2">
      <c r="A84" s="827" t="s">
        <v>52</v>
      </c>
      <c r="B84" s="23" t="s">
        <v>117</v>
      </c>
      <c r="C84" s="24">
        <v>1</v>
      </c>
      <c r="D84" s="24">
        <v>2</v>
      </c>
      <c r="E84" s="24" t="s">
        <v>117</v>
      </c>
      <c r="F84" s="24" t="s">
        <v>117</v>
      </c>
      <c r="G84" s="24" t="s">
        <v>117</v>
      </c>
      <c r="H84" s="24" t="s">
        <v>117</v>
      </c>
      <c r="I84" s="24" t="s">
        <v>117</v>
      </c>
      <c r="J84" s="24" t="s">
        <v>117</v>
      </c>
      <c r="K84" s="187" t="s">
        <v>117</v>
      </c>
      <c r="L84" s="24" t="s">
        <v>117</v>
      </c>
      <c r="M84" s="144" t="s">
        <v>117</v>
      </c>
      <c r="N84" s="828">
        <f t="shared" si="2"/>
        <v>3</v>
      </c>
      <c r="O84" s="402"/>
    </row>
    <row r="85" spans="1:15" x14ac:dyDescent="0.2">
      <c r="A85" s="827" t="s">
        <v>53</v>
      </c>
      <c r="B85" s="23">
        <v>16</v>
      </c>
      <c r="C85" s="24">
        <v>2</v>
      </c>
      <c r="D85" s="24">
        <v>61</v>
      </c>
      <c r="E85" s="24" t="s">
        <v>117</v>
      </c>
      <c r="F85" s="24" t="s">
        <v>117</v>
      </c>
      <c r="G85" s="24" t="s">
        <v>117</v>
      </c>
      <c r="H85" s="24" t="s">
        <v>117</v>
      </c>
      <c r="I85" s="24" t="s">
        <v>117</v>
      </c>
      <c r="J85" s="24">
        <v>7</v>
      </c>
      <c r="K85" s="187">
        <v>2</v>
      </c>
      <c r="L85" s="24" t="s">
        <v>117</v>
      </c>
      <c r="M85" s="144">
        <v>6</v>
      </c>
      <c r="N85" s="828">
        <f t="shared" si="2"/>
        <v>94</v>
      </c>
    </row>
    <row r="86" spans="1:15" x14ac:dyDescent="0.2">
      <c r="A86" s="827" t="s">
        <v>54</v>
      </c>
      <c r="B86" s="23">
        <v>72</v>
      </c>
      <c r="C86" s="24">
        <v>278</v>
      </c>
      <c r="D86" s="829">
        <v>1562</v>
      </c>
      <c r="E86" s="24" t="s">
        <v>117</v>
      </c>
      <c r="F86" s="24" t="s">
        <v>117</v>
      </c>
      <c r="G86" s="24">
        <v>2</v>
      </c>
      <c r="H86" s="24">
        <v>6</v>
      </c>
      <c r="I86" s="24" t="s">
        <v>117</v>
      </c>
      <c r="J86" s="24" t="s">
        <v>117</v>
      </c>
      <c r="K86" s="187" t="s">
        <v>117</v>
      </c>
      <c r="L86" s="24" t="s">
        <v>117</v>
      </c>
      <c r="M86" s="144" t="s">
        <v>117</v>
      </c>
      <c r="N86" s="828">
        <f t="shared" si="2"/>
        <v>1920</v>
      </c>
      <c r="O86" s="402"/>
    </row>
    <row r="87" spans="1:15" x14ac:dyDescent="0.2">
      <c r="A87" s="827" t="s">
        <v>187</v>
      </c>
      <c r="B87" s="23" t="s">
        <v>117</v>
      </c>
      <c r="C87" s="24">
        <v>31</v>
      </c>
      <c r="D87" s="24">
        <v>368</v>
      </c>
      <c r="E87" s="24" t="s">
        <v>117</v>
      </c>
      <c r="F87" s="24" t="s">
        <v>117</v>
      </c>
      <c r="G87" s="24" t="s">
        <v>117</v>
      </c>
      <c r="H87" s="24" t="s">
        <v>117</v>
      </c>
      <c r="I87" s="24" t="s">
        <v>117</v>
      </c>
      <c r="J87" s="24">
        <v>1</v>
      </c>
      <c r="K87" s="187" t="s">
        <v>117</v>
      </c>
      <c r="L87" s="24" t="s">
        <v>117</v>
      </c>
      <c r="M87" s="144" t="s">
        <v>117</v>
      </c>
      <c r="N87" s="828">
        <f t="shared" si="2"/>
        <v>400</v>
      </c>
    </row>
    <row r="88" spans="1:15" x14ac:dyDescent="0.2">
      <c r="A88" s="827" t="s">
        <v>55</v>
      </c>
      <c r="B88" s="23">
        <v>28</v>
      </c>
      <c r="C88" s="24">
        <v>2</v>
      </c>
      <c r="D88" s="24">
        <v>41</v>
      </c>
      <c r="E88" s="24" t="s">
        <v>117</v>
      </c>
      <c r="F88" s="24" t="s">
        <v>117</v>
      </c>
      <c r="G88" s="24" t="s">
        <v>117</v>
      </c>
      <c r="H88" s="24" t="s">
        <v>117</v>
      </c>
      <c r="I88" s="24" t="s">
        <v>117</v>
      </c>
      <c r="J88" s="24" t="s">
        <v>117</v>
      </c>
      <c r="K88" s="187" t="s">
        <v>117</v>
      </c>
      <c r="L88" s="24" t="s">
        <v>117</v>
      </c>
      <c r="M88" s="144">
        <v>1</v>
      </c>
      <c r="N88" s="828">
        <f t="shared" si="2"/>
        <v>72</v>
      </c>
      <c r="O88" s="402"/>
    </row>
    <row r="89" spans="1:15" x14ac:dyDescent="0.2">
      <c r="A89" s="827" t="s">
        <v>140</v>
      </c>
      <c r="B89" s="23">
        <v>9</v>
      </c>
      <c r="C89" s="24">
        <v>1</v>
      </c>
      <c r="D89" s="24">
        <v>21</v>
      </c>
      <c r="E89" s="24" t="s">
        <v>117</v>
      </c>
      <c r="F89" s="24" t="s">
        <v>117</v>
      </c>
      <c r="G89" s="24" t="s">
        <v>117</v>
      </c>
      <c r="H89" s="24">
        <v>3</v>
      </c>
      <c r="I89" s="24" t="s">
        <v>117</v>
      </c>
      <c r="J89" s="24" t="s">
        <v>117</v>
      </c>
      <c r="K89" s="187" t="s">
        <v>117</v>
      </c>
      <c r="L89" s="24" t="s">
        <v>117</v>
      </c>
      <c r="M89" s="144" t="s">
        <v>117</v>
      </c>
      <c r="N89" s="828">
        <f t="shared" si="2"/>
        <v>34</v>
      </c>
    </row>
    <row r="90" spans="1:15" x14ac:dyDescent="0.2">
      <c r="A90" s="827" t="s">
        <v>56</v>
      </c>
      <c r="B90" s="23">
        <v>43</v>
      </c>
      <c r="C90" s="24">
        <v>2</v>
      </c>
      <c r="D90" s="24">
        <v>80</v>
      </c>
      <c r="E90" s="24" t="s">
        <v>117</v>
      </c>
      <c r="F90" s="24" t="s">
        <v>117</v>
      </c>
      <c r="G90" s="24" t="s">
        <v>117</v>
      </c>
      <c r="H90" s="24">
        <v>5</v>
      </c>
      <c r="I90" s="24" t="s">
        <v>117</v>
      </c>
      <c r="J90" s="24">
        <v>11</v>
      </c>
      <c r="K90" s="187">
        <v>1</v>
      </c>
      <c r="L90" s="24" t="s">
        <v>117</v>
      </c>
      <c r="M90" s="144">
        <v>3</v>
      </c>
      <c r="N90" s="828">
        <f t="shared" si="2"/>
        <v>145</v>
      </c>
      <c r="O90" s="402"/>
    </row>
    <row r="91" spans="1:15" x14ac:dyDescent="0.2">
      <c r="A91" s="827" t="s">
        <v>57</v>
      </c>
      <c r="B91" s="23">
        <v>12</v>
      </c>
      <c r="C91" s="24" t="s">
        <v>117</v>
      </c>
      <c r="D91" s="24">
        <v>5</v>
      </c>
      <c r="E91" s="24" t="s">
        <v>117</v>
      </c>
      <c r="F91" s="24" t="s">
        <v>117</v>
      </c>
      <c r="G91" s="24" t="s">
        <v>117</v>
      </c>
      <c r="H91" s="24" t="s">
        <v>117</v>
      </c>
      <c r="I91" s="24" t="s">
        <v>117</v>
      </c>
      <c r="J91" s="24" t="s">
        <v>117</v>
      </c>
      <c r="K91" s="187" t="s">
        <v>117</v>
      </c>
      <c r="L91" s="24" t="s">
        <v>117</v>
      </c>
      <c r="M91" s="144" t="s">
        <v>117</v>
      </c>
      <c r="N91" s="828">
        <f t="shared" si="2"/>
        <v>17</v>
      </c>
    </row>
    <row r="92" spans="1:15" x14ac:dyDescent="0.2">
      <c r="A92" s="827" t="s">
        <v>207</v>
      </c>
      <c r="B92" s="23">
        <v>9</v>
      </c>
      <c r="C92" s="24" t="s">
        <v>117</v>
      </c>
      <c r="D92" s="24">
        <v>2</v>
      </c>
      <c r="E92" s="24" t="s">
        <v>117</v>
      </c>
      <c r="F92" s="24" t="s">
        <v>117</v>
      </c>
      <c r="G92" s="24" t="s">
        <v>117</v>
      </c>
      <c r="H92" s="24" t="s">
        <v>117</v>
      </c>
      <c r="I92" s="24" t="s">
        <v>117</v>
      </c>
      <c r="J92" s="24">
        <v>4</v>
      </c>
      <c r="K92" s="187">
        <v>1</v>
      </c>
      <c r="L92" s="24" t="s">
        <v>117</v>
      </c>
      <c r="M92" s="144" t="s">
        <v>117</v>
      </c>
      <c r="N92" s="828">
        <f t="shared" si="2"/>
        <v>16</v>
      </c>
      <c r="O92" s="402"/>
    </row>
    <row r="93" spans="1:15" x14ac:dyDescent="0.2">
      <c r="A93" s="827" t="s">
        <v>58</v>
      </c>
      <c r="B93" s="23">
        <v>82</v>
      </c>
      <c r="C93" s="24">
        <v>4</v>
      </c>
      <c r="D93" s="24">
        <v>161</v>
      </c>
      <c r="E93" s="24" t="s">
        <v>117</v>
      </c>
      <c r="F93" s="24" t="s">
        <v>117</v>
      </c>
      <c r="G93" s="24" t="s">
        <v>117</v>
      </c>
      <c r="H93" s="24">
        <v>2</v>
      </c>
      <c r="I93" s="24" t="s">
        <v>117</v>
      </c>
      <c r="J93" s="24">
        <v>1</v>
      </c>
      <c r="K93" s="187" t="s">
        <v>117</v>
      </c>
      <c r="L93" s="24" t="s">
        <v>117</v>
      </c>
      <c r="M93" s="144" t="s">
        <v>117</v>
      </c>
      <c r="N93" s="828">
        <f t="shared" si="2"/>
        <v>250</v>
      </c>
    </row>
    <row r="94" spans="1:15" x14ac:dyDescent="0.2">
      <c r="A94" s="827" t="s">
        <v>59</v>
      </c>
      <c r="B94" s="23">
        <v>2</v>
      </c>
      <c r="C94" s="24" t="s">
        <v>117</v>
      </c>
      <c r="D94" s="24">
        <v>2</v>
      </c>
      <c r="E94" s="24" t="s">
        <v>117</v>
      </c>
      <c r="F94" s="24" t="s">
        <v>117</v>
      </c>
      <c r="G94" s="24" t="s">
        <v>117</v>
      </c>
      <c r="H94" s="24" t="s">
        <v>117</v>
      </c>
      <c r="I94" s="24" t="s">
        <v>117</v>
      </c>
      <c r="J94" s="24" t="s">
        <v>117</v>
      </c>
      <c r="K94" s="187" t="s">
        <v>117</v>
      </c>
      <c r="L94" s="24" t="s">
        <v>117</v>
      </c>
      <c r="M94" s="144">
        <v>1</v>
      </c>
      <c r="N94" s="828">
        <f t="shared" si="2"/>
        <v>5</v>
      </c>
      <c r="O94" s="402"/>
    </row>
    <row r="95" spans="1:15" x14ac:dyDescent="0.2">
      <c r="A95" s="827" t="s">
        <v>60</v>
      </c>
      <c r="B95" s="23">
        <v>53</v>
      </c>
      <c r="C95" s="24">
        <v>2</v>
      </c>
      <c r="D95" s="24">
        <v>292</v>
      </c>
      <c r="E95" s="24" t="s">
        <v>117</v>
      </c>
      <c r="F95" s="24" t="s">
        <v>117</v>
      </c>
      <c r="G95" s="24" t="s">
        <v>117</v>
      </c>
      <c r="H95" s="24">
        <v>1</v>
      </c>
      <c r="I95" s="24" t="s">
        <v>117</v>
      </c>
      <c r="J95" s="24">
        <v>5</v>
      </c>
      <c r="K95" s="187">
        <v>6</v>
      </c>
      <c r="L95" s="24" t="s">
        <v>117</v>
      </c>
      <c r="M95" s="144">
        <v>2</v>
      </c>
      <c r="N95" s="828">
        <f t="shared" si="2"/>
        <v>361</v>
      </c>
    </row>
    <row r="96" spans="1:15" x14ac:dyDescent="0.2">
      <c r="A96" s="827" t="s">
        <v>61</v>
      </c>
      <c r="B96" s="23">
        <v>231</v>
      </c>
      <c r="C96" s="24" t="s">
        <v>117</v>
      </c>
      <c r="D96" s="24" t="s">
        <v>117</v>
      </c>
      <c r="E96" s="829">
        <v>397</v>
      </c>
      <c r="F96" s="24">
        <v>1659</v>
      </c>
      <c r="G96" s="24" t="s">
        <v>117</v>
      </c>
      <c r="H96" s="24" t="s">
        <v>117</v>
      </c>
      <c r="I96" s="24" t="s">
        <v>117</v>
      </c>
      <c r="J96" s="24" t="s">
        <v>117</v>
      </c>
      <c r="K96" s="187" t="s">
        <v>117</v>
      </c>
      <c r="L96" s="24" t="s">
        <v>117</v>
      </c>
      <c r="M96" s="144" t="s">
        <v>117</v>
      </c>
      <c r="N96" s="828">
        <f t="shared" si="2"/>
        <v>2287</v>
      </c>
      <c r="O96" s="402"/>
    </row>
    <row r="97" spans="1:15" x14ac:dyDescent="0.2">
      <c r="A97" s="827" t="s">
        <v>176</v>
      </c>
      <c r="B97" s="23">
        <v>2</v>
      </c>
      <c r="C97" s="24" t="s">
        <v>117</v>
      </c>
      <c r="D97" s="24" t="s">
        <v>117</v>
      </c>
      <c r="E97" s="24">
        <v>3</v>
      </c>
      <c r="F97" s="24">
        <v>25</v>
      </c>
      <c r="G97" s="24" t="s">
        <v>117</v>
      </c>
      <c r="H97" s="24" t="s">
        <v>117</v>
      </c>
      <c r="I97" s="24" t="s">
        <v>117</v>
      </c>
      <c r="J97" s="24" t="s">
        <v>117</v>
      </c>
      <c r="K97" s="187" t="s">
        <v>117</v>
      </c>
      <c r="L97" s="24" t="s">
        <v>117</v>
      </c>
      <c r="M97" s="144" t="s">
        <v>117</v>
      </c>
      <c r="N97" s="828">
        <f t="shared" si="2"/>
        <v>30</v>
      </c>
    </row>
    <row r="98" spans="1:15" x14ac:dyDescent="0.2">
      <c r="A98" s="827" t="s">
        <v>238</v>
      </c>
      <c r="B98" s="23">
        <v>19</v>
      </c>
      <c r="C98" s="24" t="s">
        <v>117</v>
      </c>
      <c r="D98" s="24" t="s">
        <v>117</v>
      </c>
      <c r="E98" s="24">
        <v>89</v>
      </c>
      <c r="F98" s="24">
        <v>585</v>
      </c>
      <c r="G98" s="24" t="s">
        <v>117</v>
      </c>
      <c r="H98" s="24" t="s">
        <v>117</v>
      </c>
      <c r="I98" s="24" t="s">
        <v>117</v>
      </c>
      <c r="J98" s="24" t="s">
        <v>117</v>
      </c>
      <c r="K98" s="187" t="s">
        <v>117</v>
      </c>
      <c r="L98" s="24" t="s">
        <v>117</v>
      </c>
      <c r="M98" s="144" t="s">
        <v>117</v>
      </c>
      <c r="N98" s="828">
        <f t="shared" si="2"/>
        <v>693</v>
      </c>
      <c r="O98" s="402"/>
    </row>
    <row r="99" spans="1:15" x14ac:dyDescent="0.2">
      <c r="A99" s="827" t="s">
        <v>63</v>
      </c>
      <c r="B99" s="23">
        <v>6</v>
      </c>
      <c r="C99" s="24">
        <v>1</v>
      </c>
      <c r="D99" s="24">
        <v>6</v>
      </c>
      <c r="E99" s="24" t="s">
        <v>117</v>
      </c>
      <c r="F99" s="24" t="s">
        <v>117</v>
      </c>
      <c r="G99" s="24" t="s">
        <v>117</v>
      </c>
      <c r="H99" s="24" t="s">
        <v>117</v>
      </c>
      <c r="I99" s="24" t="s">
        <v>117</v>
      </c>
      <c r="J99" s="24" t="s">
        <v>117</v>
      </c>
      <c r="K99" s="187" t="s">
        <v>117</v>
      </c>
      <c r="L99" s="24" t="s">
        <v>117</v>
      </c>
      <c r="M99" s="144">
        <v>5</v>
      </c>
      <c r="N99" s="828">
        <f t="shared" si="2"/>
        <v>18</v>
      </c>
    </row>
    <row r="100" spans="1:15" x14ac:dyDescent="0.2">
      <c r="A100" s="827" t="s">
        <v>360</v>
      </c>
      <c r="B100" s="23" t="s">
        <v>117</v>
      </c>
      <c r="C100" s="24" t="s">
        <v>117</v>
      </c>
      <c r="D100" s="24">
        <v>2</v>
      </c>
      <c r="E100" s="24" t="s">
        <v>117</v>
      </c>
      <c r="F100" s="24" t="s">
        <v>117</v>
      </c>
      <c r="G100" s="24" t="s">
        <v>117</v>
      </c>
      <c r="H100" s="24" t="s">
        <v>117</v>
      </c>
      <c r="I100" s="24" t="s">
        <v>117</v>
      </c>
      <c r="J100" s="24" t="s">
        <v>117</v>
      </c>
      <c r="K100" s="187" t="s">
        <v>117</v>
      </c>
      <c r="L100" s="24" t="s">
        <v>117</v>
      </c>
      <c r="M100" s="144" t="s">
        <v>117</v>
      </c>
      <c r="N100" s="828">
        <f t="shared" si="2"/>
        <v>2</v>
      </c>
    </row>
    <row r="101" spans="1:15" x14ac:dyDescent="0.2">
      <c r="A101" s="827" t="s">
        <v>208</v>
      </c>
      <c r="B101" s="23" t="s">
        <v>117</v>
      </c>
      <c r="C101" s="24" t="s">
        <v>117</v>
      </c>
      <c r="D101" s="24">
        <v>2</v>
      </c>
      <c r="E101" s="24" t="s">
        <v>117</v>
      </c>
      <c r="F101" s="24" t="s">
        <v>117</v>
      </c>
      <c r="G101" s="24" t="s">
        <v>117</v>
      </c>
      <c r="H101" s="24" t="s">
        <v>117</v>
      </c>
      <c r="I101" s="24" t="s">
        <v>117</v>
      </c>
      <c r="J101" s="24" t="s">
        <v>117</v>
      </c>
      <c r="K101" s="187" t="s">
        <v>117</v>
      </c>
      <c r="L101" s="24" t="s">
        <v>117</v>
      </c>
      <c r="M101" s="144" t="s">
        <v>117</v>
      </c>
      <c r="N101" s="828">
        <f t="shared" ref="N101:N132" si="3">SUM(B101:M101)</f>
        <v>2</v>
      </c>
      <c r="O101" s="402"/>
    </row>
    <row r="102" spans="1:15" x14ac:dyDescent="0.2">
      <c r="A102" s="827" t="s">
        <v>64</v>
      </c>
      <c r="B102" s="23">
        <v>11</v>
      </c>
      <c r="C102" s="24">
        <v>4</v>
      </c>
      <c r="D102" s="24">
        <v>120</v>
      </c>
      <c r="E102" s="24" t="s">
        <v>117</v>
      </c>
      <c r="F102" s="24" t="s">
        <v>117</v>
      </c>
      <c r="G102" s="24" t="s">
        <v>117</v>
      </c>
      <c r="H102" s="24">
        <v>1</v>
      </c>
      <c r="I102" s="24" t="s">
        <v>117</v>
      </c>
      <c r="J102" s="24" t="s">
        <v>117</v>
      </c>
      <c r="K102" s="187" t="s">
        <v>117</v>
      </c>
      <c r="L102" s="24" t="s">
        <v>117</v>
      </c>
      <c r="M102" s="144" t="s">
        <v>117</v>
      </c>
      <c r="N102" s="828">
        <f t="shared" si="3"/>
        <v>136</v>
      </c>
    </row>
    <row r="103" spans="1:15" x14ac:dyDescent="0.2">
      <c r="A103" s="827" t="s">
        <v>65</v>
      </c>
      <c r="B103" s="23">
        <v>6</v>
      </c>
      <c r="C103" s="24">
        <v>1</v>
      </c>
      <c r="D103" s="24">
        <v>6</v>
      </c>
      <c r="E103" s="24" t="s">
        <v>117</v>
      </c>
      <c r="F103" s="24" t="s">
        <v>117</v>
      </c>
      <c r="G103" s="24" t="s">
        <v>117</v>
      </c>
      <c r="H103" s="24" t="s">
        <v>117</v>
      </c>
      <c r="I103" s="24" t="s">
        <v>117</v>
      </c>
      <c r="J103" s="24" t="s">
        <v>117</v>
      </c>
      <c r="K103" s="187" t="s">
        <v>117</v>
      </c>
      <c r="L103" s="24" t="s">
        <v>117</v>
      </c>
      <c r="M103" s="144" t="s">
        <v>117</v>
      </c>
      <c r="N103" s="828">
        <f t="shared" si="3"/>
        <v>13</v>
      </c>
      <c r="O103" s="402"/>
    </row>
    <row r="104" spans="1:15" x14ac:dyDescent="0.2">
      <c r="A104" s="827" t="s">
        <v>239</v>
      </c>
      <c r="B104" s="23" t="s">
        <v>117</v>
      </c>
      <c r="C104" s="24" t="s">
        <v>117</v>
      </c>
      <c r="D104" s="24" t="s">
        <v>117</v>
      </c>
      <c r="E104" s="24">
        <v>3</v>
      </c>
      <c r="F104" s="24">
        <v>32</v>
      </c>
      <c r="G104" s="24" t="s">
        <v>117</v>
      </c>
      <c r="H104" s="24" t="s">
        <v>117</v>
      </c>
      <c r="I104" s="24" t="s">
        <v>117</v>
      </c>
      <c r="J104" s="24" t="s">
        <v>117</v>
      </c>
      <c r="K104" s="187" t="s">
        <v>117</v>
      </c>
      <c r="L104" s="24" t="s">
        <v>117</v>
      </c>
      <c r="M104" s="144" t="s">
        <v>117</v>
      </c>
      <c r="N104" s="828">
        <f t="shared" si="3"/>
        <v>35</v>
      </c>
    </row>
    <row r="105" spans="1:15" x14ac:dyDescent="0.2">
      <c r="A105" s="827" t="s">
        <v>66</v>
      </c>
      <c r="B105" s="23">
        <v>174</v>
      </c>
      <c r="C105" s="24">
        <v>14</v>
      </c>
      <c r="D105" s="24">
        <v>261</v>
      </c>
      <c r="E105" s="24" t="s">
        <v>117</v>
      </c>
      <c r="F105" s="24" t="s">
        <v>117</v>
      </c>
      <c r="G105" s="24" t="s">
        <v>117</v>
      </c>
      <c r="H105" s="24">
        <v>3</v>
      </c>
      <c r="I105" s="24" t="s">
        <v>117</v>
      </c>
      <c r="J105" s="24">
        <v>1</v>
      </c>
      <c r="K105" s="187" t="s">
        <v>117</v>
      </c>
      <c r="L105" s="24" t="s">
        <v>117</v>
      </c>
      <c r="M105" s="144">
        <v>1</v>
      </c>
      <c r="N105" s="828">
        <f t="shared" si="3"/>
        <v>454</v>
      </c>
      <c r="O105" s="402"/>
    </row>
    <row r="106" spans="1:15" x14ac:dyDescent="0.2">
      <c r="A106" s="827" t="s">
        <v>110</v>
      </c>
      <c r="B106" s="23">
        <v>2</v>
      </c>
      <c r="C106" s="24" t="s">
        <v>117</v>
      </c>
      <c r="D106" s="24">
        <v>2</v>
      </c>
      <c r="E106" s="24" t="s">
        <v>117</v>
      </c>
      <c r="F106" s="24" t="s">
        <v>117</v>
      </c>
      <c r="G106" s="24" t="s">
        <v>117</v>
      </c>
      <c r="H106" s="24" t="s">
        <v>117</v>
      </c>
      <c r="I106" s="24" t="s">
        <v>117</v>
      </c>
      <c r="J106" s="24" t="s">
        <v>117</v>
      </c>
      <c r="K106" s="187" t="s">
        <v>117</v>
      </c>
      <c r="L106" s="24" t="s">
        <v>117</v>
      </c>
      <c r="M106" s="144" t="s">
        <v>117</v>
      </c>
      <c r="N106" s="828">
        <f t="shared" si="3"/>
        <v>4</v>
      </c>
    </row>
    <row r="107" spans="1:15" x14ac:dyDescent="0.2">
      <c r="A107" s="827" t="s">
        <v>132</v>
      </c>
      <c r="B107" s="23">
        <v>10</v>
      </c>
      <c r="C107" s="24">
        <v>2</v>
      </c>
      <c r="D107" s="24">
        <v>29</v>
      </c>
      <c r="E107" s="24" t="s">
        <v>117</v>
      </c>
      <c r="F107" s="24" t="s">
        <v>117</v>
      </c>
      <c r="G107" s="24" t="s">
        <v>117</v>
      </c>
      <c r="H107" s="24" t="s">
        <v>117</v>
      </c>
      <c r="I107" s="24" t="s">
        <v>117</v>
      </c>
      <c r="J107" s="24" t="s">
        <v>117</v>
      </c>
      <c r="K107" s="187" t="s">
        <v>117</v>
      </c>
      <c r="L107" s="24" t="s">
        <v>117</v>
      </c>
      <c r="M107" s="144" t="s">
        <v>117</v>
      </c>
      <c r="N107" s="828">
        <f t="shared" si="3"/>
        <v>41</v>
      </c>
      <c r="O107" s="402"/>
    </row>
    <row r="108" spans="1:15" x14ac:dyDescent="0.2">
      <c r="A108" s="827" t="s">
        <v>67</v>
      </c>
      <c r="B108" s="23">
        <v>106</v>
      </c>
      <c r="C108" s="24">
        <v>12</v>
      </c>
      <c r="D108" s="24">
        <v>253</v>
      </c>
      <c r="E108" s="24" t="s">
        <v>117</v>
      </c>
      <c r="F108" s="24" t="s">
        <v>117</v>
      </c>
      <c r="G108" s="24">
        <v>1</v>
      </c>
      <c r="H108" s="24">
        <v>9</v>
      </c>
      <c r="I108" s="24" t="s">
        <v>117</v>
      </c>
      <c r="J108" s="24" t="s">
        <v>117</v>
      </c>
      <c r="K108" s="187" t="s">
        <v>117</v>
      </c>
      <c r="L108" s="24" t="s">
        <v>117</v>
      </c>
      <c r="M108" s="144" t="s">
        <v>117</v>
      </c>
      <c r="N108" s="828">
        <f t="shared" si="3"/>
        <v>381</v>
      </c>
    </row>
    <row r="109" spans="1:15" x14ac:dyDescent="0.2">
      <c r="A109" s="827" t="s">
        <v>68</v>
      </c>
      <c r="B109" s="23">
        <v>193</v>
      </c>
      <c r="C109" s="24">
        <v>81</v>
      </c>
      <c r="D109" s="24">
        <v>643</v>
      </c>
      <c r="E109" s="24" t="s">
        <v>117</v>
      </c>
      <c r="F109" s="24" t="s">
        <v>117</v>
      </c>
      <c r="G109" s="24">
        <v>3</v>
      </c>
      <c r="H109" s="24">
        <v>17</v>
      </c>
      <c r="I109" s="24" t="s">
        <v>117</v>
      </c>
      <c r="J109" s="24" t="s">
        <v>117</v>
      </c>
      <c r="K109" s="187" t="s">
        <v>117</v>
      </c>
      <c r="L109" s="24" t="s">
        <v>117</v>
      </c>
      <c r="M109" s="144">
        <v>5</v>
      </c>
      <c r="N109" s="828">
        <f t="shared" si="3"/>
        <v>942</v>
      </c>
      <c r="O109" s="402"/>
    </row>
    <row r="110" spans="1:15" x14ac:dyDescent="0.2">
      <c r="A110" s="827" t="s">
        <v>69</v>
      </c>
      <c r="B110" s="23">
        <v>225</v>
      </c>
      <c r="C110" s="24">
        <v>131</v>
      </c>
      <c r="D110" s="24">
        <v>278</v>
      </c>
      <c r="E110" s="24" t="s">
        <v>117</v>
      </c>
      <c r="F110" s="24" t="s">
        <v>117</v>
      </c>
      <c r="G110" s="24" t="s">
        <v>117</v>
      </c>
      <c r="H110" s="24">
        <v>4</v>
      </c>
      <c r="I110" s="24" t="s">
        <v>117</v>
      </c>
      <c r="J110" s="24">
        <v>1</v>
      </c>
      <c r="K110" s="187" t="s">
        <v>117</v>
      </c>
      <c r="L110" s="24" t="s">
        <v>117</v>
      </c>
      <c r="M110" s="144">
        <v>34</v>
      </c>
      <c r="N110" s="828">
        <f t="shared" si="3"/>
        <v>673</v>
      </c>
    </row>
    <row r="111" spans="1:15" x14ac:dyDescent="0.2">
      <c r="A111" s="827" t="s">
        <v>70</v>
      </c>
      <c r="B111" s="23">
        <v>2</v>
      </c>
      <c r="C111" s="24" t="s">
        <v>117</v>
      </c>
      <c r="D111" s="24">
        <v>2</v>
      </c>
      <c r="E111" s="24" t="s">
        <v>117</v>
      </c>
      <c r="F111" s="24" t="s">
        <v>117</v>
      </c>
      <c r="G111" s="24" t="s">
        <v>117</v>
      </c>
      <c r="H111" s="24" t="s">
        <v>117</v>
      </c>
      <c r="I111" s="24" t="s">
        <v>117</v>
      </c>
      <c r="J111" s="24" t="s">
        <v>117</v>
      </c>
      <c r="K111" s="187" t="s">
        <v>117</v>
      </c>
      <c r="L111" s="24" t="s">
        <v>117</v>
      </c>
      <c r="M111" s="144" t="s">
        <v>117</v>
      </c>
      <c r="N111" s="828">
        <f t="shared" si="3"/>
        <v>4</v>
      </c>
      <c r="O111" s="402"/>
    </row>
    <row r="112" spans="1:15" x14ac:dyDescent="0.2">
      <c r="A112" s="827" t="s">
        <v>114</v>
      </c>
      <c r="B112" s="23">
        <v>2</v>
      </c>
      <c r="C112" s="24">
        <v>1</v>
      </c>
      <c r="D112" s="24">
        <v>6</v>
      </c>
      <c r="E112" s="24" t="s">
        <v>117</v>
      </c>
      <c r="F112" s="24" t="s">
        <v>117</v>
      </c>
      <c r="G112" s="24" t="s">
        <v>117</v>
      </c>
      <c r="H112" s="24">
        <v>1</v>
      </c>
      <c r="I112" s="24" t="s">
        <v>117</v>
      </c>
      <c r="J112" s="24" t="s">
        <v>117</v>
      </c>
      <c r="K112" s="187" t="s">
        <v>117</v>
      </c>
      <c r="L112" s="24" t="s">
        <v>117</v>
      </c>
      <c r="M112" s="144" t="s">
        <v>117</v>
      </c>
      <c r="N112" s="828">
        <f t="shared" si="3"/>
        <v>10</v>
      </c>
    </row>
    <row r="113" spans="1:15" x14ac:dyDescent="0.2">
      <c r="A113" s="827" t="s">
        <v>71</v>
      </c>
      <c r="B113" s="23">
        <v>1</v>
      </c>
      <c r="C113" s="24" t="s">
        <v>117</v>
      </c>
      <c r="D113" s="24">
        <v>7</v>
      </c>
      <c r="E113" s="24" t="s">
        <v>117</v>
      </c>
      <c r="F113" s="24" t="s">
        <v>117</v>
      </c>
      <c r="G113" s="24" t="s">
        <v>117</v>
      </c>
      <c r="H113" s="24" t="s">
        <v>117</v>
      </c>
      <c r="I113" s="24" t="s">
        <v>117</v>
      </c>
      <c r="J113" s="24" t="s">
        <v>117</v>
      </c>
      <c r="K113" s="187" t="s">
        <v>117</v>
      </c>
      <c r="L113" s="24" t="s">
        <v>117</v>
      </c>
      <c r="M113" s="144" t="s">
        <v>117</v>
      </c>
      <c r="N113" s="828">
        <f t="shared" si="3"/>
        <v>8</v>
      </c>
      <c r="O113" s="402"/>
    </row>
    <row r="114" spans="1:15" x14ac:dyDescent="0.2">
      <c r="A114" s="827" t="s">
        <v>72</v>
      </c>
      <c r="B114" s="23">
        <v>42</v>
      </c>
      <c r="C114" s="24">
        <v>204</v>
      </c>
      <c r="D114" s="24">
        <v>445</v>
      </c>
      <c r="E114" s="829" t="s">
        <v>117</v>
      </c>
      <c r="F114" s="24" t="s">
        <v>117</v>
      </c>
      <c r="G114" s="24" t="s">
        <v>117</v>
      </c>
      <c r="H114" s="24" t="s">
        <v>117</v>
      </c>
      <c r="I114" s="24" t="s">
        <v>117</v>
      </c>
      <c r="J114" s="24">
        <v>2</v>
      </c>
      <c r="K114" s="187">
        <v>1</v>
      </c>
      <c r="L114" s="24">
        <v>3</v>
      </c>
      <c r="M114" s="144">
        <v>4</v>
      </c>
      <c r="N114" s="828">
        <f t="shared" si="3"/>
        <v>701</v>
      </c>
    </row>
    <row r="115" spans="1:15" x14ac:dyDescent="0.2">
      <c r="A115" s="827" t="s">
        <v>145</v>
      </c>
      <c r="B115" s="23">
        <v>87</v>
      </c>
      <c r="C115" s="24" t="s">
        <v>117</v>
      </c>
      <c r="D115" s="24" t="s">
        <v>117</v>
      </c>
      <c r="E115" s="829">
        <v>427</v>
      </c>
      <c r="F115" s="829">
        <v>2141</v>
      </c>
      <c r="G115" s="24" t="s">
        <v>117</v>
      </c>
      <c r="H115" s="24" t="s">
        <v>117</v>
      </c>
      <c r="I115" s="24" t="s">
        <v>117</v>
      </c>
      <c r="J115" s="24" t="s">
        <v>117</v>
      </c>
      <c r="K115" s="187" t="s">
        <v>117</v>
      </c>
      <c r="L115" s="24" t="s">
        <v>117</v>
      </c>
      <c r="M115" s="144" t="s">
        <v>117</v>
      </c>
      <c r="N115" s="828">
        <f t="shared" si="3"/>
        <v>2655</v>
      </c>
      <c r="O115" s="402"/>
    </row>
    <row r="116" spans="1:15" x14ac:dyDescent="0.2">
      <c r="A116" s="827" t="s">
        <v>141</v>
      </c>
      <c r="B116" s="23">
        <v>530</v>
      </c>
      <c r="C116" s="24" t="s">
        <v>117</v>
      </c>
      <c r="D116" s="24" t="s">
        <v>117</v>
      </c>
      <c r="E116" s="24">
        <v>1848</v>
      </c>
      <c r="F116" s="24">
        <v>21546</v>
      </c>
      <c r="G116" s="24" t="s">
        <v>117</v>
      </c>
      <c r="H116" s="24" t="s">
        <v>117</v>
      </c>
      <c r="I116" s="24" t="s">
        <v>117</v>
      </c>
      <c r="J116" s="24" t="s">
        <v>117</v>
      </c>
      <c r="K116" s="187" t="s">
        <v>117</v>
      </c>
      <c r="L116" s="24" t="s">
        <v>117</v>
      </c>
      <c r="M116" s="144" t="s">
        <v>117</v>
      </c>
      <c r="N116" s="828">
        <f t="shared" si="3"/>
        <v>23924</v>
      </c>
    </row>
    <row r="117" spans="1:15" x14ac:dyDescent="0.2">
      <c r="A117" s="827" t="s">
        <v>320</v>
      </c>
      <c r="B117" s="23">
        <v>28</v>
      </c>
      <c r="C117" s="24">
        <v>2</v>
      </c>
      <c r="D117" s="24">
        <v>3</v>
      </c>
      <c r="E117" s="24" t="s">
        <v>117</v>
      </c>
      <c r="F117" s="24" t="s">
        <v>117</v>
      </c>
      <c r="G117" s="24" t="s">
        <v>117</v>
      </c>
      <c r="H117" s="24" t="s">
        <v>117</v>
      </c>
      <c r="I117" s="24" t="s">
        <v>117</v>
      </c>
      <c r="J117" s="24" t="s">
        <v>117</v>
      </c>
      <c r="K117" s="187">
        <v>1</v>
      </c>
      <c r="L117" s="24">
        <v>8</v>
      </c>
      <c r="M117" s="144">
        <v>3</v>
      </c>
      <c r="N117" s="828">
        <f t="shared" si="3"/>
        <v>45</v>
      </c>
      <c r="O117" s="402"/>
    </row>
    <row r="118" spans="1:15" x14ac:dyDescent="0.2">
      <c r="A118" s="827" t="s">
        <v>209</v>
      </c>
      <c r="B118" s="23" t="s">
        <v>117</v>
      </c>
      <c r="C118" s="24" t="s">
        <v>117</v>
      </c>
      <c r="D118" s="24">
        <v>1</v>
      </c>
      <c r="E118" s="24" t="s">
        <v>117</v>
      </c>
      <c r="F118" s="24" t="s">
        <v>117</v>
      </c>
      <c r="G118" s="24" t="s">
        <v>117</v>
      </c>
      <c r="H118" s="24" t="s">
        <v>117</v>
      </c>
      <c r="I118" s="24" t="s">
        <v>117</v>
      </c>
      <c r="J118" s="24" t="s">
        <v>117</v>
      </c>
      <c r="K118" s="187" t="s">
        <v>117</v>
      </c>
      <c r="L118" s="24" t="s">
        <v>117</v>
      </c>
      <c r="M118" s="144" t="s">
        <v>117</v>
      </c>
      <c r="N118" s="828">
        <f t="shared" si="3"/>
        <v>1</v>
      </c>
    </row>
    <row r="119" spans="1:15" x14ac:dyDescent="0.2">
      <c r="A119" s="827" t="s">
        <v>74</v>
      </c>
      <c r="B119" s="23">
        <v>271</v>
      </c>
      <c r="C119" s="24">
        <v>30</v>
      </c>
      <c r="D119" s="24">
        <v>354</v>
      </c>
      <c r="E119" s="24" t="s">
        <v>117</v>
      </c>
      <c r="F119" s="24" t="s">
        <v>117</v>
      </c>
      <c r="G119" s="24">
        <v>1</v>
      </c>
      <c r="H119" s="24">
        <v>3</v>
      </c>
      <c r="I119" s="24" t="s">
        <v>117</v>
      </c>
      <c r="J119" s="24">
        <v>6</v>
      </c>
      <c r="K119" s="187">
        <v>1</v>
      </c>
      <c r="L119" s="24">
        <v>2</v>
      </c>
      <c r="M119" s="144">
        <v>18</v>
      </c>
      <c r="N119" s="828">
        <f t="shared" si="3"/>
        <v>686</v>
      </c>
      <c r="O119" s="402"/>
    </row>
    <row r="120" spans="1:15" x14ac:dyDescent="0.2">
      <c r="A120" s="827" t="s">
        <v>133</v>
      </c>
      <c r="B120" s="23">
        <v>4</v>
      </c>
      <c r="C120" s="24" t="s">
        <v>117</v>
      </c>
      <c r="D120" s="24">
        <v>5</v>
      </c>
      <c r="E120" s="24" t="s">
        <v>117</v>
      </c>
      <c r="F120" s="24" t="s">
        <v>117</v>
      </c>
      <c r="G120" s="24" t="s">
        <v>117</v>
      </c>
      <c r="H120" s="24">
        <v>2</v>
      </c>
      <c r="I120" s="24" t="s">
        <v>117</v>
      </c>
      <c r="J120" s="24" t="s">
        <v>117</v>
      </c>
      <c r="K120" s="187" t="s">
        <v>117</v>
      </c>
      <c r="L120" s="24" t="s">
        <v>117</v>
      </c>
      <c r="M120" s="144" t="s">
        <v>117</v>
      </c>
      <c r="N120" s="828">
        <f t="shared" si="3"/>
        <v>11</v>
      </c>
      <c r="O120" s="402"/>
    </row>
    <row r="121" spans="1:15" x14ac:dyDescent="0.2">
      <c r="A121" s="827" t="s">
        <v>240</v>
      </c>
      <c r="B121" s="23">
        <v>23</v>
      </c>
      <c r="C121" s="24" t="s">
        <v>117</v>
      </c>
      <c r="D121" s="24" t="s">
        <v>117</v>
      </c>
      <c r="E121" s="24">
        <v>73</v>
      </c>
      <c r="F121" s="24">
        <v>1046</v>
      </c>
      <c r="G121" s="24" t="s">
        <v>117</v>
      </c>
      <c r="H121" s="24" t="s">
        <v>117</v>
      </c>
      <c r="I121" s="24" t="s">
        <v>117</v>
      </c>
      <c r="J121" s="24" t="s">
        <v>117</v>
      </c>
      <c r="K121" s="187" t="s">
        <v>117</v>
      </c>
      <c r="L121" s="24" t="s">
        <v>117</v>
      </c>
      <c r="M121" s="144" t="s">
        <v>117</v>
      </c>
      <c r="N121" s="828">
        <f t="shared" si="3"/>
        <v>1142</v>
      </c>
    </row>
    <row r="122" spans="1:15" x14ac:dyDescent="0.2">
      <c r="A122" s="827" t="s">
        <v>75</v>
      </c>
      <c r="B122" s="23">
        <v>17</v>
      </c>
      <c r="C122" s="24" t="s">
        <v>117</v>
      </c>
      <c r="D122" s="24">
        <v>29</v>
      </c>
      <c r="E122" s="24" t="s">
        <v>117</v>
      </c>
      <c r="F122" s="24" t="s">
        <v>117</v>
      </c>
      <c r="G122" s="24" t="s">
        <v>117</v>
      </c>
      <c r="H122" s="24">
        <v>2</v>
      </c>
      <c r="I122" s="24" t="s">
        <v>117</v>
      </c>
      <c r="J122" s="24" t="s">
        <v>117</v>
      </c>
      <c r="K122" s="187" t="s">
        <v>117</v>
      </c>
      <c r="L122" s="24" t="s">
        <v>117</v>
      </c>
      <c r="M122" s="144" t="s">
        <v>117</v>
      </c>
      <c r="N122" s="828">
        <f t="shared" si="3"/>
        <v>48</v>
      </c>
      <c r="O122" s="402"/>
    </row>
    <row r="123" spans="1:15" x14ac:dyDescent="0.2">
      <c r="A123" s="827" t="s">
        <v>333</v>
      </c>
      <c r="B123" s="23" t="s">
        <v>117</v>
      </c>
      <c r="C123" s="24" t="s">
        <v>117</v>
      </c>
      <c r="D123" s="24">
        <v>40</v>
      </c>
      <c r="E123" s="24" t="s">
        <v>117</v>
      </c>
      <c r="F123" s="24" t="s">
        <v>117</v>
      </c>
      <c r="G123" s="24" t="s">
        <v>117</v>
      </c>
      <c r="H123" s="24" t="s">
        <v>117</v>
      </c>
      <c r="I123" s="24" t="s">
        <v>117</v>
      </c>
      <c r="J123" s="24" t="s">
        <v>117</v>
      </c>
      <c r="K123" s="187" t="s">
        <v>117</v>
      </c>
      <c r="L123" s="24" t="s">
        <v>117</v>
      </c>
      <c r="M123" s="144" t="s">
        <v>117</v>
      </c>
      <c r="N123" s="828">
        <f t="shared" si="3"/>
        <v>40</v>
      </c>
    </row>
    <row r="124" spans="1:15" x14ac:dyDescent="0.2">
      <c r="A124" s="827" t="s">
        <v>76</v>
      </c>
      <c r="B124" s="23">
        <v>103</v>
      </c>
      <c r="C124" s="24">
        <v>30</v>
      </c>
      <c r="D124" s="24">
        <v>826</v>
      </c>
      <c r="E124" s="24" t="s">
        <v>117</v>
      </c>
      <c r="F124" s="24" t="s">
        <v>117</v>
      </c>
      <c r="G124" s="24" t="s">
        <v>117</v>
      </c>
      <c r="H124" s="24">
        <v>8</v>
      </c>
      <c r="I124" s="24" t="s">
        <v>117</v>
      </c>
      <c r="J124" s="24">
        <v>9</v>
      </c>
      <c r="K124" s="187">
        <v>2</v>
      </c>
      <c r="L124" s="24">
        <v>8</v>
      </c>
      <c r="M124" s="144">
        <v>9</v>
      </c>
      <c r="N124" s="828">
        <f t="shared" si="3"/>
        <v>995</v>
      </c>
      <c r="O124" s="402"/>
    </row>
    <row r="125" spans="1:15" x14ac:dyDescent="0.2">
      <c r="A125" s="827" t="s">
        <v>77</v>
      </c>
      <c r="B125" s="23">
        <v>31</v>
      </c>
      <c r="C125" s="24">
        <v>4</v>
      </c>
      <c r="D125" s="24">
        <v>67</v>
      </c>
      <c r="E125" s="24" t="s">
        <v>117</v>
      </c>
      <c r="F125" s="24" t="s">
        <v>117</v>
      </c>
      <c r="G125" s="24" t="s">
        <v>117</v>
      </c>
      <c r="H125" s="24" t="s">
        <v>117</v>
      </c>
      <c r="I125" s="24" t="s">
        <v>117</v>
      </c>
      <c r="J125" s="24">
        <v>1</v>
      </c>
      <c r="K125" s="187">
        <v>4</v>
      </c>
      <c r="L125" s="24" t="s">
        <v>117</v>
      </c>
      <c r="M125" s="144">
        <v>1</v>
      </c>
      <c r="N125" s="828">
        <f t="shared" si="3"/>
        <v>108</v>
      </c>
    </row>
    <row r="126" spans="1:15" x14ac:dyDescent="0.2">
      <c r="A126" s="827" t="s">
        <v>172</v>
      </c>
      <c r="B126" s="23">
        <v>2</v>
      </c>
      <c r="C126" s="24" t="s">
        <v>117</v>
      </c>
      <c r="D126" s="24">
        <v>6</v>
      </c>
      <c r="E126" s="24" t="s">
        <v>117</v>
      </c>
      <c r="F126" s="24" t="s">
        <v>117</v>
      </c>
      <c r="G126" s="24">
        <v>1</v>
      </c>
      <c r="H126" s="24" t="s">
        <v>117</v>
      </c>
      <c r="I126" s="24" t="s">
        <v>117</v>
      </c>
      <c r="J126" s="24" t="s">
        <v>117</v>
      </c>
      <c r="K126" s="187" t="s">
        <v>117</v>
      </c>
      <c r="L126" s="24" t="s">
        <v>117</v>
      </c>
      <c r="M126" s="144" t="s">
        <v>117</v>
      </c>
      <c r="N126" s="828">
        <f t="shared" si="3"/>
        <v>9</v>
      </c>
      <c r="O126" s="402"/>
    </row>
    <row r="127" spans="1:15" x14ac:dyDescent="0.2">
      <c r="A127" s="827" t="s">
        <v>220</v>
      </c>
      <c r="B127" s="23" t="s">
        <v>117</v>
      </c>
      <c r="C127" s="24" t="s">
        <v>117</v>
      </c>
      <c r="D127" s="24">
        <v>3</v>
      </c>
      <c r="E127" s="24" t="s">
        <v>117</v>
      </c>
      <c r="F127" s="24" t="s">
        <v>117</v>
      </c>
      <c r="G127" s="24" t="s">
        <v>117</v>
      </c>
      <c r="H127" s="24">
        <v>1</v>
      </c>
      <c r="I127" s="24" t="s">
        <v>117</v>
      </c>
      <c r="J127" s="24" t="s">
        <v>117</v>
      </c>
      <c r="K127" s="187" t="s">
        <v>117</v>
      </c>
      <c r="L127" s="24" t="s">
        <v>117</v>
      </c>
      <c r="M127" s="144" t="s">
        <v>117</v>
      </c>
      <c r="N127" s="828">
        <f t="shared" si="3"/>
        <v>4</v>
      </c>
    </row>
    <row r="128" spans="1:15" x14ac:dyDescent="0.2">
      <c r="A128" s="827" t="s">
        <v>210</v>
      </c>
      <c r="B128" s="23" t="s">
        <v>117</v>
      </c>
      <c r="C128" s="24" t="s">
        <v>117</v>
      </c>
      <c r="D128" s="24">
        <v>9</v>
      </c>
      <c r="E128" s="829" t="s">
        <v>117</v>
      </c>
      <c r="F128" s="24" t="s">
        <v>117</v>
      </c>
      <c r="G128" s="24" t="s">
        <v>117</v>
      </c>
      <c r="H128" s="24" t="s">
        <v>117</v>
      </c>
      <c r="I128" s="24" t="s">
        <v>117</v>
      </c>
      <c r="J128" s="24" t="s">
        <v>117</v>
      </c>
      <c r="K128" s="187" t="s">
        <v>117</v>
      </c>
      <c r="L128" s="24" t="s">
        <v>117</v>
      </c>
      <c r="M128" s="144" t="s">
        <v>117</v>
      </c>
      <c r="N128" s="828">
        <f t="shared" si="3"/>
        <v>9</v>
      </c>
      <c r="O128" s="402"/>
    </row>
    <row r="129" spans="1:15" x14ac:dyDescent="0.2">
      <c r="A129" s="827" t="s">
        <v>78</v>
      </c>
      <c r="B129" s="23">
        <v>54</v>
      </c>
      <c r="C129" s="24">
        <v>8</v>
      </c>
      <c r="D129" s="24">
        <v>60</v>
      </c>
      <c r="E129" s="24" t="s">
        <v>117</v>
      </c>
      <c r="F129" s="24" t="s">
        <v>117</v>
      </c>
      <c r="G129" s="24" t="s">
        <v>117</v>
      </c>
      <c r="H129" s="24">
        <v>2</v>
      </c>
      <c r="I129" s="24" t="s">
        <v>117</v>
      </c>
      <c r="J129" s="24" t="s">
        <v>117</v>
      </c>
      <c r="K129" s="187" t="s">
        <v>117</v>
      </c>
      <c r="L129" s="24">
        <v>1</v>
      </c>
      <c r="M129" s="144" t="s">
        <v>117</v>
      </c>
      <c r="N129" s="828">
        <f t="shared" si="3"/>
        <v>125</v>
      </c>
    </row>
    <row r="130" spans="1:15" x14ac:dyDescent="0.2">
      <c r="A130" s="827" t="s">
        <v>241</v>
      </c>
      <c r="B130" s="23">
        <v>8</v>
      </c>
      <c r="C130" s="24" t="s">
        <v>117</v>
      </c>
      <c r="D130" s="24" t="s">
        <v>117</v>
      </c>
      <c r="E130" s="24">
        <v>101</v>
      </c>
      <c r="F130" s="24">
        <v>1666</v>
      </c>
      <c r="G130" s="24" t="s">
        <v>117</v>
      </c>
      <c r="H130" s="24" t="s">
        <v>117</v>
      </c>
      <c r="I130" s="24" t="s">
        <v>117</v>
      </c>
      <c r="J130" s="24" t="s">
        <v>117</v>
      </c>
      <c r="K130" s="187" t="s">
        <v>117</v>
      </c>
      <c r="L130" s="24" t="s">
        <v>117</v>
      </c>
      <c r="M130" s="144" t="s">
        <v>117</v>
      </c>
      <c r="N130" s="828">
        <f t="shared" si="3"/>
        <v>1775</v>
      </c>
    </row>
    <row r="131" spans="1:15" x14ac:dyDescent="0.2">
      <c r="A131" s="827" t="s">
        <v>79</v>
      </c>
      <c r="B131" s="23">
        <v>50</v>
      </c>
      <c r="C131" s="24">
        <v>10</v>
      </c>
      <c r="D131" s="24">
        <v>98</v>
      </c>
      <c r="E131" s="24" t="s">
        <v>117</v>
      </c>
      <c r="F131" s="24" t="s">
        <v>117</v>
      </c>
      <c r="G131" s="24">
        <v>2</v>
      </c>
      <c r="H131" s="24">
        <v>10</v>
      </c>
      <c r="I131" s="24" t="s">
        <v>117</v>
      </c>
      <c r="J131" s="24" t="s">
        <v>117</v>
      </c>
      <c r="K131" s="187" t="s">
        <v>117</v>
      </c>
      <c r="L131" s="24" t="s">
        <v>117</v>
      </c>
      <c r="M131" s="144" t="s">
        <v>117</v>
      </c>
      <c r="N131" s="828">
        <f t="shared" si="3"/>
        <v>170</v>
      </c>
      <c r="O131" s="402"/>
    </row>
    <row r="132" spans="1:15" x14ac:dyDescent="0.2">
      <c r="A132" s="827" t="s">
        <v>134</v>
      </c>
      <c r="B132" s="368" t="s">
        <v>117</v>
      </c>
      <c r="C132" s="24" t="s">
        <v>117</v>
      </c>
      <c r="D132" s="829" t="s">
        <v>117</v>
      </c>
      <c r="E132" s="24" t="s">
        <v>117</v>
      </c>
      <c r="F132" s="24" t="s">
        <v>117</v>
      </c>
      <c r="G132" s="24" t="s">
        <v>117</v>
      </c>
      <c r="H132" s="24" t="s">
        <v>117</v>
      </c>
      <c r="I132" s="24" t="s">
        <v>117</v>
      </c>
      <c r="J132" s="24">
        <v>1</v>
      </c>
      <c r="K132" s="367" t="s">
        <v>117</v>
      </c>
      <c r="L132" s="24" t="s">
        <v>117</v>
      </c>
      <c r="M132" s="144" t="s">
        <v>117</v>
      </c>
      <c r="N132" s="828">
        <f t="shared" si="3"/>
        <v>1</v>
      </c>
    </row>
    <row r="133" spans="1:15" x14ac:dyDescent="0.2">
      <c r="A133" s="827" t="s">
        <v>80</v>
      </c>
      <c r="B133" s="23" t="s">
        <v>117</v>
      </c>
      <c r="C133" s="24" t="s">
        <v>117</v>
      </c>
      <c r="D133" s="24">
        <v>2</v>
      </c>
      <c r="E133" s="829" t="s">
        <v>117</v>
      </c>
      <c r="F133" s="24" t="s">
        <v>117</v>
      </c>
      <c r="G133" s="24" t="s">
        <v>117</v>
      </c>
      <c r="H133" s="24" t="s">
        <v>117</v>
      </c>
      <c r="I133" s="24" t="s">
        <v>117</v>
      </c>
      <c r="J133" s="24" t="s">
        <v>117</v>
      </c>
      <c r="K133" s="187" t="s">
        <v>117</v>
      </c>
      <c r="L133" s="24" t="s">
        <v>117</v>
      </c>
      <c r="M133" s="144" t="s">
        <v>117</v>
      </c>
      <c r="N133" s="828">
        <f t="shared" ref="N133:N164" si="4">SUM(B133:M133)</f>
        <v>2</v>
      </c>
      <c r="O133" s="402"/>
    </row>
    <row r="134" spans="1:15" x14ac:dyDescent="0.2">
      <c r="A134" s="827" t="s">
        <v>81</v>
      </c>
      <c r="B134" s="23">
        <v>3646</v>
      </c>
      <c r="C134" s="24">
        <v>489</v>
      </c>
      <c r="D134" s="24">
        <v>3655</v>
      </c>
      <c r="E134" s="24" t="s">
        <v>117</v>
      </c>
      <c r="F134" s="24" t="s">
        <v>117</v>
      </c>
      <c r="G134" s="24">
        <v>12</v>
      </c>
      <c r="H134" s="24">
        <v>79</v>
      </c>
      <c r="I134" s="24" t="s">
        <v>117</v>
      </c>
      <c r="J134" s="24">
        <v>415</v>
      </c>
      <c r="K134" s="187">
        <v>1587</v>
      </c>
      <c r="L134" s="24">
        <v>2</v>
      </c>
      <c r="M134" s="144">
        <v>698</v>
      </c>
      <c r="N134" s="828">
        <f t="shared" si="4"/>
        <v>10583</v>
      </c>
    </row>
    <row r="135" spans="1:15" x14ac:dyDescent="0.2">
      <c r="A135" s="827" t="s">
        <v>173</v>
      </c>
      <c r="B135" s="23">
        <v>70</v>
      </c>
      <c r="C135" s="24" t="s">
        <v>117</v>
      </c>
      <c r="D135" s="24" t="s">
        <v>117</v>
      </c>
      <c r="E135" s="24">
        <v>177</v>
      </c>
      <c r="F135" s="24">
        <v>2876</v>
      </c>
      <c r="G135" s="24" t="s">
        <v>117</v>
      </c>
      <c r="H135" s="24" t="s">
        <v>117</v>
      </c>
      <c r="I135" s="24" t="s">
        <v>117</v>
      </c>
      <c r="J135" s="24" t="s">
        <v>117</v>
      </c>
      <c r="K135" s="187">
        <v>1</v>
      </c>
      <c r="L135" s="24" t="s">
        <v>117</v>
      </c>
      <c r="M135" s="144" t="s">
        <v>117</v>
      </c>
      <c r="N135" s="828">
        <f t="shared" si="4"/>
        <v>3124</v>
      </c>
      <c r="O135" s="402"/>
    </row>
    <row r="136" spans="1:15" x14ac:dyDescent="0.2">
      <c r="A136" s="827" t="s">
        <v>211</v>
      </c>
      <c r="B136" s="23">
        <v>2</v>
      </c>
      <c r="C136" s="24">
        <v>2</v>
      </c>
      <c r="D136" s="24">
        <v>15</v>
      </c>
      <c r="E136" s="24" t="s">
        <v>117</v>
      </c>
      <c r="F136" s="24" t="s">
        <v>117</v>
      </c>
      <c r="G136" s="24" t="s">
        <v>117</v>
      </c>
      <c r="H136" s="24">
        <v>1</v>
      </c>
      <c r="I136" s="24" t="s">
        <v>117</v>
      </c>
      <c r="J136" s="24">
        <v>4</v>
      </c>
      <c r="K136" s="187" t="s">
        <v>117</v>
      </c>
      <c r="L136" s="24" t="s">
        <v>117</v>
      </c>
      <c r="M136" s="144">
        <v>3</v>
      </c>
      <c r="N136" s="828">
        <f t="shared" si="4"/>
        <v>27</v>
      </c>
    </row>
    <row r="137" spans="1:15" x14ac:dyDescent="0.2">
      <c r="A137" s="827" t="s">
        <v>221</v>
      </c>
      <c r="B137" s="23" t="s">
        <v>117</v>
      </c>
      <c r="C137" s="24" t="s">
        <v>117</v>
      </c>
      <c r="D137" s="24">
        <v>2</v>
      </c>
      <c r="E137" s="24" t="s">
        <v>117</v>
      </c>
      <c r="F137" s="24" t="s">
        <v>117</v>
      </c>
      <c r="G137" s="24" t="s">
        <v>117</v>
      </c>
      <c r="H137" s="24" t="s">
        <v>117</v>
      </c>
      <c r="I137" s="24" t="s">
        <v>117</v>
      </c>
      <c r="J137" s="24" t="s">
        <v>117</v>
      </c>
      <c r="K137" s="187" t="s">
        <v>117</v>
      </c>
      <c r="L137" s="24" t="s">
        <v>117</v>
      </c>
      <c r="M137" s="144" t="s">
        <v>117</v>
      </c>
      <c r="N137" s="828">
        <f t="shared" si="4"/>
        <v>2</v>
      </c>
      <c r="O137" s="402"/>
    </row>
    <row r="138" spans="1:15" x14ac:dyDescent="0.2">
      <c r="A138" s="827" t="s">
        <v>135</v>
      </c>
      <c r="B138" s="23">
        <v>4</v>
      </c>
      <c r="C138" s="24" t="s">
        <v>117</v>
      </c>
      <c r="D138" s="24">
        <v>14</v>
      </c>
      <c r="E138" s="24" t="s">
        <v>117</v>
      </c>
      <c r="F138" s="24" t="s">
        <v>117</v>
      </c>
      <c r="G138" s="24" t="s">
        <v>117</v>
      </c>
      <c r="H138" s="24">
        <v>2</v>
      </c>
      <c r="I138" s="24" t="s">
        <v>117</v>
      </c>
      <c r="J138" s="24" t="s">
        <v>117</v>
      </c>
      <c r="K138" s="187" t="s">
        <v>117</v>
      </c>
      <c r="L138" s="24" t="s">
        <v>117</v>
      </c>
      <c r="M138" s="144" t="s">
        <v>117</v>
      </c>
      <c r="N138" s="828">
        <f t="shared" si="4"/>
        <v>20</v>
      </c>
    </row>
    <row r="139" spans="1:15" x14ac:dyDescent="0.2">
      <c r="A139" s="827" t="s">
        <v>82</v>
      </c>
      <c r="B139" s="23">
        <v>21</v>
      </c>
      <c r="C139" s="24">
        <v>2</v>
      </c>
      <c r="D139" s="24">
        <v>30</v>
      </c>
      <c r="E139" s="24" t="s">
        <v>117</v>
      </c>
      <c r="F139" s="24" t="s">
        <v>117</v>
      </c>
      <c r="G139" s="24" t="s">
        <v>117</v>
      </c>
      <c r="H139" s="24">
        <v>1</v>
      </c>
      <c r="I139" s="24" t="s">
        <v>117</v>
      </c>
      <c r="J139" s="24" t="s">
        <v>117</v>
      </c>
      <c r="K139" s="187">
        <v>5</v>
      </c>
      <c r="L139" s="24" t="s">
        <v>117</v>
      </c>
      <c r="M139" s="144">
        <v>1</v>
      </c>
      <c r="N139" s="828">
        <f t="shared" si="4"/>
        <v>60</v>
      </c>
      <c r="O139" s="402"/>
    </row>
    <row r="140" spans="1:15" x14ac:dyDescent="0.2">
      <c r="A140" s="827" t="s">
        <v>83</v>
      </c>
      <c r="B140" s="23">
        <v>232</v>
      </c>
      <c r="C140" s="24">
        <v>30</v>
      </c>
      <c r="D140" s="24">
        <v>461</v>
      </c>
      <c r="E140" s="24" t="s">
        <v>117</v>
      </c>
      <c r="F140" s="24" t="s">
        <v>117</v>
      </c>
      <c r="G140" s="24" t="s">
        <v>117</v>
      </c>
      <c r="H140" s="24">
        <v>12</v>
      </c>
      <c r="I140" s="24" t="s">
        <v>117</v>
      </c>
      <c r="J140" s="24" t="s">
        <v>117</v>
      </c>
      <c r="K140" s="187" t="s">
        <v>117</v>
      </c>
      <c r="L140" s="24" t="s">
        <v>117</v>
      </c>
      <c r="M140" s="144">
        <v>1</v>
      </c>
      <c r="N140" s="828">
        <f t="shared" si="4"/>
        <v>736</v>
      </c>
    </row>
    <row r="141" spans="1:15" x14ac:dyDescent="0.2">
      <c r="A141" s="827" t="s">
        <v>213</v>
      </c>
      <c r="B141" s="23">
        <v>1</v>
      </c>
      <c r="C141" s="24" t="s">
        <v>117</v>
      </c>
      <c r="D141" s="24">
        <v>1</v>
      </c>
      <c r="E141" s="24" t="s">
        <v>117</v>
      </c>
      <c r="F141" s="24" t="s">
        <v>117</v>
      </c>
      <c r="G141" s="24" t="s">
        <v>117</v>
      </c>
      <c r="H141" s="24" t="s">
        <v>117</v>
      </c>
      <c r="I141" s="24" t="s">
        <v>117</v>
      </c>
      <c r="J141" s="24" t="s">
        <v>117</v>
      </c>
      <c r="K141" s="187" t="s">
        <v>117</v>
      </c>
      <c r="L141" s="24" t="s">
        <v>117</v>
      </c>
      <c r="M141" s="144" t="s">
        <v>117</v>
      </c>
      <c r="N141" s="828">
        <f t="shared" si="4"/>
        <v>2</v>
      </c>
      <c r="O141" s="402"/>
    </row>
    <row r="142" spans="1:15" x14ac:dyDescent="0.2">
      <c r="A142" s="827" t="s">
        <v>84</v>
      </c>
      <c r="B142" s="23">
        <v>8</v>
      </c>
      <c r="C142" s="24" t="s">
        <v>117</v>
      </c>
      <c r="D142" s="24">
        <v>3</v>
      </c>
      <c r="E142" s="24" t="s">
        <v>117</v>
      </c>
      <c r="F142" s="24" t="s">
        <v>117</v>
      </c>
      <c r="G142" s="24" t="s">
        <v>117</v>
      </c>
      <c r="H142" s="24" t="s">
        <v>117</v>
      </c>
      <c r="I142" s="24" t="s">
        <v>117</v>
      </c>
      <c r="J142" s="24" t="s">
        <v>117</v>
      </c>
      <c r="K142" s="187" t="s">
        <v>117</v>
      </c>
      <c r="L142" s="24">
        <v>2</v>
      </c>
      <c r="M142" s="144" t="s">
        <v>117</v>
      </c>
      <c r="N142" s="828">
        <f t="shared" si="4"/>
        <v>13</v>
      </c>
    </row>
    <row r="143" spans="1:15" x14ac:dyDescent="0.2">
      <c r="A143" s="827" t="s">
        <v>85</v>
      </c>
      <c r="B143" s="23">
        <v>11</v>
      </c>
      <c r="C143" s="24">
        <v>3</v>
      </c>
      <c r="D143" s="24">
        <v>22</v>
      </c>
      <c r="E143" s="829" t="s">
        <v>117</v>
      </c>
      <c r="F143" s="24" t="s">
        <v>117</v>
      </c>
      <c r="G143" s="24" t="s">
        <v>117</v>
      </c>
      <c r="H143" s="24">
        <v>2</v>
      </c>
      <c r="I143" s="24" t="s">
        <v>117</v>
      </c>
      <c r="J143" s="24" t="s">
        <v>117</v>
      </c>
      <c r="K143" s="187" t="s">
        <v>117</v>
      </c>
      <c r="L143" s="24" t="s">
        <v>117</v>
      </c>
      <c r="M143" s="144" t="s">
        <v>117</v>
      </c>
      <c r="N143" s="828">
        <f t="shared" si="4"/>
        <v>38</v>
      </c>
    </row>
    <row r="144" spans="1:15" x14ac:dyDescent="0.2">
      <c r="A144" s="827" t="s">
        <v>142</v>
      </c>
      <c r="B144" s="23">
        <v>200</v>
      </c>
      <c r="C144" s="24" t="s">
        <v>117</v>
      </c>
      <c r="D144" s="24" t="s">
        <v>117</v>
      </c>
      <c r="E144" s="24">
        <v>214</v>
      </c>
      <c r="F144" s="24">
        <v>1720</v>
      </c>
      <c r="G144" s="24" t="s">
        <v>117</v>
      </c>
      <c r="H144" s="24" t="s">
        <v>117</v>
      </c>
      <c r="I144" s="24" t="s">
        <v>117</v>
      </c>
      <c r="J144" s="24" t="s">
        <v>117</v>
      </c>
      <c r="K144" s="187" t="s">
        <v>117</v>
      </c>
      <c r="L144" s="24" t="s">
        <v>117</v>
      </c>
      <c r="M144" s="144" t="s">
        <v>117</v>
      </c>
      <c r="N144" s="828">
        <f t="shared" si="4"/>
        <v>2134</v>
      </c>
      <c r="O144" s="402"/>
    </row>
    <row r="145" spans="1:15" x14ac:dyDescent="0.2">
      <c r="A145" s="827" t="s">
        <v>242</v>
      </c>
      <c r="B145" s="23">
        <v>10</v>
      </c>
      <c r="C145" s="24" t="s">
        <v>117</v>
      </c>
      <c r="D145" s="24" t="s">
        <v>117</v>
      </c>
      <c r="E145" s="24">
        <v>23</v>
      </c>
      <c r="F145" s="24">
        <v>250</v>
      </c>
      <c r="G145" s="24" t="s">
        <v>117</v>
      </c>
      <c r="H145" s="24" t="s">
        <v>117</v>
      </c>
      <c r="I145" s="24" t="s">
        <v>117</v>
      </c>
      <c r="J145" s="24" t="s">
        <v>117</v>
      </c>
      <c r="K145" s="187" t="s">
        <v>117</v>
      </c>
      <c r="L145" s="24" t="s">
        <v>117</v>
      </c>
      <c r="M145" s="144" t="s">
        <v>117</v>
      </c>
      <c r="N145" s="828">
        <f t="shared" si="4"/>
        <v>283</v>
      </c>
    </row>
    <row r="146" spans="1:15" x14ac:dyDescent="0.2">
      <c r="A146" s="827" t="s">
        <v>136</v>
      </c>
      <c r="B146" s="23">
        <v>6</v>
      </c>
      <c r="C146" s="24" t="s">
        <v>117</v>
      </c>
      <c r="D146" s="24">
        <v>4</v>
      </c>
      <c r="E146" s="24" t="s">
        <v>117</v>
      </c>
      <c r="F146" s="24" t="s">
        <v>117</v>
      </c>
      <c r="G146" s="24" t="s">
        <v>117</v>
      </c>
      <c r="H146" s="24">
        <v>3</v>
      </c>
      <c r="I146" s="24" t="s">
        <v>117</v>
      </c>
      <c r="J146" s="24">
        <v>21</v>
      </c>
      <c r="K146" s="187">
        <v>9</v>
      </c>
      <c r="L146" s="24" t="s">
        <v>117</v>
      </c>
      <c r="M146" s="144" t="s">
        <v>117</v>
      </c>
      <c r="N146" s="828">
        <f t="shared" si="4"/>
        <v>43</v>
      </c>
      <c r="O146" s="402"/>
    </row>
    <row r="147" spans="1:15" x14ac:dyDescent="0.2">
      <c r="A147" s="827" t="s">
        <v>86</v>
      </c>
      <c r="B147" s="23">
        <v>40</v>
      </c>
      <c r="C147" s="24">
        <v>9</v>
      </c>
      <c r="D147" s="829">
        <v>58</v>
      </c>
      <c r="E147" s="24" t="s">
        <v>117</v>
      </c>
      <c r="F147" s="24" t="s">
        <v>117</v>
      </c>
      <c r="G147" s="24" t="s">
        <v>117</v>
      </c>
      <c r="H147" s="24" t="s">
        <v>117</v>
      </c>
      <c r="I147" s="24" t="s">
        <v>117</v>
      </c>
      <c r="J147" s="24">
        <v>9</v>
      </c>
      <c r="K147" s="187">
        <v>7</v>
      </c>
      <c r="L147" s="24" t="s">
        <v>117</v>
      </c>
      <c r="M147" s="144">
        <v>2</v>
      </c>
      <c r="N147" s="828">
        <f t="shared" si="4"/>
        <v>125</v>
      </c>
    </row>
    <row r="148" spans="1:15" x14ac:dyDescent="0.2">
      <c r="A148" s="827" t="s">
        <v>87</v>
      </c>
      <c r="B148" s="23">
        <v>813</v>
      </c>
      <c r="C148" s="24">
        <v>126</v>
      </c>
      <c r="D148" s="24">
        <v>1416</v>
      </c>
      <c r="E148" s="24" t="s">
        <v>117</v>
      </c>
      <c r="F148" s="24" t="s">
        <v>117</v>
      </c>
      <c r="G148" s="24">
        <v>2</v>
      </c>
      <c r="H148" s="24">
        <v>71</v>
      </c>
      <c r="I148" s="24" t="s">
        <v>117</v>
      </c>
      <c r="J148" s="24" t="s">
        <v>117</v>
      </c>
      <c r="K148" s="187" t="s">
        <v>117</v>
      </c>
      <c r="L148" s="24" t="s">
        <v>117</v>
      </c>
      <c r="M148" s="144">
        <v>3</v>
      </c>
      <c r="N148" s="828">
        <f t="shared" si="4"/>
        <v>2431</v>
      </c>
      <c r="O148" s="402"/>
    </row>
    <row r="149" spans="1:15" x14ac:dyDescent="0.2">
      <c r="A149" s="827" t="s">
        <v>335</v>
      </c>
      <c r="B149" s="23" t="s">
        <v>117</v>
      </c>
      <c r="C149" s="24" t="s">
        <v>117</v>
      </c>
      <c r="D149" s="24">
        <v>1</v>
      </c>
      <c r="E149" s="24" t="s">
        <v>117</v>
      </c>
      <c r="F149" s="24" t="s">
        <v>117</v>
      </c>
      <c r="G149" s="24" t="s">
        <v>117</v>
      </c>
      <c r="H149" s="24" t="s">
        <v>117</v>
      </c>
      <c r="I149" s="24" t="s">
        <v>117</v>
      </c>
      <c r="J149" s="24" t="s">
        <v>117</v>
      </c>
      <c r="K149" s="187" t="s">
        <v>117</v>
      </c>
      <c r="L149" s="24" t="s">
        <v>117</v>
      </c>
      <c r="M149" s="144" t="s">
        <v>117</v>
      </c>
      <c r="N149" s="828">
        <f t="shared" si="4"/>
        <v>1</v>
      </c>
    </row>
    <row r="150" spans="1:15" x14ac:dyDescent="0.2">
      <c r="A150" s="827" t="s">
        <v>88</v>
      </c>
      <c r="B150" s="23">
        <v>15</v>
      </c>
      <c r="C150" s="24">
        <v>1</v>
      </c>
      <c r="D150" s="24">
        <v>20</v>
      </c>
      <c r="E150" s="24" t="s">
        <v>117</v>
      </c>
      <c r="F150" s="24" t="s">
        <v>117</v>
      </c>
      <c r="G150" s="24" t="s">
        <v>117</v>
      </c>
      <c r="H150" s="24">
        <v>1</v>
      </c>
      <c r="I150" s="24" t="s">
        <v>117</v>
      </c>
      <c r="J150" s="24">
        <v>4</v>
      </c>
      <c r="K150" s="187">
        <v>1</v>
      </c>
      <c r="L150" s="24" t="s">
        <v>117</v>
      </c>
      <c r="M150" s="144">
        <v>2</v>
      </c>
      <c r="N150" s="828">
        <f t="shared" si="4"/>
        <v>44</v>
      </c>
      <c r="O150" s="402"/>
    </row>
    <row r="151" spans="1:15" x14ac:dyDescent="0.2">
      <c r="A151" s="827" t="s">
        <v>214</v>
      </c>
      <c r="B151" s="23" t="s">
        <v>117</v>
      </c>
      <c r="C151" s="24" t="s">
        <v>117</v>
      </c>
      <c r="D151" s="24">
        <v>5</v>
      </c>
      <c r="E151" s="24" t="s">
        <v>117</v>
      </c>
      <c r="F151" s="24" t="s">
        <v>117</v>
      </c>
      <c r="G151" s="24" t="s">
        <v>117</v>
      </c>
      <c r="H151" s="24" t="s">
        <v>117</v>
      </c>
      <c r="I151" s="24" t="s">
        <v>117</v>
      </c>
      <c r="J151" s="24" t="s">
        <v>117</v>
      </c>
      <c r="K151" s="187" t="s">
        <v>117</v>
      </c>
      <c r="L151" s="24" t="s">
        <v>117</v>
      </c>
      <c r="M151" s="144" t="s">
        <v>117</v>
      </c>
      <c r="N151" s="828">
        <f t="shared" si="4"/>
        <v>5</v>
      </c>
    </row>
    <row r="152" spans="1:15" x14ac:dyDescent="0.2">
      <c r="A152" s="827" t="s">
        <v>89</v>
      </c>
      <c r="B152" s="23">
        <v>157</v>
      </c>
      <c r="C152" s="24">
        <v>46</v>
      </c>
      <c r="D152" s="24">
        <v>419</v>
      </c>
      <c r="E152" s="829" t="s">
        <v>117</v>
      </c>
      <c r="F152" s="24" t="s">
        <v>117</v>
      </c>
      <c r="G152" s="24" t="s">
        <v>117</v>
      </c>
      <c r="H152" s="24">
        <v>1</v>
      </c>
      <c r="I152" s="24" t="s">
        <v>117</v>
      </c>
      <c r="J152" s="24">
        <v>305</v>
      </c>
      <c r="K152" s="187">
        <v>32</v>
      </c>
      <c r="L152" s="24" t="s">
        <v>117</v>
      </c>
      <c r="M152" s="144">
        <v>4</v>
      </c>
      <c r="N152" s="828">
        <f t="shared" si="4"/>
        <v>964</v>
      </c>
      <c r="O152" s="402"/>
    </row>
    <row r="153" spans="1:15" x14ac:dyDescent="0.2">
      <c r="A153" s="827" t="s">
        <v>243</v>
      </c>
      <c r="B153" s="23">
        <v>36</v>
      </c>
      <c r="C153" s="24" t="s">
        <v>117</v>
      </c>
      <c r="D153" s="24" t="s">
        <v>117</v>
      </c>
      <c r="E153" s="24">
        <v>36</v>
      </c>
      <c r="F153" s="24">
        <v>350</v>
      </c>
      <c r="G153" s="24" t="s">
        <v>117</v>
      </c>
      <c r="H153" s="24" t="s">
        <v>117</v>
      </c>
      <c r="I153" s="24" t="s">
        <v>117</v>
      </c>
      <c r="J153" s="24" t="s">
        <v>117</v>
      </c>
      <c r="K153" s="187" t="s">
        <v>117</v>
      </c>
      <c r="L153" s="24" t="s">
        <v>117</v>
      </c>
      <c r="M153" s="144" t="s">
        <v>117</v>
      </c>
      <c r="N153" s="828">
        <f t="shared" si="4"/>
        <v>422</v>
      </c>
    </row>
    <row r="154" spans="1:15" x14ac:dyDescent="0.2">
      <c r="A154" s="827" t="s">
        <v>143</v>
      </c>
      <c r="B154" s="23">
        <v>226</v>
      </c>
      <c r="C154" s="24" t="s">
        <v>117</v>
      </c>
      <c r="D154" s="24" t="s">
        <v>117</v>
      </c>
      <c r="E154" s="24">
        <v>246</v>
      </c>
      <c r="F154" s="24">
        <v>2104</v>
      </c>
      <c r="G154" s="24" t="s">
        <v>117</v>
      </c>
      <c r="H154" s="24" t="s">
        <v>117</v>
      </c>
      <c r="I154" s="24" t="s">
        <v>117</v>
      </c>
      <c r="J154" s="24" t="s">
        <v>117</v>
      </c>
      <c r="K154" s="187" t="s">
        <v>117</v>
      </c>
      <c r="L154" s="24" t="s">
        <v>117</v>
      </c>
      <c r="M154" s="144" t="s">
        <v>117</v>
      </c>
      <c r="N154" s="828">
        <f t="shared" si="4"/>
        <v>2576</v>
      </c>
      <c r="O154" s="402"/>
    </row>
    <row r="155" spans="1:15" x14ac:dyDescent="0.2">
      <c r="A155" s="827" t="s">
        <v>90</v>
      </c>
      <c r="B155" s="23">
        <v>12</v>
      </c>
      <c r="C155" s="24">
        <v>6</v>
      </c>
      <c r="D155" s="24">
        <v>128</v>
      </c>
      <c r="E155" s="24" t="s">
        <v>117</v>
      </c>
      <c r="F155" s="24" t="s">
        <v>117</v>
      </c>
      <c r="G155" s="24" t="s">
        <v>117</v>
      </c>
      <c r="H155" s="24" t="s">
        <v>117</v>
      </c>
      <c r="I155" s="24" t="s">
        <v>117</v>
      </c>
      <c r="J155" s="24">
        <v>7</v>
      </c>
      <c r="K155" s="187">
        <v>7</v>
      </c>
      <c r="L155" s="24" t="s">
        <v>117</v>
      </c>
      <c r="M155" s="144">
        <v>3</v>
      </c>
      <c r="N155" s="828">
        <f t="shared" si="4"/>
        <v>163</v>
      </c>
    </row>
    <row r="156" spans="1:15" x14ac:dyDescent="0.2">
      <c r="A156" s="827" t="s">
        <v>91</v>
      </c>
      <c r="B156" s="23">
        <v>53</v>
      </c>
      <c r="C156" s="24">
        <v>26</v>
      </c>
      <c r="D156" s="24">
        <v>349</v>
      </c>
      <c r="E156" s="24" t="s">
        <v>117</v>
      </c>
      <c r="F156" s="24" t="s">
        <v>117</v>
      </c>
      <c r="G156" s="24">
        <v>1</v>
      </c>
      <c r="H156" s="24">
        <v>8</v>
      </c>
      <c r="I156" s="24" t="s">
        <v>117</v>
      </c>
      <c r="J156" s="24" t="s">
        <v>117</v>
      </c>
      <c r="K156" s="187" t="s">
        <v>117</v>
      </c>
      <c r="L156" s="24" t="s">
        <v>117</v>
      </c>
      <c r="M156" s="144" t="s">
        <v>117</v>
      </c>
      <c r="N156" s="828">
        <f t="shared" si="4"/>
        <v>437</v>
      </c>
      <c r="O156" s="402"/>
    </row>
    <row r="157" spans="1:15" x14ac:dyDescent="0.2">
      <c r="A157" s="827" t="s">
        <v>92</v>
      </c>
      <c r="B157" s="23">
        <v>17</v>
      </c>
      <c r="C157" s="24">
        <v>13</v>
      </c>
      <c r="D157" s="24">
        <v>366</v>
      </c>
      <c r="E157" s="24" t="s">
        <v>117</v>
      </c>
      <c r="F157" s="24" t="s">
        <v>117</v>
      </c>
      <c r="G157" s="24" t="s">
        <v>117</v>
      </c>
      <c r="H157" s="24">
        <v>3</v>
      </c>
      <c r="I157" s="24" t="s">
        <v>117</v>
      </c>
      <c r="J157" s="24" t="s">
        <v>117</v>
      </c>
      <c r="K157" s="187" t="s">
        <v>117</v>
      </c>
      <c r="L157" s="24" t="s">
        <v>117</v>
      </c>
      <c r="M157" s="144" t="s">
        <v>117</v>
      </c>
      <c r="N157" s="828">
        <f t="shared" si="4"/>
        <v>399</v>
      </c>
    </row>
    <row r="158" spans="1:15" x14ac:dyDescent="0.2">
      <c r="A158" s="827" t="s">
        <v>93</v>
      </c>
      <c r="B158" s="23">
        <v>21</v>
      </c>
      <c r="C158" s="24">
        <v>2</v>
      </c>
      <c r="D158" s="24">
        <v>22</v>
      </c>
      <c r="E158" s="24" t="s">
        <v>117</v>
      </c>
      <c r="F158" s="24" t="s">
        <v>117</v>
      </c>
      <c r="G158" s="24" t="s">
        <v>117</v>
      </c>
      <c r="H158" s="24">
        <v>1</v>
      </c>
      <c r="I158" s="24" t="s">
        <v>117</v>
      </c>
      <c r="J158" s="24" t="s">
        <v>117</v>
      </c>
      <c r="K158" s="187" t="s">
        <v>117</v>
      </c>
      <c r="L158" s="24">
        <v>1</v>
      </c>
      <c r="M158" s="144">
        <v>1</v>
      </c>
      <c r="N158" s="828">
        <f t="shared" si="4"/>
        <v>48</v>
      </c>
      <c r="O158" s="402"/>
    </row>
    <row r="159" spans="1:15" x14ac:dyDescent="0.2">
      <c r="A159" s="827" t="s">
        <v>94</v>
      </c>
      <c r="B159" s="23">
        <v>5</v>
      </c>
      <c r="C159" s="24">
        <v>3</v>
      </c>
      <c r="D159" s="24">
        <v>8</v>
      </c>
      <c r="E159" s="24" t="s">
        <v>117</v>
      </c>
      <c r="F159" s="24" t="s">
        <v>117</v>
      </c>
      <c r="G159" s="24" t="s">
        <v>117</v>
      </c>
      <c r="H159" s="24">
        <v>2</v>
      </c>
      <c r="I159" s="24" t="s">
        <v>117</v>
      </c>
      <c r="J159" s="24" t="s">
        <v>117</v>
      </c>
      <c r="K159" s="187">
        <v>1</v>
      </c>
      <c r="L159" s="24" t="s">
        <v>117</v>
      </c>
      <c r="M159" s="144">
        <v>3</v>
      </c>
      <c r="N159" s="828">
        <f t="shared" si="4"/>
        <v>22</v>
      </c>
    </row>
    <row r="160" spans="1:15" x14ac:dyDescent="0.2">
      <c r="A160" s="827" t="s">
        <v>95</v>
      </c>
      <c r="B160" s="23">
        <v>2</v>
      </c>
      <c r="C160" s="24">
        <v>1</v>
      </c>
      <c r="D160" s="829">
        <v>8</v>
      </c>
      <c r="E160" s="24" t="s">
        <v>117</v>
      </c>
      <c r="F160" s="24" t="s">
        <v>117</v>
      </c>
      <c r="G160" s="24" t="s">
        <v>117</v>
      </c>
      <c r="H160" s="24" t="s">
        <v>117</v>
      </c>
      <c r="I160" s="24" t="s">
        <v>117</v>
      </c>
      <c r="J160" s="24" t="s">
        <v>117</v>
      </c>
      <c r="K160" s="187" t="s">
        <v>117</v>
      </c>
      <c r="L160" s="24" t="s">
        <v>117</v>
      </c>
      <c r="M160" s="144" t="s">
        <v>117</v>
      </c>
      <c r="N160" s="828">
        <f t="shared" si="4"/>
        <v>11</v>
      </c>
    </row>
    <row r="161" spans="1:15" x14ac:dyDescent="0.2">
      <c r="A161" s="827" t="s">
        <v>96</v>
      </c>
      <c r="B161" s="23">
        <v>376</v>
      </c>
      <c r="C161" s="24">
        <v>44</v>
      </c>
      <c r="D161" s="24">
        <v>440</v>
      </c>
      <c r="E161" s="24" t="s">
        <v>117</v>
      </c>
      <c r="F161" s="24" t="s">
        <v>117</v>
      </c>
      <c r="G161" s="24">
        <v>1</v>
      </c>
      <c r="H161" s="24">
        <v>4</v>
      </c>
      <c r="I161" s="24" t="s">
        <v>117</v>
      </c>
      <c r="J161" s="24" t="s">
        <v>117</v>
      </c>
      <c r="K161" s="187" t="s">
        <v>117</v>
      </c>
      <c r="L161" s="24" t="s">
        <v>117</v>
      </c>
      <c r="M161" s="144">
        <v>1</v>
      </c>
      <c r="N161" s="828">
        <f t="shared" si="4"/>
        <v>866</v>
      </c>
      <c r="O161" s="402"/>
    </row>
    <row r="162" spans="1:15" x14ac:dyDescent="0.2">
      <c r="A162" s="827" t="s">
        <v>97</v>
      </c>
      <c r="B162" s="23">
        <v>589</v>
      </c>
      <c r="C162" s="24">
        <v>537</v>
      </c>
      <c r="D162" s="24">
        <v>2061</v>
      </c>
      <c r="E162" s="24" t="s">
        <v>117</v>
      </c>
      <c r="F162" s="24" t="s">
        <v>117</v>
      </c>
      <c r="G162" s="24" t="s">
        <v>117</v>
      </c>
      <c r="H162" s="24">
        <v>13</v>
      </c>
      <c r="I162" s="24" t="s">
        <v>117</v>
      </c>
      <c r="J162" s="24">
        <v>3</v>
      </c>
      <c r="K162" s="187">
        <v>5</v>
      </c>
      <c r="L162" s="24">
        <v>1</v>
      </c>
      <c r="M162" s="144">
        <v>11</v>
      </c>
      <c r="N162" s="828">
        <f t="shared" si="4"/>
        <v>3220</v>
      </c>
      <c r="O162" s="402"/>
    </row>
    <row r="163" spans="1:15" x14ac:dyDescent="0.2">
      <c r="A163" s="827" t="s">
        <v>98</v>
      </c>
      <c r="B163" s="368">
        <v>23</v>
      </c>
      <c r="C163" s="829">
        <v>4</v>
      </c>
      <c r="D163" s="829">
        <v>55</v>
      </c>
      <c r="E163" s="24" t="s">
        <v>117</v>
      </c>
      <c r="F163" s="24" t="s">
        <v>117</v>
      </c>
      <c r="G163" s="24" t="s">
        <v>117</v>
      </c>
      <c r="H163" s="24" t="s">
        <v>117</v>
      </c>
      <c r="I163" s="24" t="s">
        <v>117</v>
      </c>
      <c r="J163" s="24">
        <v>36</v>
      </c>
      <c r="K163" s="187">
        <v>1</v>
      </c>
      <c r="L163" s="24" t="s">
        <v>117</v>
      </c>
      <c r="M163" s="144" t="s">
        <v>117</v>
      </c>
      <c r="N163" s="828">
        <f t="shared" si="4"/>
        <v>119</v>
      </c>
    </row>
    <row r="164" spans="1:15" x14ac:dyDescent="0.2">
      <c r="A164" s="827" t="s">
        <v>99</v>
      </c>
      <c r="B164" s="23">
        <v>8</v>
      </c>
      <c r="C164" s="24" t="s">
        <v>117</v>
      </c>
      <c r="D164" s="24">
        <v>9</v>
      </c>
      <c r="E164" s="24" t="s">
        <v>117</v>
      </c>
      <c r="F164" s="24" t="s">
        <v>117</v>
      </c>
      <c r="G164" s="24" t="s">
        <v>117</v>
      </c>
      <c r="H164" s="24" t="s">
        <v>117</v>
      </c>
      <c r="I164" s="24" t="s">
        <v>117</v>
      </c>
      <c r="J164" s="24">
        <v>2</v>
      </c>
      <c r="K164" s="187" t="s">
        <v>117</v>
      </c>
      <c r="L164" s="24" t="s">
        <v>117</v>
      </c>
      <c r="M164" s="144">
        <v>1</v>
      </c>
      <c r="N164" s="828">
        <f t="shared" si="4"/>
        <v>20</v>
      </c>
      <c r="O164" s="402"/>
    </row>
    <row r="165" spans="1:15" x14ac:dyDescent="0.2">
      <c r="A165" s="827" t="s">
        <v>100</v>
      </c>
      <c r="B165" s="23">
        <v>24322</v>
      </c>
      <c r="C165" s="24">
        <v>3183</v>
      </c>
      <c r="D165" s="24">
        <v>75404</v>
      </c>
      <c r="E165" s="24" t="s">
        <v>117</v>
      </c>
      <c r="F165" s="24" t="s">
        <v>117</v>
      </c>
      <c r="G165" s="24">
        <v>22</v>
      </c>
      <c r="H165" s="24">
        <v>137</v>
      </c>
      <c r="I165" s="24" t="s">
        <v>117</v>
      </c>
      <c r="J165" s="24">
        <v>22</v>
      </c>
      <c r="K165" s="187">
        <v>75</v>
      </c>
      <c r="L165" s="24">
        <v>6</v>
      </c>
      <c r="M165" s="144">
        <v>286</v>
      </c>
      <c r="N165" s="828">
        <f t="shared" ref="N165:N177" si="5">SUM(B165:M165)</f>
        <v>103457</v>
      </c>
    </row>
    <row r="166" spans="1:15" x14ac:dyDescent="0.2">
      <c r="A166" s="827" t="s">
        <v>146</v>
      </c>
      <c r="B166" s="23">
        <v>6</v>
      </c>
      <c r="C166" s="24" t="s">
        <v>117</v>
      </c>
      <c r="D166" s="24">
        <v>12</v>
      </c>
      <c r="E166" s="24" t="s">
        <v>117</v>
      </c>
      <c r="F166" s="24" t="s">
        <v>117</v>
      </c>
      <c r="G166" s="24" t="s">
        <v>117</v>
      </c>
      <c r="H166" s="24" t="s">
        <v>117</v>
      </c>
      <c r="I166" s="24" t="s">
        <v>117</v>
      </c>
      <c r="J166" s="24" t="s">
        <v>117</v>
      </c>
      <c r="K166" s="187" t="s">
        <v>117</v>
      </c>
      <c r="L166" s="24" t="s">
        <v>117</v>
      </c>
      <c r="M166" s="144" t="s">
        <v>117</v>
      </c>
      <c r="N166" s="828">
        <f t="shared" si="5"/>
        <v>18</v>
      </c>
      <c r="O166" s="402"/>
    </row>
    <row r="167" spans="1:15" x14ac:dyDescent="0.2">
      <c r="A167" s="827" t="s">
        <v>101</v>
      </c>
      <c r="B167" s="23">
        <v>155</v>
      </c>
      <c r="C167" s="24">
        <v>39</v>
      </c>
      <c r="D167" s="24">
        <v>1061</v>
      </c>
      <c r="E167" s="829" t="s">
        <v>117</v>
      </c>
      <c r="F167" s="24" t="s">
        <v>117</v>
      </c>
      <c r="G167" s="24" t="s">
        <v>117</v>
      </c>
      <c r="H167" s="24">
        <v>2</v>
      </c>
      <c r="I167" s="24" t="s">
        <v>117</v>
      </c>
      <c r="J167" s="24">
        <v>9</v>
      </c>
      <c r="K167" s="187">
        <v>4</v>
      </c>
      <c r="L167" s="24">
        <v>1</v>
      </c>
      <c r="M167" s="144">
        <v>14</v>
      </c>
      <c r="N167" s="828">
        <f t="shared" si="5"/>
        <v>1285</v>
      </c>
      <c r="O167" s="402"/>
    </row>
    <row r="168" spans="1:15" x14ac:dyDescent="0.2">
      <c r="A168" s="827" t="s">
        <v>102</v>
      </c>
      <c r="B168" s="23">
        <v>20</v>
      </c>
      <c r="C168" s="24">
        <v>5</v>
      </c>
      <c r="D168" s="24">
        <v>57</v>
      </c>
      <c r="E168" s="829" t="s">
        <v>117</v>
      </c>
      <c r="F168" s="24" t="s">
        <v>117</v>
      </c>
      <c r="G168" s="24">
        <v>1</v>
      </c>
      <c r="H168" s="24">
        <v>6</v>
      </c>
      <c r="I168" s="24" t="s">
        <v>117</v>
      </c>
      <c r="J168" s="24" t="s">
        <v>117</v>
      </c>
      <c r="K168" s="187" t="s">
        <v>117</v>
      </c>
      <c r="L168" s="24" t="s">
        <v>117</v>
      </c>
      <c r="M168" s="144">
        <v>1</v>
      </c>
      <c r="N168" s="828">
        <f t="shared" si="5"/>
        <v>90</v>
      </c>
    </row>
    <row r="169" spans="1:15" x14ac:dyDescent="0.2">
      <c r="A169" s="827" t="s">
        <v>137</v>
      </c>
      <c r="B169" s="368">
        <v>240</v>
      </c>
      <c r="C169" s="829" t="s">
        <v>117</v>
      </c>
      <c r="D169" s="829" t="s">
        <v>117</v>
      </c>
      <c r="E169" s="24">
        <v>127</v>
      </c>
      <c r="F169" s="24">
        <v>1470</v>
      </c>
      <c r="G169" s="24" t="s">
        <v>117</v>
      </c>
      <c r="H169" s="24" t="s">
        <v>117</v>
      </c>
      <c r="I169" s="24" t="s">
        <v>117</v>
      </c>
      <c r="J169" s="24" t="s">
        <v>117</v>
      </c>
      <c r="K169" s="187" t="s">
        <v>117</v>
      </c>
      <c r="L169" s="24" t="s">
        <v>117</v>
      </c>
      <c r="M169" s="144" t="s">
        <v>117</v>
      </c>
      <c r="N169" s="828">
        <f t="shared" si="5"/>
        <v>1837</v>
      </c>
    </row>
    <row r="170" spans="1:15" x14ac:dyDescent="0.2">
      <c r="A170" s="827" t="s">
        <v>174</v>
      </c>
      <c r="B170" s="23">
        <v>181</v>
      </c>
      <c r="C170" s="24" t="s">
        <v>117</v>
      </c>
      <c r="D170" s="24" t="s">
        <v>117</v>
      </c>
      <c r="E170" s="829">
        <v>614</v>
      </c>
      <c r="F170" s="24">
        <v>4648</v>
      </c>
      <c r="G170" s="24" t="s">
        <v>117</v>
      </c>
      <c r="H170" s="24" t="s">
        <v>117</v>
      </c>
      <c r="I170" s="24" t="s">
        <v>117</v>
      </c>
      <c r="J170" s="24" t="s">
        <v>117</v>
      </c>
      <c r="K170" s="187" t="s">
        <v>117</v>
      </c>
      <c r="L170" s="24" t="s">
        <v>117</v>
      </c>
      <c r="M170" s="144" t="s">
        <v>117</v>
      </c>
      <c r="N170" s="828">
        <f t="shared" si="5"/>
        <v>5443</v>
      </c>
    </row>
    <row r="171" spans="1:15" x14ac:dyDescent="0.2">
      <c r="A171" s="827" t="s">
        <v>103</v>
      </c>
      <c r="B171" s="23">
        <v>2419</v>
      </c>
      <c r="C171" s="24">
        <v>2192</v>
      </c>
      <c r="D171" s="24">
        <v>5333</v>
      </c>
      <c r="E171" s="24" t="s">
        <v>117</v>
      </c>
      <c r="F171" s="24" t="s">
        <v>117</v>
      </c>
      <c r="G171" s="24" t="s">
        <v>117</v>
      </c>
      <c r="H171" s="24">
        <v>7</v>
      </c>
      <c r="I171" s="24" t="s">
        <v>117</v>
      </c>
      <c r="J171" s="24">
        <v>4</v>
      </c>
      <c r="K171" s="187">
        <v>1</v>
      </c>
      <c r="L171" s="24">
        <v>220</v>
      </c>
      <c r="M171" s="144">
        <v>93</v>
      </c>
      <c r="N171" s="828">
        <f t="shared" si="5"/>
        <v>10269</v>
      </c>
    </row>
    <row r="172" spans="1:15" x14ac:dyDescent="0.2">
      <c r="A172" s="827" t="s">
        <v>138</v>
      </c>
      <c r="B172" s="23">
        <v>198</v>
      </c>
      <c r="C172" s="24" t="s">
        <v>117</v>
      </c>
      <c r="D172" s="24" t="s">
        <v>117</v>
      </c>
      <c r="E172" s="24">
        <v>780</v>
      </c>
      <c r="F172" s="24">
        <v>6343</v>
      </c>
      <c r="G172" s="24" t="s">
        <v>117</v>
      </c>
      <c r="H172" s="24" t="s">
        <v>117</v>
      </c>
      <c r="I172" s="24" t="s">
        <v>117</v>
      </c>
      <c r="J172" s="24" t="s">
        <v>117</v>
      </c>
      <c r="K172" s="187" t="s">
        <v>117</v>
      </c>
      <c r="L172" s="24" t="s">
        <v>117</v>
      </c>
      <c r="M172" s="144" t="s">
        <v>117</v>
      </c>
      <c r="N172" s="828">
        <f t="shared" si="5"/>
        <v>7321</v>
      </c>
    </row>
    <row r="173" spans="1:15" x14ac:dyDescent="0.2">
      <c r="A173" s="827" t="s">
        <v>111</v>
      </c>
      <c r="B173" s="23">
        <v>1</v>
      </c>
      <c r="C173" s="24">
        <v>2</v>
      </c>
      <c r="D173" s="24">
        <v>15</v>
      </c>
      <c r="E173" s="24" t="s">
        <v>117</v>
      </c>
      <c r="F173" s="24" t="s">
        <v>117</v>
      </c>
      <c r="G173" s="24" t="s">
        <v>117</v>
      </c>
      <c r="H173" s="24" t="s">
        <v>117</v>
      </c>
      <c r="I173" s="24" t="s">
        <v>117</v>
      </c>
      <c r="J173" s="24" t="s">
        <v>117</v>
      </c>
      <c r="K173" s="187" t="s">
        <v>117</v>
      </c>
      <c r="L173" s="24" t="s">
        <v>117</v>
      </c>
      <c r="M173" s="144" t="s">
        <v>117</v>
      </c>
      <c r="N173" s="828">
        <f t="shared" si="5"/>
        <v>18</v>
      </c>
    </row>
    <row r="174" spans="1:15" x14ac:dyDescent="0.2">
      <c r="A174" s="827" t="s">
        <v>339</v>
      </c>
      <c r="B174" s="23" t="s">
        <v>117</v>
      </c>
      <c r="C174" s="24" t="s">
        <v>117</v>
      </c>
      <c r="D174" s="24" t="s">
        <v>117</v>
      </c>
      <c r="E174" s="24" t="s">
        <v>117</v>
      </c>
      <c r="F174" s="24" t="s">
        <v>117</v>
      </c>
      <c r="G174" s="24" t="s">
        <v>117</v>
      </c>
      <c r="H174" s="24" t="s">
        <v>117</v>
      </c>
      <c r="I174" s="24" t="s">
        <v>117</v>
      </c>
      <c r="J174" s="24" t="s">
        <v>117</v>
      </c>
      <c r="K174" s="187" t="s">
        <v>117</v>
      </c>
      <c r="L174" s="24" t="s">
        <v>117</v>
      </c>
      <c r="M174" s="144">
        <v>1</v>
      </c>
      <c r="N174" s="828">
        <f t="shared" si="5"/>
        <v>1</v>
      </c>
    </row>
    <row r="175" spans="1:15" x14ac:dyDescent="0.2">
      <c r="A175" s="827" t="s">
        <v>104</v>
      </c>
      <c r="B175" s="23">
        <v>2</v>
      </c>
      <c r="C175" s="24" t="s">
        <v>117</v>
      </c>
      <c r="D175" s="24">
        <v>13</v>
      </c>
      <c r="E175" s="24" t="s">
        <v>117</v>
      </c>
      <c r="F175" s="24" t="s">
        <v>117</v>
      </c>
      <c r="G175" s="24" t="s">
        <v>117</v>
      </c>
      <c r="H175" s="24" t="s">
        <v>117</v>
      </c>
      <c r="I175" s="24" t="s">
        <v>117</v>
      </c>
      <c r="J175" s="24" t="s">
        <v>117</v>
      </c>
      <c r="K175" s="187" t="s">
        <v>117</v>
      </c>
      <c r="L175" s="24" t="s">
        <v>117</v>
      </c>
      <c r="M175" s="144">
        <v>1</v>
      </c>
      <c r="N175" s="828">
        <f t="shared" si="5"/>
        <v>16</v>
      </c>
    </row>
    <row r="176" spans="1:15" x14ac:dyDescent="0.2">
      <c r="A176" s="827" t="s">
        <v>105</v>
      </c>
      <c r="B176" s="23">
        <v>5</v>
      </c>
      <c r="C176" s="24">
        <v>5</v>
      </c>
      <c r="D176" s="24">
        <v>33</v>
      </c>
      <c r="E176" s="24" t="s">
        <v>117</v>
      </c>
      <c r="F176" s="24" t="s">
        <v>117</v>
      </c>
      <c r="G176" s="24" t="s">
        <v>117</v>
      </c>
      <c r="H176" s="24" t="s">
        <v>117</v>
      </c>
      <c r="I176" s="24" t="s">
        <v>117</v>
      </c>
      <c r="J176" s="24">
        <v>2</v>
      </c>
      <c r="K176" s="187" t="s">
        <v>117</v>
      </c>
      <c r="L176" s="24" t="s">
        <v>117</v>
      </c>
      <c r="M176" s="144" t="s">
        <v>117</v>
      </c>
      <c r="N176" s="828">
        <f t="shared" si="5"/>
        <v>45</v>
      </c>
    </row>
    <row r="177" spans="1:14" ht="12.75" thickBot="1" x14ac:dyDescent="0.25">
      <c r="A177" s="827" t="s">
        <v>106</v>
      </c>
      <c r="B177" s="23" t="s">
        <v>117</v>
      </c>
      <c r="C177" s="24" t="s">
        <v>117</v>
      </c>
      <c r="D177" s="24">
        <v>1</v>
      </c>
      <c r="E177" s="24" t="s">
        <v>117</v>
      </c>
      <c r="F177" s="24" t="s">
        <v>117</v>
      </c>
      <c r="G177" s="24" t="s">
        <v>117</v>
      </c>
      <c r="H177" s="24" t="s">
        <v>117</v>
      </c>
      <c r="I177" s="24" t="s">
        <v>117</v>
      </c>
      <c r="J177" s="24" t="s">
        <v>117</v>
      </c>
      <c r="K177" s="187" t="s">
        <v>117</v>
      </c>
      <c r="L177" s="24" t="s">
        <v>117</v>
      </c>
      <c r="M177" s="144" t="s">
        <v>117</v>
      </c>
      <c r="N177" s="828">
        <f t="shared" si="5"/>
        <v>1</v>
      </c>
    </row>
    <row r="178" spans="1:14" ht="12.75" thickBot="1" x14ac:dyDescent="0.25">
      <c r="A178" s="830"/>
      <c r="B178" s="943">
        <f t="shared" ref="B178:N178" si="6">SUM(B5:B177)</f>
        <v>51208</v>
      </c>
      <c r="C178" s="943">
        <f t="shared" si="6"/>
        <v>10598</v>
      </c>
      <c r="D178" s="943">
        <f t="shared" si="6"/>
        <v>120148</v>
      </c>
      <c r="E178" s="943">
        <f t="shared" si="6"/>
        <v>7400</v>
      </c>
      <c r="F178" s="943">
        <f t="shared" si="6"/>
        <v>70725</v>
      </c>
      <c r="G178" s="943">
        <f t="shared" si="6"/>
        <v>78</v>
      </c>
      <c r="H178" s="943">
        <f t="shared" si="6"/>
        <v>698</v>
      </c>
      <c r="I178" s="943">
        <f t="shared" si="6"/>
        <v>1</v>
      </c>
      <c r="J178" s="943">
        <f t="shared" si="6"/>
        <v>1306</v>
      </c>
      <c r="K178" s="943">
        <f t="shared" si="6"/>
        <v>1911</v>
      </c>
      <c r="L178" s="943">
        <f t="shared" si="6"/>
        <v>308</v>
      </c>
      <c r="M178" s="943">
        <f t="shared" si="6"/>
        <v>1837</v>
      </c>
      <c r="N178" s="943">
        <f t="shared" si="6"/>
        <v>266218</v>
      </c>
    </row>
  </sheetData>
  <sortState ref="A5:N177">
    <sortCondition ref="A5:A177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0"/>
  <dimension ref="B1:N15"/>
  <sheetViews>
    <sheetView zoomScaleNormal="100" workbookViewId="0">
      <selection activeCell="R22" sqref="R22"/>
    </sheetView>
  </sheetViews>
  <sheetFormatPr defaultRowHeight="15" x14ac:dyDescent="0.25"/>
  <cols>
    <col min="2" max="14" width="7.7109375" customWidth="1"/>
  </cols>
  <sheetData>
    <row r="1" spans="2:14" ht="15.75" thickBot="1" x14ac:dyDescent="0.3"/>
    <row r="2" spans="2:14" ht="141" thickBot="1" x14ac:dyDescent="0.3">
      <c r="B2" s="398" t="s">
        <v>273</v>
      </c>
      <c r="C2" s="822" t="s">
        <v>385</v>
      </c>
      <c r="D2" s="823" t="s">
        <v>305</v>
      </c>
      <c r="E2" s="823" t="s">
        <v>386</v>
      </c>
      <c r="F2" s="823" t="s">
        <v>387</v>
      </c>
      <c r="G2" s="823" t="s">
        <v>388</v>
      </c>
      <c r="H2" s="823" t="s">
        <v>389</v>
      </c>
      <c r="I2" s="823" t="s">
        <v>390</v>
      </c>
      <c r="J2" s="823" t="s">
        <v>306</v>
      </c>
      <c r="K2" s="823" t="s">
        <v>307</v>
      </c>
      <c r="L2" s="824" t="s">
        <v>391</v>
      </c>
      <c r="M2" s="823" t="s">
        <v>308</v>
      </c>
      <c r="N2" s="825" t="s">
        <v>380</v>
      </c>
    </row>
    <row r="3" spans="2:14" x14ac:dyDescent="0.25">
      <c r="B3" s="399" t="s">
        <v>100</v>
      </c>
      <c r="C3" s="831">
        <v>24322</v>
      </c>
      <c r="D3" s="831">
        <v>3183</v>
      </c>
      <c r="E3" s="831">
        <v>75404</v>
      </c>
      <c r="F3" s="399" t="s">
        <v>117</v>
      </c>
      <c r="G3" s="399" t="s">
        <v>117</v>
      </c>
      <c r="H3" s="399">
        <v>22</v>
      </c>
      <c r="I3" s="399">
        <v>137</v>
      </c>
      <c r="J3" s="399" t="s">
        <v>117</v>
      </c>
      <c r="K3" s="399">
        <v>22</v>
      </c>
      <c r="L3" s="399">
        <v>75</v>
      </c>
      <c r="M3" s="399">
        <v>6</v>
      </c>
      <c r="N3" s="399">
        <v>286</v>
      </c>
    </row>
    <row r="4" spans="2:14" x14ac:dyDescent="0.25">
      <c r="B4" s="633" t="s">
        <v>166</v>
      </c>
      <c r="C4" s="403">
        <f t="shared" ref="C4:N4" ca="1" si="0">C15-SUM(C3:C13)</f>
        <v>11003</v>
      </c>
      <c r="D4" s="403">
        <f t="shared" ca="1" si="0"/>
        <v>3350</v>
      </c>
      <c r="E4" s="403">
        <f t="shared" ca="1" si="0"/>
        <v>27224</v>
      </c>
      <c r="F4" s="400">
        <f t="shared" ca="1" si="0"/>
        <v>3268</v>
      </c>
      <c r="G4" s="400">
        <f t="shared" ca="1" si="0"/>
        <v>28663</v>
      </c>
      <c r="H4" s="400">
        <f t="shared" ca="1" si="0"/>
        <v>28</v>
      </c>
      <c r="I4" s="400">
        <f t="shared" ca="1" si="0"/>
        <v>404</v>
      </c>
      <c r="J4" s="401">
        <f t="shared" ca="1" si="0"/>
        <v>0</v>
      </c>
      <c r="K4" s="400">
        <f t="shared" ca="1" si="0"/>
        <v>738</v>
      </c>
      <c r="L4" s="401">
        <f t="shared" ca="1" si="0"/>
        <v>237</v>
      </c>
      <c r="M4" s="400">
        <f t="shared" ca="1" si="0"/>
        <v>75</v>
      </c>
      <c r="N4" s="400">
        <f t="shared" ca="1" si="0"/>
        <v>712</v>
      </c>
    </row>
    <row r="5" spans="2:14" x14ac:dyDescent="0.25">
      <c r="B5" s="399" t="s">
        <v>141</v>
      </c>
      <c r="C5" s="831">
        <v>530</v>
      </c>
      <c r="D5" s="831" t="s">
        <v>117</v>
      </c>
      <c r="E5" s="831" t="s">
        <v>117</v>
      </c>
      <c r="F5" s="399">
        <v>1848</v>
      </c>
      <c r="G5" s="399">
        <v>21546</v>
      </c>
      <c r="H5" s="399" t="s">
        <v>117</v>
      </c>
      <c r="I5" s="399" t="s">
        <v>117</v>
      </c>
      <c r="J5" s="399" t="s">
        <v>117</v>
      </c>
      <c r="K5" s="399" t="s">
        <v>117</v>
      </c>
      <c r="L5" s="399" t="s">
        <v>117</v>
      </c>
      <c r="M5" s="399" t="s">
        <v>117</v>
      </c>
      <c r="N5" s="399" t="s">
        <v>117</v>
      </c>
    </row>
    <row r="6" spans="2:14" x14ac:dyDescent="0.25">
      <c r="B6" s="399" t="s">
        <v>14</v>
      </c>
      <c r="C6" s="831">
        <v>7716</v>
      </c>
      <c r="D6" s="831">
        <v>490</v>
      </c>
      <c r="E6" s="831">
        <v>3009</v>
      </c>
      <c r="F6" s="399" t="s">
        <v>117</v>
      </c>
      <c r="G6" s="399" t="s">
        <v>117</v>
      </c>
      <c r="H6" s="399">
        <v>16</v>
      </c>
      <c r="I6" s="399">
        <v>26</v>
      </c>
      <c r="J6" s="399">
        <v>1</v>
      </c>
      <c r="K6" s="399">
        <v>115</v>
      </c>
      <c r="L6" s="399">
        <v>8</v>
      </c>
      <c r="M6" s="399">
        <v>2</v>
      </c>
      <c r="N6" s="399">
        <v>45</v>
      </c>
    </row>
    <row r="7" spans="2:14" x14ac:dyDescent="0.25">
      <c r="B7" s="399" t="s">
        <v>81</v>
      </c>
      <c r="C7" s="831">
        <v>3646</v>
      </c>
      <c r="D7" s="831">
        <v>489</v>
      </c>
      <c r="E7" s="831">
        <v>3655</v>
      </c>
      <c r="F7" s="399" t="s">
        <v>117</v>
      </c>
      <c r="G7" s="399" t="s">
        <v>117</v>
      </c>
      <c r="H7" s="399">
        <v>12</v>
      </c>
      <c r="I7" s="399">
        <v>79</v>
      </c>
      <c r="J7" s="399" t="s">
        <v>117</v>
      </c>
      <c r="K7" s="399">
        <v>415</v>
      </c>
      <c r="L7" s="399">
        <v>1587</v>
      </c>
      <c r="M7" s="399">
        <v>2</v>
      </c>
      <c r="N7" s="399">
        <v>698</v>
      </c>
    </row>
    <row r="8" spans="2:14" x14ac:dyDescent="0.25">
      <c r="B8" s="399" t="s">
        <v>103</v>
      </c>
      <c r="C8" s="831">
        <v>2419</v>
      </c>
      <c r="D8" s="831">
        <v>2192</v>
      </c>
      <c r="E8" s="831">
        <v>5333</v>
      </c>
      <c r="F8" s="399" t="s">
        <v>117</v>
      </c>
      <c r="G8" s="399" t="s">
        <v>117</v>
      </c>
      <c r="H8" s="399" t="s">
        <v>117</v>
      </c>
      <c r="I8" s="399">
        <v>7</v>
      </c>
      <c r="J8" s="399" t="s">
        <v>117</v>
      </c>
      <c r="K8" s="399">
        <v>4</v>
      </c>
      <c r="L8" s="399">
        <v>1</v>
      </c>
      <c r="M8" s="399">
        <v>220</v>
      </c>
      <c r="N8" s="399">
        <v>93</v>
      </c>
    </row>
    <row r="9" spans="2:14" x14ac:dyDescent="0.25">
      <c r="B9" s="399" t="s">
        <v>138</v>
      </c>
      <c r="C9" s="831">
        <v>198</v>
      </c>
      <c r="D9" s="831" t="s">
        <v>117</v>
      </c>
      <c r="E9" s="831" t="s">
        <v>117</v>
      </c>
      <c r="F9" s="399">
        <v>780</v>
      </c>
      <c r="G9" s="399">
        <v>6343</v>
      </c>
      <c r="H9" s="399" t="s">
        <v>117</v>
      </c>
      <c r="I9" s="399" t="s">
        <v>117</v>
      </c>
      <c r="J9" s="399" t="s">
        <v>117</v>
      </c>
      <c r="K9" s="399" t="s">
        <v>117</v>
      </c>
      <c r="L9" s="399" t="s">
        <v>117</v>
      </c>
      <c r="M9" s="399" t="s">
        <v>117</v>
      </c>
      <c r="N9" s="399" t="s">
        <v>117</v>
      </c>
    </row>
    <row r="10" spans="2:14" x14ac:dyDescent="0.25">
      <c r="B10" s="399" t="s">
        <v>20</v>
      </c>
      <c r="C10" s="831">
        <v>561</v>
      </c>
      <c r="D10" s="831">
        <v>894</v>
      </c>
      <c r="E10" s="831">
        <v>5523</v>
      </c>
      <c r="F10" s="399" t="s">
        <v>117</v>
      </c>
      <c r="G10" s="399" t="s">
        <v>117</v>
      </c>
      <c r="H10" s="399" t="s">
        <v>117</v>
      </c>
      <c r="I10" s="399">
        <v>45</v>
      </c>
      <c r="J10" s="399" t="s">
        <v>117</v>
      </c>
      <c r="K10" s="399">
        <v>12</v>
      </c>
      <c r="L10" s="399">
        <v>1</v>
      </c>
      <c r="M10" s="399">
        <v>3</v>
      </c>
      <c r="N10" s="399">
        <v>3</v>
      </c>
    </row>
    <row r="11" spans="2:14" x14ac:dyDescent="0.25">
      <c r="B11" s="399" t="s">
        <v>130</v>
      </c>
      <c r="C11" s="831">
        <v>176</v>
      </c>
      <c r="D11" s="831" t="s">
        <v>117</v>
      </c>
      <c r="E11" s="831" t="s">
        <v>117</v>
      </c>
      <c r="F11" s="399">
        <v>444</v>
      </c>
      <c r="G11" s="399">
        <v>5149</v>
      </c>
      <c r="H11" s="399" t="s">
        <v>117</v>
      </c>
      <c r="I11" s="399" t="s">
        <v>117</v>
      </c>
      <c r="J11" s="399" t="s">
        <v>117</v>
      </c>
      <c r="K11" s="399" t="s">
        <v>117</v>
      </c>
      <c r="L11" s="399" t="s">
        <v>117</v>
      </c>
      <c r="M11" s="399" t="s">
        <v>117</v>
      </c>
      <c r="N11" s="399" t="s">
        <v>117</v>
      </c>
    </row>
    <row r="12" spans="2:14" x14ac:dyDescent="0.25">
      <c r="B12" s="399" t="s">
        <v>174</v>
      </c>
      <c r="C12" s="831">
        <v>181</v>
      </c>
      <c r="D12" s="831" t="s">
        <v>117</v>
      </c>
      <c r="E12" s="831" t="s">
        <v>117</v>
      </c>
      <c r="F12" s="399">
        <v>614</v>
      </c>
      <c r="G12" s="399">
        <v>4648</v>
      </c>
      <c r="H12" s="399" t="s">
        <v>117</v>
      </c>
      <c r="I12" s="399" t="s">
        <v>117</v>
      </c>
      <c r="J12" s="399" t="s">
        <v>117</v>
      </c>
      <c r="K12" s="399" t="s">
        <v>117</v>
      </c>
      <c r="L12" s="399" t="s">
        <v>117</v>
      </c>
      <c r="M12" s="399" t="s">
        <v>117</v>
      </c>
      <c r="N12" s="399" t="s">
        <v>117</v>
      </c>
    </row>
    <row r="13" spans="2:14" x14ac:dyDescent="0.25">
      <c r="B13" s="399" t="s">
        <v>215</v>
      </c>
      <c r="C13" s="831">
        <v>456</v>
      </c>
      <c r="D13" s="831" t="s">
        <v>117</v>
      </c>
      <c r="E13" s="831" t="s">
        <v>117</v>
      </c>
      <c r="F13" s="399">
        <v>446</v>
      </c>
      <c r="G13" s="399">
        <v>4376</v>
      </c>
      <c r="H13" s="399" t="s">
        <v>117</v>
      </c>
      <c r="I13" s="399" t="s">
        <v>117</v>
      </c>
      <c r="J13" s="399" t="s">
        <v>117</v>
      </c>
      <c r="K13" s="399" t="s">
        <v>117</v>
      </c>
      <c r="L13" s="399">
        <v>2</v>
      </c>
      <c r="M13" s="399" t="s">
        <v>117</v>
      </c>
      <c r="N13" s="399" t="s">
        <v>117</v>
      </c>
    </row>
    <row r="14" spans="2:14" x14ac:dyDescent="0.25">
      <c r="B14" s="633"/>
      <c r="C14" s="634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</row>
    <row r="15" spans="2:14" x14ac:dyDescent="0.25">
      <c r="B15" t="s">
        <v>116</v>
      </c>
      <c r="C15">
        <v>51208</v>
      </c>
      <c r="D15">
        <v>10598</v>
      </c>
      <c r="E15">
        <v>120148</v>
      </c>
      <c r="F15">
        <v>7400</v>
      </c>
      <c r="G15">
        <v>70725</v>
      </c>
      <c r="H15">
        <v>78</v>
      </c>
      <c r="I15">
        <v>698</v>
      </c>
      <c r="J15">
        <v>1</v>
      </c>
      <c r="K15">
        <v>1306</v>
      </c>
      <c r="L15">
        <v>1911</v>
      </c>
      <c r="M15">
        <v>308</v>
      </c>
      <c r="N15">
        <v>1837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5" tint="0.79998168889431442"/>
  </sheetPr>
  <dimension ref="A1:Y132"/>
  <sheetViews>
    <sheetView topLeftCell="A88" zoomScaleNormal="100" workbookViewId="0">
      <selection activeCell="T129" sqref="T129"/>
    </sheetView>
  </sheetViews>
  <sheetFormatPr defaultRowHeight="12" x14ac:dyDescent="0.2"/>
  <cols>
    <col min="1" max="1" width="31.140625" style="41" customWidth="1"/>
    <col min="2" max="25" width="5.7109375" style="41" customWidth="1"/>
    <col min="26" max="16384" width="9.140625" style="41"/>
  </cols>
  <sheetData>
    <row r="1" spans="1:25" ht="12.75" x14ac:dyDescent="0.2">
      <c r="A1" s="582" t="s">
        <v>430</v>
      </c>
    </row>
    <row r="2" spans="1:25" ht="12.75" thickBot="1" x14ac:dyDescent="0.25">
      <c r="A2" s="841"/>
    </row>
    <row r="3" spans="1:25" ht="12.75" thickBot="1" x14ac:dyDescent="0.25">
      <c r="A3" s="1210" t="s">
        <v>0</v>
      </c>
      <c r="B3" s="1219">
        <v>2014</v>
      </c>
      <c r="C3" s="1220"/>
      <c r="D3" s="1220"/>
      <c r="E3" s="1220"/>
      <c r="F3" s="1220"/>
      <c r="G3" s="1220"/>
      <c r="H3" s="1220"/>
      <c r="I3" s="1220"/>
      <c r="J3" s="1220"/>
      <c r="K3" s="1220"/>
      <c r="L3" s="1220"/>
      <c r="M3" s="1221"/>
      <c r="N3" s="1219">
        <f>B3+1</f>
        <v>2015</v>
      </c>
      <c r="O3" s="1220"/>
      <c r="P3" s="1220"/>
      <c r="Q3" s="1221"/>
      <c r="R3" s="1219">
        <v>2016</v>
      </c>
      <c r="S3" s="1220"/>
      <c r="T3" s="1220"/>
      <c r="U3" s="1221"/>
      <c r="V3" s="1213" t="s">
        <v>115</v>
      </c>
      <c r="W3" s="1214"/>
      <c r="X3" s="1214"/>
      <c r="Y3" s="1215"/>
    </row>
    <row r="4" spans="1:25" ht="25.5" customHeight="1" thickBot="1" x14ac:dyDescent="0.25">
      <c r="A4" s="1211"/>
      <c r="B4" s="1225" t="s">
        <v>351</v>
      </c>
      <c r="C4" s="1226"/>
      <c r="D4" s="1226"/>
      <c r="E4" s="1227"/>
      <c r="F4" s="1222" t="s">
        <v>352</v>
      </c>
      <c r="G4" s="1223"/>
      <c r="H4" s="1223"/>
      <c r="I4" s="1224"/>
      <c r="J4" s="1225" t="s">
        <v>186</v>
      </c>
      <c r="K4" s="1226"/>
      <c r="L4" s="1226"/>
      <c r="M4" s="1227"/>
      <c r="N4" s="1222" t="s">
        <v>194</v>
      </c>
      <c r="O4" s="1223"/>
      <c r="P4" s="1223"/>
      <c r="Q4" s="1224"/>
      <c r="R4" s="1222" t="s">
        <v>194</v>
      </c>
      <c r="S4" s="1223"/>
      <c r="T4" s="1223"/>
      <c r="U4" s="1224"/>
      <c r="V4" s="1216"/>
      <c r="W4" s="1217"/>
      <c r="X4" s="1217"/>
      <c r="Y4" s="1218"/>
    </row>
    <row r="5" spans="1:25" ht="47.25" customHeight="1" thickBot="1" x14ac:dyDescent="0.25">
      <c r="A5" s="1212"/>
      <c r="B5" s="636" t="s">
        <v>112</v>
      </c>
      <c r="C5" s="638" t="s">
        <v>147</v>
      </c>
      <c r="D5" s="635" t="s">
        <v>118</v>
      </c>
      <c r="E5" s="637" t="s">
        <v>120</v>
      </c>
      <c r="F5" s="636" t="s">
        <v>112</v>
      </c>
      <c r="G5" s="638" t="s">
        <v>147</v>
      </c>
      <c r="H5" s="635" t="s">
        <v>118</v>
      </c>
      <c r="I5" s="637" t="s">
        <v>120</v>
      </c>
      <c r="J5" s="636" t="s">
        <v>112</v>
      </c>
      <c r="K5" s="638" t="s">
        <v>147</v>
      </c>
      <c r="L5" s="635" t="s">
        <v>118</v>
      </c>
      <c r="M5" s="637" t="s">
        <v>120</v>
      </c>
      <c r="N5" s="636" t="s">
        <v>112</v>
      </c>
      <c r="O5" s="635" t="s">
        <v>147</v>
      </c>
      <c r="P5" s="635" t="s">
        <v>118</v>
      </c>
      <c r="Q5" s="637" t="s">
        <v>120</v>
      </c>
      <c r="R5" s="636" t="s">
        <v>112</v>
      </c>
      <c r="S5" s="635" t="s">
        <v>147</v>
      </c>
      <c r="T5" s="635" t="s">
        <v>118</v>
      </c>
      <c r="U5" s="637" t="s">
        <v>120</v>
      </c>
      <c r="V5" s="636" t="s">
        <v>112</v>
      </c>
      <c r="W5" s="635" t="s">
        <v>147</v>
      </c>
      <c r="X5" s="635" t="s">
        <v>118</v>
      </c>
      <c r="Y5" s="637" t="s">
        <v>120</v>
      </c>
    </row>
    <row r="6" spans="1:25" x14ac:dyDescent="0.2">
      <c r="A6" s="639" t="s">
        <v>1</v>
      </c>
      <c r="B6" s="643" t="s">
        <v>117</v>
      </c>
      <c r="C6" s="644">
        <v>4</v>
      </c>
      <c r="D6" s="640">
        <f t="shared" ref="D6:D37" si="0">SUM(B6:C6)</f>
        <v>4</v>
      </c>
      <c r="E6" s="1071">
        <f>D6*100/D$129</f>
        <v>0.22857142857142856</v>
      </c>
      <c r="F6" s="645">
        <v>4</v>
      </c>
      <c r="G6" s="646">
        <v>3</v>
      </c>
      <c r="H6" s="640">
        <v>7</v>
      </c>
      <c r="I6" s="1071">
        <f>H6*100/H$129</f>
        <v>0.10291090855630697</v>
      </c>
      <c r="J6" s="645">
        <v>4</v>
      </c>
      <c r="K6" s="646">
        <v>7</v>
      </c>
      <c r="L6" s="640">
        <f t="shared" ref="L6:L37" si="1">SUM(D6,H6)</f>
        <v>11</v>
      </c>
      <c r="M6" s="1071">
        <f>L6*100/L$129</f>
        <v>0.12862488306828812</v>
      </c>
      <c r="N6" s="641">
        <v>3</v>
      </c>
      <c r="O6" s="642">
        <v>13</v>
      </c>
      <c r="P6" s="640">
        <f t="shared" ref="P6:P37" si="2">SUM(N6:O6)</f>
        <v>16</v>
      </c>
      <c r="Q6" s="1071">
        <f>P6*100/P$129</f>
        <v>0.12703453751488686</v>
      </c>
      <c r="R6" s="641">
        <v>1</v>
      </c>
      <c r="S6" s="642">
        <v>6</v>
      </c>
      <c r="T6" s="640">
        <f t="shared" ref="T6:T37" si="3">SUM(R6:S6)</f>
        <v>7</v>
      </c>
      <c r="U6" s="1071">
        <f>T6*100/T$129</f>
        <v>6.0199518403852771E-2</v>
      </c>
      <c r="V6" s="1177">
        <f t="shared" ref="V6:V37" si="4">SUM(N6,R6,J6)</f>
        <v>8</v>
      </c>
      <c r="W6" s="1178">
        <f t="shared" ref="W6:W37" si="5">SUM(O6,S6,K6)</f>
        <v>26</v>
      </c>
      <c r="X6" s="1178">
        <f t="shared" ref="X6:X37" si="6">SUM(P6,T6,L6)</f>
        <v>34</v>
      </c>
      <c r="Y6" s="1179">
        <f>X6*100/X$129</f>
        <v>0.10373760488176964</v>
      </c>
    </row>
    <row r="7" spans="1:25" x14ac:dyDescent="0.2">
      <c r="A7" s="639" t="s">
        <v>2</v>
      </c>
      <c r="B7" s="643">
        <v>1</v>
      </c>
      <c r="C7" s="644">
        <v>7</v>
      </c>
      <c r="D7" s="640">
        <f t="shared" si="0"/>
        <v>8</v>
      </c>
      <c r="E7" s="1071">
        <f t="shared" ref="E7:E70" si="7">D7*100/D$129</f>
        <v>0.45714285714285713</v>
      </c>
      <c r="F7" s="645" t="s">
        <v>117</v>
      </c>
      <c r="G7" s="646">
        <v>7</v>
      </c>
      <c r="H7" s="640">
        <v>7</v>
      </c>
      <c r="I7" s="1071">
        <f t="shared" ref="I7:I70" si="8">H7*100/H$129</f>
        <v>0.10291090855630697</v>
      </c>
      <c r="J7" s="645">
        <v>1</v>
      </c>
      <c r="K7" s="646">
        <v>14</v>
      </c>
      <c r="L7" s="640">
        <f t="shared" si="1"/>
        <v>15</v>
      </c>
      <c r="M7" s="1071">
        <f t="shared" ref="M7:M70" si="9">L7*100/L$129</f>
        <v>0.1753975678203929</v>
      </c>
      <c r="N7" s="641" t="s">
        <v>117</v>
      </c>
      <c r="O7" s="642">
        <v>13</v>
      </c>
      <c r="P7" s="640">
        <f t="shared" si="2"/>
        <v>13</v>
      </c>
      <c r="Q7" s="1071">
        <f t="shared" ref="Q7:Q70" si="10">P7*100/P$129</f>
        <v>0.10321556173084558</v>
      </c>
      <c r="R7" s="641" t="s">
        <v>117</v>
      </c>
      <c r="S7" s="642">
        <v>9</v>
      </c>
      <c r="T7" s="640">
        <f t="shared" si="3"/>
        <v>9</v>
      </c>
      <c r="U7" s="1071">
        <f t="shared" ref="U7:U70" si="11">T7*100/T$129</f>
        <v>7.7399380804953566E-2</v>
      </c>
      <c r="V7" s="1180">
        <f t="shared" si="4"/>
        <v>1</v>
      </c>
      <c r="W7" s="1181">
        <f t="shared" si="5"/>
        <v>36</v>
      </c>
      <c r="X7" s="1181">
        <f t="shared" si="6"/>
        <v>37</v>
      </c>
      <c r="Y7" s="1182">
        <f t="shared" ref="Y7:Y70" si="12">X7*100/X$129</f>
        <v>0.11289092295957284</v>
      </c>
    </row>
    <row r="8" spans="1:25" x14ac:dyDescent="0.2">
      <c r="A8" s="639" t="s">
        <v>3</v>
      </c>
      <c r="B8" s="41">
        <v>1</v>
      </c>
      <c r="C8" s="41">
        <v>10</v>
      </c>
      <c r="D8" s="640">
        <f t="shared" si="0"/>
        <v>11</v>
      </c>
      <c r="E8" s="1071">
        <f t="shared" si="7"/>
        <v>0.62857142857142856</v>
      </c>
      <c r="F8" s="645">
        <v>2</v>
      </c>
      <c r="G8" s="646">
        <v>20</v>
      </c>
      <c r="H8" s="640">
        <v>22</v>
      </c>
      <c r="I8" s="1071">
        <f t="shared" si="8"/>
        <v>0.32343428403410762</v>
      </c>
      <c r="J8" s="645">
        <v>3</v>
      </c>
      <c r="K8" s="646">
        <v>30</v>
      </c>
      <c r="L8" s="640">
        <f t="shared" si="1"/>
        <v>33</v>
      </c>
      <c r="M8" s="1071">
        <f t="shared" si="9"/>
        <v>0.38587464920486436</v>
      </c>
      <c r="N8" s="641">
        <v>2</v>
      </c>
      <c r="O8" s="642">
        <v>37</v>
      </c>
      <c r="P8" s="640">
        <f t="shared" si="2"/>
        <v>39</v>
      </c>
      <c r="Q8" s="1071">
        <f t="shared" si="10"/>
        <v>0.30964668519253674</v>
      </c>
      <c r="R8" s="641">
        <v>3</v>
      </c>
      <c r="S8" s="642">
        <v>39</v>
      </c>
      <c r="T8" s="640">
        <f t="shared" si="3"/>
        <v>42</v>
      </c>
      <c r="U8" s="1071">
        <f t="shared" si="11"/>
        <v>0.36119711042311664</v>
      </c>
      <c r="V8" s="1180">
        <f t="shared" si="4"/>
        <v>8</v>
      </c>
      <c r="W8" s="1181">
        <f t="shared" si="5"/>
        <v>106</v>
      </c>
      <c r="X8" s="1181">
        <f t="shared" si="6"/>
        <v>114</v>
      </c>
      <c r="Y8" s="1182">
        <f t="shared" si="12"/>
        <v>0.34782608695652173</v>
      </c>
    </row>
    <row r="9" spans="1:25" x14ac:dyDescent="0.2">
      <c r="A9" s="639" t="s">
        <v>4</v>
      </c>
      <c r="B9" s="643" t="s">
        <v>117</v>
      </c>
      <c r="C9" s="648" t="s">
        <v>117</v>
      </c>
      <c r="D9" s="640">
        <f t="shared" si="0"/>
        <v>0</v>
      </c>
      <c r="E9" s="1071">
        <f t="shared" si="7"/>
        <v>0</v>
      </c>
      <c r="F9" s="645" t="s">
        <v>117</v>
      </c>
      <c r="G9" s="646" t="s">
        <v>117</v>
      </c>
      <c r="H9" s="640">
        <v>0</v>
      </c>
      <c r="I9" s="1071">
        <f t="shared" si="8"/>
        <v>0</v>
      </c>
      <c r="J9" s="645" t="s">
        <v>117</v>
      </c>
      <c r="K9" s="646" t="s">
        <v>117</v>
      </c>
      <c r="L9" s="640">
        <f t="shared" si="1"/>
        <v>0</v>
      </c>
      <c r="M9" s="1071">
        <f t="shared" si="9"/>
        <v>0</v>
      </c>
      <c r="N9" s="641" t="s">
        <v>117</v>
      </c>
      <c r="O9" s="642" t="s">
        <v>117</v>
      </c>
      <c r="P9" s="640">
        <f t="shared" si="2"/>
        <v>0</v>
      </c>
      <c r="Q9" s="1071">
        <f t="shared" si="10"/>
        <v>0</v>
      </c>
      <c r="R9" s="641">
        <v>1</v>
      </c>
      <c r="S9" s="642" t="s">
        <v>117</v>
      </c>
      <c r="T9" s="640">
        <f t="shared" si="3"/>
        <v>1</v>
      </c>
      <c r="U9" s="1071">
        <f t="shared" si="11"/>
        <v>8.5999312005503956E-3</v>
      </c>
      <c r="V9" s="1180">
        <f t="shared" si="4"/>
        <v>1</v>
      </c>
      <c r="W9" s="1181">
        <f t="shared" si="5"/>
        <v>0</v>
      </c>
      <c r="X9" s="1181">
        <f t="shared" si="6"/>
        <v>1</v>
      </c>
      <c r="Y9" s="1182">
        <f t="shared" si="12"/>
        <v>3.0511060259344014E-3</v>
      </c>
    </row>
    <row r="10" spans="1:25" x14ac:dyDescent="0.2">
      <c r="A10" s="639" t="s">
        <v>175</v>
      </c>
      <c r="B10" s="643" t="s">
        <v>117</v>
      </c>
      <c r="C10" s="648" t="s">
        <v>117</v>
      </c>
      <c r="D10" s="640">
        <f t="shared" si="0"/>
        <v>0</v>
      </c>
      <c r="E10" s="1071">
        <f t="shared" si="7"/>
        <v>0</v>
      </c>
      <c r="F10" s="645">
        <v>1</v>
      </c>
      <c r="G10" s="646">
        <v>1</v>
      </c>
      <c r="H10" s="640">
        <v>2</v>
      </c>
      <c r="I10" s="1071">
        <f t="shared" si="8"/>
        <v>2.9403116730373418E-2</v>
      </c>
      <c r="J10" s="645">
        <v>1</v>
      </c>
      <c r="K10" s="646">
        <v>1</v>
      </c>
      <c r="L10" s="640">
        <f t="shared" si="1"/>
        <v>2</v>
      </c>
      <c r="M10" s="1071">
        <f t="shared" si="9"/>
        <v>2.3386342376052385E-2</v>
      </c>
      <c r="N10" s="641" t="s">
        <v>117</v>
      </c>
      <c r="O10" s="642" t="s">
        <v>117</v>
      </c>
      <c r="P10" s="640">
        <f t="shared" si="2"/>
        <v>0</v>
      </c>
      <c r="Q10" s="1071">
        <f t="shared" si="10"/>
        <v>0</v>
      </c>
      <c r="R10" s="641" t="s">
        <v>117</v>
      </c>
      <c r="S10" s="642" t="s">
        <v>117</v>
      </c>
      <c r="T10" s="640">
        <f t="shared" si="3"/>
        <v>0</v>
      </c>
      <c r="U10" s="1071">
        <f t="shared" si="11"/>
        <v>0</v>
      </c>
      <c r="V10" s="1180">
        <f t="shared" si="4"/>
        <v>1</v>
      </c>
      <c r="W10" s="1181">
        <f t="shared" si="5"/>
        <v>1</v>
      </c>
      <c r="X10" s="1181">
        <f t="shared" si="6"/>
        <v>2</v>
      </c>
      <c r="Y10" s="1182">
        <f t="shared" si="12"/>
        <v>6.1022120518688027E-3</v>
      </c>
    </row>
    <row r="11" spans="1:25" x14ac:dyDescent="0.2">
      <c r="A11" s="639" t="s">
        <v>5</v>
      </c>
      <c r="B11" s="643" t="s">
        <v>117</v>
      </c>
      <c r="C11" s="648" t="s">
        <v>117</v>
      </c>
      <c r="D11" s="640">
        <f t="shared" si="0"/>
        <v>0</v>
      </c>
      <c r="E11" s="1071">
        <f t="shared" si="7"/>
        <v>0</v>
      </c>
      <c r="F11" s="645" t="s">
        <v>117</v>
      </c>
      <c r="G11" s="646" t="s">
        <v>117</v>
      </c>
      <c r="H11" s="640">
        <v>0</v>
      </c>
      <c r="I11" s="1071">
        <f t="shared" si="8"/>
        <v>0</v>
      </c>
      <c r="J11" s="645" t="s">
        <v>117</v>
      </c>
      <c r="K11" s="646" t="s">
        <v>117</v>
      </c>
      <c r="L11" s="640">
        <f t="shared" si="1"/>
        <v>0</v>
      </c>
      <c r="M11" s="1071">
        <f t="shared" si="9"/>
        <v>0</v>
      </c>
      <c r="N11" s="641">
        <v>1</v>
      </c>
      <c r="O11" s="642">
        <v>1</v>
      </c>
      <c r="P11" s="640">
        <f t="shared" si="2"/>
        <v>2</v>
      </c>
      <c r="Q11" s="1071">
        <f t="shared" si="10"/>
        <v>1.5879317189360857E-2</v>
      </c>
      <c r="R11" s="641" t="s">
        <v>117</v>
      </c>
      <c r="S11" s="642">
        <v>1</v>
      </c>
      <c r="T11" s="640">
        <f t="shared" si="3"/>
        <v>1</v>
      </c>
      <c r="U11" s="1071">
        <f t="shared" si="11"/>
        <v>8.5999312005503956E-3</v>
      </c>
      <c r="V11" s="1180">
        <f t="shared" si="4"/>
        <v>1</v>
      </c>
      <c r="W11" s="1181">
        <f t="shared" si="5"/>
        <v>2</v>
      </c>
      <c r="X11" s="1181">
        <f t="shared" si="6"/>
        <v>3</v>
      </c>
      <c r="Y11" s="1182">
        <f t="shared" si="12"/>
        <v>9.1533180778032037E-3</v>
      </c>
    </row>
    <row r="12" spans="1:25" x14ac:dyDescent="0.2">
      <c r="A12" s="639" t="s">
        <v>6</v>
      </c>
      <c r="B12" s="643">
        <v>1</v>
      </c>
      <c r="C12" s="648">
        <v>1</v>
      </c>
      <c r="D12" s="640">
        <f t="shared" si="0"/>
        <v>2</v>
      </c>
      <c r="E12" s="1071">
        <f t="shared" si="7"/>
        <v>0.11428571428571428</v>
      </c>
      <c r="F12" s="645">
        <v>1</v>
      </c>
      <c r="G12" s="646">
        <v>2</v>
      </c>
      <c r="H12" s="640">
        <v>3</v>
      </c>
      <c r="I12" s="1071">
        <f t="shared" si="8"/>
        <v>4.4104675095560132E-2</v>
      </c>
      <c r="J12" s="645">
        <v>2</v>
      </c>
      <c r="K12" s="646">
        <v>3</v>
      </c>
      <c r="L12" s="640">
        <f t="shared" si="1"/>
        <v>5</v>
      </c>
      <c r="M12" s="1071">
        <f t="shared" si="9"/>
        <v>5.8465855940130963E-2</v>
      </c>
      <c r="N12" s="641">
        <v>2</v>
      </c>
      <c r="O12" s="642">
        <v>6</v>
      </c>
      <c r="P12" s="640">
        <f t="shared" si="2"/>
        <v>8</v>
      </c>
      <c r="Q12" s="1071">
        <f t="shared" si="10"/>
        <v>6.3517268757443429E-2</v>
      </c>
      <c r="R12" s="641" t="s">
        <v>117</v>
      </c>
      <c r="S12" s="642">
        <v>2</v>
      </c>
      <c r="T12" s="640">
        <f t="shared" si="3"/>
        <v>2</v>
      </c>
      <c r="U12" s="1071">
        <f t="shared" si="11"/>
        <v>1.7199862401100791E-2</v>
      </c>
      <c r="V12" s="1180">
        <f t="shared" si="4"/>
        <v>4</v>
      </c>
      <c r="W12" s="1181">
        <f t="shared" si="5"/>
        <v>11</v>
      </c>
      <c r="X12" s="1181">
        <f t="shared" si="6"/>
        <v>15</v>
      </c>
      <c r="Y12" s="1182">
        <f t="shared" si="12"/>
        <v>4.5766590389016017E-2</v>
      </c>
    </row>
    <row r="13" spans="1:25" x14ac:dyDescent="0.2">
      <c r="A13" s="639" t="s">
        <v>7</v>
      </c>
      <c r="B13" s="643">
        <v>9</v>
      </c>
      <c r="C13" s="648">
        <v>15</v>
      </c>
      <c r="D13" s="640">
        <f t="shared" si="0"/>
        <v>24</v>
      </c>
      <c r="E13" s="1071">
        <f t="shared" si="7"/>
        <v>1.3714285714285714</v>
      </c>
      <c r="F13" s="645">
        <v>40</v>
      </c>
      <c r="G13" s="646">
        <v>52</v>
      </c>
      <c r="H13" s="640">
        <v>92</v>
      </c>
      <c r="I13" s="1071">
        <f t="shared" si="8"/>
        <v>1.3525433695971774</v>
      </c>
      <c r="J13" s="645">
        <v>49</v>
      </c>
      <c r="K13" s="646">
        <v>67</v>
      </c>
      <c r="L13" s="640">
        <f t="shared" si="1"/>
        <v>116</v>
      </c>
      <c r="M13" s="1071">
        <f t="shared" si="9"/>
        <v>1.3564078578110383</v>
      </c>
      <c r="N13" s="641">
        <v>40</v>
      </c>
      <c r="O13" s="642">
        <v>37</v>
      </c>
      <c r="P13" s="640">
        <f t="shared" si="2"/>
        <v>77</v>
      </c>
      <c r="Q13" s="1071">
        <f t="shared" si="10"/>
        <v>0.611353711790393</v>
      </c>
      <c r="R13" s="641">
        <v>31</v>
      </c>
      <c r="S13" s="642">
        <v>40</v>
      </c>
      <c r="T13" s="640">
        <f t="shared" si="3"/>
        <v>71</v>
      </c>
      <c r="U13" s="1071">
        <f t="shared" si="11"/>
        <v>0.61059511523907806</v>
      </c>
      <c r="V13" s="1180">
        <f t="shared" si="4"/>
        <v>120</v>
      </c>
      <c r="W13" s="1181">
        <f t="shared" si="5"/>
        <v>144</v>
      </c>
      <c r="X13" s="1181">
        <f t="shared" si="6"/>
        <v>264</v>
      </c>
      <c r="Y13" s="1182">
        <f t="shared" si="12"/>
        <v>0.80549199084668188</v>
      </c>
    </row>
    <row r="14" spans="1:25" x14ac:dyDescent="0.2">
      <c r="A14" s="639" t="s">
        <v>8</v>
      </c>
      <c r="B14" s="643" t="s">
        <v>117</v>
      </c>
      <c r="C14" s="644">
        <v>3</v>
      </c>
      <c r="D14" s="640">
        <f t="shared" si="0"/>
        <v>3</v>
      </c>
      <c r="E14" s="1071">
        <f t="shared" si="7"/>
        <v>0.17142857142857143</v>
      </c>
      <c r="F14" s="645">
        <v>1</v>
      </c>
      <c r="G14" s="646">
        <v>4</v>
      </c>
      <c r="H14" s="640">
        <v>5</v>
      </c>
      <c r="I14" s="1071">
        <f t="shared" si="8"/>
        <v>7.3507791825933547E-2</v>
      </c>
      <c r="J14" s="645">
        <v>1</v>
      </c>
      <c r="K14" s="646">
        <v>7</v>
      </c>
      <c r="L14" s="640">
        <f t="shared" si="1"/>
        <v>8</v>
      </c>
      <c r="M14" s="1071">
        <f t="shared" si="9"/>
        <v>9.3545369504209538E-2</v>
      </c>
      <c r="N14" s="641">
        <v>2</v>
      </c>
      <c r="O14" s="642">
        <v>4</v>
      </c>
      <c r="P14" s="640">
        <f t="shared" si="2"/>
        <v>6</v>
      </c>
      <c r="Q14" s="1071">
        <f t="shared" si="10"/>
        <v>4.7637951568082572E-2</v>
      </c>
      <c r="R14" s="641">
        <v>3</v>
      </c>
      <c r="S14" s="642">
        <v>3</v>
      </c>
      <c r="T14" s="640">
        <f t="shared" si="3"/>
        <v>6</v>
      </c>
      <c r="U14" s="1071">
        <f t="shared" si="11"/>
        <v>5.159958720330237E-2</v>
      </c>
      <c r="V14" s="1180">
        <f t="shared" si="4"/>
        <v>6</v>
      </c>
      <c r="W14" s="1181">
        <f t="shared" si="5"/>
        <v>14</v>
      </c>
      <c r="X14" s="1181">
        <f t="shared" si="6"/>
        <v>20</v>
      </c>
      <c r="Y14" s="1182">
        <f t="shared" si="12"/>
        <v>6.1022120518688022E-2</v>
      </c>
    </row>
    <row r="15" spans="1:25" x14ac:dyDescent="0.2">
      <c r="A15" s="639" t="s">
        <v>139</v>
      </c>
      <c r="B15" s="643" t="s">
        <v>117</v>
      </c>
      <c r="C15" s="644">
        <v>1</v>
      </c>
      <c r="D15" s="640">
        <f t="shared" si="0"/>
        <v>1</v>
      </c>
      <c r="E15" s="1071">
        <f t="shared" si="7"/>
        <v>5.7142857142857141E-2</v>
      </c>
      <c r="F15" s="645" t="s">
        <v>117</v>
      </c>
      <c r="G15" s="646" t="s">
        <v>117</v>
      </c>
      <c r="H15" s="640">
        <v>0</v>
      </c>
      <c r="I15" s="1071">
        <f t="shared" si="8"/>
        <v>0</v>
      </c>
      <c r="J15" s="645" t="s">
        <v>117</v>
      </c>
      <c r="K15" s="646">
        <v>1</v>
      </c>
      <c r="L15" s="640">
        <f t="shared" si="1"/>
        <v>1</v>
      </c>
      <c r="M15" s="1071">
        <f t="shared" si="9"/>
        <v>1.1693171188026192E-2</v>
      </c>
      <c r="N15" s="641" t="s">
        <v>117</v>
      </c>
      <c r="O15" s="642" t="s">
        <v>117</v>
      </c>
      <c r="P15" s="640">
        <f t="shared" si="2"/>
        <v>0</v>
      </c>
      <c r="Q15" s="1071">
        <f t="shared" si="10"/>
        <v>0</v>
      </c>
      <c r="R15" s="641" t="s">
        <v>117</v>
      </c>
      <c r="S15" s="642" t="s">
        <v>117</v>
      </c>
      <c r="T15" s="640">
        <f t="shared" si="3"/>
        <v>0</v>
      </c>
      <c r="U15" s="1071">
        <f t="shared" si="11"/>
        <v>0</v>
      </c>
      <c r="V15" s="1180">
        <f t="shared" si="4"/>
        <v>0</v>
      </c>
      <c r="W15" s="1181">
        <f t="shared" si="5"/>
        <v>1</v>
      </c>
      <c r="X15" s="1181">
        <f t="shared" si="6"/>
        <v>1</v>
      </c>
      <c r="Y15" s="1182">
        <f t="shared" si="12"/>
        <v>3.0511060259344014E-3</v>
      </c>
    </row>
    <row r="16" spans="1:25" x14ac:dyDescent="0.2">
      <c r="A16" s="639" t="s">
        <v>9</v>
      </c>
      <c r="B16" s="643">
        <v>1</v>
      </c>
      <c r="C16" s="648" t="s">
        <v>117</v>
      </c>
      <c r="D16" s="640">
        <f t="shared" si="0"/>
        <v>1</v>
      </c>
      <c r="E16" s="1071">
        <f t="shared" si="7"/>
        <v>5.7142857142857141E-2</v>
      </c>
      <c r="F16" s="645">
        <v>1</v>
      </c>
      <c r="G16" s="646" t="s">
        <v>117</v>
      </c>
      <c r="H16" s="640">
        <v>1</v>
      </c>
      <c r="I16" s="1071">
        <f t="shared" si="8"/>
        <v>1.4701558365186709E-2</v>
      </c>
      <c r="J16" s="645">
        <v>2</v>
      </c>
      <c r="K16" s="646" t="s">
        <v>117</v>
      </c>
      <c r="L16" s="640">
        <f t="shared" si="1"/>
        <v>2</v>
      </c>
      <c r="M16" s="1071">
        <f t="shared" si="9"/>
        <v>2.3386342376052385E-2</v>
      </c>
      <c r="N16" s="641">
        <v>2</v>
      </c>
      <c r="O16" s="642">
        <v>3</v>
      </c>
      <c r="P16" s="640">
        <f t="shared" si="2"/>
        <v>5</v>
      </c>
      <c r="Q16" s="1071">
        <f t="shared" si="10"/>
        <v>3.9698292973402147E-2</v>
      </c>
      <c r="R16" s="641">
        <v>6</v>
      </c>
      <c r="S16" s="642">
        <v>6</v>
      </c>
      <c r="T16" s="640">
        <f t="shared" si="3"/>
        <v>12</v>
      </c>
      <c r="U16" s="1071">
        <f t="shared" si="11"/>
        <v>0.10319917440660474</v>
      </c>
      <c r="V16" s="1180">
        <f t="shared" si="4"/>
        <v>10</v>
      </c>
      <c r="W16" s="1181">
        <f t="shared" si="5"/>
        <v>9</v>
      </c>
      <c r="X16" s="1181">
        <f t="shared" si="6"/>
        <v>19</v>
      </c>
      <c r="Y16" s="1182">
        <f t="shared" si="12"/>
        <v>5.7971014492753624E-2</v>
      </c>
    </row>
    <row r="17" spans="1:25" x14ac:dyDescent="0.2">
      <c r="A17" s="639" t="s">
        <v>319</v>
      </c>
      <c r="B17" s="649" t="s">
        <v>117</v>
      </c>
      <c r="C17" s="651" t="s">
        <v>117</v>
      </c>
      <c r="D17" s="640">
        <f t="shared" si="0"/>
        <v>0</v>
      </c>
      <c r="E17" s="1071">
        <f t="shared" si="7"/>
        <v>0</v>
      </c>
      <c r="F17" s="645" t="s">
        <v>117</v>
      </c>
      <c r="G17" s="646" t="s">
        <v>117</v>
      </c>
      <c r="H17" s="640">
        <v>0</v>
      </c>
      <c r="I17" s="1071">
        <f t="shared" si="8"/>
        <v>0</v>
      </c>
      <c r="J17" s="645" t="s">
        <v>117</v>
      </c>
      <c r="K17" s="646" t="s">
        <v>117</v>
      </c>
      <c r="L17" s="640">
        <f t="shared" si="1"/>
        <v>0</v>
      </c>
      <c r="M17" s="1071">
        <f t="shared" si="9"/>
        <v>0</v>
      </c>
      <c r="N17" s="641" t="s">
        <v>117</v>
      </c>
      <c r="O17" s="642">
        <v>2</v>
      </c>
      <c r="P17" s="640">
        <f t="shared" si="2"/>
        <v>2</v>
      </c>
      <c r="Q17" s="1071">
        <f t="shared" si="10"/>
        <v>1.5879317189360857E-2</v>
      </c>
      <c r="R17" s="641" t="s">
        <v>117</v>
      </c>
      <c r="S17" s="642">
        <v>2</v>
      </c>
      <c r="T17" s="640">
        <f t="shared" si="3"/>
        <v>2</v>
      </c>
      <c r="U17" s="1071">
        <f t="shared" si="11"/>
        <v>1.7199862401100791E-2</v>
      </c>
      <c r="V17" s="1180">
        <f t="shared" si="4"/>
        <v>0</v>
      </c>
      <c r="W17" s="1181">
        <f t="shared" si="5"/>
        <v>4</v>
      </c>
      <c r="X17" s="1181">
        <f t="shared" si="6"/>
        <v>4</v>
      </c>
      <c r="Y17" s="1182">
        <f t="shared" si="12"/>
        <v>1.2204424103737605E-2</v>
      </c>
    </row>
    <row r="18" spans="1:25" x14ac:dyDescent="0.2">
      <c r="A18" s="639" t="s">
        <v>10</v>
      </c>
      <c r="B18" s="643" t="s">
        <v>117</v>
      </c>
      <c r="C18" s="644">
        <v>3</v>
      </c>
      <c r="D18" s="640">
        <f t="shared" si="0"/>
        <v>3</v>
      </c>
      <c r="E18" s="1071">
        <f t="shared" si="7"/>
        <v>0.17142857142857143</v>
      </c>
      <c r="F18" s="645" t="s">
        <v>117</v>
      </c>
      <c r="G18" s="646">
        <v>8</v>
      </c>
      <c r="H18" s="640">
        <f>SUM(G18)</f>
        <v>8</v>
      </c>
      <c r="I18" s="1071">
        <f t="shared" si="8"/>
        <v>0.11761246692149367</v>
      </c>
      <c r="J18" s="645" t="s">
        <v>117</v>
      </c>
      <c r="K18" s="646">
        <v>11</v>
      </c>
      <c r="L18" s="640">
        <f t="shared" si="1"/>
        <v>11</v>
      </c>
      <c r="M18" s="1071">
        <f t="shared" si="9"/>
        <v>0.12862488306828812</v>
      </c>
      <c r="N18" s="641" t="s">
        <v>117</v>
      </c>
      <c r="O18" s="642">
        <v>7</v>
      </c>
      <c r="P18" s="640">
        <f t="shared" si="2"/>
        <v>7</v>
      </c>
      <c r="Q18" s="1071">
        <f t="shared" si="10"/>
        <v>5.5577610162763004E-2</v>
      </c>
      <c r="R18" s="641">
        <v>4</v>
      </c>
      <c r="S18" s="642">
        <v>6</v>
      </c>
      <c r="T18" s="640">
        <f t="shared" si="3"/>
        <v>10</v>
      </c>
      <c r="U18" s="1071">
        <f t="shared" si="11"/>
        <v>8.5999312005503953E-2</v>
      </c>
      <c r="V18" s="1180">
        <f t="shared" si="4"/>
        <v>4</v>
      </c>
      <c r="W18" s="1181">
        <f t="shared" si="5"/>
        <v>24</v>
      </c>
      <c r="X18" s="1181">
        <f t="shared" si="6"/>
        <v>28</v>
      </c>
      <c r="Y18" s="1182">
        <f t="shared" si="12"/>
        <v>8.5430968726163237E-2</v>
      </c>
    </row>
    <row r="19" spans="1:25" x14ac:dyDescent="0.2">
      <c r="A19" s="639" t="s">
        <v>11</v>
      </c>
      <c r="B19" s="643" t="s">
        <v>117</v>
      </c>
      <c r="C19" s="644" t="s">
        <v>117</v>
      </c>
      <c r="D19" s="640">
        <f t="shared" si="0"/>
        <v>0</v>
      </c>
      <c r="E19" s="1071">
        <f t="shared" si="7"/>
        <v>0</v>
      </c>
      <c r="F19" s="645" t="s">
        <v>117</v>
      </c>
      <c r="G19" s="646" t="s">
        <v>117</v>
      </c>
      <c r="H19" s="640">
        <f>SUM(G19)</f>
        <v>0</v>
      </c>
      <c r="I19" s="1071">
        <f t="shared" si="8"/>
        <v>0</v>
      </c>
      <c r="J19" s="645" t="s">
        <v>117</v>
      </c>
      <c r="K19" s="646" t="s">
        <v>117</v>
      </c>
      <c r="L19" s="640">
        <f t="shared" si="1"/>
        <v>0</v>
      </c>
      <c r="M19" s="1071">
        <f t="shared" si="9"/>
        <v>0</v>
      </c>
      <c r="N19" s="641" t="s">
        <v>117</v>
      </c>
      <c r="O19" s="642" t="s">
        <v>117</v>
      </c>
      <c r="P19" s="640">
        <f t="shared" si="2"/>
        <v>0</v>
      </c>
      <c r="Q19" s="1071">
        <f t="shared" si="10"/>
        <v>0</v>
      </c>
      <c r="R19" s="642" t="s">
        <v>117</v>
      </c>
      <c r="S19" s="642">
        <v>1</v>
      </c>
      <c r="T19" s="640">
        <f t="shared" si="3"/>
        <v>1</v>
      </c>
      <c r="U19" s="1071">
        <f t="shared" si="11"/>
        <v>8.5999312005503956E-3</v>
      </c>
      <c r="V19" s="1180">
        <f t="shared" si="4"/>
        <v>0</v>
      </c>
      <c r="W19" s="1181">
        <f t="shared" si="5"/>
        <v>1</v>
      </c>
      <c r="X19" s="1181">
        <f t="shared" si="6"/>
        <v>1</v>
      </c>
      <c r="Y19" s="1182">
        <f t="shared" si="12"/>
        <v>3.0511060259344014E-3</v>
      </c>
    </row>
    <row r="20" spans="1:25" x14ac:dyDescent="0.2">
      <c r="A20" s="639" t="s">
        <v>12</v>
      </c>
      <c r="B20" s="643">
        <v>2</v>
      </c>
      <c r="C20" s="648">
        <v>4</v>
      </c>
      <c r="D20" s="640">
        <f t="shared" si="0"/>
        <v>6</v>
      </c>
      <c r="E20" s="1071">
        <f t="shared" si="7"/>
        <v>0.34285714285714286</v>
      </c>
      <c r="F20" s="645">
        <v>4</v>
      </c>
      <c r="G20" s="646">
        <v>10</v>
      </c>
      <c r="H20" s="640">
        <f>SUM(F20:G20)</f>
        <v>14</v>
      </c>
      <c r="I20" s="1071">
        <f t="shared" si="8"/>
        <v>0.20582181711261394</v>
      </c>
      <c r="J20" s="645">
        <v>6</v>
      </c>
      <c r="K20" s="646">
        <v>14</v>
      </c>
      <c r="L20" s="640">
        <f t="shared" si="1"/>
        <v>20</v>
      </c>
      <c r="M20" s="1071">
        <f t="shared" si="9"/>
        <v>0.23386342376052385</v>
      </c>
      <c r="N20" s="641">
        <v>3</v>
      </c>
      <c r="O20" s="642">
        <v>6</v>
      </c>
      <c r="P20" s="640">
        <f t="shared" si="2"/>
        <v>9</v>
      </c>
      <c r="Q20" s="1071">
        <f t="shared" si="10"/>
        <v>7.1456927352123861E-2</v>
      </c>
      <c r="R20" s="641">
        <v>2</v>
      </c>
      <c r="S20" s="642">
        <v>2</v>
      </c>
      <c r="T20" s="640">
        <f t="shared" si="3"/>
        <v>4</v>
      </c>
      <c r="U20" s="1071">
        <f t="shared" si="11"/>
        <v>3.4399724802201583E-2</v>
      </c>
      <c r="V20" s="1180">
        <f t="shared" si="4"/>
        <v>11</v>
      </c>
      <c r="W20" s="1181">
        <f t="shared" si="5"/>
        <v>22</v>
      </c>
      <c r="X20" s="1181">
        <f t="shared" si="6"/>
        <v>33</v>
      </c>
      <c r="Y20" s="1182">
        <f t="shared" si="12"/>
        <v>0.10068649885583524</v>
      </c>
    </row>
    <row r="21" spans="1:25" x14ac:dyDescent="0.2">
      <c r="A21" s="639" t="s">
        <v>14</v>
      </c>
      <c r="B21" s="643">
        <v>154</v>
      </c>
      <c r="C21" s="648">
        <v>188</v>
      </c>
      <c r="D21" s="640">
        <f t="shared" si="0"/>
        <v>342</v>
      </c>
      <c r="E21" s="1071">
        <f t="shared" si="7"/>
        <v>19.542857142857144</v>
      </c>
      <c r="F21" s="645">
        <v>511</v>
      </c>
      <c r="G21" s="646">
        <v>571</v>
      </c>
      <c r="H21" s="640">
        <v>1082</v>
      </c>
      <c r="I21" s="1071">
        <f t="shared" si="8"/>
        <v>15.90708615113202</v>
      </c>
      <c r="J21" s="645">
        <v>665</v>
      </c>
      <c r="K21" s="646">
        <v>759</v>
      </c>
      <c r="L21" s="640">
        <f t="shared" si="1"/>
        <v>1424</v>
      </c>
      <c r="M21" s="1071">
        <f t="shared" si="9"/>
        <v>16.651075771749298</v>
      </c>
      <c r="N21" s="641">
        <v>771</v>
      </c>
      <c r="O21" s="642">
        <v>920</v>
      </c>
      <c r="P21" s="640">
        <f t="shared" si="2"/>
        <v>1691</v>
      </c>
      <c r="Q21" s="1071">
        <f t="shared" si="10"/>
        <v>13.425962683604604</v>
      </c>
      <c r="R21" s="641">
        <v>957</v>
      </c>
      <c r="S21" s="642">
        <v>1371</v>
      </c>
      <c r="T21" s="640">
        <f t="shared" si="3"/>
        <v>2328</v>
      </c>
      <c r="U21" s="1071">
        <f t="shared" si="11"/>
        <v>20.020639834881322</v>
      </c>
      <c r="V21" s="1180">
        <f t="shared" si="4"/>
        <v>2393</v>
      </c>
      <c r="W21" s="1181">
        <f t="shared" si="5"/>
        <v>3050</v>
      </c>
      <c r="X21" s="1181">
        <f t="shared" si="6"/>
        <v>5443</v>
      </c>
      <c r="Y21" s="1182">
        <f t="shared" si="12"/>
        <v>16.607170099160946</v>
      </c>
    </row>
    <row r="22" spans="1:25" x14ac:dyDescent="0.2">
      <c r="A22" s="639" t="s">
        <v>15</v>
      </c>
      <c r="B22" s="643" t="s">
        <v>117</v>
      </c>
      <c r="C22" s="644" t="s">
        <v>117</v>
      </c>
      <c r="D22" s="640">
        <f t="shared" si="0"/>
        <v>0</v>
      </c>
      <c r="E22" s="1071">
        <f t="shared" si="7"/>
        <v>0</v>
      </c>
      <c r="F22" s="645" t="s">
        <v>117</v>
      </c>
      <c r="G22" s="646" t="s">
        <v>117</v>
      </c>
      <c r="H22" s="640">
        <v>0</v>
      </c>
      <c r="I22" s="1071">
        <f t="shared" si="8"/>
        <v>0</v>
      </c>
      <c r="J22" s="645" t="s">
        <v>117</v>
      </c>
      <c r="K22" s="646" t="s">
        <v>117</v>
      </c>
      <c r="L22" s="640">
        <f t="shared" si="1"/>
        <v>0</v>
      </c>
      <c r="M22" s="1071">
        <f t="shared" si="9"/>
        <v>0</v>
      </c>
      <c r="N22" s="641" t="s">
        <v>117</v>
      </c>
      <c r="O22" s="642">
        <v>1</v>
      </c>
      <c r="P22" s="640">
        <f t="shared" si="2"/>
        <v>1</v>
      </c>
      <c r="Q22" s="1071">
        <f t="shared" si="10"/>
        <v>7.9396585946804286E-3</v>
      </c>
      <c r="R22" s="641">
        <v>1</v>
      </c>
      <c r="S22" s="642" t="s">
        <v>117</v>
      </c>
      <c r="T22" s="640">
        <f t="shared" si="3"/>
        <v>1</v>
      </c>
      <c r="U22" s="1071">
        <f t="shared" si="11"/>
        <v>8.5999312005503956E-3</v>
      </c>
      <c r="V22" s="1180">
        <f t="shared" si="4"/>
        <v>1</v>
      </c>
      <c r="W22" s="1181">
        <f t="shared" si="5"/>
        <v>1</v>
      </c>
      <c r="X22" s="1181">
        <f t="shared" si="6"/>
        <v>2</v>
      </c>
      <c r="Y22" s="1182">
        <f t="shared" si="12"/>
        <v>6.1022120518688027E-3</v>
      </c>
    </row>
    <row r="23" spans="1:25" x14ac:dyDescent="0.2">
      <c r="A23" s="639" t="s">
        <v>127</v>
      </c>
      <c r="B23" s="643" t="s">
        <v>117</v>
      </c>
      <c r="C23" s="648">
        <v>1</v>
      </c>
      <c r="D23" s="640">
        <f t="shared" si="0"/>
        <v>1</v>
      </c>
      <c r="E23" s="1071">
        <f t="shared" si="7"/>
        <v>5.7142857142857141E-2</v>
      </c>
      <c r="F23" s="645" t="s">
        <v>117</v>
      </c>
      <c r="G23" s="646">
        <v>1</v>
      </c>
      <c r="H23" s="640">
        <f>SUM(G23)</f>
        <v>1</v>
      </c>
      <c r="I23" s="1071">
        <f t="shared" si="8"/>
        <v>1.4701558365186709E-2</v>
      </c>
      <c r="J23" s="645" t="s">
        <v>117</v>
      </c>
      <c r="K23" s="646">
        <v>2</v>
      </c>
      <c r="L23" s="640">
        <f t="shared" si="1"/>
        <v>2</v>
      </c>
      <c r="M23" s="1071">
        <f t="shared" si="9"/>
        <v>2.3386342376052385E-2</v>
      </c>
      <c r="N23" s="641">
        <v>1</v>
      </c>
      <c r="O23" s="642">
        <v>4</v>
      </c>
      <c r="P23" s="640">
        <f t="shared" si="2"/>
        <v>5</v>
      </c>
      <c r="Q23" s="1071">
        <f t="shared" si="10"/>
        <v>3.9698292973402147E-2</v>
      </c>
      <c r="R23" s="641" t="s">
        <v>117</v>
      </c>
      <c r="S23" s="642" t="s">
        <v>117</v>
      </c>
      <c r="T23" s="640">
        <f t="shared" si="3"/>
        <v>0</v>
      </c>
      <c r="U23" s="1071">
        <f t="shared" si="11"/>
        <v>0</v>
      </c>
      <c r="V23" s="1180">
        <f t="shared" si="4"/>
        <v>1</v>
      </c>
      <c r="W23" s="1181">
        <f t="shared" si="5"/>
        <v>6</v>
      </c>
      <c r="X23" s="1181">
        <f t="shared" si="6"/>
        <v>7</v>
      </c>
      <c r="Y23" s="1182">
        <f t="shared" si="12"/>
        <v>2.1357742181540809E-2</v>
      </c>
    </row>
    <row r="24" spans="1:25" x14ac:dyDescent="0.2">
      <c r="A24" s="639" t="s">
        <v>17</v>
      </c>
      <c r="B24" s="643">
        <v>3</v>
      </c>
      <c r="C24" s="644">
        <v>3</v>
      </c>
      <c r="D24" s="640">
        <f t="shared" si="0"/>
        <v>6</v>
      </c>
      <c r="E24" s="1071">
        <f t="shared" si="7"/>
        <v>0.34285714285714286</v>
      </c>
      <c r="F24" s="645">
        <v>4</v>
      </c>
      <c r="G24" s="646">
        <v>11</v>
      </c>
      <c r="H24" s="640">
        <v>15</v>
      </c>
      <c r="I24" s="1071">
        <f t="shared" si="8"/>
        <v>0.22052337547780065</v>
      </c>
      <c r="J24" s="645">
        <v>7</v>
      </c>
      <c r="K24" s="646">
        <v>14</v>
      </c>
      <c r="L24" s="640">
        <f t="shared" si="1"/>
        <v>21</v>
      </c>
      <c r="M24" s="1071">
        <f t="shared" si="9"/>
        <v>0.24555659494855003</v>
      </c>
      <c r="N24" s="641">
        <v>3</v>
      </c>
      <c r="O24" s="642">
        <v>9</v>
      </c>
      <c r="P24" s="640">
        <f t="shared" si="2"/>
        <v>12</v>
      </c>
      <c r="Q24" s="1071">
        <f t="shared" si="10"/>
        <v>9.5275903136165144E-2</v>
      </c>
      <c r="R24" s="641">
        <v>1</v>
      </c>
      <c r="S24" s="642">
        <v>13</v>
      </c>
      <c r="T24" s="640">
        <f t="shared" si="3"/>
        <v>14</v>
      </c>
      <c r="U24" s="1071">
        <f t="shared" si="11"/>
        <v>0.12039903680770554</v>
      </c>
      <c r="V24" s="1180">
        <f t="shared" si="4"/>
        <v>11</v>
      </c>
      <c r="W24" s="1181">
        <f t="shared" si="5"/>
        <v>36</v>
      </c>
      <c r="X24" s="1181">
        <f t="shared" si="6"/>
        <v>47</v>
      </c>
      <c r="Y24" s="1182">
        <f t="shared" si="12"/>
        <v>0.14340198321891687</v>
      </c>
    </row>
    <row r="25" spans="1:25" x14ac:dyDescent="0.2">
      <c r="A25" s="639" t="s">
        <v>18</v>
      </c>
      <c r="B25" s="643" t="s">
        <v>117</v>
      </c>
      <c r="C25" s="648">
        <v>1</v>
      </c>
      <c r="D25" s="640">
        <f t="shared" si="0"/>
        <v>1</v>
      </c>
      <c r="E25" s="1071">
        <f t="shared" si="7"/>
        <v>5.7142857142857141E-2</v>
      </c>
      <c r="F25" s="645" t="s">
        <v>117</v>
      </c>
      <c r="G25" s="646">
        <v>1</v>
      </c>
      <c r="H25" s="640">
        <v>1</v>
      </c>
      <c r="I25" s="1071">
        <f t="shared" si="8"/>
        <v>1.4701558365186709E-2</v>
      </c>
      <c r="J25" s="645" t="s">
        <v>117</v>
      </c>
      <c r="K25" s="646">
        <v>2</v>
      </c>
      <c r="L25" s="640">
        <f t="shared" si="1"/>
        <v>2</v>
      </c>
      <c r="M25" s="1071">
        <f t="shared" si="9"/>
        <v>2.3386342376052385E-2</v>
      </c>
      <c r="N25" s="641" t="s">
        <v>117</v>
      </c>
      <c r="O25" s="642" t="s">
        <v>117</v>
      </c>
      <c r="P25" s="640">
        <f t="shared" si="2"/>
        <v>0</v>
      </c>
      <c r="Q25" s="1071">
        <f t="shared" si="10"/>
        <v>0</v>
      </c>
      <c r="R25" s="641" t="s">
        <v>117</v>
      </c>
      <c r="S25" s="642" t="s">
        <v>117</v>
      </c>
      <c r="T25" s="640">
        <f t="shared" si="3"/>
        <v>0</v>
      </c>
      <c r="U25" s="1071">
        <f t="shared" si="11"/>
        <v>0</v>
      </c>
      <c r="V25" s="1180">
        <f t="shared" si="4"/>
        <v>0</v>
      </c>
      <c r="W25" s="1181">
        <f t="shared" si="5"/>
        <v>2</v>
      </c>
      <c r="X25" s="1181">
        <f t="shared" si="6"/>
        <v>2</v>
      </c>
      <c r="Y25" s="1182">
        <f t="shared" si="12"/>
        <v>6.1022120518688027E-3</v>
      </c>
    </row>
    <row r="26" spans="1:25" x14ac:dyDescent="0.2">
      <c r="A26" s="639" t="s">
        <v>200</v>
      </c>
      <c r="B26" s="649" t="s">
        <v>117</v>
      </c>
      <c r="C26" s="650" t="s">
        <v>117</v>
      </c>
      <c r="D26" s="640">
        <f t="shared" si="0"/>
        <v>0</v>
      </c>
      <c r="E26" s="1071">
        <f t="shared" si="7"/>
        <v>0</v>
      </c>
      <c r="F26" s="645" t="s">
        <v>117</v>
      </c>
      <c r="G26" s="646" t="s">
        <v>117</v>
      </c>
      <c r="H26" s="640">
        <v>0</v>
      </c>
      <c r="I26" s="1071">
        <f t="shared" si="8"/>
        <v>0</v>
      </c>
      <c r="J26" s="645" t="s">
        <v>117</v>
      </c>
      <c r="K26" s="646" t="s">
        <v>117</v>
      </c>
      <c r="L26" s="640">
        <f t="shared" si="1"/>
        <v>0</v>
      </c>
      <c r="M26" s="1071">
        <f t="shared" si="9"/>
        <v>0</v>
      </c>
      <c r="N26" s="641" t="s">
        <v>117</v>
      </c>
      <c r="O26" s="642">
        <v>1</v>
      </c>
      <c r="P26" s="640">
        <f t="shared" si="2"/>
        <v>1</v>
      </c>
      <c r="Q26" s="1071">
        <f t="shared" si="10"/>
        <v>7.9396585946804286E-3</v>
      </c>
      <c r="R26" s="641" t="s">
        <v>117</v>
      </c>
      <c r="S26" s="642" t="s">
        <v>117</v>
      </c>
      <c r="T26" s="640">
        <f t="shared" si="3"/>
        <v>0</v>
      </c>
      <c r="U26" s="1071">
        <f t="shared" si="11"/>
        <v>0</v>
      </c>
      <c r="V26" s="1180">
        <f t="shared" si="4"/>
        <v>0</v>
      </c>
      <c r="W26" s="1181">
        <f t="shared" si="5"/>
        <v>1</v>
      </c>
      <c r="X26" s="1181">
        <f t="shared" si="6"/>
        <v>1</v>
      </c>
      <c r="Y26" s="1182">
        <f t="shared" si="12"/>
        <v>3.0511060259344014E-3</v>
      </c>
    </row>
    <row r="27" spans="1:25" x14ac:dyDescent="0.2">
      <c r="A27" s="639" t="s">
        <v>19</v>
      </c>
      <c r="B27" s="643" t="s">
        <v>117</v>
      </c>
      <c r="C27" s="648" t="s">
        <v>117</v>
      </c>
      <c r="D27" s="640">
        <f t="shared" si="0"/>
        <v>0</v>
      </c>
      <c r="E27" s="1071">
        <f t="shared" si="7"/>
        <v>0</v>
      </c>
      <c r="F27" s="645" t="s">
        <v>117</v>
      </c>
      <c r="G27" s="646">
        <v>1</v>
      </c>
      <c r="H27" s="640">
        <v>1</v>
      </c>
      <c r="I27" s="1071">
        <f t="shared" si="8"/>
        <v>1.4701558365186709E-2</v>
      </c>
      <c r="J27" s="645" t="s">
        <v>117</v>
      </c>
      <c r="K27" s="646">
        <v>1</v>
      </c>
      <c r="L27" s="640">
        <f t="shared" si="1"/>
        <v>1</v>
      </c>
      <c r="M27" s="1071">
        <f t="shared" si="9"/>
        <v>1.1693171188026192E-2</v>
      </c>
      <c r="N27" s="641">
        <v>2</v>
      </c>
      <c r="O27" s="642">
        <v>5</v>
      </c>
      <c r="P27" s="640">
        <f t="shared" si="2"/>
        <v>7</v>
      </c>
      <c r="Q27" s="1071">
        <f t="shared" si="10"/>
        <v>5.5577610162763004E-2</v>
      </c>
      <c r="R27" s="641" t="s">
        <v>117</v>
      </c>
      <c r="S27" s="642">
        <v>2</v>
      </c>
      <c r="T27" s="640">
        <f t="shared" si="3"/>
        <v>2</v>
      </c>
      <c r="U27" s="1071">
        <f t="shared" si="11"/>
        <v>1.7199862401100791E-2</v>
      </c>
      <c r="V27" s="1180">
        <f t="shared" si="4"/>
        <v>2</v>
      </c>
      <c r="W27" s="1181">
        <f t="shared" si="5"/>
        <v>8</v>
      </c>
      <c r="X27" s="1181">
        <f t="shared" si="6"/>
        <v>10</v>
      </c>
      <c r="Y27" s="1182">
        <f t="shared" si="12"/>
        <v>3.0511060259344011E-2</v>
      </c>
    </row>
    <row r="28" spans="1:25" x14ac:dyDescent="0.2">
      <c r="A28" s="639" t="s">
        <v>20</v>
      </c>
      <c r="B28" s="643">
        <v>7</v>
      </c>
      <c r="C28" s="648">
        <v>7</v>
      </c>
      <c r="D28" s="640">
        <f t="shared" si="0"/>
        <v>14</v>
      </c>
      <c r="E28" s="1071">
        <f t="shared" si="7"/>
        <v>0.8</v>
      </c>
      <c r="F28" s="645">
        <v>43</v>
      </c>
      <c r="G28" s="646">
        <v>44</v>
      </c>
      <c r="H28" s="640">
        <v>87</v>
      </c>
      <c r="I28" s="1071">
        <f t="shared" si="8"/>
        <v>1.2790355777712437</v>
      </c>
      <c r="J28" s="645">
        <v>50</v>
      </c>
      <c r="K28" s="646">
        <v>51</v>
      </c>
      <c r="L28" s="640">
        <f t="shared" si="1"/>
        <v>101</v>
      </c>
      <c r="M28" s="1071">
        <f t="shared" si="9"/>
        <v>1.1810102899906454</v>
      </c>
      <c r="N28" s="641">
        <v>42</v>
      </c>
      <c r="O28" s="642">
        <v>43</v>
      </c>
      <c r="P28" s="640">
        <f t="shared" si="2"/>
        <v>85</v>
      </c>
      <c r="Q28" s="1071">
        <f t="shared" si="10"/>
        <v>0.67487098054783645</v>
      </c>
      <c r="R28" s="641">
        <v>39</v>
      </c>
      <c r="S28" s="642">
        <v>48</v>
      </c>
      <c r="T28" s="640">
        <f t="shared" si="3"/>
        <v>87</v>
      </c>
      <c r="U28" s="1071">
        <f t="shared" si="11"/>
        <v>0.74819401444788447</v>
      </c>
      <c r="V28" s="1180">
        <f t="shared" si="4"/>
        <v>131</v>
      </c>
      <c r="W28" s="1181">
        <f t="shared" si="5"/>
        <v>142</v>
      </c>
      <c r="X28" s="1181">
        <f t="shared" si="6"/>
        <v>273</v>
      </c>
      <c r="Y28" s="1182">
        <f t="shared" si="12"/>
        <v>0.83295194508009152</v>
      </c>
    </row>
    <row r="29" spans="1:25" x14ac:dyDescent="0.2">
      <c r="A29" s="639" t="s">
        <v>22</v>
      </c>
      <c r="B29" s="649" t="s">
        <v>117</v>
      </c>
      <c r="C29" s="650" t="s">
        <v>117</v>
      </c>
      <c r="D29" s="640">
        <f t="shared" si="0"/>
        <v>0</v>
      </c>
      <c r="E29" s="1071">
        <f t="shared" si="7"/>
        <v>0</v>
      </c>
      <c r="F29" s="645" t="s">
        <v>117</v>
      </c>
      <c r="G29" s="646" t="s">
        <v>117</v>
      </c>
      <c r="H29" s="640">
        <v>0</v>
      </c>
      <c r="I29" s="1071">
        <f t="shared" si="8"/>
        <v>0</v>
      </c>
      <c r="J29" s="645" t="s">
        <v>117</v>
      </c>
      <c r="K29" s="646" t="s">
        <v>117</v>
      </c>
      <c r="L29" s="640">
        <f t="shared" si="1"/>
        <v>0</v>
      </c>
      <c r="M29" s="1071">
        <f t="shared" si="9"/>
        <v>0</v>
      </c>
      <c r="N29" s="641" t="s">
        <v>117</v>
      </c>
      <c r="O29" s="642">
        <v>1</v>
      </c>
      <c r="P29" s="640">
        <f t="shared" si="2"/>
        <v>1</v>
      </c>
      <c r="Q29" s="1071">
        <f t="shared" si="10"/>
        <v>7.9396585946804286E-3</v>
      </c>
      <c r="R29" s="641" t="s">
        <v>117</v>
      </c>
      <c r="S29" s="642">
        <v>1</v>
      </c>
      <c r="T29" s="640">
        <f t="shared" si="3"/>
        <v>1</v>
      </c>
      <c r="U29" s="1071">
        <f t="shared" si="11"/>
        <v>8.5999312005503956E-3</v>
      </c>
      <c r="V29" s="1180">
        <f t="shared" si="4"/>
        <v>0</v>
      </c>
      <c r="W29" s="1181">
        <f t="shared" si="5"/>
        <v>2</v>
      </c>
      <c r="X29" s="1181">
        <f t="shared" si="6"/>
        <v>2</v>
      </c>
      <c r="Y29" s="1182">
        <f t="shared" si="12"/>
        <v>6.1022120518688027E-3</v>
      </c>
    </row>
    <row r="30" spans="1:25" x14ac:dyDescent="0.2">
      <c r="A30" s="639" t="s">
        <v>128</v>
      </c>
      <c r="B30" s="649">
        <v>1</v>
      </c>
      <c r="C30" s="650">
        <v>1</v>
      </c>
      <c r="D30" s="640">
        <f t="shared" si="0"/>
        <v>2</v>
      </c>
      <c r="E30" s="1071">
        <f t="shared" si="7"/>
        <v>0.11428571428571428</v>
      </c>
      <c r="F30" s="645" t="s">
        <v>117</v>
      </c>
      <c r="G30" s="646" t="s">
        <v>117</v>
      </c>
      <c r="H30" s="640">
        <v>0</v>
      </c>
      <c r="I30" s="1071">
        <f t="shared" si="8"/>
        <v>0</v>
      </c>
      <c r="J30" s="645">
        <v>1</v>
      </c>
      <c r="K30" s="646">
        <v>1</v>
      </c>
      <c r="L30" s="640">
        <f t="shared" si="1"/>
        <v>2</v>
      </c>
      <c r="M30" s="1071">
        <f t="shared" si="9"/>
        <v>2.3386342376052385E-2</v>
      </c>
      <c r="N30" s="641" t="s">
        <v>117</v>
      </c>
      <c r="O30" s="642">
        <v>1</v>
      </c>
      <c r="P30" s="640">
        <f t="shared" si="2"/>
        <v>1</v>
      </c>
      <c r="Q30" s="1071">
        <f t="shared" si="10"/>
        <v>7.9396585946804286E-3</v>
      </c>
      <c r="R30" s="641" t="s">
        <v>117</v>
      </c>
      <c r="S30" s="642" t="s">
        <v>117</v>
      </c>
      <c r="T30" s="640">
        <f t="shared" si="3"/>
        <v>0</v>
      </c>
      <c r="U30" s="1071">
        <f t="shared" si="11"/>
        <v>0</v>
      </c>
      <c r="V30" s="1180">
        <f t="shared" si="4"/>
        <v>1</v>
      </c>
      <c r="W30" s="1181">
        <f t="shared" si="5"/>
        <v>2</v>
      </c>
      <c r="X30" s="1181">
        <f t="shared" si="6"/>
        <v>3</v>
      </c>
      <c r="Y30" s="1182">
        <f t="shared" si="12"/>
        <v>9.1533180778032037E-3</v>
      </c>
    </row>
    <row r="31" spans="1:25" x14ac:dyDescent="0.2">
      <c r="A31" s="639" t="s">
        <v>113</v>
      </c>
      <c r="B31" s="649" t="s">
        <v>117</v>
      </c>
      <c r="C31" s="650">
        <v>1</v>
      </c>
      <c r="D31" s="640">
        <f t="shared" si="0"/>
        <v>1</v>
      </c>
      <c r="E31" s="1071">
        <f t="shared" si="7"/>
        <v>5.7142857142857141E-2</v>
      </c>
      <c r="F31" s="645" t="s">
        <v>117</v>
      </c>
      <c r="G31" s="646">
        <v>1</v>
      </c>
      <c r="H31" s="640">
        <v>1</v>
      </c>
      <c r="I31" s="1071">
        <f t="shared" si="8"/>
        <v>1.4701558365186709E-2</v>
      </c>
      <c r="J31" s="645" t="s">
        <v>117</v>
      </c>
      <c r="K31" s="646">
        <v>2</v>
      </c>
      <c r="L31" s="640">
        <f t="shared" si="1"/>
        <v>2</v>
      </c>
      <c r="M31" s="1071">
        <f t="shared" si="9"/>
        <v>2.3386342376052385E-2</v>
      </c>
      <c r="N31" s="641" t="s">
        <v>117</v>
      </c>
      <c r="O31" s="642" t="s">
        <v>117</v>
      </c>
      <c r="P31" s="640">
        <f t="shared" si="2"/>
        <v>0</v>
      </c>
      <c r="Q31" s="1071">
        <f t="shared" si="10"/>
        <v>0</v>
      </c>
      <c r="R31" s="641" t="s">
        <v>117</v>
      </c>
      <c r="S31" s="642">
        <v>1</v>
      </c>
      <c r="T31" s="640">
        <f t="shared" si="3"/>
        <v>1</v>
      </c>
      <c r="U31" s="1071">
        <f t="shared" si="11"/>
        <v>8.5999312005503956E-3</v>
      </c>
      <c r="V31" s="1180">
        <f t="shared" si="4"/>
        <v>0</v>
      </c>
      <c r="W31" s="1181">
        <f t="shared" si="5"/>
        <v>3</v>
      </c>
      <c r="X31" s="1181">
        <f t="shared" si="6"/>
        <v>3</v>
      </c>
      <c r="Y31" s="1182">
        <f t="shared" si="12"/>
        <v>9.1533180778032037E-3</v>
      </c>
    </row>
    <row r="32" spans="1:25" x14ac:dyDescent="0.2">
      <c r="A32" s="639" t="s">
        <v>23</v>
      </c>
      <c r="B32" s="649">
        <v>1</v>
      </c>
      <c r="C32" s="650" t="s">
        <v>117</v>
      </c>
      <c r="D32" s="640">
        <f t="shared" si="0"/>
        <v>1</v>
      </c>
      <c r="E32" s="1071">
        <f t="shared" si="7"/>
        <v>5.7142857142857141E-2</v>
      </c>
      <c r="F32" s="645">
        <v>2</v>
      </c>
      <c r="G32" s="646" t="s">
        <v>117</v>
      </c>
      <c r="H32" s="640">
        <v>2</v>
      </c>
      <c r="I32" s="1071">
        <f t="shared" si="8"/>
        <v>2.9403116730373418E-2</v>
      </c>
      <c r="J32" s="645">
        <v>3</v>
      </c>
      <c r="K32" s="646" t="s">
        <v>117</v>
      </c>
      <c r="L32" s="640">
        <f t="shared" si="1"/>
        <v>3</v>
      </c>
      <c r="M32" s="1071">
        <f t="shared" si="9"/>
        <v>3.5079513564078575E-2</v>
      </c>
      <c r="N32" s="641" t="s">
        <v>117</v>
      </c>
      <c r="O32" s="642">
        <v>2</v>
      </c>
      <c r="P32" s="640">
        <f t="shared" si="2"/>
        <v>2</v>
      </c>
      <c r="Q32" s="1071">
        <f t="shared" si="10"/>
        <v>1.5879317189360857E-2</v>
      </c>
      <c r="R32" s="641">
        <v>1</v>
      </c>
      <c r="S32" s="642">
        <v>1</v>
      </c>
      <c r="T32" s="640">
        <f t="shared" si="3"/>
        <v>2</v>
      </c>
      <c r="U32" s="1071">
        <f t="shared" si="11"/>
        <v>1.7199862401100791E-2</v>
      </c>
      <c r="V32" s="1180">
        <f t="shared" si="4"/>
        <v>4</v>
      </c>
      <c r="W32" s="1181">
        <f t="shared" si="5"/>
        <v>3</v>
      </c>
      <c r="X32" s="1181">
        <f t="shared" si="6"/>
        <v>7</v>
      </c>
      <c r="Y32" s="1182">
        <f t="shared" si="12"/>
        <v>2.1357742181540809E-2</v>
      </c>
    </row>
    <row r="33" spans="1:25" x14ac:dyDescent="0.2">
      <c r="A33" s="639" t="s">
        <v>24</v>
      </c>
      <c r="B33" s="649" t="s">
        <v>117</v>
      </c>
      <c r="C33" s="650">
        <v>27</v>
      </c>
      <c r="D33" s="640">
        <f t="shared" si="0"/>
        <v>27</v>
      </c>
      <c r="E33" s="1071">
        <f t="shared" si="7"/>
        <v>1.5428571428571429</v>
      </c>
      <c r="F33" s="645" t="s">
        <v>117</v>
      </c>
      <c r="G33" s="646">
        <v>51</v>
      </c>
      <c r="H33" s="640">
        <v>51</v>
      </c>
      <c r="I33" s="1071">
        <f t="shared" si="8"/>
        <v>0.74977947662452216</v>
      </c>
      <c r="J33" s="645" t="s">
        <v>117</v>
      </c>
      <c r="K33" s="646">
        <v>78</v>
      </c>
      <c r="L33" s="640">
        <f t="shared" si="1"/>
        <v>78</v>
      </c>
      <c r="M33" s="1071">
        <f t="shared" si="9"/>
        <v>0.912067352666043</v>
      </c>
      <c r="N33" s="641" t="s">
        <v>117</v>
      </c>
      <c r="O33" s="642">
        <v>121</v>
      </c>
      <c r="P33" s="640">
        <f t="shared" si="2"/>
        <v>121</v>
      </c>
      <c r="Q33" s="1071">
        <f t="shared" si="10"/>
        <v>0.9606986899563319</v>
      </c>
      <c r="R33" s="641" t="s">
        <v>117</v>
      </c>
      <c r="S33" s="642">
        <v>63</v>
      </c>
      <c r="T33" s="640">
        <f t="shared" si="3"/>
        <v>63</v>
      </c>
      <c r="U33" s="1071">
        <f t="shared" si="11"/>
        <v>0.54179566563467496</v>
      </c>
      <c r="V33" s="1180">
        <f t="shared" si="4"/>
        <v>0</v>
      </c>
      <c r="W33" s="1181">
        <f t="shared" si="5"/>
        <v>262</v>
      </c>
      <c r="X33" s="1181">
        <f t="shared" si="6"/>
        <v>262</v>
      </c>
      <c r="Y33" s="1182">
        <f t="shared" si="12"/>
        <v>0.7993897787948131</v>
      </c>
    </row>
    <row r="34" spans="1:25" x14ac:dyDescent="0.2">
      <c r="A34" s="639" t="s">
        <v>25</v>
      </c>
      <c r="B34" s="643">
        <v>1</v>
      </c>
      <c r="C34" s="644">
        <v>2</v>
      </c>
      <c r="D34" s="640">
        <f t="shared" si="0"/>
        <v>3</v>
      </c>
      <c r="E34" s="1071">
        <f t="shared" si="7"/>
        <v>0.17142857142857143</v>
      </c>
      <c r="F34" s="645" t="s">
        <v>117</v>
      </c>
      <c r="G34" s="646" t="s">
        <v>117</v>
      </c>
      <c r="H34" s="640">
        <v>0</v>
      </c>
      <c r="I34" s="1071">
        <f t="shared" si="8"/>
        <v>0</v>
      </c>
      <c r="J34" s="645">
        <v>1</v>
      </c>
      <c r="K34" s="646">
        <v>2</v>
      </c>
      <c r="L34" s="640">
        <f t="shared" si="1"/>
        <v>3</v>
      </c>
      <c r="M34" s="1071">
        <f t="shared" si="9"/>
        <v>3.5079513564078575E-2</v>
      </c>
      <c r="N34" s="641">
        <v>2</v>
      </c>
      <c r="O34" s="642">
        <v>3</v>
      </c>
      <c r="P34" s="640">
        <f t="shared" si="2"/>
        <v>5</v>
      </c>
      <c r="Q34" s="1071">
        <f t="shared" si="10"/>
        <v>3.9698292973402147E-2</v>
      </c>
      <c r="R34" s="641" t="s">
        <v>117</v>
      </c>
      <c r="S34" s="642" t="s">
        <v>117</v>
      </c>
      <c r="T34" s="640">
        <f t="shared" si="3"/>
        <v>0</v>
      </c>
      <c r="U34" s="1071">
        <f t="shared" si="11"/>
        <v>0</v>
      </c>
      <c r="V34" s="1180">
        <f t="shared" si="4"/>
        <v>3</v>
      </c>
      <c r="W34" s="1181">
        <f t="shared" si="5"/>
        <v>5</v>
      </c>
      <c r="X34" s="1181">
        <f t="shared" si="6"/>
        <v>8</v>
      </c>
      <c r="Y34" s="1182">
        <f t="shared" si="12"/>
        <v>2.4408848207475211E-2</v>
      </c>
    </row>
    <row r="35" spans="1:25" x14ac:dyDescent="0.2">
      <c r="A35" s="639" t="s">
        <v>202</v>
      </c>
      <c r="B35" s="649" t="s">
        <v>117</v>
      </c>
      <c r="C35" s="650" t="s">
        <v>117</v>
      </c>
      <c r="D35" s="640">
        <f t="shared" si="0"/>
        <v>0</v>
      </c>
      <c r="E35" s="1071">
        <f t="shared" si="7"/>
        <v>0</v>
      </c>
      <c r="F35" s="645" t="s">
        <v>117</v>
      </c>
      <c r="G35" s="646" t="s">
        <v>117</v>
      </c>
      <c r="H35" s="640">
        <v>0</v>
      </c>
      <c r="I35" s="1071">
        <f t="shared" si="8"/>
        <v>0</v>
      </c>
      <c r="J35" s="645" t="s">
        <v>117</v>
      </c>
      <c r="K35" s="646" t="s">
        <v>117</v>
      </c>
      <c r="L35" s="640">
        <f t="shared" si="1"/>
        <v>0</v>
      </c>
      <c r="M35" s="1071">
        <f t="shared" si="9"/>
        <v>0</v>
      </c>
      <c r="N35" s="641" t="s">
        <v>117</v>
      </c>
      <c r="O35" s="642">
        <v>1</v>
      </c>
      <c r="P35" s="640">
        <f t="shared" si="2"/>
        <v>1</v>
      </c>
      <c r="Q35" s="1071">
        <f t="shared" si="10"/>
        <v>7.9396585946804286E-3</v>
      </c>
      <c r="R35" s="641" t="s">
        <v>117</v>
      </c>
      <c r="S35" s="642" t="s">
        <v>117</v>
      </c>
      <c r="T35" s="640">
        <f t="shared" si="3"/>
        <v>0</v>
      </c>
      <c r="U35" s="1071">
        <f t="shared" si="11"/>
        <v>0</v>
      </c>
      <c r="V35" s="1180">
        <f t="shared" si="4"/>
        <v>0</v>
      </c>
      <c r="W35" s="1181">
        <f t="shared" si="5"/>
        <v>1</v>
      </c>
      <c r="X35" s="1181">
        <f t="shared" si="6"/>
        <v>1</v>
      </c>
      <c r="Y35" s="1182">
        <f t="shared" si="12"/>
        <v>3.0511060259344014E-3</v>
      </c>
    </row>
    <row r="36" spans="1:25" x14ac:dyDescent="0.2">
      <c r="A36" s="639" t="s">
        <v>26</v>
      </c>
      <c r="B36" s="643" t="s">
        <v>117</v>
      </c>
      <c r="C36" s="648" t="s">
        <v>117</v>
      </c>
      <c r="D36" s="640">
        <f t="shared" si="0"/>
        <v>0</v>
      </c>
      <c r="E36" s="1071">
        <f t="shared" si="7"/>
        <v>0</v>
      </c>
      <c r="F36" s="645">
        <v>1</v>
      </c>
      <c r="G36" s="646">
        <v>1</v>
      </c>
      <c r="H36" s="640">
        <v>2</v>
      </c>
      <c r="I36" s="1071">
        <f t="shared" si="8"/>
        <v>2.9403116730373418E-2</v>
      </c>
      <c r="J36" s="645">
        <v>1</v>
      </c>
      <c r="K36" s="646">
        <v>1</v>
      </c>
      <c r="L36" s="640">
        <f t="shared" si="1"/>
        <v>2</v>
      </c>
      <c r="M36" s="1071">
        <f t="shared" si="9"/>
        <v>2.3386342376052385E-2</v>
      </c>
      <c r="N36" s="641">
        <v>1</v>
      </c>
      <c r="O36" s="642">
        <v>1</v>
      </c>
      <c r="P36" s="640">
        <f t="shared" si="2"/>
        <v>2</v>
      </c>
      <c r="Q36" s="1071">
        <f t="shared" si="10"/>
        <v>1.5879317189360857E-2</v>
      </c>
      <c r="R36" s="641" t="s">
        <v>117</v>
      </c>
      <c r="S36" s="642" t="s">
        <v>117</v>
      </c>
      <c r="T36" s="640">
        <f t="shared" si="3"/>
        <v>0</v>
      </c>
      <c r="U36" s="1071">
        <f t="shared" si="11"/>
        <v>0</v>
      </c>
      <c r="V36" s="1180">
        <f t="shared" si="4"/>
        <v>2</v>
      </c>
      <c r="W36" s="1181">
        <f t="shared" si="5"/>
        <v>2</v>
      </c>
      <c r="X36" s="1181">
        <f t="shared" si="6"/>
        <v>4</v>
      </c>
      <c r="Y36" s="1182">
        <f t="shared" si="12"/>
        <v>1.2204424103737605E-2</v>
      </c>
    </row>
    <row r="37" spans="1:25" x14ac:dyDescent="0.2">
      <c r="A37" s="639" t="s">
        <v>27</v>
      </c>
      <c r="B37" s="649">
        <v>1</v>
      </c>
      <c r="C37" s="650" t="s">
        <v>117</v>
      </c>
      <c r="D37" s="640">
        <f t="shared" si="0"/>
        <v>1</v>
      </c>
      <c r="E37" s="1071">
        <f t="shared" si="7"/>
        <v>5.7142857142857141E-2</v>
      </c>
      <c r="F37" s="645">
        <v>9</v>
      </c>
      <c r="G37" s="646" t="s">
        <v>117</v>
      </c>
      <c r="H37" s="640">
        <v>9</v>
      </c>
      <c r="I37" s="1071">
        <f t="shared" si="8"/>
        <v>0.13231402528668038</v>
      </c>
      <c r="J37" s="645">
        <v>10</v>
      </c>
      <c r="K37" s="646" t="s">
        <v>117</v>
      </c>
      <c r="L37" s="640">
        <f t="shared" si="1"/>
        <v>10</v>
      </c>
      <c r="M37" s="1071">
        <f t="shared" si="9"/>
        <v>0.11693171188026193</v>
      </c>
      <c r="N37" s="641">
        <v>15</v>
      </c>
      <c r="O37" s="642">
        <v>4</v>
      </c>
      <c r="P37" s="640">
        <f t="shared" si="2"/>
        <v>19</v>
      </c>
      <c r="Q37" s="1071">
        <f t="shared" si="10"/>
        <v>0.15085351329892815</v>
      </c>
      <c r="R37" s="641">
        <v>13</v>
      </c>
      <c r="S37" s="642">
        <v>1</v>
      </c>
      <c r="T37" s="640">
        <f t="shared" si="3"/>
        <v>14</v>
      </c>
      <c r="U37" s="1071">
        <f t="shared" si="11"/>
        <v>0.12039903680770554</v>
      </c>
      <c r="V37" s="1180">
        <f t="shared" si="4"/>
        <v>38</v>
      </c>
      <c r="W37" s="1181">
        <f t="shared" si="5"/>
        <v>5</v>
      </c>
      <c r="X37" s="1181">
        <f t="shared" si="6"/>
        <v>43</v>
      </c>
      <c r="Y37" s="1182">
        <f t="shared" si="12"/>
        <v>0.13119755911517925</v>
      </c>
    </row>
    <row r="38" spans="1:25" x14ac:dyDescent="0.2">
      <c r="A38" s="639" t="s">
        <v>28</v>
      </c>
      <c r="B38" s="649" t="s">
        <v>117</v>
      </c>
      <c r="C38" s="650" t="s">
        <v>117</v>
      </c>
      <c r="D38" s="640">
        <f t="shared" ref="D38:D69" si="13">SUM(B38:C38)</f>
        <v>0</v>
      </c>
      <c r="E38" s="1071">
        <f t="shared" si="7"/>
        <v>0</v>
      </c>
      <c r="F38" s="645" t="s">
        <v>117</v>
      </c>
      <c r="G38" s="646">
        <v>3</v>
      </c>
      <c r="H38" s="640">
        <v>3</v>
      </c>
      <c r="I38" s="1071">
        <f t="shared" si="8"/>
        <v>4.4104675095560132E-2</v>
      </c>
      <c r="J38" s="645" t="s">
        <v>117</v>
      </c>
      <c r="K38" s="646">
        <v>3</v>
      </c>
      <c r="L38" s="640">
        <f t="shared" ref="L38:L69" si="14">SUM(D38,H38)</f>
        <v>3</v>
      </c>
      <c r="M38" s="1071">
        <f t="shared" si="9"/>
        <v>3.5079513564078575E-2</v>
      </c>
      <c r="N38" s="641">
        <v>1</v>
      </c>
      <c r="O38" s="642">
        <v>2</v>
      </c>
      <c r="P38" s="640">
        <f t="shared" ref="P38:P69" si="15">SUM(N38:O38)</f>
        <v>3</v>
      </c>
      <c r="Q38" s="1071">
        <f t="shared" si="10"/>
        <v>2.3818975784041286E-2</v>
      </c>
      <c r="R38" s="641" t="s">
        <v>117</v>
      </c>
      <c r="S38" s="642">
        <v>3</v>
      </c>
      <c r="T38" s="640">
        <f t="shared" ref="T38:T69" si="16">SUM(R38:S38)</f>
        <v>3</v>
      </c>
      <c r="U38" s="1071">
        <f t="shared" si="11"/>
        <v>2.5799793601651185E-2</v>
      </c>
      <c r="V38" s="1180">
        <f t="shared" ref="V38:V69" si="17">SUM(N38,R38,J38)</f>
        <v>1</v>
      </c>
      <c r="W38" s="1181">
        <f t="shared" ref="W38:W69" si="18">SUM(O38,S38,K38)</f>
        <v>8</v>
      </c>
      <c r="X38" s="1181">
        <f t="shared" ref="X38:X69" si="19">SUM(P38,T38,L38)</f>
        <v>9</v>
      </c>
      <c r="Y38" s="1182">
        <f t="shared" si="12"/>
        <v>2.7459954233409609E-2</v>
      </c>
    </row>
    <row r="39" spans="1:25" x14ac:dyDescent="0.2">
      <c r="A39" s="639" t="s">
        <v>29</v>
      </c>
      <c r="B39" s="643" t="s">
        <v>117</v>
      </c>
      <c r="C39" s="648">
        <v>2</v>
      </c>
      <c r="D39" s="640">
        <f t="shared" si="13"/>
        <v>2</v>
      </c>
      <c r="E39" s="1071">
        <f t="shared" si="7"/>
        <v>0.11428571428571428</v>
      </c>
      <c r="F39" s="645" t="s">
        <v>117</v>
      </c>
      <c r="G39" s="646">
        <v>2</v>
      </c>
      <c r="H39" s="640">
        <v>2</v>
      </c>
      <c r="I39" s="1071">
        <f t="shared" si="8"/>
        <v>2.9403116730373418E-2</v>
      </c>
      <c r="J39" s="645" t="s">
        <v>117</v>
      </c>
      <c r="K39" s="646">
        <v>4</v>
      </c>
      <c r="L39" s="640">
        <f t="shared" si="14"/>
        <v>4</v>
      </c>
      <c r="M39" s="1071">
        <f t="shared" si="9"/>
        <v>4.6772684752104769E-2</v>
      </c>
      <c r="N39" s="641" t="s">
        <v>117</v>
      </c>
      <c r="O39" s="642">
        <v>6</v>
      </c>
      <c r="P39" s="640">
        <f t="shared" si="15"/>
        <v>6</v>
      </c>
      <c r="Q39" s="1071">
        <f t="shared" si="10"/>
        <v>4.7637951568082572E-2</v>
      </c>
      <c r="R39" s="641" t="s">
        <v>117</v>
      </c>
      <c r="S39" s="642">
        <v>1</v>
      </c>
      <c r="T39" s="640">
        <f t="shared" si="16"/>
        <v>1</v>
      </c>
      <c r="U39" s="1071">
        <f t="shared" si="11"/>
        <v>8.5999312005503956E-3</v>
      </c>
      <c r="V39" s="1180">
        <f t="shared" si="17"/>
        <v>0</v>
      </c>
      <c r="W39" s="1181">
        <f t="shared" si="18"/>
        <v>11</v>
      </c>
      <c r="X39" s="1181">
        <f t="shared" si="19"/>
        <v>11</v>
      </c>
      <c r="Y39" s="1182">
        <f t="shared" si="12"/>
        <v>3.3562166285278416E-2</v>
      </c>
    </row>
    <row r="40" spans="1:25" x14ac:dyDescent="0.2">
      <c r="A40" s="639" t="s">
        <v>131</v>
      </c>
      <c r="B40" s="649" t="s">
        <v>117</v>
      </c>
      <c r="C40" s="650" t="s">
        <v>117</v>
      </c>
      <c r="D40" s="640">
        <f t="shared" si="13"/>
        <v>0</v>
      </c>
      <c r="E40" s="1071">
        <f t="shared" si="7"/>
        <v>0</v>
      </c>
      <c r="F40" s="645" t="s">
        <v>117</v>
      </c>
      <c r="G40" s="646" t="s">
        <v>117</v>
      </c>
      <c r="H40" s="640">
        <v>0</v>
      </c>
      <c r="I40" s="1071">
        <f t="shared" si="8"/>
        <v>0</v>
      </c>
      <c r="J40" s="645" t="s">
        <v>117</v>
      </c>
      <c r="K40" s="646" t="s">
        <v>117</v>
      </c>
      <c r="L40" s="640">
        <f t="shared" si="14"/>
        <v>0</v>
      </c>
      <c r="M40" s="1071">
        <f t="shared" si="9"/>
        <v>0</v>
      </c>
      <c r="N40" s="641" t="s">
        <v>117</v>
      </c>
      <c r="O40" s="642">
        <v>1</v>
      </c>
      <c r="P40" s="640">
        <f t="shared" si="15"/>
        <v>1</v>
      </c>
      <c r="Q40" s="1071">
        <f t="shared" si="10"/>
        <v>7.9396585946804286E-3</v>
      </c>
      <c r="R40" s="641" t="s">
        <v>117</v>
      </c>
      <c r="S40" s="642">
        <v>1</v>
      </c>
      <c r="T40" s="640">
        <f t="shared" si="16"/>
        <v>1</v>
      </c>
      <c r="U40" s="1071">
        <f t="shared" si="11"/>
        <v>8.5999312005503956E-3</v>
      </c>
      <c r="V40" s="1180">
        <f t="shared" si="17"/>
        <v>0</v>
      </c>
      <c r="W40" s="1181">
        <f t="shared" si="18"/>
        <v>2</v>
      </c>
      <c r="X40" s="1181">
        <f t="shared" si="19"/>
        <v>2</v>
      </c>
      <c r="Y40" s="1182">
        <f t="shared" si="12"/>
        <v>6.1022120518688027E-3</v>
      </c>
    </row>
    <row r="41" spans="1:25" x14ac:dyDescent="0.2">
      <c r="A41" s="639" t="s">
        <v>30</v>
      </c>
      <c r="B41" s="643" t="s">
        <v>117</v>
      </c>
      <c r="C41" s="648">
        <v>2</v>
      </c>
      <c r="D41" s="640">
        <f t="shared" si="13"/>
        <v>2</v>
      </c>
      <c r="E41" s="1071">
        <f t="shared" si="7"/>
        <v>0.11428571428571428</v>
      </c>
      <c r="F41" s="645">
        <v>5</v>
      </c>
      <c r="G41" s="646">
        <v>5</v>
      </c>
      <c r="H41" s="640">
        <v>10</v>
      </c>
      <c r="I41" s="1071">
        <f t="shared" si="8"/>
        <v>0.14701558365186709</v>
      </c>
      <c r="J41" s="645">
        <v>5</v>
      </c>
      <c r="K41" s="646">
        <v>7</v>
      </c>
      <c r="L41" s="640">
        <f t="shared" si="14"/>
        <v>12</v>
      </c>
      <c r="M41" s="1071">
        <f t="shared" si="9"/>
        <v>0.1403180542563143</v>
      </c>
      <c r="N41" s="641">
        <v>7</v>
      </c>
      <c r="O41" s="642">
        <v>10</v>
      </c>
      <c r="P41" s="640">
        <f t="shared" si="15"/>
        <v>17</v>
      </c>
      <c r="Q41" s="1071">
        <f t="shared" si="10"/>
        <v>0.13497419610956729</v>
      </c>
      <c r="R41" s="641">
        <v>4</v>
      </c>
      <c r="S41" s="642">
        <v>9</v>
      </c>
      <c r="T41" s="640">
        <f t="shared" si="16"/>
        <v>13</v>
      </c>
      <c r="U41" s="1071">
        <f t="shared" si="11"/>
        <v>0.11179910560715514</v>
      </c>
      <c r="V41" s="1180">
        <f t="shared" si="17"/>
        <v>16</v>
      </c>
      <c r="W41" s="1181">
        <f t="shared" si="18"/>
        <v>26</v>
      </c>
      <c r="X41" s="1181">
        <f t="shared" si="19"/>
        <v>42</v>
      </c>
      <c r="Y41" s="1182">
        <f t="shared" si="12"/>
        <v>0.12814645308924486</v>
      </c>
    </row>
    <row r="42" spans="1:25" x14ac:dyDescent="0.2">
      <c r="A42" s="639" t="s">
        <v>32</v>
      </c>
      <c r="B42" s="649" t="s">
        <v>117</v>
      </c>
      <c r="C42" s="650">
        <v>1</v>
      </c>
      <c r="D42" s="640">
        <f t="shared" si="13"/>
        <v>1</v>
      </c>
      <c r="E42" s="1071">
        <f t="shared" si="7"/>
        <v>5.7142857142857141E-2</v>
      </c>
      <c r="F42" s="645" t="s">
        <v>117</v>
      </c>
      <c r="G42" s="646">
        <v>2</v>
      </c>
      <c r="H42" s="640">
        <v>2</v>
      </c>
      <c r="I42" s="1071">
        <f t="shared" si="8"/>
        <v>2.9403116730373418E-2</v>
      </c>
      <c r="J42" s="645" t="s">
        <v>117</v>
      </c>
      <c r="K42" s="646">
        <v>3</v>
      </c>
      <c r="L42" s="640">
        <f t="shared" si="14"/>
        <v>3</v>
      </c>
      <c r="M42" s="1071">
        <f t="shared" si="9"/>
        <v>3.5079513564078575E-2</v>
      </c>
      <c r="N42" s="641" t="s">
        <v>117</v>
      </c>
      <c r="O42" s="642">
        <v>1</v>
      </c>
      <c r="P42" s="640">
        <f t="shared" si="15"/>
        <v>1</v>
      </c>
      <c r="Q42" s="1071">
        <f t="shared" si="10"/>
        <v>7.9396585946804286E-3</v>
      </c>
      <c r="R42" s="641" t="s">
        <v>117</v>
      </c>
      <c r="S42" s="642" t="s">
        <v>117</v>
      </c>
      <c r="T42" s="640">
        <f t="shared" si="16"/>
        <v>0</v>
      </c>
      <c r="U42" s="1071">
        <f t="shared" si="11"/>
        <v>0</v>
      </c>
      <c r="V42" s="1180">
        <f t="shared" si="17"/>
        <v>0</v>
      </c>
      <c r="W42" s="1181">
        <f t="shared" si="18"/>
        <v>4</v>
      </c>
      <c r="X42" s="1181">
        <f t="shared" si="19"/>
        <v>4</v>
      </c>
      <c r="Y42" s="1182">
        <f t="shared" si="12"/>
        <v>1.2204424103737605E-2</v>
      </c>
    </row>
    <row r="43" spans="1:25" x14ac:dyDescent="0.2">
      <c r="A43" s="639" t="s">
        <v>33</v>
      </c>
      <c r="B43" s="649" t="s">
        <v>117</v>
      </c>
      <c r="C43" s="650" t="s">
        <v>117</v>
      </c>
      <c r="D43" s="640">
        <f t="shared" si="13"/>
        <v>0</v>
      </c>
      <c r="E43" s="1071">
        <f t="shared" si="7"/>
        <v>0</v>
      </c>
      <c r="F43" s="645" t="s">
        <v>117</v>
      </c>
      <c r="G43" s="646">
        <v>2</v>
      </c>
      <c r="H43" s="640">
        <v>2</v>
      </c>
      <c r="I43" s="1071">
        <f t="shared" si="8"/>
        <v>2.9403116730373418E-2</v>
      </c>
      <c r="J43" s="645" t="s">
        <v>117</v>
      </c>
      <c r="K43" s="646">
        <v>2</v>
      </c>
      <c r="L43" s="640">
        <f t="shared" si="14"/>
        <v>2</v>
      </c>
      <c r="M43" s="1071">
        <f t="shared" si="9"/>
        <v>2.3386342376052385E-2</v>
      </c>
      <c r="N43" s="641" t="s">
        <v>117</v>
      </c>
      <c r="O43" s="642">
        <v>3</v>
      </c>
      <c r="P43" s="640">
        <f t="shared" si="15"/>
        <v>3</v>
      </c>
      <c r="Q43" s="1071">
        <f t="shared" si="10"/>
        <v>2.3818975784041286E-2</v>
      </c>
      <c r="R43" s="641">
        <v>1</v>
      </c>
      <c r="S43" s="642">
        <v>2</v>
      </c>
      <c r="T43" s="640">
        <f t="shared" si="16"/>
        <v>3</v>
      </c>
      <c r="U43" s="1071">
        <f t="shared" si="11"/>
        <v>2.5799793601651185E-2</v>
      </c>
      <c r="V43" s="1180">
        <f t="shared" si="17"/>
        <v>1</v>
      </c>
      <c r="W43" s="1181">
        <f t="shared" si="18"/>
        <v>7</v>
      </c>
      <c r="X43" s="1181">
        <f t="shared" si="19"/>
        <v>8</v>
      </c>
      <c r="Y43" s="1182">
        <f t="shared" si="12"/>
        <v>2.4408848207475211E-2</v>
      </c>
    </row>
    <row r="44" spans="1:25" x14ac:dyDescent="0.2">
      <c r="A44" s="639" t="s">
        <v>144</v>
      </c>
      <c r="B44" s="649" t="s">
        <v>117</v>
      </c>
      <c r="C44" s="650" t="s">
        <v>117</v>
      </c>
      <c r="D44" s="640">
        <f t="shared" si="13"/>
        <v>0</v>
      </c>
      <c r="E44" s="1071">
        <f t="shared" si="7"/>
        <v>0</v>
      </c>
      <c r="F44" s="645" t="s">
        <v>117</v>
      </c>
      <c r="G44" s="646" t="s">
        <v>117</v>
      </c>
      <c r="H44" s="640">
        <v>0</v>
      </c>
      <c r="I44" s="1071">
        <f t="shared" si="8"/>
        <v>0</v>
      </c>
      <c r="J44" s="645" t="s">
        <v>117</v>
      </c>
      <c r="K44" s="646" t="s">
        <v>117</v>
      </c>
      <c r="L44" s="640">
        <f t="shared" si="14"/>
        <v>0</v>
      </c>
      <c r="M44" s="1071">
        <f t="shared" si="9"/>
        <v>0</v>
      </c>
      <c r="N44" s="641" t="s">
        <v>117</v>
      </c>
      <c r="O44" s="642">
        <v>1</v>
      </c>
      <c r="P44" s="640">
        <f t="shared" si="15"/>
        <v>1</v>
      </c>
      <c r="Q44" s="1071">
        <f t="shared" si="10"/>
        <v>7.9396585946804286E-3</v>
      </c>
      <c r="R44" s="641">
        <v>1</v>
      </c>
      <c r="S44" s="642">
        <v>1</v>
      </c>
      <c r="T44" s="640">
        <f t="shared" si="16"/>
        <v>2</v>
      </c>
      <c r="U44" s="1071">
        <f t="shared" si="11"/>
        <v>1.7199862401100791E-2</v>
      </c>
      <c r="V44" s="1180">
        <f t="shared" si="17"/>
        <v>1</v>
      </c>
      <c r="W44" s="1181">
        <f t="shared" si="18"/>
        <v>2</v>
      </c>
      <c r="X44" s="1181">
        <f t="shared" si="19"/>
        <v>3</v>
      </c>
      <c r="Y44" s="1182">
        <f t="shared" si="12"/>
        <v>9.1533180778032037E-3</v>
      </c>
    </row>
    <row r="45" spans="1:25" x14ac:dyDescent="0.2">
      <c r="A45" s="639" t="s">
        <v>34</v>
      </c>
      <c r="B45" s="649" t="s">
        <v>117</v>
      </c>
      <c r="C45" s="650" t="s">
        <v>117</v>
      </c>
      <c r="D45" s="640">
        <f t="shared" si="13"/>
        <v>0</v>
      </c>
      <c r="E45" s="1071">
        <f t="shared" si="7"/>
        <v>0</v>
      </c>
      <c r="F45" s="645" t="s">
        <v>117</v>
      </c>
      <c r="G45" s="646" t="s">
        <v>117</v>
      </c>
      <c r="H45" s="640">
        <v>0</v>
      </c>
      <c r="I45" s="1071">
        <f t="shared" si="8"/>
        <v>0</v>
      </c>
      <c r="J45" s="645" t="s">
        <v>117</v>
      </c>
      <c r="K45" s="646" t="s">
        <v>117</v>
      </c>
      <c r="L45" s="640">
        <f t="shared" si="14"/>
        <v>0</v>
      </c>
      <c r="M45" s="1071">
        <f t="shared" si="9"/>
        <v>0</v>
      </c>
      <c r="N45" s="641" t="s">
        <v>117</v>
      </c>
      <c r="O45" s="642">
        <v>1</v>
      </c>
      <c r="P45" s="640">
        <f t="shared" si="15"/>
        <v>1</v>
      </c>
      <c r="Q45" s="1071">
        <f t="shared" si="10"/>
        <v>7.9396585946804286E-3</v>
      </c>
      <c r="R45" s="641" t="s">
        <v>117</v>
      </c>
      <c r="S45" s="642" t="s">
        <v>117</v>
      </c>
      <c r="T45" s="640">
        <f t="shared" si="16"/>
        <v>0</v>
      </c>
      <c r="U45" s="1071">
        <f t="shared" si="11"/>
        <v>0</v>
      </c>
      <c r="V45" s="1180">
        <f t="shared" si="17"/>
        <v>0</v>
      </c>
      <c r="W45" s="1181">
        <f t="shared" si="18"/>
        <v>1</v>
      </c>
      <c r="X45" s="1181">
        <f t="shared" si="19"/>
        <v>1</v>
      </c>
      <c r="Y45" s="1182">
        <f t="shared" si="12"/>
        <v>3.0511060259344014E-3</v>
      </c>
    </row>
    <row r="46" spans="1:25" x14ac:dyDescent="0.2">
      <c r="A46" s="639" t="s">
        <v>35</v>
      </c>
      <c r="B46" s="649">
        <v>2</v>
      </c>
      <c r="C46" s="650">
        <v>16</v>
      </c>
      <c r="D46" s="640">
        <f t="shared" si="13"/>
        <v>18</v>
      </c>
      <c r="E46" s="1071">
        <f t="shared" si="7"/>
        <v>1.0285714285714285</v>
      </c>
      <c r="F46" s="645">
        <v>21</v>
      </c>
      <c r="G46" s="646">
        <v>65</v>
      </c>
      <c r="H46" s="640">
        <v>86</v>
      </c>
      <c r="I46" s="1071">
        <f t="shared" si="8"/>
        <v>1.2643340194060571</v>
      </c>
      <c r="J46" s="645">
        <v>23</v>
      </c>
      <c r="K46" s="646">
        <v>81</v>
      </c>
      <c r="L46" s="640">
        <f t="shared" si="14"/>
        <v>104</v>
      </c>
      <c r="M46" s="1071">
        <f t="shared" si="9"/>
        <v>1.2160898035547241</v>
      </c>
      <c r="N46" s="641">
        <v>14</v>
      </c>
      <c r="O46" s="642">
        <v>56</v>
      </c>
      <c r="P46" s="640">
        <f t="shared" si="15"/>
        <v>70</v>
      </c>
      <c r="Q46" s="1071">
        <f t="shared" si="10"/>
        <v>0.55577610162763003</v>
      </c>
      <c r="R46" s="641">
        <v>13</v>
      </c>
      <c r="S46" s="642">
        <v>34</v>
      </c>
      <c r="T46" s="640">
        <f t="shared" si="16"/>
        <v>47</v>
      </c>
      <c r="U46" s="1071">
        <f t="shared" si="11"/>
        <v>0.4041967664258686</v>
      </c>
      <c r="V46" s="1180">
        <f t="shared" si="17"/>
        <v>50</v>
      </c>
      <c r="W46" s="1181">
        <f t="shared" si="18"/>
        <v>171</v>
      </c>
      <c r="X46" s="1181">
        <f t="shared" si="19"/>
        <v>221</v>
      </c>
      <c r="Y46" s="1182">
        <f t="shared" si="12"/>
        <v>0.67429443173150272</v>
      </c>
    </row>
    <row r="47" spans="1:25" x14ac:dyDescent="0.2">
      <c r="A47" s="639" t="s">
        <v>36</v>
      </c>
      <c r="B47" s="649" t="s">
        <v>117</v>
      </c>
      <c r="C47" s="651" t="s">
        <v>117</v>
      </c>
      <c r="D47" s="640">
        <f t="shared" si="13"/>
        <v>0</v>
      </c>
      <c r="E47" s="1071">
        <f t="shared" si="7"/>
        <v>0</v>
      </c>
      <c r="F47" s="645">
        <v>2</v>
      </c>
      <c r="G47" s="646">
        <v>2</v>
      </c>
      <c r="H47" s="640">
        <v>4</v>
      </c>
      <c r="I47" s="1071">
        <f t="shared" si="8"/>
        <v>5.8806233460746836E-2</v>
      </c>
      <c r="J47" s="645">
        <v>2</v>
      </c>
      <c r="K47" s="646">
        <v>2</v>
      </c>
      <c r="L47" s="640">
        <f t="shared" si="14"/>
        <v>4</v>
      </c>
      <c r="M47" s="1071">
        <f t="shared" si="9"/>
        <v>4.6772684752104769E-2</v>
      </c>
      <c r="N47" s="641">
        <v>3</v>
      </c>
      <c r="O47" s="642" t="s">
        <v>117</v>
      </c>
      <c r="P47" s="640">
        <f t="shared" si="15"/>
        <v>3</v>
      </c>
      <c r="Q47" s="1071">
        <f t="shared" si="10"/>
        <v>2.3818975784041286E-2</v>
      </c>
      <c r="R47" s="641">
        <v>2</v>
      </c>
      <c r="S47" s="642" t="s">
        <v>117</v>
      </c>
      <c r="T47" s="640">
        <f t="shared" si="16"/>
        <v>2</v>
      </c>
      <c r="U47" s="1071">
        <f t="shared" si="11"/>
        <v>1.7199862401100791E-2</v>
      </c>
      <c r="V47" s="1180">
        <f t="shared" si="17"/>
        <v>7</v>
      </c>
      <c r="W47" s="1181">
        <f t="shared" si="18"/>
        <v>2</v>
      </c>
      <c r="X47" s="1181">
        <f t="shared" si="19"/>
        <v>9</v>
      </c>
      <c r="Y47" s="1182">
        <f t="shared" si="12"/>
        <v>2.7459954233409609E-2</v>
      </c>
    </row>
    <row r="48" spans="1:25" x14ac:dyDescent="0.2">
      <c r="A48" s="639" t="s">
        <v>37</v>
      </c>
      <c r="B48" s="649">
        <v>6</v>
      </c>
      <c r="C48" s="651">
        <v>7</v>
      </c>
      <c r="D48" s="640">
        <f t="shared" si="13"/>
        <v>13</v>
      </c>
      <c r="E48" s="1071">
        <f t="shared" si="7"/>
        <v>0.74285714285714288</v>
      </c>
      <c r="F48" s="645">
        <v>3</v>
      </c>
      <c r="G48" s="646">
        <v>7</v>
      </c>
      <c r="H48" s="640">
        <v>10</v>
      </c>
      <c r="I48" s="1071">
        <f t="shared" si="8"/>
        <v>0.14701558365186709</v>
      </c>
      <c r="J48" s="645">
        <v>9</v>
      </c>
      <c r="K48" s="646">
        <v>14</v>
      </c>
      <c r="L48" s="640">
        <f t="shared" si="14"/>
        <v>23</v>
      </c>
      <c r="M48" s="1071">
        <f t="shared" si="9"/>
        <v>0.26894293732460245</v>
      </c>
      <c r="N48" s="641">
        <v>5</v>
      </c>
      <c r="O48" s="642">
        <v>16</v>
      </c>
      <c r="P48" s="640">
        <f t="shared" si="15"/>
        <v>21</v>
      </c>
      <c r="Q48" s="1071">
        <f t="shared" si="10"/>
        <v>0.16673283048828899</v>
      </c>
      <c r="R48" s="641">
        <v>2</v>
      </c>
      <c r="S48" s="642">
        <v>18</v>
      </c>
      <c r="T48" s="640">
        <f t="shared" si="16"/>
        <v>20</v>
      </c>
      <c r="U48" s="1071">
        <f t="shared" si="11"/>
        <v>0.17199862401100791</v>
      </c>
      <c r="V48" s="1180">
        <f t="shared" si="17"/>
        <v>16</v>
      </c>
      <c r="W48" s="1181">
        <f t="shared" si="18"/>
        <v>48</v>
      </c>
      <c r="X48" s="1181">
        <f t="shared" si="19"/>
        <v>64</v>
      </c>
      <c r="Y48" s="1182">
        <f t="shared" si="12"/>
        <v>0.19527078565980169</v>
      </c>
    </row>
    <row r="49" spans="1:25" x14ac:dyDescent="0.2">
      <c r="A49" s="639" t="s">
        <v>38</v>
      </c>
      <c r="B49" s="649" t="s">
        <v>117</v>
      </c>
      <c r="C49" s="650">
        <v>3</v>
      </c>
      <c r="D49" s="640">
        <f t="shared" si="13"/>
        <v>3</v>
      </c>
      <c r="E49" s="1071">
        <f t="shared" si="7"/>
        <v>0.17142857142857143</v>
      </c>
      <c r="F49" s="645" t="s">
        <v>117</v>
      </c>
      <c r="G49" s="646">
        <v>2</v>
      </c>
      <c r="H49" s="640">
        <v>2</v>
      </c>
      <c r="I49" s="1071">
        <f t="shared" si="8"/>
        <v>2.9403116730373418E-2</v>
      </c>
      <c r="J49" s="645" t="s">
        <v>117</v>
      </c>
      <c r="K49" s="646">
        <v>5</v>
      </c>
      <c r="L49" s="640">
        <f t="shared" si="14"/>
        <v>5</v>
      </c>
      <c r="M49" s="1071">
        <f t="shared" si="9"/>
        <v>5.8465855940130963E-2</v>
      </c>
      <c r="N49" s="641" t="s">
        <v>117</v>
      </c>
      <c r="O49" s="642">
        <v>7</v>
      </c>
      <c r="P49" s="640">
        <f t="shared" si="15"/>
        <v>7</v>
      </c>
      <c r="Q49" s="1071">
        <f t="shared" si="10"/>
        <v>5.5577610162763004E-2</v>
      </c>
      <c r="R49" s="641" t="s">
        <v>117</v>
      </c>
      <c r="S49" s="642">
        <v>5</v>
      </c>
      <c r="T49" s="640">
        <f t="shared" si="16"/>
        <v>5</v>
      </c>
      <c r="U49" s="1071">
        <f t="shared" si="11"/>
        <v>4.2999656002751976E-2</v>
      </c>
      <c r="V49" s="1180">
        <f t="shared" si="17"/>
        <v>0</v>
      </c>
      <c r="W49" s="1181">
        <f t="shared" si="18"/>
        <v>17</v>
      </c>
      <c r="X49" s="1181">
        <f t="shared" si="19"/>
        <v>17</v>
      </c>
      <c r="Y49" s="1182">
        <f t="shared" si="12"/>
        <v>5.186880244088482E-2</v>
      </c>
    </row>
    <row r="50" spans="1:25" x14ac:dyDescent="0.2">
      <c r="A50" s="639" t="s">
        <v>39</v>
      </c>
      <c r="B50" s="643" t="s">
        <v>117</v>
      </c>
      <c r="C50" s="644">
        <v>1</v>
      </c>
      <c r="D50" s="640">
        <f t="shared" si="13"/>
        <v>1</v>
      </c>
      <c r="E50" s="1071">
        <f t="shared" si="7"/>
        <v>5.7142857142857141E-2</v>
      </c>
      <c r="F50" s="645">
        <v>1</v>
      </c>
      <c r="G50" s="646">
        <v>4</v>
      </c>
      <c r="H50" s="640">
        <v>5</v>
      </c>
      <c r="I50" s="1071">
        <f t="shared" si="8"/>
        <v>7.3507791825933547E-2</v>
      </c>
      <c r="J50" s="645">
        <v>1</v>
      </c>
      <c r="K50" s="646">
        <v>5</v>
      </c>
      <c r="L50" s="640">
        <f t="shared" si="14"/>
        <v>6</v>
      </c>
      <c r="M50" s="1071">
        <f t="shared" si="9"/>
        <v>7.015902712815715E-2</v>
      </c>
      <c r="N50" s="641">
        <v>10</v>
      </c>
      <c r="O50" s="642">
        <v>16</v>
      </c>
      <c r="P50" s="640">
        <f t="shared" si="15"/>
        <v>26</v>
      </c>
      <c r="Q50" s="1071">
        <f t="shared" si="10"/>
        <v>0.20643112346169115</v>
      </c>
      <c r="R50" s="641">
        <v>5</v>
      </c>
      <c r="S50" s="642">
        <v>8</v>
      </c>
      <c r="T50" s="640">
        <f t="shared" si="16"/>
        <v>13</v>
      </c>
      <c r="U50" s="1071">
        <f t="shared" si="11"/>
        <v>0.11179910560715514</v>
      </c>
      <c r="V50" s="1180">
        <f t="shared" si="17"/>
        <v>16</v>
      </c>
      <c r="W50" s="1181">
        <f t="shared" si="18"/>
        <v>29</v>
      </c>
      <c r="X50" s="1181">
        <f t="shared" si="19"/>
        <v>45</v>
      </c>
      <c r="Y50" s="1182">
        <f t="shared" si="12"/>
        <v>0.13729977116704806</v>
      </c>
    </row>
    <row r="51" spans="1:25" x14ac:dyDescent="0.2">
      <c r="A51" s="639" t="s">
        <v>40</v>
      </c>
      <c r="B51" s="649">
        <v>1</v>
      </c>
      <c r="C51" s="650">
        <v>1</v>
      </c>
      <c r="D51" s="640">
        <f t="shared" si="13"/>
        <v>2</v>
      </c>
      <c r="E51" s="1071">
        <f t="shared" si="7"/>
        <v>0.11428571428571428</v>
      </c>
      <c r="F51" s="645" t="s">
        <v>117</v>
      </c>
      <c r="G51" s="646" t="s">
        <v>117</v>
      </c>
      <c r="H51" s="640">
        <v>0</v>
      </c>
      <c r="I51" s="1071">
        <f t="shared" si="8"/>
        <v>0</v>
      </c>
      <c r="J51" s="645">
        <v>1</v>
      </c>
      <c r="K51" s="646">
        <v>1</v>
      </c>
      <c r="L51" s="640">
        <f t="shared" si="14"/>
        <v>2</v>
      </c>
      <c r="M51" s="1071">
        <f t="shared" si="9"/>
        <v>2.3386342376052385E-2</v>
      </c>
      <c r="N51" s="641" t="s">
        <v>117</v>
      </c>
      <c r="O51" s="642">
        <v>1</v>
      </c>
      <c r="P51" s="640">
        <f t="shared" si="15"/>
        <v>1</v>
      </c>
      <c r="Q51" s="1071">
        <f t="shared" si="10"/>
        <v>7.9396585946804286E-3</v>
      </c>
      <c r="R51" s="641" t="s">
        <v>117</v>
      </c>
      <c r="S51" s="642" t="s">
        <v>117</v>
      </c>
      <c r="T51" s="640">
        <f t="shared" si="16"/>
        <v>0</v>
      </c>
      <c r="U51" s="1071">
        <f t="shared" si="11"/>
        <v>0</v>
      </c>
      <c r="V51" s="1180">
        <f t="shared" si="17"/>
        <v>1</v>
      </c>
      <c r="W51" s="1181">
        <f t="shared" si="18"/>
        <v>2</v>
      </c>
      <c r="X51" s="1181">
        <f t="shared" si="19"/>
        <v>3</v>
      </c>
      <c r="Y51" s="1182">
        <f t="shared" si="12"/>
        <v>9.1533180778032037E-3</v>
      </c>
    </row>
    <row r="52" spans="1:25" x14ac:dyDescent="0.2">
      <c r="A52" s="639" t="s">
        <v>41</v>
      </c>
      <c r="B52" s="649">
        <v>2</v>
      </c>
      <c r="C52" s="651">
        <v>1</v>
      </c>
      <c r="D52" s="640">
        <f t="shared" si="13"/>
        <v>3</v>
      </c>
      <c r="E52" s="1071">
        <f t="shared" si="7"/>
        <v>0.17142857142857143</v>
      </c>
      <c r="F52" s="645">
        <v>8</v>
      </c>
      <c r="G52" s="646">
        <v>2</v>
      </c>
      <c r="H52" s="640">
        <v>10</v>
      </c>
      <c r="I52" s="1071">
        <f t="shared" si="8"/>
        <v>0.14701558365186709</v>
      </c>
      <c r="J52" s="645">
        <v>10</v>
      </c>
      <c r="K52" s="646">
        <v>3</v>
      </c>
      <c r="L52" s="640">
        <f t="shared" si="14"/>
        <v>13</v>
      </c>
      <c r="M52" s="1071">
        <f t="shared" si="9"/>
        <v>0.15201122544434051</v>
      </c>
      <c r="N52" s="641">
        <v>10</v>
      </c>
      <c r="O52" s="642">
        <v>7</v>
      </c>
      <c r="P52" s="640">
        <f t="shared" si="15"/>
        <v>17</v>
      </c>
      <c r="Q52" s="1071">
        <f t="shared" si="10"/>
        <v>0.13497419610956729</v>
      </c>
      <c r="R52" s="641">
        <v>1</v>
      </c>
      <c r="S52" s="642">
        <v>2</v>
      </c>
      <c r="T52" s="640">
        <f t="shared" si="16"/>
        <v>3</v>
      </c>
      <c r="U52" s="1071">
        <f t="shared" si="11"/>
        <v>2.5799793601651185E-2</v>
      </c>
      <c r="V52" s="1180">
        <f t="shared" si="17"/>
        <v>21</v>
      </c>
      <c r="W52" s="1181">
        <f t="shared" si="18"/>
        <v>12</v>
      </c>
      <c r="X52" s="1181">
        <f t="shared" si="19"/>
        <v>33</v>
      </c>
      <c r="Y52" s="1182">
        <f t="shared" si="12"/>
        <v>0.10068649885583524</v>
      </c>
    </row>
    <row r="53" spans="1:25" x14ac:dyDescent="0.2">
      <c r="A53" s="639" t="s">
        <v>42</v>
      </c>
      <c r="B53" s="649" t="s">
        <v>117</v>
      </c>
      <c r="C53" s="650" t="s">
        <v>117</v>
      </c>
      <c r="D53" s="640">
        <f t="shared" si="13"/>
        <v>0</v>
      </c>
      <c r="E53" s="1071">
        <f t="shared" si="7"/>
        <v>0</v>
      </c>
      <c r="F53" s="645">
        <v>3</v>
      </c>
      <c r="G53" s="646">
        <v>2</v>
      </c>
      <c r="H53" s="640">
        <v>5</v>
      </c>
      <c r="I53" s="1071">
        <f t="shared" si="8"/>
        <v>7.3507791825933547E-2</v>
      </c>
      <c r="J53" s="645">
        <v>3</v>
      </c>
      <c r="K53" s="646">
        <v>2</v>
      </c>
      <c r="L53" s="640">
        <f t="shared" si="14"/>
        <v>5</v>
      </c>
      <c r="M53" s="1071">
        <f t="shared" si="9"/>
        <v>5.8465855940130963E-2</v>
      </c>
      <c r="N53" s="641" t="s">
        <v>117</v>
      </c>
      <c r="O53" s="642">
        <v>1</v>
      </c>
      <c r="P53" s="640">
        <f t="shared" si="15"/>
        <v>1</v>
      </c>
      <c r="Q53" s="1071">
        <f t="shared" si="10"/>
        <v>7.9396585946804286E-3</v>
      </c>
      <c r="R53" s="641" t="s">
        <v>117</v>
      </c>
      <c r="S53" s="642">
        <v>2</v>
      </c>
      <c r="T53" s="640">
        <f t="shared" si="16"/>
        <v>2</v>
      </c>
      <c r="U53" s="1071">
        <f t="shared" si="11"/>
        <v>1.7199862401100791E-2</v>
      </c>
      <c r="V53" s="1180">
        <f t="shared" si="17"/>
        <v>3</v>
      </c>
      <c r="W53" s="1181">
        <f t="shared" si="18"/>
        <v>5</v>
      </c>
      <c r="X53" s="1181">
        <f t="shared" si="19"/>
        <v>8</v>
      </c>
      <c r="Y53" s="1182">
        <f t="shared" si="12"/>
        <v>2.4408848207475211E-2</v>
      </c>
    </row>
    <row r="54" spans="1:25" x14ac:dyDescent="0.2">
      <c r="A54" s="639" t="s">
        <v>43</v>
      </c>
      <c r="B54" s="649" t="s">
        <v>117</v>
      </c>
      <c r="C54" s="650">
        <v>5</v>
      </c>
      <c r="D54" s="640">
        <f t="shared" si="13"/>
        <v>5</v>
      </c>
      <c r="E54" s="1071">
        <f t="shared" si="7"/>
        <v>0.2857142857142857</v>
      </c>
      <c r="F54" s="645">
        <v>1</v>
      </c>
      <c r="G54" s="646">
        <v>4</v>
      </c>
      <c r="H54" s="640">
        <v>5</v>
      </c>
      <c r="I54" s="1071">
        <f t="shared" si="8"/>
        <v>7.3507791825933547E-2</v>
      </c>
      <c r="J54" s="645">
        <v>1</v>
      </c>
      <c r="K54" s="646">
        <v>9</v>
      </c>
      <c r="L54" s="640">
        <f t="shared" si="14"/>
        <v>10</v>
      </c>
      <c r="M54" s="1071">
        <f t="shared" si="9"/>
        <v>0.11693171188026193</v>
      </c>
      <c r="N54" s="641">
        <v>4</v>
      </c>
      <c r="O54" s="642">
        <v>8</v>
      </c>
      <c r="P54" s="640">
        <f t="shared" si="15"/>
        <v>12</v>
      </c>
      <c r="Q54" s="1071">
        <f t="shared" si="10"/>
        <v>9.5275903136165144E-2</v>
      </c>
      <c r="R54" s="641">
        <v>3</v>
      </c>
      <c r="S54" s="642">
        <v>2</v>
      </c>
      <c r="T54" s="640">
        <f t="shared" si="16"/>
        <v>5</v>
      </c>
      <c r="U54" s="1071">
        <f t="shared" si="11"/>
        <v>4.2999656002751976E-2</v>
      </c>
      <c r="V54" s="1180">
        <f t="shared" si="17"/>
        <v>8</v>
      </c>
      <c r="W54" s="1181">
        <f t="shared" si="18"/>
        <v>19</v>
      </c>
      <c r="X54" s="1181">
        <f t="shared" si="19"/>
        <v>27</v>
      </c>
      <c r="Y54" s="1182">
        <f t="shared" si="12"/>
        <v>8.2379862700228831E-2</v>
      </c>
    </row>
    <row r="55" spans="1:25" x14ac:dyDescent="0.2">
      <c r="A55" s="639" t="s">
        <v>109</v>
      </c>
      <c r="B55" s="649" t="s">
        <v>117</v>
      </c>
      <c r="C55" s="650" t="s">
        <v>117</v>
      </c>
      <c r="D55" s="640">
        <f t="shared" si="13"/>
        <v>0</v>
      </c>
      <c r="E55" s="1071">
        <f t="shared" si="7"/>
        <v>0</v>
      </c>
      <c r="F55" s="645">
        <v>3</v>
      </c>
      <c r="G55" s="646" t="s">
        <v>117</v>
      </c>
      <c r="H55" s="640">
        <v>3</v>
      </c>
      <c r="I55" s="1071">
        <f t="shared" si="8"/>
        <v>4.4104675095560132E-2</v>
      </c>
      <c r="J55" s="645">
        <v>3</v>
      </c>
      <c r="K55" s="646" t="s">
        <v>117</v>
      </c>
      <c r="L55" s="640">
        <f t="shared" si="14"/>
        <v>3</v>
      </c>
      <c r="M55" s="1071">
        <f t="shared" si="9"/>
        <v>3.5079513564078575E-2</v>
      </c>
      <c r="N55" s="641">
        <v>1</v>
      </c>
      <c r="O55" s="642" t="s">
        <v>117</v>
      </c>
      <c r="P55" s="640">
        <f t="shared" si="15"/>
        <v>1</v>
      </c>
      <c r="Q55" s="1071">
        <f t="shared" si="10"/>
        <v>7.9396585946804286E-3</v>
      </c>
      <c r="R55" s="641" t="s">
        <v>117</v>
      </c>
      <c r="S55" s="642" t="s">
        <v>117</v>
      </c>
      <c r="T55" s="640">
        <f t="shared" si="16"/>
        <v>0</v>
      </c>
      <c r="U55" s="1071">
        <f t="shared" si="11"/>
        <v>0</v>
      </c>
      <c r="V55" s="1180">
        <f t="shared" si="17"/>
        <v>4</v>
      </c>
      <c r="W55" s="1181">
        <f t="shared" si="18"/>
        <v>0</v>
      </c>
      <c r="X55" s="1181">
        <f t="shared" si="19"/>
        <v>4</v>
      </c>
      <c r="Y55" s="1182">
        <f t="shared" si="12"/>
        <v>1.2204424103737605E-2</v>
      </c>
    </row>
    <row r="56" spans="1:25" x14ac:dyDescent="0.2">
      <c r="A56" s="639" t="s">
        <v>44</v>
      </c>
      <c r="B56" s="649">
        <v>1</v>
      </c>
      <c r="C56" s="650">
        <v>5</v>
      </c>
      <c r="D56" s="640">
        <f t="shared" si="13"/>
        <v>6</v>
      </c>
      <c r="E56" s="1071">
        <f t="shared" si="7"/>
        <v>0.34285714285714286</v>
      </c>
      <c r="F56" s="645" t="s">
        <v>117</v>
      </c>
      <c r="G56" s="646">
        <v>10</v>
      </c>
      <c r="H56" s="640">
        <v>10</v>
      </c>
      <c r="I56" s="1071">
        <f t="shared" si="8"/>
        <v>0.14701558365186709</v>
      </c>
      <c r="J56" s="645">
        <v>1</v>
      </c>
      <c r="K56" s="646">
        <v>15</v>
      </c>
      <c r="L56" s="640">
        <f t="shared" si="14"/>
        <v>16</v>
      </c>
      <c r="M56" s="1071">
        <f t="shared" si="9"/>
        <v>0.18709073900841908</v>
      </c>
      <c r="N56" s="641">
        <v>1</v>
      </c>
      <c r="O56" s="642">
        <v>7</v>
      </c>
      <c r="P56" s="640">
        <f t="shared" si="15"/>
        <v>8</v>
      </c>
      <c r="Q56" s="1071">
        <f t="shared" si="10"/>
        <v>6.3517268757443429E-2</v>
      </c>
      <c r="R56" s="641">
        <v>1</v>
      </c>
      <c r="S56" s="642">
        <v>3</v>
      </c>
      <c r="T56" s="640">
        <f t="shared" si="16"/>
        <v>4</v>
      </c>
      <c r="U56" s="1071">
        <f t="shared" si="11"/>
        <v>3.4399724802201583E-2</v>
      </c>
      <c r="V56" s="1180">
        <f t="shared" si="17"/>
        <v>3</v>
      </c>
      <c r="W56" s="1181">
        <f t="shared" si="18"/>
        <v>25</v>
      </c>
      <c r="X56" s="1181">
        <f t="shared" si="19"/>
        <v>28</v>
      </c>
      <c r="Y56" s="1182">
        <f t="shared" si="12"/>
        <v>8.5430968726163237E-2</v>
      </c>
    </row>
    <row r="57" spans="1:25" x14ac:dyDescent="0.2">
      <c r="A57" s="639" t="s">
        <v>45</v>
      </c>
      <c r="B57" s="649">
        <v>2</v>
      </c>
      <c r="C57" s="650" t="s">
        <v>117</v>
      </c>
      <c r="D57" s="640">
        <f t="shared" si="13"/>
        <v>2</v>
      </c>
      <c r="E57" s="1071">
        <f t="shared" si="7"/>
        <v>0.11428571428571428</v>
      </c>
      <c r="F57" s="645">
        <v>3</v>
      </c>
      <c r="G57" s="646">
        <v>6</v>
      </c>
      <c r="H57" s="640">
        <v>9</v>
      </c>
      <c r="I57" s="1071">
        <f t="shared" si="8"/>
        <v>0.13231402528668038</v>
      </c>
      <c r="J57" s="645">
        <v>5</v>
      </c>
      <c r="K57" s="646">
        <v>6</v>
      </c>
      <c r="L57" s="640">
        <f t="shared" si="14"/>
        <v>11</v>
      </c>
      <c r="M57" s="1071">
        <f t="shared" si="9"/>
        <v>0.12862488306828812</v>
      </c>
      <c r="N57" s="641">
        <v>4</v>
      </c>
      <c r="O57" s="642">
        <v>5</v>
      </c>
      <c r="P57" s="640">
        <f t="shared" si="15"/>
        <v>9</v>
      </c>
      <c r="Q57" s="1071">
        <f t="shared" si="10"/>
        <v>7.1456927352123861E-2</v>
      </c>
      <c r="R57" s="641" t="s">
        <v>117</v>
      </c>
      <c r="S57" s="642">
        <v>5</v>
      </c>
      <c r="T57" s="640">
        <f t="shared" si="16"/>
        <v>5</v>
      </c>
      <c r="U57" s="1071">
        <f t="shared" si="11"/>
        <v>4.2999656002751976E-2</v>
      </c>
      <c r="V57" s="1180">
        <f t="shared" si="17"/>
        <v>9</v>
      </c>
      <c r="W57" s="1181">
        <f t="shared" si="18"/>
        <v>16</v>
      </c>
      <c r="X57" s="1181">
        <f t="shared" si="19"/>
        <v>25</v>
      </c>
      <c r="Y57" s="1182">
        <f t="shared" si="12"/>
        <v>7.6277650648360035E-2</v>
      </c>
    </row>
    <row r="58" spans="1:25" x14ac:dyDescent="0.2">
      <c r="A58" s="639" t="s">
        <v>47</v>
      </c>
      <c r="B58" s="649">
        <v>11</v>
      </c>
      <c r="C58" s="650">
        <v>6</v>
      </c>
      <c r="D58" s="640">
        <f t="shared" si="13"/>
        <v>17</v>
      </c>
      <c r="E58" s="1071">
        <f t="shared" si="7"/>
        <v>0.97142857142857142</v>
      </c>
      <c r="F58" s="645">
        <v>42</v>
      </c>
      <c r="G58" s="646">
        <v>22</v>
      </c>
      <c r="H58" s="640">
        <v>64</v>
      </c>
      <c r="I58" s="1071">
        <f t="shared" si="8"/>
        <v>0.94089973537194938</v>
      </c>
      <c r="J58" s="645">
        <v>53</v>
      </c>
      <c r="K58" s="646">
        <v>28</v>
      </c>
      <c r="L58" s="640">
        <f t="shared" si="14"/>
        <v>81</v>
      </c>
      <c r="M58" s="1071">
        <f t="shared" si="9"/>
        <v>0.94714686623012156</v>
      </c>
      <c r="N58" s="641">
        <v>41</v>
      </c>
      <c r="O58" s="642">
        <v>31</v>
      </c>
      <c r="P58" s="640">
        <f t="shared" si="15"/>
        <v>72</v>
      </c>
      <c r="Q58" s="1071">
        <f t="shared" si="10"/>
        <v>0.57165541881699089</v>
      </c>
      <c r="R58" s="641">
        <v>31</v>
      </c>
      <c r="S58" s="642">
        <v>27</v>
      </c>
      <c r="T58" s="640">
        <f t="shared" si="16"/>
        <v>58</v>
      </c>
      <c r="U58" s="1071">
        <f t="shared" si="11"/>
        <v>0.49879600963192294</v>
      </c>
      <c r="V58" s="1180">
        <f t="shared" si="17"/>
        <v>125</v>
      </c>
      <c r="W58" s="1181">
        <f t="shared" si="18"/>
        <v>86</v>
      </c>
      <c r="X58" s="1181">
        <f t="shared" si="19"/>
        <v>211</v>
      </c>
      <c r="Y58" s="1182">
        <f t="shared" si="12"/>
        <v>0.64378337147215869</v>
      </c>
    </row>
    <row r="59" spans="1:25" x14ac:dyDescent="0.2">
      <c r="A59" s="639" t="s">
        <v>48</v>
      </c>
      <c r="B59" s="649">
        <v>1</v>
      </c>
      <c r="C59" s="650" t="s">
        <v>117</v>
      </c>
      <c r="D59" s="640">
        <f t="shared" si="13"/>
        <v>1</v>
      </c>
      <c r="E59" s="1071">
        <f t="shared" si="7"/>
        <v>5.7142857142857141E-2</v>
      </c>
      <c r="F59" s="645">
        <v>2</v>
      </c>
      <c r="G59" s="646" t="s">
        <v>117</v>
      </c>
      <c r="H59" s="640">
        <v>2</v>
      </c>
      <c r="I59" s="1071">
        <f t="shared" si="8"/>
        <v>2.9403116730373418E-2</v>
      </c>
      <c r="J59" s="645">
        <v>3</v>
      </c>
      <c r="K59" s="646" t="s">
        <v>117</v>
      </c>
      <c r="L59" s="640">
        <f t="shared" si="14"/>
        <v>3</v>
      </c>
      <c r="M59" s="1071">
        <f t="shared" si="9"/>
        <v>3.5079513564078575E-2</v>
      </c>
      <c r="N59" s="641">
        <v>1</v>
      </c>
      <c r="O59" s="642">
        <v>3</v>
      </c>
      <c r="P59" s="640">
        <f t="shared" si="15"/>
        <v>4</v>
      </c>
      <c r="Q59" s="1071">
        <f t="shared" si="10"/>
        <v>3.1758634378721715E-2</v>
      </c>
      <c r="R59" s="641">
        <v>2</v>
      </c>
      <c r="S59" s="642" t="s">
        <v>117</v>
      </c>
      <c r="T59" s="640">
        <f t="shared" si="16"/>
        <v>2</v>
      </c>
      <c r="U59" s="1071">
        <f t="shared" si="11"/>
        <v>1.7199862401100791E-2</v>
      </c>
      <c r="V59" s="1180">
        <f t="shared" si="17"/>
        <v>6</v>
      </c>
      <c r="W59" s="1181">
        <f t="shared" si="18"/>
        <v>3</v>
      </c>
      <c r="X59" s="1181">
        <f t="shared" si="19"/>
        <v>9</v>
      </c>
      <c r="Y59" s="1182">
        <f t="shared" si="12"/>
        <v>2.7459954233409609E-2</v>
      </c>
    </row>
    <row r="60" spans="1:25" x14ac:dyDescent="0.2">
      <c r="A60" s="639" t="s">
        <v>49</v>
      </c>
      <c r="B60" s="649" t="s">
        <v>117</v>
      </c>
      <c r="C60" s="650" t="s">
        <v>117</v>
      </c>
      <c r="D60" s="640">
        <f t="shared" si="13"/>
        <v>0</v>
      </c>
      <c r="E60" s="1071">
        <f t="shared" si="7"/>
        <v>0</v>
      </c>
      <c r="F60" s="645">
        <v>2</v>
      </c>
      <c r="G60" s="646" t="s">
        <v>117</v>
      </c>
      <c r="H60" s="640">
        <v>2</v>
      </c>
      <c r="I60" s="1071">
        <f t="shared" si="8"/>
        <v>2.9403116730373418E-2</v>
      </c>
      <c r="J60" s="645">
        <v>2</v>
      </c>
      <c r="K60" s="646" t="s">
        <v>117</v>
      </c>
      <c r="L60" s="640">
        <f t="shared" si="14"/>
        <v>2</v>
      </c>
      <c r="M60" s="1071">
        <f t="shared" si="9"/>
        <v>2.3386342376052385E-2</v>
      </c>
      <c r="N60" s="641">
        <v>1</v>
      </c>
      <c r="O60" s="642" t="s">
        <v>117</v>
      </c>
      <c r="P60" s="640">
        <f t="shared" si="15"/>
        <v>1</v>
      </c>
      <c r="Q60" s="1071">
        <f t="shared" si="10"/>
        <v>7.9396585946804286E-3</v>
      </c>
      <c r="R60" s="641">
        <v>8</v>
      </c>
      <c r="S60" s="642">
        <v>4</v>
      </c>
      <c r="T60" s="640">
        <f t="shared" si="16"/>
        <v>12</v>
      </c>
      <c r="U60" s="1071">
        <f t="shared" si="11"/>
        <v>0.10319917440660474</v>
      </c>
      <c r="V60" s="1180">
        <f t="shared" si="17"/>
        <v>11</v>
      </c>
      <c r="W60" s="1181">
        <f t="shared" si="18"/>
        <v>4</v>
      </c>
      <c r="X60" s="1181">
        <f t="shared" si="19"/>
        <v>15</v>
      </c>
      <c r="Y60" s="1182">
        <f t="shared" si="12"/>
        <v>4.5766590389016017E-2</v>
      </c>
    </row>
    <row r="61" spans="1:25" x14ac:dyDescent="0.2">
      <c r="A61" s="639" t="s">
        <v>51</v>
      </c>
      <c r="B61" s="649" t="s">
        <v>117</v>
      </c>
      <c r="C61" s="650">
        <v>1</v>
      </c>
      <c r="D61" s="640">
        <f t="shared" si="13"/>
        <v>1</v>
      </c>
      <c r="E61" s="1071">
        <f t="shared" si="7"/>
        <v>5.7142857142857141E-2</v>
      </c>
      <c r="F61" s="645">
        <v>1</v>
      </c>
      <c r="G61" s="646">
        <v>2</v>
      </c>
      <c r="H61" s="640">
        <v>3</v>
      </c>
      <c r="I61" s="1071">
        <f t="shared" si="8"/>
        <v>4.4104675095560132E-2</v>
      </c>
      <c r="J61" s="645">
        <v>1</v>
      </c>
      <c r="K61" s="646">
        <v>3</v>
      </c>
      <c r="L61" s="640">
        <f t="shared" si="14"/>
        <v>4</v>
      </c>
      <c r="M61" s="1071">
        <f t="shared" si="9"/>
        <v>4.6772684752104769E-2</v>
      </c>
      <c r="N61" s="641">
        <v>5</v>
      </c>
      <c r="O61" s="642">
        <v>6</v>
      </c>
      <c r="P61" s="640">
        <f t="shared" si="15"/>
        <v>11</v>
      </c>
      <c r="Q61" s="1071">
        <f t="shared" si="10"/>
        <v>8.7336244541484712E-2</v>
      </c>
      <c r="R61" s="641" t="s">
        <v>117</v>
      </c>
      <c r="S61" s="642">
        <v>1</v>
      </c>
      <c r="T61" s="640">
        <f t="shared" si="16"/>
        <v>1</v>
      </c>
      <c r="U61" s="1071">
        <f t="shared" si="11"/>
        <v>8.5999312005503956E-3</v>
      </c>
      <c r="V61" s="1180">
        <f t="shared" si="17"/>
        <v>6</v>
      </c>
      <c r="W61" s="1181">
        <f t="shared" si="18"/>
        <v>10</v>
      </c>
      <c r="X61" s="1181">
        <f t="shared" si="19"/>
        <v>16</v>
      </c>
      <c r="Y61" s="1182">
        <f t="shared" si="12"/>
        <v>4.8817696414950422E-2</v>
      </c>
    </row>
    <row r="62" spans="1:25" x14ac:dyDescent="0.2">
      <c r="A62" s="639" t="s">
        <v>53</v>
      </c>
      <c r="B62" s="649" t="s">
        <v>117</v>
      </c>
      <c r="C62" s="650" t="s">
        <v>117</v>
      </c>
      <c r="D62" s="640">
        <f t="shared" si="13"/>
        <v>0</v>
      </c>
      <c r="E62" s="1071">
        <f t="shared" si="7"/>
        <v>0</v>
      </c>
      <c r="F62" s="645">
        <v>2</v>
      </c>
      <c r="G62" s="646">
        <v>6</v>
      </c>
      <c r="H62" s="640">
        <v>8</v>
      </c>
      <c r="I62" s="1071">
        <f t="shared" si="8"/>
        <v>0.11761246692149367</v>
      </c>
      <c r="J62" s="645">
        <v>2</v>
      </c>
      <c r="K62" s="646">
        <v>6</v>
      </c>
      <c r="L62" s="640">
        <f t="shared" si="14"/>
        <v>8</v>
      </c>
      <c r="M62" s="1071">
        <f t="shared" si="9"/>
        <v>9.3545369504209538E-2</v>
      </c>
      <c r="N62" s="641" t="s">
        <v>117</v>
      </c>
      <c r="O62" s="642">
        <v>3</v>
      </c>
      <c r="P62" s="640">
        <f t="shared" si="15"/>
        <v>3</v>
      </c>
      <c r="Q62" s="1071">
        <f t="shared" si="10"/>
        <v>2.3818975784041286E-2</v>
      </c>
      <c r="R62" s="641" t="s">
        <v>117</v>
      </c>
      <c r="S62" s="642">
        <v>2</v>
      </c>
      <c r="T62" s="640">
        <f t="shared" si="16"/>
        <v>2</v>
      </c>
      <c r="U62" s="1071">
        <f t="shared" si="11"/>
        <v>1.7199862401100791E-2</v>
      </c>
      <c r="V62" s="1180">
        <f t="shared" si="17"/>
        <v>2</v>
      </c>
      <c r="W62" s="1181">
        <f t="shared" si="18"/>
        <v>11</v>
      </c>
      <c r="X62" s="1181">
        <f t="shared" si="19"/>
        <v>13</v>
      </c>
      <c r="Y62" s="1182">
        <f t="shared" si="12"/>
        <v>3.9664378337147213E-2</v>
      </c>
    </row>
    <row r="63" spans="1:25" x14ac:dyDescent="0.2">
      <c r="A63" s="639" t="s">
        <v>54</v>
      </c>
      <c r="B63" s="643">
        <v>1</v>
      </c>
      <c r="C63" s="648">
        <v>3</v>
      </c>
      <c r="D63" s="640">
        <f t="shared" si="13"/>
        <v>4</v>
      </c>
      <c r="E63" s="1071">
        <f t="shared" si="7"/>
        <v>0.22857142857142856</v>
      </c>
      <c r="F63" s="645">
        <v>4</v>
      </c>
      <c r="G63" s="646">
        <v>3</v>
      </c>
      <c r="H63" s="640">
        <v>7</v>
      </c>
      <c r="I63" s="1071">
        <f t="shared" si="8"/>
        <v>0.10291090855630697</v>
      </c>
      <c r="J63" s="645">
        <v>5</v>
      </c>
      <c r="K63" s="646">
        <v>6</v>
      </c>
      <c r="L63" s="640">
        <f t="shared" si="14"/>
        <v>11</v>
      </c>
      <c r="M63" s="1071">
        <f t="shared" si="9"/>
        <v>0.12862488306828812</v>
      </c>
      <c r="N63" s="641">
        <v>8</v>
      </c>
      <c r="O63" s="642">
        <v>7</v>
      </c>
      <c r="P63" s="640">
        <f t="shared" si="15"/>
        <v>15</v>
      </c>
      <c r="Q63" s="1071">
        <f t="shared" si="10"/>
        <v>0.11909487892020643</v>
      </c>
      <c r="R63" s="641">
        <v>2</v>
      </c>
      <c r="S63" s="642">
        <v>8</v>
      </c>
      <c r="T63" s="640">
        <f t="shared" si="16"/>
        <v>10</v>
      </c>
      <c r="U63" s="1071">
        <f t="shared" si="11"/>
        <v>8.5999312005503953E-2</v>
      </c>
      <c r="V63" s="1180">
        <f t="shared" si="17"/>
        <v>15</v>
      </c>
      <c r="W63" s="1181">
        <f t="shared" si="18"/>
        <v>21</v>
      </c>
      <c r="X63" s="1181">
        <f t="shared" si="19"/>
        <v>36</v>
      </c>
      <c r="Y63" s="1182">
        <f t="shared" si="12"/>
        <v>0.10983981693363844</v>
      </c>
    </row>
    <row r="64" spans="1:25" x14ac:dyDescent="0.2">
      <c r="A64" s="639" t="s">
        <v>187</v>
      </c>
      <c r="B64" s="643" t="s">
        <v>117</v>
      </c>
      <c r="C64" s="648" t="s">
        <v>117</v>
      </c>
      <c r="D64" s="640">
        <f t="shared" si="13"/>
        <v>0</v>
      </c>
      <c r="E64" s="1071">
        <f t="shared" si="7"/>
        <v>0</v>
      </c>
      <c r="F64" s="645" t="s">
        <v>117</v>
      </c>
      <c r="G64" s="646">
        <v>1</v>
      </c>
      <c r="H64" s="640">
        <v>1</v>
      </c>
      <c r="I64" s="1071">
        <f t="shared" si="8"/>
        <v>1.4701558365186709E-2</v>
      </c>
      <c r="J64" s="645" t="s">
        <v>117</v>
      </c>
      <c r="K64" s="646">
        <v>1</v>
      </c>
      <c r="L64" s="640">
        <f t="shared" si="14"/>
        <v>1</v>
      </c>
      <c r="M64" s="1071">
        <f t="shared" si="9"/>
        <v>1.1693171188026192E-2</v>
      </c>
      <c r="N64" s="641" t="s">
        <v>117</v>
      </c>
      <c r="O64" s="642" t="s">
        <v>117</v>
      </c>
      <c r="P64" s="640">
        <f t="shared" si="15"/>
        <v>0</v>
      </c>
      <c r="Q64" s="1071">
        <f t="shared" si="10"/>
        <v>0</v>
      </c>
      <c r="R64" s="641" t="s">
        <v>117</v>
      </c>
      <c r="S64" s="642" t="s">
        <v>117</v>
      </c>
      <c r="T64" s="640">
        <f t="shared" si="16"/>
        <v>0</v>
      </c>
      <c r="U64" s="1071">
        <f t="shared" si="11"/>
        <v>0</v>
      </c>
      <c r="V64" s="1180">
        <f t="shared" si="17"/>
        <v>0</v>
      </c>
      <c r="W64" s="1181">
        <f t="shared" si="18"/>
        <v>1</v>
      </c>
      <c r="X64" s="1181">
        <f t="shared" si="19"/>
        <v>1</v>
      </c>
      <c r="Y64" s="1182">
        <f t="shared" si="12"/>
        <v>3.0511060259344014E-3</v>
      </c>
    </row>
    <row r="65" spans="1:25" x14ac:dyDescent="0.2">
      <c r="A65" s="639" t="s">
        <v>55</v>
      </c>
      <c r="B65" s="649" t="s">
        <v>117</v>
      </c>
      <c r="C65" s="650">
        <v>3</v>
      </c>
      <c r="D65" s="640">
        <f t="shared" si="13"/>
        <v>3</v>
      </c>
      <c r="E65" s="1071">
        <f t="shared" si="7"/>
        <v>0.17142857142857143</v>
      </c>
      <c r="F65" s="645" t="s">
        <v>117</v>
      </c>
      <c r="G65" s="646">
        <v>2</v>
      </c>
      <c r="H65" s="640">
        <v>2</v>
      </c>
      <c r="I65" s="1071">
        <f t="shared" si="8"/>
        <v>2.9403116730373418E-2</v>
      </c>
      <c r="J65" s="645" t="s">
        <v>117</v>
      </c>
      <c r="K65" s="646">
        <v>5</v>
      </c>
      <c r="L65" s="640">
        <f t="shared" si="14"/>
        <v>5</v>
      </c>
      <c r="M65" s="1071">
        <f t="shared" si="9"/>
        <v>5.8465855940130963E-2</v>
      </c>
      <c r="N65" s="641" t="s">
        <v>117</v>
      </c>
      <c r="O65" s="642">
        <v>4</v>
      </c>
      <c r="P65" s="640">
        <f t="shared" si="15"/>
        <v>4</v>
      </c>
      <c r="Q65" s="1071">
        <f t="shared" si="10"/>
        <v>3.1758634378721715E-2</v>
      </c>
      <c r="R65" s="641">
        <v>1</v>
      </c>
      <c r="S65" s="642">
        <v>1</v>
      </c>
      <c r="T65" s="640">
        <f t="shared" si="16"/>
        <v>2</v>
      </c>
      <c r="U65" s="1071">
        <f t="shared" si="11"/>
        <v>1.7199862401100791E-2</v>
      </c>
      <c r="V65" s="1180">
        <f t="shared" si="17"/>
        <v>1</v>
      </c>
      <c r="W65" s="1181">
        <f t="shared" si="18"/>
        <v>10</v>
      </c>
      <c r="X65" s="1181">
        <f t="shared" si="19"/>
        <v>11</v>
      </c>
      <c r="Y65" s="1182">
        <f t="shared" si="12"/>
        <v>3.3562166285278416E-2</v>
      </c>
    </row>
    <row r="66" spans="1:25" x14ac:dyDescent="0.2">
      <c r="A66" s="639" t="s">
        <v>140</v>
      </c>
      <c r="B66" s="643">
        <v>1</v>
      </c>
      <c r="C66" s="648" t="s">
        <v>117</v>
      </c>
      <c r="D66" s="640">
        <f t="shared" si="13"/>
        <v>1</v>
      </c>
      <c r="E66" s="1071">
        <f t="shared" si="7"/>
        <v>5.7142857142857141E-2</v>
      </c>
      <c r="F66" s="645" t="s">
        <v>117</v>
      </c>
      <c r="G66" s="646" t="s">
        <v>117</v>
      </c>
      <c r="H66" s="640">
        <v>0</v>
      </c>
      <c r="I66" s="1071">
        <f t="shared" si="8"/>
        <v>0</v>
      </c>
      <c r="J66" s="645">
        <v>1</v>
      </c>
      <c r="K66" s="646" t="s">
        <v>117</v>
      </c>
      <c r="L66" s="640">
        <f t="shared" si="14"/>
        <v>1</v>
      </c>
      <c r="M66" s="1071">
        <f t="shared" si="9"/>
        <v>1.1693171188026192E-2</v>
      </c>
      <c r="N66" s="641" t="s">
        <v>117</v>
      </c>
      <c r="O66" s="642">
        <v>2</v>
      </c>
      <c r="P66" s="640">
        <f t="shared" si="15"/>
        <v>2</v>
      </c>
      <c r="Q66" s="1071">
        <f t="shared" si="10"/>
        <v>1.5879317189360857E-2</v>
      </c>
      <c r="R66" s="641" t="s">
        <v>117</v>
      </c>
      <c r="S66" s="642" t="s">
        <v>117</v>
      </c>
      <c r="T66" s="640">
        <f t="shared" si="16"/>
        <v>0</v>
      </c>
      <c r="U66" s="1071">
        <f t="shared" si="11"/>
        <v>0</v>
      </c>
      <c r="V66" s="1180">
        <f t="shared" si="17"/>
        <v>1</v>
      </c>
      <c r="W66" s="1181">
        <f t="shared" si="18"/>
        <v>2</v>
      </c>
      <c r="X66" s="1181">
        <f t="shared" si="19"/>
        <v>3</v>
      </c>
      <c r="Y66" s="1182">
        <f t="shared" si="12"/>
        <v>9.1533180778032037E-3</v>
      </c>
    </row>
    <row r="67" spans="1:25" x14ac:dyDescent="0.2">
      <c r="A67" s="639" t="s">
        <v>56</v>
      </c>
      <c r="B67" s="649" t="s">
        <v>117</v>
      </c>
      <c r="C67" s="650">
        <v>2</v>
      </c>
      <c r="D67" s="640">
        <f t="shared" si="13"/>
        <v>2</v>
      </c>
      <c r="E67" s="1071">
        <f t="shared" si="7"/>
        <v>0.11428571428571428</v>
      </c>
      <c r="F67" s="645">
        <v>4</v>
      </c>
      <c r="G67" s="646">
        <v>4</v>
      </c>
      <c r="H67" s="640">
        <v>8</v>
      </c>
      <c r="I67" s="1071">
        <f t="shared" si="8"/>
        <v>0.11761246692149367</v>
      </c>
      <c r="J67" s="645">
        <v>4</v>
      </c>
      <c r="K67" s="646">
        <v>6</v>
      </c>
      <c r="L67" s="640">
        <f t="shared" si="14"/>
        <v>10</v>
      </c>
      <c r="M67" s="1071">
        <f t="shared" si="9"/>
        <v>0.11693171188026193</v>
      </c>
      <c r="N67" s="641" t="s">
        <v>117</v>
      </c>
      <c r="O67" s="642">
        <v>5</v>
      </c>
      <c r="P67" s="640">
        <f t="shared" si="15"/>
        <v>5</v>
      </c>
      <c r="Q67" s="1071">
        <f t="shared" si="10"/>
        <v>3.9698292973402147E-2</v>
      </c>
      <c r="R67" s="641">
        <v>1</v>
      </c>
      <c r="S67" s="642">
        <v>2</v>
      </c>
      <c r="T67" s="640">
        <f t="shared" si="16"/>
        <v>3</v>
      </c>
      <c r="U67" s="1071">
        <f t="shared" si="11"/>
        <v>2.5799793601651185E-2</v>
      </c>
      <c r="V67" s="1180">
        <f t="shared" si="17"/>
        <v>5</v>
      </c>
      <c r="W67" s="1181">
        <f t="shared" si="18"/>
        <v>13</v>
      </c>
      <c r="X67" s="1181">
        <f t="shared" si="19"/>
        <v>18</v>
      </c>
      <c r="Y67" s="1182">
        <f t="shared" si="12"/>
        <v>5.4919908466819219E-2</v>
      </c>
    </row>
    <row r="68" spans="1:25" x14ac:dyDescent="0.2">
      <c r="A68" s="639" t="s">
        <v>57</v>
      </c>
      <c r="B68" s="643" t="s">
        <v>117</v>
      </c>
      <c r="C68" s="648" t="s">
        <v>117</v>
      </c>
      <c r="D68" s="640">
        <f t="shared" si="13"/>
        <v>0</v>
      </c>
      <c r="E68" s="1071">
        <f t="shared" si="7"/>
        <v>0</v>
      </c>
      <c r="F68" s="645" t="s">
        <v>117</v>
      </c>
      <c r="G68" s="646" t="s">
        <v>117</v>
      </c>
      <c r="H68" s="640">
        <v>0</v>
      </c>
      <c r="I68" s="1071">
        <f t="shared" si="8"/>
        <v>0</v>
      </c>
      <c r="J68" s="645" t="s">
        <v>117</v>
      </c>
      <c r="K68" s="646" t="s">
        <v>117</v>
      </c>
      <c r="L68" s="640">
        <f t="shared" si="14"/>
        <v>0</v>
      </c>
      <c r="M68" s="1071">
        <f t="shared" si="9"/>
        <v>0</v>
      </c>
      <c r="N68" s="641" t="s">
        <v>117</v>
      </c>
      <c r="O68" s="642">
        <v>1</v>
      </c>
      <c r="P68" s="640">
        <f t="shared" si="15"/>
        <v>1</v>
      </c>
      <c r="Q68" s="1071">
        <f t="shared" si="10"/>
        <v>7.9396585946804286E-3</v>
      </c>
      <c r="R68" s="641" t="s">
        <v>117</v>
      </c>
      <c r="S68" s="642" t="s">
        <v>117</v>
      </c>
      <c r="T68" s="640">
        <f t="shared" si="16"/>
        <v>0</v>
      </c>
      <c r="U68" s="1071">
        <f t="shared" si="11"/>
        <v>0</v>
      </c>
      <c r="V68" s="1180">
        <f t="shared" si="17"/>
        <v>0</v>
      </c>
      <c r="W68" s="1181">
        <f t="shared" si="18"/>
        <v>1</v>
      </c>
      <c r="X68" s="1181">
        <f t="shared" si="19"/>
        <v>1</v>
      </c>
      <c r="Y68" s="1182">
        <f t="shared" si="12"/>
        <v>3.0511060259344014E-3</v>
      </c>
    </row>
    <row r="69" spans="1:25" x14ac:dyDescent="0.2">
      <c r="A69" s="639" t="s">
        <v>207</v>
      </c>
      <c r="B69" s="649" t="s">
        <v>117</v>
      </c>
      <c r="C69" s="650" t="s">
        <v>117</v>
      </c>
      <c r="D69" s="640">
        <f t="shared" si="13"/>
        <v>0</v>
      </c>
      <c r="E69" s="1071">
        <f t="shared" si="7"/>
        <v>0</v>
      </c>
      <c r="F69" s="645" t="s">
        <v>117</v>
      </c>
      <c r="G69" s="646" t="s">
        <v>117</v>
      </c>
      <c r="H69" s="640">
        <v>0</v>
      </c>
      <c r="I69" s="1071">
        <f t="shared" si="8"/>
        <v>0</v>
      </c>
      <c r="J69" s="645" t="s">
        <v>117</v>
      </c>
      <c r="K69" s="646" t="s">
        <v>117</v>
      </c>
      <c r="L69" s="640">
        <f t="shared" si="14"/>
        <v>0</v>
      </c>
      <c r="M69" s="1071">
        <f t="shared" si="9"/>
        <v>0</v>
      </c>
      <c r="N69" s="641">
        <v>1</v>
      </c>
      <c r="O69" s="642" t="s">
        <v>117</v>
      </c>
      <c r="P69" s="640">
        <f t="shared" si="15"/>
        <v>1</v>
      </c>
      <c r="Q69" s="1071">
        <f t="shared" si="10"/>
        <v>7.9396585946804286E-3</v>
      </c>
      <c r="R69" s="641" t="s">
        <v>117</v>
      </c>
      <c r="S69" s="642" t="s">
        <v>117</v>
      </c>
      <c r="T69" s="640">
        <f t="shared" si="16"/>
        <v>0</v>
      </c>
      <c r="U69" s="1071">
        <f t="shared" si="11"/>
        <v>0</v>
      </c>
      <c r="V69" s="1180">
        <f t="shared" si="17"/>
        <v>1</v>
      </c>
      <c r="W69" s="1181">
        <f t="shared" si="18"/>
        <v>0</v>
      </c>
      <c r="X69" s="1181">
        <f t="shared" si="19"/>
        <v>1</v>
      </c>
      <c r="Y69" s="1182">
        <f t="shared" si="12"/>
        <v>3.0511060259344014E-3</v>
      </c>
    </row>
    <row r="70" spans="1:25" x14ac:dyDescent="0.2">
      <c r="A70" s="639" t="s">
        <v>58</v>
      </c>
      <c r="B70" s="649" t="s">
        <v>117</v>
      </c>
      <c r="C70" s="650">
        <v>4</v>
      </c>
      <c r="D70" s="640">
        <f t="shared" ref="D70:D101" si="20">SUM(B70:C70)</f>
        <v>4</v>
      </c>
      <c r="E70" s="1071">
        <f t="shared" si="7"/>
        <v>0.22857142857142856</v>
      </c>
      <c r="F70" s="645" t="s">
        <v>117</v>
      </c>
      <c r="G70" s="646">
        <v>5</v>
      </c>
      <c r="H70" s="640">
        <v>5</v>
      </c>
      <c r="I70" s="1071">
        <f t="shared" si="8"/>
        <v>7.3507791825933547E-2</v>
      </c>
      <c r="J70" s="645" t="s">
        <v>117</v>
      </c>
      <c r="K70" s="646">
        <v>9</v>
      </c>
      <c r="L70" s="640">
        <f t="shared" ref="L70:L101" si="21">SUM(D70,H70)</f>
        <v>9</v>
      </c>
      <c r="M70" s="1071">
        <f t="shared" si="9"/>
        <v>0.10523854069223573</v>
      </c>
      <c r="N70" s="641" t="s">
        <v>117</v>
      </c>
      <c r="O70" s="642">
        <v>7</v>
      </c>
      <c r="P70" s="640">
        <f t="shared" ref="P70:P101" si="22">SUM(N70:O70)</f>
        <v>7</v>
      </c>
      <c r="Q70" s="1071">
        <f t="shared" si="10"/>
        <v>5.5577610162763004E-2</v>
      </c>
      <c r="R70" s="641">
        <v>2</v>
      </c>
      <c r="S70" s="642">
        <v>2</v>
      </c>
      <c r="T70" s="640">
        <f t="shared" ref="T70:T101" si="23">SUM(R70:S70)</f>
        <v>4</v>
      </c>
      <c r="U70" s="1071">
        <f t="shared" si="11"/>
        <v>3.4399724802201583E-2</v>
      </c>
      <c r="V70" s="1180">
        <f t="shared" ref="V70:V101" si="24">SUM(N70,R70,J70)</f>
        <v>2</v>
      </c>
      <c r="W70" s="1181">
        <f t="shared" ref="W70:W101" si="25">SUM(O70,S70,K70)</f>
        <v>18</v>
      </c>
      <c r="X70" s="1181">
        <f t="shared" ref="X70:X101" si="26">SUM(P70,T70,L70)</f>
        <v>20</v>
      </c>
      <c r="Y70" s="1182">
        <f t="shared" si="12"/>
        <v>6.1022120518688022E-2</v>
      </c>
    </row>
    <row r="71" spans="1:25" x14ac:dyDescent="0.2">
      <c r="A71" s="639" t="s">
        <v>59</v>
      </c>
      <c r="B71" s="649" t="s">
        <v>117</v>
      </c>
      <c r="C71" s="651" t="s">
        <v>117</v>
      </c>
      <c r="D71" s="640">
        <f t="shared" si="20"/>
        <v>0</v>
      </c>
      <c r="E71" s="1071">
        <f t="shared" ref="E71:E129" si="27">D71*100/D$129</f>
        <v>0</v>
      </c>
      <c r="F71" s="645" t="s">
        <v>117</v>
      </c>
      <c r="G71" s="646" t="s">
        <v>117</v>
      </c>
      <c r="H71" s="640">
        <v>0</v>
      </c>
      <c r="I71" s="1071">
        <f t="shared" ref="I71:I129" si="28">H71*100/H$129</f>
        <v>0</v>
      </c>
      <c r="J71" s="645" t="s">
        <v>117</v>
      </c>
      <c r="K71" s="646" t="s">
        <v>117</v>
      </c>
      <c r="L71" s="640">
        <f t="shared" si="21"/>
        <v>0</v>
      </c>
      <c r="M71" s="1071">
        <f t="shared" ref="M71:M129" si="29">L71*100/L$129</f>
        <v>0</v>
      </c>
      <c r="N71" s="641" t="s">
        <v>117</v>
      </c>
      <c r="O71" s="642">
        <v>1</v>
      </c>
      <c r="P71" s="640">
        <f t="shared" si="22"/>
        <v>1</v>
      </c>
      <c r="Q71" s="1071">
        <f t="shared" ref="Q71:Q129" si="30">P71*100/P$129</f>
        <v>7.9396585946804286E-3</v>
      </c>
      <c r="R71" s="641" t="s">
        <v>117</v>
      </c>
      <c r="S71" s="642" t="s">
        <v>117</v>
      </c>
      <c r="T71" s="640">
        <f t="shared" si="23"/>
        <v>0</v>
      </c>
      <c r="U71" s="1071">
        <f t="shared" ref="U71:U129" si="31">T71*100/T$129</f>
        <v>0</v>
      </c>
      <c r="V71" s="1180">
        <f t="shared" si="24"/>
        <v>0</v>
      </c>
      <c r="W71" s="1181">
        <f t="shared" si="25"/>
        <v>1</v>
      </c>
      <c r="X71" s="1181">
        <f t="shared" si="26"/>
        <v>1</v>
      </c>
      <c r="Y71" s="1182">
        <f t="shared" ref="Y71:Y129" si="32">X71*100/X$129</f>
        <v>3.0511060259344014E-3</v>
      </c>
    </row>
    <row r="72" spans="1:25" x14ac:dyDescent="0.2">
      <c r="A72" s="639" t="s">
        <v>60</v>
      </c>
      <c r="B72" s="649" t="s">
        <v>117</v>
      </c>
      <c r="C72" s="650">
        <v>3</v>
      </c>
      <c r="D72" s="640">
        <f t="shared" si="20"/>
        <v>3</v>
      </c>
      <c r="E72" s="1071">
        <f t="shared" si="27"/>
        <v>0.17142857142857143</v>
      </c>
      <c r="F72" s="645">
        <v>2</v>
      </c>
      <c r="G72" s="646">
        <v>1</v>
      </c>
      <c r="H72" s="640">
        <v>3</v>
      </c>
      <c r="I72" s="1071">
        <f t="shared" si="28"/>
        <v>4.4104675095560132E-2</v>
      </c>
      <c r="J72" s="645">
        <v>2</v>
      </c>
      <c r="K72" s="646">
        <v>4</v>
      </c>
      <c r="L72" s="640">
        <f t="shared" si="21"/>
        <v>6</v>
      </c>
      <c r="M72" s="1071">
        <f t="shared" si="29"/>
        <v>7.015902712815715E-2</v>
      </c>
      <c r="N72" s="641">
        <v>1</v>
      </c>
      <c r="O72" s="642">
        <v>7</v>
      </c>
      <c r="P72" s="640">
        <f t="shared" si="22"/>
        <v>8</v>
      </c>
      <c r="Q72" s="1071">
        <f t="shared" si="30"/>
        <v>6.3517268757443429E-2</v>
      </c>
      <c r="R72" s="641" t="s">
        <v>117</v>
      </c>
      <c r="S72" s="642">
        <v>6</v>
      </c>
      <c r="T72" s="640">
        <f t="shared" si="23"/>
        <v>6</v>
      </c>
      <c r="U72" s="1071">
        <f t="shared" si="31"/>
        <v>5.159958720330237E-2</v>
      </c>
      <c r="V72" s="1180">
        <f t="shared" si="24"/>
        <v>3</v>
      </c>
      <c r="W72" s="1181">
        <f t="shared" si="25"/>
        <v>17</v>
      </c>
      <c r="X72" s="1181">
        <f t="shared" si="26"/>
        <v>20</v>
      </c>
      <c r="Y72" s="1182">
        <f t="shared" si="32"/>
        <v>6.1022120518688022E-2</v>
      </c>
    </row>
    <row r="73" spans="1:25" x14ac:dyDescent="0.2">
      <c r="A73" s="639" t="s">
        <v>176</v>
      </c>
      <c r="B73" s="649" t="s">
        <v>117</v>
      </c>
      <c r="C73" s="650" t="s">
        <v>117</v>
      </c>
      <c r="D73" s="640">
        <f t="shared" si="20"/>
        <v>0</v>
      </c>
      <c r="E73" s="1071">
        <f t="shared" si="27"/>
        <v>0</v>
      </c>
      <c r="F73" s="645" t="s">
        <v>117</v>
      </c>
      <c r="G73" s="646">
        <v>1</v>
      </c>
      <c r="H73" s="640">
        <v>1</v>
      </c>
      <c r="I73" s="1071">
        <f t="shared" si="28"/>
        <v>1.4701558365186709E-2</v>
      </c>
      <c r="J73" s="645" t="s">
        <v>117</v>
      </c>
      <c r="K73" s="646">
        <v>1</v>
      </c>
      <c r="L73" s="640">
        <f t="shared" si="21"/>
        <v>1</v>
      </c>
      <c r="M73" s="1071">
        <f t="shared" si="29"/>
        <v>1.1693171188026192E-2</v>
      </c>
      <c r="N73" s="641" t="s">
        <v>117</v>
      </c>
      <c r="O73" s="642" t="s">
        <v>117</v>
      </c>
      <c r="P73" s="640">
        <f t="shared" si="22"/>
        <v>0</v>
      </c>
      <c r="Q73" s="1071">
        <f t="shared" si="30"/>
        <v>0</v>
      </c>
      <c r="R73" s="641" t="s">
        <v>117</v>
      </c>
      <c r="S73" s="642" t="s">
        <v>117</v>
      </c>
      <c r="T73" s="640">
        <f t="shared" si="23"/>
        <v>0</v>
      </c>
      <c r="U73" s="1071">
        <f t="shared" si="31"/>
        <v>0</v>
      </c>
      <c r="V73" s="1180">
        <f t="shared" si="24"/>
        <v>0</v>
      </c>
      <c r="W73" s="1181">
        <f t="shared" si="25"/>
        <v>1</v>
      </c>
      <c r="X73" s="1181">
        <f t="shared" si="26"/>
        <v>1</v>
      </c>
      <c r="Y73" s="1182">
        <f t="shared" si="32"/>
        <v>3.0511060259344014E-3</v>
      </c>
    </row>
    <row r="74" spans="1:25" x14ac:dyDescent="0.2">
      <c r="A74" s="639" t="s">
        <v>62</v>
      </c>
      <c r="B74" s="649">
        <v>2</v>
      </c>
      <c r="C74" s="651" t="s">
        <v>117</v>
      </c>
      <c r="D74" s="640">
        <f t="shared" si="20"/>
        <v>2</v>
      </c>
      <c r="E74" s="1071">
        <f t="shared" si="27"/>
        <v>0.11428571428571428</v>
      </c>
      <c r="F74" s="645" t="s">
        <v>117</v>
      </c>
      <c r="G74" s="646">
        <v>5</v>
      </c>
      <c r="H74" s="640">
        <v>5</v>
      </c>
      <c r="I74" s="1071">
        <f t="shared" si="28"/>
        <v>7.3507791825933547E-2</v>
      </c>
      <c r="J74" s="645">
        <v>2</v>
      </c>
      <c r="K74" s="646">
        <v>5</v>
      </c>
      <c r="L74" s="640">
        <f t="shared" si="21"/>
        <v>7</v>
      </c>
      <c r="M74" s="1071">
        <f t="shared" si="29"/>
        <v>8.1852198316183344E-2</v>
      </c>
      <c r="N74" s="641" t="s">
        <v>117</v>
      </c>
      <c r="O74" s="642" t="s">
        <v>117</v>
      </c>
      <c r="P74" s="640">
        <f t="shared" si="22"/>
        <v>0</v>
      </c>
      <c r="Q74" s="1071">
        <f t="shared" si="30"/>
        <v>0</v>
      </c>
      <c r="R74" s="641" t="s">
        <v>117</v>
      </c>
      <c r="S74" s="642" t="s">
        <v>117</v>
      </c>
      <c r="T74" s="640">
        <f t="shared" si="23"/>
        <v>0</v>
      </c>
      <c r="U74" s="1071">
        <f t="shared" si="31"/>
        <v>0</v>
      </c>
      <c r="V74" s="1180">
        <f t="shared" si="24"/>
        <v>2</v>
      </c>
      <c r="W74" s="1181">
        <f t="shared" si="25"/>
        <v>5</v>
      </c>
      <c r="X74" s="1181">
        <f t="shared" si="26"/>
        <v>7</v>
      </c>
      <c r="Y74" s="1182">
        <f t="shared" si="32"/>
        <v>2.1357742181540809E-2</v>
      </c>
    </row>
    <row r="75" spans="1:25" x14ac:dyDescent="0.2">
      <c r="A75" s="639" t="s">
        <v>64</v>
      </c>
      <c r="B75" s="649" t="s">
        <v>117</v>
      </c>
      <c r="C75" s="650">
        <v>1</v>
      </c>
      <c r="D75" s="640">
        <f t="shared" si="20"/>
        <v>1</v>
      </c>
      <c r="E75" s="1071">
        <f t="shared" si="27"/>
        <v>5.7142857142857141E-2</v>
      </c>
      <c r="F75" s="645">
        <v>1</v>
      </c>
      <c r="G75" s="646" t="s">
        <v>117</v>
      </c>
      <c r="H75" s="640">
        <v>1</v>
      </c>
      <c r="I75" s="1071">
        <f t="shared" si="28"/>
        <v>1.4701558365186709E-2</v>
      </c>
      <c r="J75" s="645">
        <v>1</v>
      </c>
      <c r="K75" s="646">
        <v>1</v>
      </c>
      <c r="L75" s="640">
        <f t="shared" si="21"/>
        <v>2</v>
      </c>
      <c r="M75" s="1071">
        <f t="shared" si="29"/>
        <v>2.3386342376052385E-2</v>
      </c>
      <c r="N75" s="641" t="s">
        <v>117</v>
      </c>
      <c r="O75" s="642" t="s">
        <v>117</v>
      </c>
      <c r="P75" s="640">
        <f t="shared" si="22"/>
        <v>0</v>
      </c>
      <c r="Q75" s="1071">
        <f t="shared" si="30"/>
        <v>0</v>
      </c>
      <c r="R75" s="641" t="s">
        <v>117</v>
      </c>
      <c r="S75" s="642" t="s">
        <v>117</v>
      </c>
      <c r="T75" s="640">
        <f t="shared" si="23"/>
        <v>0</v>
      </c>
      <c r="U75" s="1071">
        <f t="shared" si="31"/>
        <v>0</v>
      </c>
      <c r="V75" s="1180">
        <f t="shared" si="24"/>
        <v>1</v>
      </c>
      <c r="W75" s="1181">
        <f t="shared" si="25"/>
        <v>1</v>
      </c>
      <c r="X75" s="1181">
        <f t="shared" si="26"/>
        <v>2</v>
      </c>
      <c r="Y75" s="1182">
        <f t="shared" si="32"/>
        <v>6.1022120518688027E-3</v>
      </c>
    </row>
    <row r="76" spans="1:25" x14ac:dyDescent="0.2">
      <c r="A76" s="639" t="s">
        <v>65</v>
      </c>
      <c r="B76" s="649" t="s">
        <v>117</v>
      </c>
      <c r="C76" s="650">
        <v>1</v>
      </c>
      <c r="D76" s="640">
        <f t="shared" si="20"/>
        <v>1</v>
      </c>
      <c r="E76" s="1071">
        <f t="shared" si="27"/>
        <v>5.7142857142857141E-2</v>
      </c>
      <c r="F76" s="645" t="s">
        <v>117</v>
      </c>
      <c r="G76" s="646">
        <v>1</v>
      </c>
      <c r="H76" s="640">
        <v>1</v>
      </c>
      <c r="I76" s="1071">
        <f t="shared" si="28"/>
        <v>1.4701558365186709E-2</v>
      </c>
      <c r="J76" s="645" t="s">
        <v>117</v>
      </c>
      <c r="K76" s="646">
        <v>2</v>
      </c>
      <c r="L76" s="640">
        <f t="shared" si="21"/>
        <v>2</v>
      </c>
      <c r="M76" s="1071">
        <f t="shared" si="29"/>
        <v>2.3386342376052385E-2</v>
      </c>
      <c r="N76" s="641">
        <v>1</v>
      </c>
      <c r="O76" s="642" t="s">
        <v>117</v>
      </c>
      <c r="P76" s="640">
        <f t="shared" si="22"/>
        <v>1</v>
      </c>
      <c r="Q76" s="1071">
        <f t="shared" si="30"/>
        <v>7.9396585946804286E-3</v>
      </c>
      <c r="R76" s="641">
        <v>1</v>
      </c>
      <c r="S76" s="642" t="s">
        <v>117</v>
      </c>
      <c r="T76" s="640">
        <f t="shared" si="23"/>
        <v>1</v>
      </c>
      <c r="U76" s="1071">
        <f t="shared" si="31"/>
        <v>8.5999312005503956E-3</v>
      </c>
      <c r="V76" s="1180">
        <f t="shared" si="24"/>
        <v>2</v>
      </c>
      <c r="W76" s="1181">
        <f t="shared" si="25"/>
        <v>2</v>
      </c>
      <c r="X76" s="1181">
        <f t="shared" si="26"/>
        <v>4</v>
      </c>
      <c r="Y76" s="1182">
        <f t="shared" si="32"/>
        <v>1.2204424103737605E-2</v>
      </c>
    </row>
    <row r="77" spans="1:25" x14ac:dyDescent="0.2">
      <c r="A77" s="639" t="s">
        <v>66</v>
      </c>
      <c r="B77" s="649" t="s">
        <v>117</v>
      </c>
      <c r="C77" s="650">
        <v>8</v>
      </c>
      <c r="D77" s="640">
        <f t="shared" si="20"/>
        <v>8</v>
      </c>
      <c r="E77" s="1071">
        <f t="shared" si="27"/>
        <v>0.45714285714285713</v>
      </c>
      <c r="F77" s="645">
        <v>1</v>
      </c>
      <c r="G77" s="646">
        <v>34</v>
      </c>
      <c r="H77" s="640">
        <v>35</v>
      </c>
      <c r="I77" s="1071">
        <f t="shared" si="28"/>
        <v>0.5145545427815349</v>
      </c>
      <c r="J77" s="645">
        <v>1</v>
      </c>
      <c r="K77" s="646">
        <v>42</v>
      </c>
      <c r="L77" s="640">
        <f t="shared" si="21"/>
        <v>43</v>
      </c>
      <c r="M77" s="1071">
        <f t="shared" si="29"/>
        <v>0.50280636108512633</v>
      </c>
      <c r="N77" s="641">
        <v>6</v>
      </c>
      <c r="O77" s="642">
        <v>42</v>
      </c>
      <c r="P77" s="640">
        <f t="shared" si="22"/>
        <v>48</v>
      </c>
      <c r="Q77" s="1071">
        <f t="shared" si="30"/>
        <v>0.38110361254466057</v>
      </c>
      <c r="R77" s="641">
        <v>2</v>
      </c>
      <c r="S77" s="642">
        <v>22</v>
      </c>
      <c r="T77" s="640">
        <f t="shared" si="23"/>
        <v>24</v>
      </c>
      <c r="U77" s="1071">
        <f t="shared" si="31"/>
        <v>0.20639834881320948</v>
      </c>
      <c r="V77" s="1180">
        <f t="shared" si="24"/>
        <v>9</v>
      </c>
      <c r="W77" s="1181">
        <f t="shared" si="25"/>
        <v>106</v>
      </c>
      <c r="X77" s="1181">
        <f t="shared" si="26"/>
        <v>115</v>
      </c>
      <c r="Y77" s="1182">
        <f t="shared" si="32"/>
        <v>0.35087719298245612</v>
      </c>
    </row>
    <row r="78" spans="1:25" x14ac:dyDescent="0.2">
      <c r="A78" s="639" t="s">
        <v>132</v>
      </c>
      <c r="B78" s="649">
        <v>1</v>
      </c>
      <c r="C78" s="650">
        <v>1</v>
      </c>
      <c r="D78" s="640">
        <f t="shared" si="20"/>
        <v>2</v>
      </c>
      <c r="E78" s="1071">
        <f t="shared" si="27"/>
        <v>0.11428571428571428</v>
      </c>
      <c r="F78" s="645">
        <v>1</v>
      </c>
      <c r="G78" s="646" t="s">
        <v>117</v>
      </c>
      <c r="H78" s="640">
        <v>1</v>
      </c>
      <c r="I78" s="1071">
        <f t="shared" si="28"/>
        <v>1.4701558365186709E-2</v>
      </c>
      <c r="J78" s="645">
        <v>2</v>
      </c>
      <c r="K78" s="646">
        <v>1</v>
      </c>
      <c r="L78" s="640">
        <f t="shared" si="21"/>
        <v>3</v>
      </c>
      <c r="M78" s="1071">
        <f t="shared" si="29"/>
        <v>3.5079513564078575E-2</v>
      </c>
      <c r="N78" s="641">
        <v>1</v>
      </c>
      <c r="O78" s="642" t="s">
        <v>117</v>
      </c>
      <c r="P78" s="640">
        <f t="shared" si="22"/>
        <v>1</v>
      </c>
      <c r="Q78" s="1071">
        <f t="shared" si="30"/>
        <v>7.9396585946804286E-3</v>
      </c>
      <c r="R78" s="641" t="s">
        <v>117</v>
      </c>
      <c r="S78" s="642" t="s">
        <v>117</v>
      </c>
      <c r="T78" s="640">
        <f t="shared" si="23"/>
        <v>0</v>
      </c>
      <c r="U78" s="1071">
        <f t="shared" si="31"/>
        <v>0</v>
      </c>
      <c r="V78" s="1180">
        <f t="shared" si="24"/>
        <v>3</v>
      </c>
      <c r="W78" s="1181">
        <f t="shared" si="25"/>
        <v>1</v>
      </c>
      <c r="X78" s="1181">
        <f t="shared" si="26"/>
        <v>4</v>
      </c>
      <c r="Y78" s="1182">
        <f t="shared" si="32"/>
        <v>1.2204424103737605E-2</v>
      </c>
    </row>
    <row r="79" spans="1:25" x14ac:dyDescent="0.2">
      <c r="A79" s="639" t="s">
        <v>67</v>
      </c>
      <c r="B79" s="649">
        <v>4</v>
      </c>
      <c r="C79" s="651">
        <v>7</v>
      </c>
      <c r="D79" s="640">
        <f t="shared" si="20"/>
        <v>11</v>
      </c>
      <c r="E79" s="1071">
        <f t="shared" si="27"/>
        <v>0.62857142857142856</v>
      </c>
      <c r="F79" s="645">
        <v>3</v>
      </c>
      <c r="G79" s="646">
        <v>11</v>
      </c>
      <c r="H79" s="640">
        <v>14</v>
      </c>
      <c r="I79" s="1071">
        <f t="shared" si="28"/>
        <v>0.20582181711261394</v>
      </c>
      <c r="J79" s="645">
        <v>7</v>
      </c>
      <c r="K79" s="646">
        <v>18</v>
      </c>
      <c r="L79" s="640">
        <f t="shared" si="21"/>
        <v>25</v>
      </c>
      <c r="M79" s="1071">
        <f t="shared" si="29"/>
        <v>0.29232927970065481</v>
      </c>
      <c r="N79" s="641">
        <v>6</v>
      </c>
      <c r="O79" s="642">
        <v>13</v>
      </c>
      <c r="P79" s="640">
        <f t="shared" si="22"/>
        <v>19</v>
      </c>
      <c r="Q79" s="1071">
        <f t="shared" si="30"/>
        <v>0.15085351329892815</v>
      </c>
      <c r="R79" s="641">
        <v>4</v>
      </c>
      <c r="S79" s="642">
        <v>8</v>
      </c>
      <c r="T79" s="640">
        <f t="shared" si="23"/>
        <v>12</v>
      </c>
      <c r="U79" s="1071">
        <f t="shared" si="31"/>
        <v>0.10319917440660474</v>
      </c>
      <c r="V79" s="1180">
        <f t="shared" si="24"/>
        <v>17</v>
      </c>
      <c r="W79" s="1181">
        <f t="shared" si="25"/>
        <v>39</v>
      </c>
      <c r="X79" s="1181">
        <f t="shared" si="26"/>
        <v>56</v>
      </c>
      <c r="Y79" s="1182">
        <f t="shared" si="32"/>
        <v>0.17086193745232647</v>
      </c>
    </row>
    <row r="80" spans="1:25" x14ac:dyDescent="0.2">
      <c r="A80" s="639" t="s">
        <v>68</v>
      </c>
      <c r="B80" s="649">
        <v>6</v>
      </c>
      <c r="C80" s="651">
        <v>5</v>
      </c>
      <c r="D80" s="640">
        <f t="shared" si="20"/>
        <v>11</v>
      </c>
      <c r="E80" s="1071">
        <f t="shared" si="27"/>
        <v>0.62857142857142856</v>
      </c>
      <c r="F80" s="645">
        <v>23</v>
      </c>
      <c r="G80" s="646">
        <v>12</v>
      </c>
      <c r="H80" s="640">
        <v>35</v>
      </c>
      <c r="I80" s="1071">
        <f t="shared" si="28"/>
        <v>0.5145545427815349</v>
      </c>
      <c r="J80" s="645">
        <v>29</v>
      </c>
      <c r="K80" s="646">
        <v>17</v>
      </c>
      <c r="L80" s="640">
        <f t="shared" si="21"/>
        <v>46</v>
      </c>
      <c r="M80" s="1071">
        <f t="shared" si="29"/>
        <v>0.5378858746492049</v>
      </c>
      <c r="N80" s="641">
        <v>19</v>
      </c>
      <c r="O80" s="642">
        <v>16</v>
      </c>
      <c r="P80" s="640">
        <f t="shared" si="22"/>
        <v>35</v>
      </c>
      <c r="Q80" s="1071">
        <f t="shared" si="30"/>
        <v>0.27788805081381501</v>
      </c>
      <c r="R80" s="641">
        <v>21</v>
      </c>
      <c r="S80" s="642">
        <v>18</v>
      </c>
      <c r="T80" s="640">
        <f t="shared" si="23"/>
        <v>39</v>
      </c>
      <c r="U80" s="1071">
        <f t="shared" si="31"/>
        <v>0.33539731682146545</v>
      </c>
      <c r="V80" s="1180">
        <f t="shared" si="24"/>
        <v>69</v>
      </c>
      <c r="W80" s="1181">
        <f t="shared" si="25"/>
        <v>51</v>
      </c>
      <c r="X80" s="1181">
        <f t="shared" si="26"/>
        <v>120</v>
      </c>
      <c r="Y80" s="1182">
        <f t="shared" si="32"/>
        <v>0.36613272311212813</v>
      </c>
    </row>
    <row r="81" spans="1:25" x14ac:dyDescent="0.2">
      <c r="A81" s="639" t="s">
        <v>69</v>
      </c>
      <c r="B81" s="649">
        <v>3</v>
      </c>
      <c r="C81" s="650">
        <v>3</v>
      </c>
      <c r="D81" s="640">
        <f t="shared" si="20"/>
        <v>6</v>
      </c>
      <c r="E81" s="1071">
        <f t="shared" si="27"/>
        <v>0.34285714285714286</v>
      </c>
      <c r="F81" s="645">
        <v>9</v>
      </c>
      <c r="G81" s="646">
        <v>13</v>
      </c>
      <c r="H81" s="640">
        <v>22</v>
      </c>
      <c r="I81" s="1071">
        <f t="shared" si="28"/>
        <v>0.32343428403410762</v>
      </c>
      <c r="J81" s="645">
        <v>12</v>
      </c>
      <c r="K81" s="646">
        <v>16</v>
      </c>
      <c r="L81" s="640">
        <f t="shared" si="21"/>
        <v>28</v>
      </c>
      <c r="M81" s="1071">
        <f t="shared" si="29"/>
        <v>0.32740879326473338</v>
      </c>
      <c r="N81" s="641">
        <v>9</v>
      </c>
      <c r="O81" s="642">
        <v>4</v>
      </c>
      <c r="P81" s="640">
        <f t="shared" si="22"/>
        <v>13</v>
      </c>
      <c r="Q81" s="1071">
        <f t="shared" si="30"/>
        <v>0.10321556173084558</v>
      </c>
      <c r="R81" s="641">
        <v>7</v>
      </c>
      <c r="S81" s="642">
        <v>5</v>
      </c>
      <c r="T81" s="640">
        <f t="shared" si="23"/>
        <v>12</v>
      </c>
      <c r="U81" s="1071">
        <f t="shared" si="31"/>
        <v>0.10319917440660474</v>
      </c>
      <c r="V81" s="1180">
        <f t="shared" si="24"/>
        <v>28</v>
      </c>
      <c r="W81" s="1181">
        <f t="shared" si="25"/>
        <v>25</v>
      </c>
      <c r="X81" s="1181">
        <f t="shared" si="26"/>
        <v>53</v>
      </c>
      <c r="Y81" s="1182">
        <f t="shared" si="32"/>
        <v>0.16170861937452327</v>
      </c>
    </row>
    <row r="82" spans="1:25" x14ac:dyDescent="0.2">
      <c r="A82" s="639" t="s">
        <v>71</v>
      </c>
      <c r="B82" s="649" t="s">
        <v>117</v>
      </c>
      <c r="C82" s="650" t="s">
        <v>117</v>
      </c>
      <c r="D82" s="640">
        <f t="shared" si="20"/>
        <v>0</v>
      </c>
      <c r="E82" s="1071">
        <f t="shared" si="27"/>
        <v>0</v>
      </c>
      <c r="F82" s="645" t="s">
        <v>117</v>
      </c>
      <c r="G82" s="646" t="s">
        <v>117</v>
      </c>
      <c r="H82" s="640">
        <v>0</v>
      </c>
      <c r="I82" s="1071">
        <f t="shared" si="28"/>
        <v>0</v>
      </c>
      <c r="J82" s="645" t="s">
        <v>117</v>
      </c>
      <c r="K82" s="646" t="s">
        <v>117</v>
      </c>
      <c r="L82" s="640">
        <f t="shared" si="21"/>
        <v>0</v>
      </c>
      <c r="M82" s="1071">
        <f t="shared" si="29"/>
        <v>0</v>
      </c>
      <c r="N82" s="641" t="s">
        <v>117</v>
      </c>
      <c r="O82" s="642" t="s">
        <v>117</v>
      </c>
      <c r="P82" s="640">
        <f t="shared" si="22"/>
        <v>0</v>
      </c>
      <c r="Q82" s="1071">
        <f t="shared" si="30"/>
        <v>0</v>
      </c>
      <c r="R82" s="641">
        <v>1</v>
      </c>
      <c r="S82" s="642" t="s">
        <v>117</v>
      </c>
      <c r="T82" s="640">
        <f t="shared" si="23"/>
        <v>1</v>
      </c>
      <c r="U82" s="1071">
        <f t="shared" si="31"/>
        <v>8.5999312005503956E-3</v>
      </c>
      <c r="V82" s="1180">
        <f t="shared" si="24"/>
        <v>1</v>
      </c>
      <c r="W82" s="1181">
        <f t="shared" si="25"/>
        <v>0</v>
      </c>
      <c r="X82" s="1181">
        <f t="shared" si="26"/>
        <v>1</v>
      </c>
      <c r="Y82" s="1182">
        <f t="shared" si="32"/>
        <v>3.0511060259344014E-3</v>
      </c>
    </row>
    <row r="83" spans="1:25" x14ac:dyDescent="0.2">
      <c r="A83" s="639" t="s">
        <v>72</v>
      </c>
      <c r="B83" s="649">
        <v>1</v>
      </c>
      <c r="C83" s="650">
        <v>3</v>
      </c>
      <c r="D83" s="640">
        <f t="shared" si="20"/>
        <v>4</v>
      </c>
      <c r="E83" s="1071">
        <f t="shared" si="27"/>
        <v>0.22857142857142856</v>
      </c>
      <c r="F83" s="645">
        <v>3</v>
      </c>
      <c r="G83" s="646">
        <v>6</v>
      </c>
      <c r="H83" s="640">
        <v>9</v>
      </c>
      <c r="I83" s="1071">
        <f t="shared" si="28"/>
        <v>0.13231402528668038</v>
      </c>
      <c r="J83" s="645">
        <v>4</v>
      </c>
      <c r="K83" s="646">
        <v>9</v>
      </c>
      <c r="L83" s="640">
        <f t="shared" si="21"/>
        <v>13</v>
      </c>
      <c r="M83" s="1071">
        <f t="shared" si="29"/>
        <v>0.15201122544434051</v>
      </c>
      <c r="N83" s="641">
        <v>5</v>
      </c>
      <c r="O83" s="642">
        <v>15</v>
      </c>
      <c r="P83" s="640">
        <f t="shared" si="22"/>
        <v>20</v>
      </c>
      <c r="Q83" s="1071">
        <f t="shared" si="30"/>
        <v>0.15879317189360859</v>
      </c>
      <c r="R83" s="641">
        <v>3</v>
      </c>
      <c r="S83" s="642">
        <v>8</v>
      </c>
      <c r="T83" s="640">
        <f t="shared" si="23"/>
        <v>11</v>
      </c>
      <c r="U83" s="1071">
        <f t="shared" si="31"/>
        <v>9.4599243206054354E-2</v>
      </c>
      <c r="V83" s="1180">
        <f t="shared" si="24"/>
        <v>12</v>
      </c>
      <c r="W83" s="1181">
        <f t="shared" si="25"/>
        <v>32</v>
      </c>
      <c r="X83" s="1181">
        <f t="shared" si="26"/>
        <v>44</v>
      </c>
      <c r="Y83" s="1182">
        <f t="shared" si="32"/>
        <v>0.13424866514111367</v>
      </c>
    </row>
    <row r="84" spans="1:25" x14ac:dyDescent="0.2">
      <c r="A84" s="639" t="s">
        <v>145</v>
      </c>
      <c r="B84" s="649" t="s">
        <v>117</v>
      </c>
      <c r="C84" s="650" t="s">
        <v>117</v>
      </c>
      <c r="D84" s="640">
        <f t="shared" si="20"/>
        <v>0</v>
      </c>
      <c r="E84" s="1071">
        <f t="shared" si="27"/>
        <v>0</v>
      </c>
      <c r="F84" s="645" t="s">
        <v>117</v>
      </c>
      <c r="G84" s="646">
        <v>1</v>
      </c>
      <c r="H84" s="640">
        <v>1</v>
      </c>
      <c r="I84" s="1071">
        <f t="shared" si="28"/>
        <v>1.4701558365186709E-2</v>
      </c>
      <c r="J84" s="645" t="s">
        <v>117</v>
      </c>
      <c r="K84" s="646">
        <v>1</v>
      </c>
      <c r="L84" s="640">
        <f t="shared" si="21"/>
        <v>1</v>
      </c>
      <c r="M84" s="1071">
        <f t="shared" si="29"/>
        <v>1.1693171188026192E-2</v>
      </c>
      <c r="N84" s="641" t="s">
        <v>117</v>
      </c>
      <c r="O84" s="642" t="s">
        <v>117</v>
      </c>
      <c r="P84" s="640">
        <f t="shared" si="22"/>
        <v>0</v>
      </c>
      <c r="Q84" s="1071">
        <f t="shared" si="30"/>
        <v>0</v>
      </c>
      <c r="R84" s="641" t="s">
        <v>117</v>
      </c>
      <c r="S84" s="642" t="s">
        <v>117</v>
      </c>
      <c r="T84" s="640">
        <f t="shared" si="23"/>
        <v>0</v>
      </c>
      <c r="U84" s="1071">
        <f t="shared" si="31"/>
        <v>0</v>
      </c>
      <c r="V84" s="1180">
        <f t="shared" si="24"/>
        <v>0</v>
      </c>
      <c r="W84" s="1181">
        <f t="shared" si="25"/>
        <v>1</v>
      </c>
      <c r="X84" s="1181">
        <f t="shared" si="26"/>
        <v>1</v>
      </c>
      <c r="Y84" s="1182">
        <f t="shared" si="32"/>
        <v>3.0511060259344014E-3</v>
      </c>
    </row>
    <row r="85" spans="1:25" x14ac:dyDescent="0.2">
      <c r="A85" s="639" t="s">
        <v>141</v>
      </c>
      <c r="B85" s="643">
        <v>1</v>
      </c>
      <c r="C85" s="648" t="s">
        <v>117</v>
      </c>
      <c r="D85" s="640">
        <f t="shared" si="20"/>
        <v>1</v>
      </c>
      <c r="E85" s="1071">
        <f t="shared" si="27"/>
        <v>5.7142857142857141E-2</v>
      </c>
      <c r="F85" s="645" t="s">
        <v>117</v>
      </c>
      <c r="G85" s="646" t="s">
        <v>117</v>
      </c>
      <c r="H85" s="640">
        <v>0</v>
      </c>
      <c r="I85" s="1071">
        <f t="shared" si="28"/>
        <v>0</v>
      </c>
      <c r="J85" s="645">
        <v>1</v>
      </c>
      <c r="K85" s="646" t="s">
        <v>117</v>
      </c>
      <c r="L85" s="640">
        <f t="shared" si="21"/>
        <v>1</v>
      </c>
      <c r="M85" s="1071">
        <f t="shared" si="29"/>
        <v>1.1693171188026192E-2</v>
      </c>
      <c r="N85" s="641" t="s">
        <v>117</v>
      </c>
      <c r="O85" s="642" t="s">
        <v>117</v>
      </c>
      <c r="P85" s="640">
        <f t="shared" si="22"/>
        <v>0</v>
      </c>
      <c r="Q85" s="1071">
        <f t="shared" si="30"/>
        <v>0</v>
      </c>
      <c r="R85" s="641" t="s">
        <v>117</v>
      </c>
      <c r="S85" s="642" t="s">
        <v>117</v>
      </c>
      <c r="T85" s="640">
        <f t="shared" si="23"/>
        <v>0</v>
      </c>
      <c r="U85" s="1071">
        <f t="shared" si="31"/>
        <v>0</v>
      </c>
      <c r="V85" s="1180">
        <f t="shared" si="24"/>
        <v>1</v>
      </c>
      <c r="W85" s="1181">
        <f t="shared" si="25"/>
        <v>0</v>
      </c>
      <c r="X85" s="1181">
        <f t="shared" si="26"/>
        <v>1</v>
      </c>
      <c r="Y85" s="1182">
        <f t="shared" si="32"/>
        <v>3.0511060259344014E-3</v>
      </c>
    </row>
    <row r="86" spans="1:25" x14ac:dyDescent="0.2">
      <c r="A86" s="639" t="s">
        <v>73</v>
      </c>
      <c r="B86" s="649" t="s">
        <v>117</v>
      </c>
      <c r="C86" s="650">
        <v>1</v>
      </c>
      <c r="D86" s="640">
        <f t="shared" si="20"/>
        <v>1</v>
      </c>
      <c r="E86" s="1071">
        <f t="shared" si="27"/>
        <v>5.7142857142857141E-2</v>
      </c>
      <c r="F86" s="645" t="s">
        <v>117</v>
      </c>
      <c r="G86" s="646" t="s">
        <v>117</v>
      </c>
      <c r="H86" s="640">
        <v>0</v>
      </c>
      <c r="I86" s="1071">
        <f t="shared" si="28"/>
        <v>0</v>
      </c>
      <c r="J86" s="645" t="s">
        <v>117</v>
      </c>
      <c r="K86" s="646">
        <v>1</v>
      </c>
      <c r="L86" s="640">
        <f t="shared" si="21"/>
        <v>1</v>
      </c>
      <c r="M86" s="1071">
        <f t="shared" si="29"/>
        <v>1.1693171188026192E-2</v>
      </c>
      <c r="N86" s="641" t="s">
        <v>117</v>
      </c>
      <c r="O86" s="642">
        <v>1</v>
      </c>
      <c r="P86" s="640">
        <f t="shared" si="22"/>
        <v>1</v>
      </c>
      <c r="Q86" s="1071">
        <f t="shared" si="30"/>
        <v>7.9396585946804286E-3</v>
      </c>
      <c r="R86" s="641" t="s">
        <v>117</v>
      </c>
      <c r="S86" s="642" t="s">
        <v>117</v>
      </c>
      <c r="T86" s="640">
        <f t="shared" si="23"/>
        <v>0</v>
      </c>
      <c r="U86" s="1071">
        <f t="shared" si="31"/>
        <v>0</v>
      </c>
      <c r="V86" s="1180">
        <f t="shared" si="24"/>
        <v>0</v>
      </c>
      <c r="W86" s="1181">
        <f t="shared" si="25"/>
        <v>2</v>
      </c>
      <c r="X86" s="1181">
        <f t="shared" si="26"/>
        <v>2</v>
      </c>
      <c r="Y86" s="1182">
        <f t="shared" si="32"/>
        <v>6.1022120518688027E-3</v>
      </c>
    </row>
    <row r="87" spans="1:25" x14ac:dyDescent="0.2">
      <c r="A87" s="639" t="s">
        <v>74</v>
      </c>
      <c r="B87" s="649">
        <v>1</v>
      </c>
      <c r="C87" s="650">
        <v>27</v>
      </c>
      <c r="D87" s="640">
        <f t="shared" si="20"/>
        <v>28</v>
      </c>
      <c r="E87" s="1071">
        <f t="shared" si="27"/>
        <v>1.6</v>
      </c>
      <c r="F87" s="645">
        <v>1</v>
      </c>
      <c r="G87" s="646">
        <v>42</v>
      </c>
      <c r="H87" s="640">
        <v>43</v>
      </c>
      <c r="I87" s="1071">
        <f t="shared" si="28"/>
        <v>0.63216700970302853</v>
      </c>
      <c r="J87" s="645">
        <v>2</v>
      </c>
      <c r="K87" s="646">
        <v>69</v>
      </c>
      <c r="L87" s="640">
        <f t="shared" si="21"/>
        <v>71</v>
      </c>
      <c r="M87" s="1071">
        <f t="shared" si="29"/>
        <v>0.83021515434985971</v>
      </c>
      <c r="N87" s="641">
        <v>7</v>
      </c>
      <c r="O87" s="642">
        <v>53</v>
      </c>
      <c r="P87" s="640">
        <f t="shared" si="22"/>
        <v>60</v>
      </c>
      <c r="Q87" s="1071">
        <f t="shared" si="30"/>
        <v>0.4763795156808257</v>
      </c>
      <c r="R87" s="641">
        <v>4</v>
      </c>
      <c r="S87" s="642">
        <v>45</v>
      </c>
      <c r="T87" s="640">
        <f t="shared" si="23"/>
        <v>49</v>
      </c>
      <c r="U87" s="1071">
        <f t="shared" si="31"/>
        <v>0.42139662882696938</v>
      </c>
      <c r="V87" s="1180">
        <f t="shared" si="24"/>
        <v>13</v>
      </c>
      <c r="W87" s="1181">
        <f t="shared" si="25"/>
        <v>167</v>
      </c>
      <c r="X87" s="1181">
        <f t="shared" si="26"/>
        <v>180</v>
      </c>
      <c r="Y87" s="1182">
        <f t="shared" si="32"/>
        <v>0.54919908466819223</v>
      </c>
    </row>
    <row r="88" spans="1:25" x14ac:dyDescent="0.2">
      <c r="A88" s="639" t="s">
        <v>133</v>
      </c>
      <c r="B88" s="643" t="s">
        <v>117</v>
      </c>
      <c r="C88" s="648" t="s">
        <v>117</v>
      </c>
      <c r="D88" s="640">
        <f t="shared" si="20"/>
        <v>0</v>
      </c>
      <c r="E88" s="1071">
        <f t="shared" si="27"/>
        <v>0</v>
      </c>
      <c r="F88" s="645">
        <v>1</v>
      </c>
      <c r="G88" s="646">
        <v>1</v>
      </c>
      <c r="H88" s="640">
        <v>2</v>
      </c>
      <c r="I88" s="1071">
        <f t="shared" si="28"/>
        <v>2.9403116730373418E-2</v>
      </c>
      <c r="J88" s="645">
        <v>1</v>
      </c>
      <c r="K88" s="646">
        <v>1</v>
      </c>
      <c r="L88" s="640">
        <f t="shared" si="21"/>
        <v>2</v>
      </c>
      <c r="M88" s="1071">
        <f t="shared" si="29"/>
        <v>2.3386342376052385E-2</v>
      </c>
      <c r="N88" s="641" t="s">
        <v>117</v>
      </c>
      <c r="O88" s="642" t="s">
        <v>117</v>
      </c>
      <c r="P88" s="640">
        <f t="shared" si="22"/>
        <v>0</v>
      </c>
      <c r="Q88" s="1071">
        <f t="shared" si="30"/>
        <v>0</v>
      </c>
      <c r="R88" s="641" t="s">
        <v>117</v>
      </c>
      <c r="S88" s="642" t="s">
        <v>117</v>
      </c>
      <c r="T88" s="640">
        <f t="shared" si="23"/>
        <v>0</v>
      </c>
      <c r="U88" s="1071">
        <f t="shared" si="31"/>
        <v>0</v>
      </c>
      <c r="V88" s="1180">
        <f t="shared" si="24"/>
        <v>1</v>
      </c>
      <c r="W88" s="1181">
        <f t="shared" si="25"/>
        <v>1</v>
      </c>
      <c r="X88" s="1181">
        <f t="shared" si="26"/>
        <v>2</v>
      </c>
      <c r="Y88" s="1182">
        <f t="shared" si="32"/>
        <v>6.1022120518688027E-3</v>
      </c>
    </row>
    <row r="89" spans="1:25" x14ac:dyDescent="0.2">
      <c r="A89" s="639" t="s">
        <v>240</v>
      </c>
      <c r="B89" s="649" t="s">
        <v>117</v>
      </c>
      <c r="C89" s="650" t="s">
        <v>117</v>
      </c>
      <c r="D89" s="640">
        <f t="shared" si="20"/>
        <v>0</v>
      </c>
      <c r="E89" s="1071">
        <f t="shared" si="27"/>
        <v>0</v>
      </c>
      <c r="F89" s="645" t="s">
        <v>117</v>
      </c>
      <c r="G89" s="646" t="s">
        <v>117</v>
      </c>
      <c r="H89" s="640">
        <v>0</v>
      </c>
      <c r="I89" s="1071">
        <f t="shared" si="28"/>
        <v>0</v>
      </c>
      <c r="J89" s="645" t="s">
        <v>117</v>
      </c>
      <c r="K89" s="646" t="s">
        <v>117</v>
      </c>
      <c r="L89" s="640">
        <f t="shared" si="21"/>
        <v>0</v>
      </c>
      <c r="M89" s="1071">
        <f t="shared" si="29"/>
        <v>0</v>
      </c>
      <c r="N89" s="641">
        <v>1</v>
      </c>
      <c r="O89" s="642" t="s">
        <v>117</v>
      </c>
      <c r="P89" s="640">
        <f t="shared" si="22"/>
        <v>1</v>
      </c>
      <c r="Q89" s="1071">
        <f t="shared" si="30"/>
        <v>7.9396585946804286E-3</v>
      </c>
      <c r="R89" s="641" t="s">
        <v>117</v>
      </c>
      <c r="S89" s="642" t="s">
        <v>117</v>
      </c>
      <c r="T89" s="640">
        <f t="shared" si="23"/>
        <v>0</v>
      </c>
      <c r="U89" s="1071">
        <f t="shared" si="31"/>
        <v>0</v>
      </c>
      <c r="V89" s="1180">
        <f t="shared" si="24"/>
        <v>1</v>
      </c>
      <c r="W89" s="1181">
        <f t="shared" si="25"/>
        <v>0</v>
      </c>
      <c r="X89" s="1181">
        <f t="shared" si="26"/>
        <v>1</v>
      </c>
      <c r="Y89" s="1182">
        <f t="shared" si="32"/>
        <v>3.0511060259344014E-3</v>
      </c>
    </row>
    <row r="90" spans="1:25" x14ac:dyDescent="0.2">
      <c r="A90" s="639" t="s">
        <v>75</v>
      </c>
      <c r="B90" s="649" t="s">
        <v>117</v>
      </c>
      <c r="C90" s="650" t="s">
        <v>117</v>
      </c>
      <c r="D90" s="640">
        <f t="shared" si="20"/>
        <v>0</v>
      </c>
      <c r="E90" s="1071">
        <f t="shared" si="27"/>
        <v>0</v>
      </c>
      <c r="F90" s="645" t="s">
        <v>117</v>
      </c>
      <c r="G90" s="646" t="s">
        <v>117</v>
      </c>
      <c r="H90" s="640">
        <v>0</v>
      </c>
      <c r="I90" s="1071">
        <f t="shared" si="28"/>
        <v>0</v>
      </c>
      <c r="J90" s="645" t="s">
        <v>117</v>
      </c>
      <c r="K90" s="646" t="s">
        <v>117</v>
      </c>
      <c r="L90" s="640">
        <f t="shared" si="21"/>
        <v>0</v>
      </c>
      <c r="M90" s="1071">
        <f t="shared" si="29"/>
        <v>0</v>
      </c>
      <c r="N90" s="641" t="s">
        <v>117</v>
      </c>
      <c r="O90" s="642">
        <v>2</v>
      </c>
      <c r="P90" s="640">
        <f t="shared" si="22"/>
        <v>2</v>
      </c>
      <c r="Q90" s="1071">
        <f t="shared" si="30"/>
        <v>1.5879317189360857E-2</v>
      </c>
      <c r="R90" s="641" t="s">
        <v>117</v>
      </c>
      <c r="S90" s="642">
        <v>3</v>
      </c>
      <c r="T90" s="640">
        <f t="shared" si="23"/>
        <v>3</v>
      </c>
      <c r="U90" s="1071">
        <f t="shared" si="31"/>
        <v>2.5799793601651185E-2</v>
      </c>
      <c r="V90" s="1180">
        <f t="shared" si="24"/>
        <v>0</v>
      </c>
      <c r="W90" s="1181">
        <f t="shared" si="25"/>
        <v>5</v>
      </c>
      <c r="X90" s="1181">
        <f t="shared" si="26"/>
        <v>5</v>
      </c>
      <c r="Y90" s="1182">
        <f t="shared" si="32"/>
        <v>1.5255530129672006E-2</v>
      </c>
    </row>
    <row r="91" spans="1:25" x14ac:dyDescent="0.2">
      <c r="A91" s="639" t="s">
        <v>76</v>
      </c>
      <c r="B91" s="649" t="s">
        <v>117</v>
      </c>
      <c r="C91" s="650">
        <v>2</v>
      </c>
      <c r="D91" s="640">
        <f t="shared" si="20"/>
        <v>2</v>
      </c>
      <c r="E91" s="1071">
        <f t="shared" si="27"/>
        <v>0.11428571428571428</v>
      </c>
      <c r="F91" s="645" t="s">
        <v>117</v>
      </c>
      <c r="G91" s="646">
        <v>15</v>
      </c>
      <c r="H91" s="640">
        <v>15</v>
      </c>
      <c r="I91" s="1071">
        <f t="shared" si="28"/>
        <v>0.22052337547780065</v>
      </c>
      <c r="J91" s="645" t="s">
        <v>117</v>
      </c>
      <c r="K91" s="646">
        <v>17</v>
      </c>
      <c r="L91" s="640">
        <f t="shared" si="21"/>
        <v>17</v>
      </c>
      <c r="M91" s="1071">
        <f t="shared" si="29"/>
        <v>0.19878391019644528</v>
      </c>
      <c r="N91" s="641">
        <v>3</v>
      </c>
      <c r="O91" s="642">
        <v>18</v>
      </c>
      <c r="P91" s="640">
        <f t="shared" si="22"/>
        <v>21</v>
      </c>
      <c r="Q91" s="1071">
        <f t="shared" si="30"/>
        <v>0.16673283048828899</v>
      </c>
      <c r="R91" s="641">
        <v>2</v>
      </c>
      <c r="S91" s="642">
        <v>49</v>
      </c>
      <c r="T91" s="640">
        <f t="shared" si="23"/>
        <v>51</v>
      </c>
      <c r="U91" s="1071">
        <f t="shared" si="31"/>
        <v>0.43859649122807015</v>
      </c>
      <c r="V91" s="1180">
        <f t="shared" si="24"/>
        <v>5</v>
      </c>
      <c r="W91" s="1181">
        <f t="shared" si="25"/>
        <v>84</v>
      </c>
      <c r="X91" s="1181">
        <f t="shared" si="26"/>
        <v>89</v>
      </c>
      <c r="Y91" s="1182">
        <f t="shared" si="32"/>
        <v>0.27154843630816172</v>
      </c>
    </row>
    <row r="92" spans="1:25" x14ac:dyDescent="0.2">
      <c r="A92" s="639" t="s">
        <v>77</v>
      </c>
      <c r="B92" s="649" t="s">
        <v>117</v>
      </c>
      <c r="C92" s="650">
        <v>2</v>
      </c>
      <c r="D92" s="640">
        <f t="shared" si="20"/>
        <v>2</v>
      </c>
      <c r="E92" s="1071">
        <f t="shared" si="27"/>
        <v>0.11428571428571428</v>
      </c>
      <c r="F92" s="645">
        <v>1</v>
      </c>
      <c r="G92" s="646" t="s">
        <v>117</v>
      </c>
      <c r="H92" s="640">
        <v>1</v>
      </c>
      <c r="I92" s="1071">
        <f t="shared" si="28"/>
        <v>1.4701558365186709E-2</v>
      </c>
      <c r="J92" s="645">
        <v>1</v>
      </c>
      <c r="K92" s="646">
        <v>2</v>
      </c>
      <c r="L92" s="640">
        <f t="shared" si="21"/>
        <v>3</v>
      </c>
      <c r="M92" s="1071">
        <f t="shared" si="29"/>
        <v>3.5079513564078575E-2</v>
      </c>
      <c r="N92" s="641">
        <v>1</v>
      </c>
      <c r="O92" s="642">
        <v>6</v>
      </c>
      <c r="P92" s="640">
        <f t="shared" si="22"/>
        <v>7</v>
      </c>
      <c r="Q92" s="1071">
        <f t="shared" si="30"/>
        <v>5.5577610162763004E-2</v>
      </c>
      <c r="R92" s="641">
        <v>1</v>
      </c>
      <c r="S92" s="642">
        <v>2</v>
      </c>
      <c r="T92" s="640">
        <f t="shared" si="23"/>
        <v>3</v>
      </c>
      <c r="U92" s="1071">
        <f t="shared" si="31"/>
        <v>2.5799793601651185E-2</v>
      </c>
      <c r="V92" s="1180">
        <f t="shared" si="24"/>
        <v>3</v>
      </c>
      <c r="W92" s="1181">
        <f t="shared" si="25"/>
        <v>10</v>
      </c>
      <c r="X92" s="1181">
        <f t="shared" si="26"/>
        <v>13</v>
      </c>
      <c r="Y92" s="1182">
        <f t="shared" si="32"/>
        <v>3.9664378337147213E-2</v>
      </c>
    </row>
    <row r="93" spans="1:25" x14ac:dyDescent="0.2">
      <c r="A93" s="639" t="s">
        <v>78</v>
      </c>
      <c r="B93" s="643">
        <v>1</v>
      </c>
      <c r="C93" s="648">
        <v>3</v>
      </c>
      <c r="D93" s="640">
        <f t="shared" si="20"/>
        <v>4</v>
      </c>
      <c r="E93" s="1071">
        <f t="shared" si="27"/>
        <v>0.22857142857142856</v>
      </c>
      <c r="F93" s="645">
        <v>1</v>
      </c>
      <c r="G93" s="646">
        <v>4</v>
      </c>
      <c r="H93" s="640">
        <v>5</v>
      </c>
      <c r="I93" s="1071">
        <f t="shared" si="28"/>
        <v>7.3507791825933547E-2</v>
      </c>
      <c r="J93" s="645">
        <v>2</v>
      </c>
      <c r="K93" s="646">
        <v>7</v>
      </c>
      <c r="L93" s="640">
        <f t="shared" si="21"/>
        <v>9</v>
      </c>
      <c r="M93" s="1071">
        <f t="shared" si="29"/>
        <v>0.10523854069223573</v>
      </c>
      <c r="N93" s="641">
        <v>3</v>
      </c>
      <c r="O93" s="642">
        <v>5</v>
      </c>
      <c r="P93" s="640">
        <f t="shared" si="22"/>
        <v>8</v>
      </c>
      <c r="Q93" s="1071">
        <f t="shared" si="30"/>
        <v>6.3517268757443429E-2</v>
      </c>
      <c r="R93" s="641">
        <v>2</v>
      </c>
      <c r="S93" s="642">
        <v>3</v>
      </c>
      <c r="T93" s="640">
        <f t="shared" si="23"/>
        <v>5</v>
      </c>
      <c r="U93" s="1071">
        <f t="shared" si="31"/>
        <v>4.2999656002751976E-2</v>
      </c>
      <c r="V93" s="1180">
        <f t="shared" si="24"/>
        <v>7</v>
      </c>
      <c r="W93" s="1181">
        <f t="shared" si="25"/>
        <v>15</v>
      </c>
      <c r="X93" s="1181">
        <f t="shared" si="26"/>
        <v>22</v>
      </c>
      <c r="Y93" s="1182">
        <f t="shared" si="32"/>
        <v>6.7124332570556833E-2</v>
      </c>
    </row>
    <row r="94" spans="1:25" x14ac:dyDescent="0.2">
      <c r="A94" s="639" t="s">
        <v>79</v>
      </c>
      <c r="B94" s="643">
        <v>1</v>
      </c>
      <c r="C94" s="648" t="s">
        <v>117</v>
      </c>
      <c r="D94" s="640">
        <f t="shared" si="20"/>
        <v>1</v>
      </c>
      <c r="E94" s="1071">
        <f t="shared" si="27"/>
        <v>5.7142857142857141E-2</v>
      </c>
      <c r="F94" s="645">
        <v>1</v>
      </c>
      <c r="G94" s="646">
        <v>6</v>
      </c>
      <c r="H94" s="640">
        <v>7</v>
      </c>
      <c r="I94" s="1071">
        <f t="shared" si="28"/>
        <v>0.10291090855630697</v>
      </c>
      <c r="J94" s="645">
        <v>2</v>
      </c>
      <c r="K94" s="646">
        <v>6</v>
      </c>
      <c r="L94" s="640">
        <f t="shared" si="21"/>
        <v>8</v>
      </c>
      <c r="M94" s="1071">
        <f t="shared" si="29"/>
        <v>9.3545369504209538E-2</v>
      </c>
      <c r="N94" s="641">
        <v>1</v>
      </c>
      <c r="O94" s="642">
        <v>7</v>
      </c>
      <c r="P94" s="640">
        <f t="shared" si="22"/>
        <v>8</v>
      </c>
      <c r="Q94" s="1071">
        <f t="shared" si="30"/>
        <v>6.3517268757443429E-2</v>
      </c>
      <c r="R94" s="641" t="s">
        <v>117</v>
      </c>
      <c r="S94" s="642">
        <v>2</v>
      </c>
      <c r="T94" s="640">
        <f t="shared" si="23"/>
        <v>2</v>
      </c>
      <c r="U94" s="1071">
        <f t="shared" si="31"/>
        <v>1.7199862401100791E-2</v>
      </c>
      <c r="V94" s="1180">
        <f t="shared" si="24"/>
        <v>3</v>
      </c>
      <c r="W94" s="1181">
        <f t="shared" si="25"/>
        <v>15</v>
      </c>
      <c r="X94" s="1181">
        <f t="shared" si="26"/>
        <v>18</v>
      </c>
      <c r="Y94" s="1182">
        <f t="shared" si="32"/>
        <v>5.4919908466819219E-2</v>
      </c>
    </row>
    <row r="95" spans="1:25" x14ac:dyDescent="0.2">
      <c r="A95" s="639" t="s">
        <v>81</v>
      </c>
      <c r="B95" s="649">
        <v>95</v>
      </c>
      <c r="C95" s="650">
        <v>65</v>
      </c>
      <c r="D95" s="640">
        <f t="shared" si="20"/>
        <v>160</v>
      </c>
      <c r="E95" s="1071">
        <f t="shared" si="27"/>
        <v>9.1428571428571423</v>
      </c>
      <c r="F95" s="645">
        <v>203</v>
      </c>
      <c r="G95" s="646">
        <v>150</v>
      </c>
      <c r="H95" s="640">
        <v>353</v>
      </c>
      <c r="I95" s="1071">
        <f t="shared" si="28"/>
        <v>5.1896501029109086</v>
      </c>
      <c r="J95" s="645">
        <v>298</v>
      </c>
      <c r="K95" s="646">
        <v>215</v>
      </c>
      <c r="L95" s="640">
        <f t="shared" si="21"/>
        <v>513</v>
      </c>
      <c r="M95" s="1071">
        <f t="shared" si="29"/>
        <v>5.9985968194574371</v>
      </c>
      <c r="N95" s="641">
        <v>257</v>
      </c>
      <c r="O95" s="642">
        <v>200</v>
      </c>
      <c r="P95" s="640">
        <f t="shared" si="22"/>
        <v>457</v>
      </c>
      <c r="Q95" s="1071">
        <f t="shared" si="30"/>
        <v>3.6284239777689558</v>
      </c>
      <c r="R95" s="641">
        <v>221</v>
      </c>
      <c r="S95" s="642">
        <v>175</v>
      </c>
      <c r="T95" s="640">
        <f t="shared" si="23"/>
        <v>396</v>
      </c>
      <c r="U95" s="1071">
        <f t="shared" si="31"/>
        <v>3.4055727554179565</v>
      </c>
      <c r="V95" s="1180">
        <f t="shared" si="24"/>
        <v>776</v>
      </c>
      <c r="W95" s="1181">
        <f t="shared" si="25"/>
        <v>590</v>
      </c>
      <c r="X95" s="1181">
        <f t="shared" si="26"/>
        <v>1366</v>
      </c>
      <c r="Y95" s="1182">
        <f t="shared" si="32"/>
        <v>4.167810831426392</v>
      </c>
    </row>
    <row r="96" spans="1:25" x14ac:dyDescent="0.2">
      <c r="A96" s="639" t="s">
        <v>173</v>
      </c>
      <c r="B96" s="649" t="s">
        <v>117</v>
      </c>
      <c r="C96" s="650" t="s">
        <v>117</v>
      </c>
      <c r="D96" s="640">
        <f t="shared" si="20"/>
        <v>0</v>
      </c>
      <c r="E96" s="1071">
        <f t="shared" si="27"/>
        <v>0</v>
      </c>
      <c r="F96" s="645">
        <v>1</v>
      </c>
      <c r="G96" s="646">
        <v>1</v>
      </c>
      <c r="H96" s="640">
        <v>2</v>
      </c>
      <c r="I96" s="1071">
        <f t="shared" si="28"/>
        <v>2.9403116730373418E-2</v>
      </c>
      <c r="J96" s="645">
        <v>1</v>
      </c>
      <c r="K96" s="646">
        <v>1</v>
      </c>
      <c r="L96" s="640">
        <f t="shared" si="21"/>
        <v>2</v>
      </c>
      <c r="M96" s="1071">
        <f t="shared" si="29"/>
        <v>2.3386342376052385E-2</v>
      </c>
      <c r="N96" s="641" t="s">
        <v>117</v>
      </c>
      <c r="O96" s="642" t="s">
        <v>117</v>
      </c>
      <c r="P96" s="640">
        <f t="shared" si="22"/>
        <v>0</v>
      </c>
      <c r="Q96" s="1071">
        <f t="shared" si="30"/>
        <v>0</v>
      </c>
      <c r="R96" s="641" t="s">
        <v>117</v>
      </c>
      <c r="S96" s="642" t="s">
        <v>117</v>
      </c>
      <c r="T96" s="640">
        <f t="shared" si="23"/>
        <v>0</v>
      </c>
      <c r="U96" s="1071">
        <f t="shared" si="31"/>
        <v>0</v>
      </c>
      <c r="V96" s="1180">
        <f t="shared" si="24"/>
        <v>1</v>
      </c>
      <c r="W96" s="1181">
        <f t="shared" si="25"/>
        <v>1</v>
      </c>
      <c r="X96" s="1181">
        <f t="shared" si="26"/>
        <v>2</v>
      </c>
      <c r="Y96" s="1182">
        <f t="shared" si="32"/>
        <v>6.1022120518688027E-3</v>
      </c>
    </row>
    <row r="97" spans="1:25" x14ac:dyDescent="0.2">
      <c r="A97" s="652" t="s">
        <v>211</v>
      </c>
      <c r="B97" s="649" t="s">
        <v>117</v>
      </c>
      <c r="C97" s="650" t="s">
        <v>117</v>
      </c>
      <c r="D97" s="640">
        <f t="shared" si="20"/>
        <v>0</v>
      </c>
      <c r="E97" s="1071">
        <f t="shared" si="27"/>
        <v>0</v>
      </c>
      <c r="F97" s="645" t="s">
        <v>117</v>
      </c>
      <c r="G97" s="646" t="s">
        <v>117</v>
      </c>
      <c r="H97" s="640">
        <v>0</v>
      </c>
      <c r="I97" s="1071">
        <f t="shared" si="28"/>
        <v>0</v>
      </c>
      <c r="J97" s="645" t="s">
        <v>117</v>
      </c>
      <c r="K97" s="646" t="s">
        <v>117</v>
      </c>
      <c r="L97" s="640">
        <f t="shared" si="21"/>
        <v>0</v>
      </c>
      <c r="M97" s="1071">
        <f t="shared" si="29"/>
        <v>0</v>
      </c>
      <c r="N97" s="641">
        <v>1</v>
      </c>
      <c r="O97" s="642" t="s">
        <v>117</v>
      </c>
      <c r="P97" s="640">
        <f t="shared" si="22"/>
        <v>1</v>
      </c>
      <c r="Q97" s="1071">
        <f t="shared" si="30"/>
        <v>7.9396585946804286E-3</v>
      </c>
      <c r="R97" s="641">
        <v>1</v>
      </c>
      <c r="S97" s="642" t="s">
        <v>117</v>
      </c>
      <c r="T97" s="640">
        <f t="shared" si="23"/>
        <v>1</v>
      </c>
      <c r="U97" s="1071">
        <f t="shared" si="31"/>
        <v>8.5999312005503956E-3</v>
      </c>
      <c r="V97" s="1180">
        <f t="shared" si="24"/>
        <v>2</v>
      </c>
      <c r="W97" s="1181">
        <f t="shared" si="25"/>
        <v>0</v>
      </c>
      <c r="X97" s="1181">
        <f t="shared" si="26"/>
        <v>2</v>
      </c>
      <c r="Y97" s="1182">
        <f t="shared" si="32"/>
        <v>6.1022120518688027E-3</v>
      </c>
    </row>
    <row r="98" spans="1:25" x14ac:dyDescent="0.2">
      <c r="A98" s="652" t="s">
        <v>135</v>
      </c>
      <c r="B98" s="649" t="s">
        <v>117</v>
      </c>
      <c r="C98" s="650" t="s">
        <v>117</v>
      </c>
      <c r="D98" s="640">
        <f t="shared" si="20"/>
        <v>0</v>
      </c>
      <c r="E98" s="1071">
        <f t="shared" si="27"/>
        <v>0</v>
      </c>
      <c r="F98" s="645">
        <v>1</v>
      </c>
      <c r="G98" s="646" t="s">
        <v>117</v>
      </c>
      <c r="H98" s="640">
        <v>1</v>
      </c>
      <c r="I98" s="1071">
        <f t="shared" si="28"/>
        <v>1.4701558365186709E-2</v>
      </c>
      <c r="J98" s="645">
        <v>1</v>
      </c>
      <c r="K98" s="646" t="s">
        <v>117</v>
      </c>
      <c r="L98" s="640">
        <f t="shared" si="21"/>
        <v>1</v>
      </c>
      <c r="M98" s="1071">
        <f t="shared" si="29"/>
        <v>1.1693171188026192E-2</v>
      </c>
      <c r="N98" s="641">
        <v>1</v>
      </c>
      <c r="O98" s="642">
        <v>1</v>
      </c>
      <c r="P98" s="640">
        <f t="shared" si="22"/>
        <v>2</v>
      </c>
      <c r="Q98" s="1071">
        <f t="shared" si="30"/>
        <v>1.5879317189360857E-2</v>
      </c>
      <c r="R98" s="641" t="s">
        <v>117</v>
      </c>
      <c r="S98" s="642" t="s">
        <v>117</v>
      </c>
      <c r="T98" s="640">
        <f t="shared" si="23"/>
        <v>0</v>
      </c>
      <c r="U98" s="1071">
        <f t="shared" si="31"/>
        <v>0</v>
      </c>
      <c r="V98" s="1180">
        <f t="shared" si="24"/>
        <v>2</v>
      </c>
      <c r="W98" s="1181">
        <f t="shared" si="25"/>
        <v>1</v>
      </c>
      <c r="X98" s="1181">
        <f t="shared" si="26"/>
        <v>3</v>
      </c>
      <c r="Y98" s="1182">
        <f t="shared" si="32"/>
        <v>9.1533180778032037E-3</v>
      </c>
    </row>
    <row r="99" spans="1:25" x14ac:dyDescent="0.2">
      <c r="A99" s="652" t="s">
        <v>82</v>
      </c>
      <c r="B99" s="649" t="s">
        <v>117</v>
      </c>
      <c r="C99" s="650">
        <v>2</v>
      </c>
      <c r="D99" s="640">
        <f t="shared" si="20"/>
        <v>2</v>
      </c>
      <c r="E99" s="1071">
        <f t="shared" si="27"/>
        <v>0.11428571428571428</v>
      </c>
      <c r="F99" s="645" t="s">
        <v>117</v>
      </c>
      <c r="G99" s="646">
        <v>2</v>
      </c>
      <c r="H99" s="640">
        <v>2</v>
      </c>
      <c r="I99" s="1071">
        <f t="shared" si="28"/>
        <v>2.9403116730373418E-2</v>
      </c>
      <c r="J99" s="645" t="s">
        <v>117</v>
      </c>
      <c r="K99" s="646">
        <v>4</v>
      </c>
      <c r="L99" s="640">
        <f t="shared" si="21"/>
        <v>4</v>
      </c>
      <c r="M99" s="1071">
        <f t="shared" si="29"/>
        <v>4.6772684752104769E-2</v>
      </c>
      <c r="N99" s="641">
        <v>1</v>
      </c>
      <c r="O99" s="642">
        <v>5</v>
      </c>
      <c r="P99" s="640">
        <f t="shared" si="22"/>
        <v>6</v>
      </c>
      <c r="Q99" s="1071">
        <f t="shared" si="30"/>
        <v>4.7637951568082572E-2</v>
      </c>
      <c r="R99" s="641" t="s">
        <v>117</v>
      </c>
      <c r="S99" s="642">
        <v>1</v>
      </c>
      <c r="T99" s="640">
        <f t="shared" si="23"/>
        <v>1</v>
      </c>
      <c r="U99" s="1071">
        <f t="shared" si="31"/>
        <v>8.5999312005503956E-3</v>
      </c>
      <c r="V99" s="1180">
        <f t="shared" si="24"/>
        <v>1</v>
      </c>
      <c r="W99" s="1181">
        <f t="shared" si="25"/>
        <v>10</v>
      </c>
      <c r="X99" s="1181">
        <f t="shared" si="26"/>
        <v>11</v>
      </c>
      <c r="Y99" s="1182">
        <f t="shared" si="32"/>
        <v>3.3562166285278416E-2</v>
      </c>
    </row>
    <row r="100" spans="1:25" x14ac:dyDescent="0.2">
      <c r="A100" s="652" t="s">
        <v>83</v>
      </c>
      <c r="B100" s="649" t="s">
        <v>117</v>
      </c>
      <c r="C100" s="650">
        <v>9</v>
      </c>
      <c r="D100" s="640">
        <f t="shared" si="20"/>
        <v>9</v>
      </c>
      <c r="E100" s="1071">
        <f t="shared" si="27"/>
        <v>0.51428571428571423</v>
      </c>
      <c r="F100" s="645" t="s">
        <v>117</v>
      </c>
      <c r="G100" s="646">
        <v>7</v>
      </c>
      <c r="H100" s="640">
        <v>7</v>
      </c>
      <c r="I100" s="1071">
        <f t="shared" si="28"/>
        <v>0.10291090855630697</v>
      </c>
      <c r="J100" s="645" t="s">
        <v>117</v>
      </c>
      <c r="K100" s="646">
        <v>16</v>
      </c>
      <c r="L100" s="640">
        <f t="shared" si="21"/>
        <v>16</v>
      </c>
      <c r="M100" s="1071">
        <f t="shared" si="29"/>
        <v>0.18709073900841908</v>
      </c>
      <c r="N100" s="641">
        <v>3</v>
      </c>
      <c r="O100" s="642">
        <v>4</v>
      </c>
      <c r="P100" s="640">
        <f t="shared" si="22"/>
        <v>7</v>
      </c>
      <c r="Q100" s="1071">
        <f t="shared" si="30"/>
        <v>5.5577610162763004E-2</v>
      </c>
      <c r="R100" s="641">
        <v>1</v>
      </c>
      <c r="S100" s="642">
        <v>5</v>
      </c>
      <c r="T100" s="640">
        <f t="shared" si="23"/>
        <v>6</v>
      </c>
      <c r="U100" s="1071">
        <f t="shared" si="31"/>
        <v>5.159958720330237E-2</v>
      </c>
      <c r="V100" s="1180">
        <f t="shared" si="24"/>
        <v>4</v>
      </c>
      <c r="W100" s="1181">
        <f t="shared" si="25"/>
        <v>25</v>
      </c>
      <c r="X100" s="1181">
        <f t="shared" si="26"/>
        <v>29</v>
      </c>
      <c r="Y100" s="1182">
        <f t="shared" si="32"/>
        <v>8.8482074752097642E-2</v>
      </c>
    </row>
    <row r="101" spans="1:25" x14ac:dyDescent="0.2">
      <c r="A101" s="652" t="s">
        <v>213</v>
      </c>
      <c r="B101" s="649" t="s">
        <v>117</v>
      </c>
      <c r="C101" s="650" t="s">
        <v>117</v>
      </c>
      <c r="D101" s="640">
        <f t="shared" si="20"/>
        <v>0</v>
      </c>
      <c r="E101" s="1071">
        <f t="shared" si="27"/>
        <v>0</v>
      </c>
      <c r="F101" s="645" t="s">
        <v>117</v>
      </c>
      <c r="G101" s="646" t="s">
        <v>117</v>
      </c>
      <c r="H101" s="640">
        <v>0</v>
      </c>
      <c r="I101" s="1071">
        <f t="shared" si="28"/>
        <v>0</v>
      </c>
      <c r="J101" s="645" t="s">
        <v>117</v>
      </c>
      <c r="K101" s="646" t="s">
        <v>117</v>
      </c>
      <c r="L101" s="640">
        <f t="shared" si="21"/>
        <v>0</v>
      </c>
      <c r="M101" s="1071">
        <f t="shared" si="29"/>
        <v>0</v>
      </c>
      <c r="N101" s="641" t="s">
        <v>117</v>
      </c>
      <c r="O101" s="642">
        <v>1</v>
      </c>
      <c r="P101" s="640">
        <f t="shared" si="22"/>
        <v>1</v>
      </c>
      <c r="Q101" s="1071">
        <f t="shared" si="30"/>
        <v>7.9396585946804286E-3</v>
      </c>
      <c r="R101" s="641" t="s">
        <v>117</v>
      </c>
      <c r="S101" s="642" t="s">
        <v>117</v>
      </c>
      <c r="T101" s="640">
        <f t="shared" si="23"/>
        <v>0</v>
      </c>
      <c r="U101" s="1071">
        <f t="shared" si="31"/>
        <v>0</v>
      </c>
      <c r="V101" s="1180">
        <f t="shared" si="24"/>
        <v>0</v>
      </c>
      <c r="W101" s="1181">
        <f t="shared" si="25"/>
        <v>1</v>
      </c>
      <c r="X101" s="1181">
        <f t="shared" si="26"/>
        <v>1</v>
      </c>
      <c r="Y101" s="1182">
        <f t="shared" si="32"/>
        <v>3.0511060259344014E-3</v>
      </c>
    </row>
    <row r="102" spans="1:25" x14ac:dyDescent="0.2">
      <c r="A102" s="652" t="s">
        <v>84</v>
      </c>
      <c r="B102" s="649" t="s">
        <v>117</v>
      </c>
      <c r="C102" s="650" t="s">
        <v>117</v>
      </c>
      <c r="D102" s="640">
        <f t="shared" ref="D102:D128" si="33">SUM(B102:C102)</f>
        <v>0</v>
      </c>
      <c r="E102" s="1071">
        <f t="shared" si="27"/>
        <v>0</v>
      </c>
      <c r="F102" s="645" t="s">
        <v>117</v>
      </c>
      <c r="G102" s="646" t="s">
        <v>117</v>
      </c>
      <c r="H102" s="640">
        <v>0</v>
      </c>
      <c r="I102" s="1071">
        <f t="shared" si="28"/>
        <v>0</v>
      </c>
      <c r="J102" s="645" t="s">
        <v>117</v>
      </c>
      <c r="K102" s="646" t="s">
        <v>117</v>
      </c>
      <c r="L102" s="640">
        <f t="shared" ref="L102:L126" si="34">SUM(D102,H102)</f>
        <v>0</v>
      </c>
      <c r="M102" s="1071">
        <f t="shared" si="29"/>
        <v>0</v>
      </c>
      <c r="N102" s="641">
        <v>1</v>
      </c>
      <c r="O102" s="642" t="s">
        <v>117</v>
      </c>
      <c r="P102" s="640">
        <f t="shared" ref="P102:P128" si="35">SUM(N102:O102)</f>
        <v>1</v>
      </c>
      <c r="Q102" s="1071">
        <f t="shared" si="30"/>
        <v>7.9396585946804286E-3</v>
      </c>
      <c r="R102" s="641" t="s">
        <v>117</v>
      </c>
      <c r="S102" s="642">
        <v>1</v>
      </c>
      <c r="T102" s="640">
        <f t="shared" ref="T102:T128" si="36">SUM(R102:S102)</f>
        <v>1</v>
      </c>
      <c r="U102" s="1071">
        <f t="shared" si="31"/>
        <v>8.5999312005503956E-3</v>
      </c>
      <c r="V102" s="1180">
        <f t="shared" ref="V102:V128" si="37">SUM(N102,R102,J102)</f>
        <v>1</v>
      </c>
      <c r="W102" s="1181">
        <f t="shared" ref="W102:W128" si="38">SUM(O102,S102,K102)</f>
        <v>1</v>
      </c>
      <c r="X102" s="1181">
        <f t="shared" ref="X102:X128" si="39">SUM(P102,T102,L102)</f>
        <v>2</v>
      </c>
      <c r="Y102" s="1182">
        <f t="shared" si="32"/>
        <v>6.1022120518688027E-3</v>
      </c>
    </row>
    <row r="103" spans="1:25" x14ac:dyDescent="0.2">
      <c r="A103" s="652" t="s">
        <v>85</v>
      </c>
      <c r="B103" s="649" t="s">
        <v>117</v>
      </c>
      <c r="C103" s="650" t="s">
        <v>117</v>
      </c>
      <c r="D103" s="640">
        <f t="shared" si="33"/>
        <v>0</v>
      </c>
      <c r="E103" s="1071">
        <f t="shared" si="27"/>
        <v>0</v>
      </c>
      <c r="F103" s="645" t="s">
        <v>117</v>
      </c>
      <c r="G103" s="646" t="s">
        <v>117</v>
      </c>
      <c r="H103" s="640">
        <v>0</v>
      </c>
      <c r="I103" s="1071">
        <f t="shared" si="28"/>
        <v>0</v>
      </c>
      <c r="J103" s="645" t="s">
        <v>117</v>
      </c>
      <c r="K103" s="646" t="s">
        <v>117</v>
      </c>
      <c r="L103" s="640">
        <f t="shared" si="34"/>
        <v>0</v>
      </c>
      <c r="M103" s="1071">
        <f t="shared" si="29"/>
        <v>0</v>
      </c>
      <c r="N103" s="641">
        <v>2</v>
      </c>
      <c r="O103" s="642" t="s">
        <v>117</v>
      </c>
      <c r="P103" s="640">
        <f t="shared" si="35"/>
        <v>2</v>
      </c>
      <c r="Q103" s="1071">
        <f t="shared" si="30"/>
        <v>1.5879317189360857E-2</v>
      </c>
      <c r="R103" s="641">
        <v>1</v>
      </c>
      <c r="S103" s="642">
        <v>1</v>
      </c>
      <c r="T103" s="640">
        <f t="shared" si="36"/>
        <v>2</v>
      </c>
      <c r="U103" s="1071">
        <f t="shared" si="31"/>
        <v>1.7199862401100791E-2</v>
      </c>
      <c r="V103" s="1180">
        <f t="shared" si="37"/>
        <v>3</v>
      </c>
      <c r="W103" s="1181">
        <f t="shared" si="38"/>
        <v>1</v>
      </c>
      <c r="X103" s="1181">
        <f t="shared" si="39"/>
        <v>4</v>
      </c>
      <c r="Y103" s="1182">
        <f t="shared" si="32"/>
        <v>1.2204424103737605E-2</v>
      </c>
    </row>
    <row r="104" spans="1:25" x14ac:dyDescent="0.2">
      <c r="A104" s="652" t="s">
        <v>142</v>
      </c>
      <c r="B104" s="649" t="s">
        <v>117</v>
      </c>
      <c r="C104" s="650">
        <v>1</v>
      </c>
      <c r="D104" s="640">
        <f t="shared" si="33"/>
        <v>1</v>
      </c>
      <c r="E104" s="1071">
        <f t="shared" si="27"/>
        <v>5.7142857142857141E-2</v>
      </c>
      <c r="F104" s="645" t="s">
        <v>117</v>
      </c>
      <c r="G104" s="646" t="s">
        <v>117</v>
      </c>
      <c r="H104" s="640">
        <v>0</v>
      </c>
      <c r="I104" s="1071">
        <f t="shared" si="28"/>
        <v>0</v>
      </c>
      <c r="J104" s="645" t="s">
        <v>117</v>
      </c>
      <c r="K104" s="646">
        <v>1</v>
      </c>
      <c r="L104" s="640">
        <f t="shared" si="34"/>
        <v>1</v>
      </c>
      <c r="M104" s="1071">
        <f t="shared" si="29"/>
        <v>1.1693171188026192E-2</v>
      </c>
      <c r="N104" s="641" t="s">
        <v>117</v>
      </c>
      <c r="O104" s="642" t="s">
        <v>117</v>
      </c>
      <c r="P104" s="640">
        <f t="shared" si="35"/>
        <v>0</v>
      </c>
      <c r="Q104" s="1071">
        <f t="shared" si="30"/>
        <v>0</v>
      </c>
      <c r="R104" s="641">
        <v>1</v>
      </c>
      <c r="S104" s="642" t="s">
        <v>117</v>
      </c>
      <c r="T104" s="640">
        <f t="shared" si="36"/>
        <v>1</v>
      </c>
      <c r="U104" s="1071">
        <f t="shared" si="31"/>
        <v>8.5999312005503956E-3</v>
      </c>
      <c r="V104" s="1180">
        <f t="shared" si="37"/>
        <v>1</v>
      </c>
      <c r="W104" s="1181">
        <f t="shared" si="38"/>
        <v>1</v>
      </c>
      <c r="X104" s="1181">
        <f t="shared" si="39"/>
        <v>2</v>
      </c>
      <c r="Y104" s="1182">
        <f t="shared" si="32"/>
        <v>6.1022120518688027E-3</v>
      </c>
    </row>
    <row r="105" spans="1:25" x14ac:dyDescent="0.2">
      <c r="A105" s="652" t="s">
        <v>136</v>
      </c>
      <c r="B105" s="649" t="s">
        <v>117</v>
      </c>
      <c r="C105" s="650" t="s">
        <v>117</v>
      </c>
      <c r="D105" s="640">
        <f t="shared" si="33"/>
        <v>0</v>
      </c>
      <c r="E105" s="1071">
        <f t="shared" si="27"/>
        <v>0</v>
      </c>
      <c r="F105" s="645" t="s">
        <v>117</v>
      </c>
      <c r="G105" s="646">
        <v>2</v>
      </c>
      <c r="H105" s="640">
        <v>2</v>
      </c>
      <c r="I105" s="1071">
        <f t="shared" si="28"/>
        <v>2.9403116730373418E-2</v>
      </c>
      <c r="J105" s="645" t="s">
        <v>117</v>
      </c>
      <c r="K105" s="646">
        <v>2</v>
      </c>
      <c r="L105" s="640">
        <f t="shared" si="34"/>
        <v>2</v>
      </c>
      <c r="M105" s="1071">
        <f t="shared" si="29"/>
        <v>2.3386342376052385E-2</v>
      </c>
      <c r="N105" s="641" t="s">
        <v>117</v>
      </c>
      <c r="O105" s="642" t="s">
        <v>117</v>
      </c>
      <c r="P105" s="640">
        <f t="shared" si="35"/>
        <v>0</v>
      </c>
      <c r="Q105" s="1071">
        <f t="shared" si="30"/>
        <v>0</v>
      </c>
      <c r="R105" s="641" t="s">
        <v>117</v>
      </c>
      <c r="S105" s="642" t="s">
        <v>117</v>
      </c>
      <c r="T105" s="640">
        <f t="shared" si="36"/>
        <v>0</v>
      </c>
      <c r="U105" s="1071">
        <f t="shared" si="31"/>
        <v>0</v>
      </c>
      <c r="V105" s="1180">
        <f t="shared" si="37"/>
        <v>0</v>
      </c>
      <c r="W105" s="1181">
        <f t="shared" si="38"/>
        <v>2</v>
      </c>
      <c r="X105" s="1181">
        <f t="shared" si="39"/>
        <v>2</v>
      </c>
      <c r="Y105" s="1182">
        <f t="shared" si="32"/>
        <v>6.1022120518688027E-3</v>
      </c>
    </row>
    <row r="106" spans="1:25" x14ac:dyDescent="0.2">
      <c r="A106" s="652" t="s">
        <v>86</v>
      </c>
      <c r="B106" s="649">
        <v>1</v>
      </c>
      <c r="C106" s="650">
        <v>2</v>
      </c>
      <c r="D106" s="640">
        <f t="shared" si="33"/>
        <v>3</v>
      </c>
      <c r="E106" s="1071">
        <f t="shared" si="27"/>
        <v>0.17142857142857143</v>
      </c>
      <c r="F106" s="645">
        <v>2</v>
      </c>
      <c r="G106" s="646">
        <v>5</v>
      </c>
      <c r="H106" s="640">
        <v>7</v>
      </c>
      <c r="I106" s="1071">
        <f t="shared" si="28"/>
        <v>0.10291090855630697</v>
      </c>
      <c r="J106" s="645">
        <v>3</v>
      </c>
      <c r="K106" s="646">
        <v>7</v>
      </c>
      <c r="L106" s="640">
        <f t="shared" si="34"/>
        <v>10</v>
      </c>
      <c r="M106" s="1071">
        <f t="shared" si="29"/>
        <v>0.11693171188026193</v>
      </c>
      <c r="N106" s="641">
        <v>1</v>
      </c>
      <c r="O106" s="642">
        <v>8</v>
      </c>
      <c r="P106" s="640">
        <f t="shared" si="35"/>
        <v>9</v>
      </c>
      <c r="Q106" s="1071">
        <f t="shared" si="30"/>
        <v>7.1456927352123861E-2</v>
      </c>
      <c r="R106" s="641">
        <v>2</v>
      </c>
      <c r="S106" s="642">
        <v>2</v>
      </c>
      <c r="T106" s="640">
        <f t="shared" si="36"/>
        <v>4</v>
      </c>
      <c r="U106" s="1071">
        <f t="shared" si="31"/>
        <v>3.4399724802201583E-2</v>
      </c>
      <c r="V106" s="1180">
        <f t="shared" si="37"/>
        <v>6</v>
      </c>
      <c r="W106" s="1181">
        <f t="shared" si="38"/>
        <v>17</v>
      </c>
      <c r="X106" s="1181">
        <f t="shared" si="39"/>
        <v>23</v>
      </c>
      <c r="Y106" s="1182">
        <f t="shared" si="32"/>
        <v>7.0175438596491224E-2</v>
      </c>
    </row>
    <row r="107" spans="1:25" x14ac:dyDescent="0.2">
      <c r="A107" s="652" t="s">
        <v>87</v>
      </c>
      <c r="B107" s="649">
        <v>6</v>
      </c>
      <c r="C107" s="650">
        <v>22</v>
      </c>
      <c r="D107" s="640">
        <f t="shared" si="33"/>
        <v>28</v>
      </c>
      <c r="E107" s="1071">
        <f t="shared" si="27"/>
        <v>1.6</v>
      </c>
      <c r="F107" s="645">
        <v>10</v>
      </c>
      <c r="G107" s="646">
        <v>39</v>
      </c>
      <c r="H107" s="640">
        <v>49</v>
      </c>
      <c r="I107" s="1071">
        <f t="shared" si="28"/>
        <v>0.72037635989414883</v>
      </c>
      <c r="J107" s="645">
        <v>16</v>
      </c>
      <c r="K107" s="646">
        <v>61</v>
      </c>
      <c r="L107" s="640">
        <f t="shared" si="34"/>
        <v>77</v>
      </c>
      <c r="M107" s="1071">
        <f t="shared" si="29"/>
        <v>0.90037418147801684</v>
      </c>
      <c r="N107" s="641">
        <v>12</v>
      </c>
      <c r="O107" s="642">
        <v>65</v>
      </c>
      <c r="P107" s="640">
        <f t="shared" si="35"/>
        <v>77</v>
      </c>
      <c r="Q107" s="1071">
        <f t="shared" si="30"/>
        <v>0.611353711790393</v>
      </c>
      <c r="R107" s="641">
        <v>8</v>
      </c>
      <c r="S107" s="642">
        <v>28</v>
      </c>
      <c r="T107" s="640">
        <f t="shared" si="36"/>
        <v>36</v>
      </c>
      <c r="U107" s="1071">
        <f t="shared" si="31"/>
        <v>0.30959752321981426</v>
      </c>
      <c r="V107" s="1180">
        <f t="shared" si="37"/>
        <v>36</v>
      </c>
      <c r="W107" s="1181">
        <f t="shared" si="38"/>
        <v>154</v>
      </c>
      <c r="X107" s="1181">
        <f t="shared" si="39"/>
        <v>190</v>
      </c>
      <c r="Y107" s="1182">
        <f t="shared" si="32"/>
        <v>0.57971014492753625</v>
      </c>
    </row>
    <row r="108" spans="1:25" x14ac:dyDescent="0.2">
      <c r="A108" s="652" t="s">
        <v>88</v>
      </c>
      <c r="B108" s="649">
        <v>1</v>
      </c>
      <c r="C108" s="650" t="s">
        <v>117</v>
      </c>
      <c r="D108" s="640">
        <f t="shared" si="33"/>
        <v>1</v>
      </c>
      <c r="E108" s="1071">
        <f t="shared" si="27"/>
        <v>5.7142857142857141E-2</v>
      </c>
      <c r="F108" s="645">
        <v>5</v>
      </c>
      <c r="G108" s="646">
        <v>4</v>
      </c>
      <c r="H108" s="640">
        <v>9</v>
      </c>
      <c r="I108" s="1071">
        <f t="shared" si="28"/>
        <v>0.13231402528668038</v>
      </c>
      <c r="J108" s="645">
        <v>6</v>
      </c>
      <c r="K108" s="646">
        <v>4</v>
      </c>
      <c r="L108" s="640">
        <f t="shared" si="34"/>
        <v>10</v>
      </c>
      <c r="M108" s="1071">
        <f t="shared" si="29"/>
        <v>0.11693171188026193</v>
      </c>
      <c r="N108" s="641" t="s">
        <v>117</v>
      </c>
      <c r="O108" s="642">
        <v>1</v>
      </c>
      <c r="P108" s="640">
        <f t="shared" si="35"/>
        <v>1</v>
      </c>
      <c r="Q108" s="1071">
        <f t="shared" si="30"/>
        <v>7.9396585946804286E-3</v>
      </c>
      <c r="R108" s="641">
        <v>2</v>
      </c>
      <c r="S108" s="642">
        <v>1</v>
      </c>
      <c r="T108" s="640">
        <f t="shared" si="36"/>
        <v>3</v>
      </c>
      <c r="U108" s="1071">
        <f t="shared" si="31"/>
        <v>2.5799793601651185E-2</v>
      </c>
      <c r="V108" s="1180">
        <f t="shared" si="37"/>
        <v>8</v>
      </c>
      <c r="W108" s="1181">
        <f t="shared" si="38"/>
        <v>6</v>
      </c>
      <c r="X108" s="1181">
        <f t="shared" si="39"/>
        <v>14</v>
      </c>
      <c r="Y108" s="1182">
        <f t="shared" si="32"/>
        <v>4.2715484363081618E-2</v>
      </c>
    </row>
    <row r="109" spans="1:25" x14ac:dyDescent="0.2">
      <c r="A109" s="652" t="s">
        <v>89</v>
      </c>
      <c r="B109" s="649">
        <v>1</v>
      </c>
      <c r="C109" s="650">
        <v>10</v>
      </c>
      <c r="D109" s="640">
        <f t="shared" si="33"/>
        <v>11</v>
      </c>
      <c r="E109" s="1071">
        <f t="shared" si="27"/>
        <v>0.62857142857142856</v>
      </c>
      <c r="F109" s="645">
        <v>6</v>
      </c>
      <c r="G109" s="646">
        <v>13</v>
      </c>
      <c r="H109" s="640">
        <v>19</v>
      </c>
      <c r="I109" s="1071">
        <f t="shared" si="28"/>
        <v>0.27932960893854747</v>
      </c>
      <c r="J109" s="645">
        <v>7</v>
      </c>
      <c r="K109" s="646">
        <v>23</v>
      </c>
      <c r="L109" s="640">
        <f t="shared" si="34"/>
        <v>30</v>
      </c>
      <c r="M109" s="1071">
        <f t="shared" si="29"/>
        <v>0.35079513564078579</v>
      </c>
      <c r="N109" s="641">
        <v>6</v>
      </c>
      <c r="O109" s="642">
        <v>18</v>
      </c>
      <c r="P109" s="640">
        <f t="shared" si="35"/>
        <v>24</v>
      </c>
      <c r="Q109" s="1071">
        <f t="shared" si="30"/>
        <v>0.19055180627233029</v>
      </c>
      <c r="R109" s="641">
        <v>4</v>
      </c>
      <c r="S109" s="642">
        <v>18</v>
      </c>
      <c r="T109" s="640">
        <f t="shared" si="36"/>
        <v>22</v>
      </c>
      <c r="U109" s="1071">
        <f t="shared" si="31"/>
        <v>0.18919848641210871</v>
      </c>
      <c r="V109" s="1180">
        <f t="shared" si="37"/>
        <v>17</v>
      </c>
      <c r="W109" s="1181">
        <f t="shared" si="38"/>
        <v>59</v>
      </c>
      <c r="X109" s="1181">
        <f t="shared" si="39"/>
        <v>76</v>
      </c>
      <c r="Y109" s="1182">
        <f t="shared" si="32"/>
        <v>0.2318840579710145</v>
      </c>
    </row>
    <row r="110" spans="1:25" x14ac:dyDescent="0.2">
      <c r="A110" s="652" t="s">
        <v>143</v>
      </c>
      <c r="B110" s="649">
        <v>1</v>
      </c>
      <c r="C110" s="650" t="s">
        <v>117</v>
      </c>
      <c r="D110" s="640">
        <f t="shared" si="33"/>
        <v>1</v>
      </c>
      <c r="E110" s="1071">
        <f t="shared" si="27"/>
        <v>5.7142857142857141E-2</v>
      </c>
      <c r="F110" s="645" t="s">
        <v>117</v>
      </c>
      <c r="G110" s="646" t="s">
        <v>117</v>
      </c>
      <c r="H110" s="640">
        <v>0</v>
      </c>
      <c r="I110" s="1071">
        <f t="shared" si="28"/>
        <v>0</v>
      </c>
      <c r="J110" s="645">
        <v>1</v>
      </c>
      <c r="K110" s="646" t="s">
        <v>117</v>
      </c>
      <c r="L110" s="640">
        <f t="shared" si="34"/>
        <v>1</v>
      </c>
      <c r="M110" s="1071">
        <f t="shared" si="29"/>
        <v>1.1693171188026192E-2</v>
      </c>
      <c r="N110" s="641" t="s">
        <v>117</v>
      </c>
      <c r="O110" s="642" t="s">
        <v>117</v>
      </c>
      <c r="P110" s="640">
        <f t="shared" si="35"/>
        <v>0</v>
      </c>
      <c r="Q110" s="1071">
        <f t="shared" si="30"/>
        <v>0</v>
      </c>
      <c r="R110" s="641" t="s">
        <v>117</v>
      </c>
      <c r="S110" s="642" t="s">
        <v>117</v>
      </c>
      <c r="T110" s="640">
        <f t="shared" si="36"/>
        <v>0</v>
      </c>
      <c r="U110" s="1071">
        <f t="shared" si="31"/>
        <v>0</v>
      </c>
      <c r="V110" s="1180">
        <f t="shared" si="37"/>
        <v>1</v>
      </c>
      <c r="W110" s="1181">
        <f t="shared" si="38"/>
        <v>0</v>
      </c>
      <c r="X110" s="1181">
        <f t="shared" si="39"/>
        <v>1</v>
      </c>
      <c r="Y110" s="1182">
        <f t="shared" si="32"/>
        <v>3.0511060259344014E-3</v>
      </c>
    </row>
    <row r="111" spans="1:25" x14ac:dyDescent="0.2">
      <c r="A111" s="652" t="s">
        <v>90</v>
      </c>
      <c r="B111" s="649" t="s">
        <v>117</v>
      </c>
      <c r="C111" s="650" t="s">
        <v>117</v>
      </c>
      <c r="D111" s="640">
        <f t="shared" si="33"/>
        <v>0</v>
      </c>
      <c r="E111" s="1071">
        <f t="shared" si="27"/>
        <v>0</v>
      </c>
      <c r="F111" s="645">
        <v>1</v>
      </c>
      <c r="G111" s="646">
        <v>1</v>
      </c>
      <c r="H111" s="640">
        <v>2</v>
      </c>
      <c r="I111" s="1071">
        <f t="shared" si="28"/>
        <v>2.9403116730373418E-2</v>
      </c>
      <c r="J111" s="645">
        <v>1</v>
      </c>
      <c r="K111" s="646">
        <v>1</v>
      </c>
      <c r="L111" s="640">
        <f t="shared" si="34"/>
        <v>2</v>
      </c>
      <c r="M111" s="1071">
        <f t="shared" si="29"/>
        <v>2.3386342376052385E-2</v>
      </c>
      <c r="N111" s="641">
        <v>3</v>
      </c>
      <c r="O111" s="642" t="s">
        <v>117</v>
      </c>
      <c r="P111" s="640">
        <f t="shared" si="35"/>
        <v>3</v>
      </c>
      <c r="Q111" s="1071">
        <f t="shared" si="30"/>
        <v>2.3818975784041286E-2</v>
      </c>
      <c r="R111" s="641">
        <v>1</v>
      </c>
      <c r="S111" s="642">
        <v>1</v>
      </c>
      <c r="T111" s="640">
        <f t="shared" si="36"/>
        <v>2</v>
      </c>
      <c r="U111" s="1071">
        <f t="shared" si="31"/>
        <v>1.7199862401100791E-2</v>
      </c>
      <c r="V111" s="1180">
        <f t="shared" si="37"/>
        <v>5</v>
      </c>
      <c r="W111" s="1181">
        <f t="shared" si="38"/>
        <v>2</v>
      </c>
      <c r="X111" s="1181">
        <f t="shared" si="39"/>
        <v>7</v>
      </c>
      <c r="Y111" s="1182">
        <f t="shared" si="32"/>
        <v>2.1357742181540809E-2</v>
      </c>
    </row>
    <row r="112" spans="1:25" x14ac:dyDescent="0.2">
      <c r="A112" s="652" t="s">
        <v>91</v>
      </c>
      <c r="B112" s="649">
        <v>3</v>
      </c>
      <c r="C112" s="650" t="s">
        <v>117</v>
      </c>
      <c r="D112" s="640">
        <f t="shared" si="33"/>
        <v>3</v>
      </c>
      <c r="E112" s="1071">
        <f t="shared" si="27"/>
        <v>0.17142857142857143</v>
      </c>
      <c r="F112" s="645">
        <v>6</v>
      </c>
      <c r="G112" s="646" t="s">
        <v>117</v>
      </c>
      <c r="H112" s="640">
        <v>6</v>
      </c>
      <c r="I112" s="1071">
        <f t="shared" si="28"/>
        <v>8.8209350191120264E-2</v>
      </c>
      <c r="J112" s="645">
        <v>9</v>
      </c>
      <c r="K112" s="646" t="s">
        <v>117</v>
      </c>
      <c r="L112" s="640">
        <f t="shared" si="34"/>
        <v>9</v>
      </c>
      <c r="M112" s="1071">
        <f t="shared" si="29"/>
        <v>0.10523854069223573</v>
      </c>
      <c r="N112" s="641">
        <v>10</v>
      </c>
      <c r="O112" s="642" t="s">
        <v>117</v>
      </c>
      <c r="P112" s="640">
        <f t="shared" si="35"/>
        <v>10</v>
      </c>
      <c r="Q112" s="1071">
        <f t="shared" si="30"/>
        <v>7.9396585946804293E-2</v>
      </c>
      <c r="R112" s="641">
        <v>7</v>
      </c>
      <c r="S112" s="642" t="s">
        <v>117</v>
      </c>
      <c r="T112" s="640">
        <f t="shared" si="36"/>
        <v>7</v>
      </c>
      <c r="U112" s="1071">
        <f t="shared" si="31"/>
        <v>6.0199518403852771E-2</v>
      </c>
      <c r="V112" s="1180">
        <f t="shared" si="37"/>
        <v>26</v>
      </c>
      <c r="W112" s="1181">
        <f t="shared" si="38"/>
        <v>0</v>
      </c>
      <c r="X112" s="1181">
        <f t="shared" si="39"/>
        <v>26</v>
      </c>
      <c r="Y112" s="1182">
        <f t="shared" si="32"/>
        <v>7.9328756674294426E-2</v>
      </c>
    </row>
    <row r="113" spans="1:25" x14ac:dyDescent="0.2">
      <c r="A113" s="652" t="s">
        <v>92</v>
      </c>
      <c r="B113" s="649">
        <v>2</v>
      </c>
      <c r="C113" s="650" t="s">
        <v>117</v>
      </c>
      <c r="D113" s="640">
        <f t="shared" si="33"/>
        <v>2</v>
      </c>
      <c r="E113" s="1071">
        <f t="shared" si="27"/>
        <v>0.11428571428571428</v>
      </c>
      <c r="F113" s="645" t="s">
        <v>117</v>
      </c>
      <c r="G113" s="646">
        <v>1</v>
      </c>
      <c r="H113" s="640">
        <v>1</v>
      </c>
      <c r="I113" s="1071">
        <f t="shared" si="28"/>
        <v>1.4701558365186709E-2</v>
      </c>
      <c r="J113" s="645">
        <v>2</v>
      </c>
      <c r="K113" s="646">
        <v>1</v>
      </c>
      <c r="L113" s="640">
        <f t="shared" si="34"/>
        <v>3</v>
      </c>
      <c r="M113" s="1071">
        <f t="shared" si="29"/>
        <v>3.5079513564078575E-2</v>
      </c>
      <c r="N113" s="641">
        <v>2</v>
      </c>
      <c r="O113" s="642">
        <v>1</v>
      </c>
      <c r="P113" s="640">
        <f t="shared" si="35"/>
        <v>3</v>
      </c>
      <c r="Q113" s="1071">
        <f t="shared" si="30"/>
        <v>2.3818975784041286E-2</v>
      </c>
      <c r="R113" s="641">
        <v>1</v>
      </c>
      <c r="S113" s="642">
        <v>1</v>
      </c>
      <c r="T113" s="640">
        <f t="shared" si="36"/>
        <v>2</v>
      </c>
      <c r="U113" s="1071">
        <f t="shared" si="31"/>
        <v>1.7199862401100791E-2</v>
      </c>
      <c r="V113" s="1180">
        <f t="shared" si="37"/>
        <v>5</v>
      </c>
      <c r="W113" s="1181">
        <f t="shared" si="38"/>
        <v>3</v>
      </c>
      <c r="X113" s="1181">
        <f t="shared" si="39"/>
        <v>8</v>
      </c>
      <c r="Y113" s="1182">
        <f t="shared" si="32"/>
        <v>2.4408848207475211E-2</v>
      </c>
    </row>
    <row r="114" spans="1:25" x14ac:dyDescent="0.2">
      <c r="A114" s="652" t="s">
        <v>93</v>
      </c>
      <c r="B114" s="649" t="s">
        <v>117</v>
      </c>
      <c r="C114" s="650">
        <v>1</v>
      </c>
      <c r="D114" s="640">
        <f t="shared" si="33"/>
        <v>1</v>
      </c>
      <c r="E114" s="1071">
        <f t="shared" si="27"/>
        <v>5.7142857142857141E-2</v>
      </c>
      <c r="F114" s="645">
        <v>1</v>
      </c>
      <c r="G114" s="646">
        <v>4</v>
      </c>
      <c r="H114" s="640">
        <v>5</v>
      </c>
      <c r="I114" s="1071">
        <f t="shared" si="28"/>
        <v>7.3507791825933547E-2</v>
      </c>
      <c r="J114" s="645">
        <v>1</v>
      </c>
      <c r="K114" s="646">
        <v>5</v>
      </c>
      <c r="L114" s="640">
        <f t="shared" si="34"/>
        <v>6</v>
      </c>
      <c r="M114" s="1071">
        <f t="shared" si="29"/>
        <v>7.015902712815715E-2</v>
      </c>
      <c r="N114" s="641">
        <v>1</v>
      </c>
      <c r="O114" s="642" t="s">
        <v>117</v>
      </c>
      <c r="P114" s="640">
        <f t="shared" si="35"/>
        <v>1</v>
      </c>
      <c r="Q114" s="1071">
        <f t="shared" si="30"/>
        <v>7.9396585946804286E-3</v>
      </c>
      <c r="R114" s="641" t="s">
        <v>117</v>
      </c>
      <c r="S114" s="642">
        <v>1</v>
      </c>
      <c r="T114" s="640">
        <f t="shared" si="36"/>
        <v>1</v>
      </c>
      <c r="U114" s="1071">
        <f t="shared" si="31"/>
        <v>8.5999312005503956E-3</v>
      </c>
      <c r="V114" s="1180">
        <f t="shared" si="37"/>
        <v>2</v>
      </c>
      <c r="W114" s="1181">
        <f t="shared" si="38"/>
        <v>6</v>
      </c>
      <c r="X114" s="1181">
        <f t="shared" si="39"/>
        <v>8</v>
      </c>
      <c r="Y114" s="1182">
        <f t="shared" si="32"/>
        <v>2.4408848207475211E-2</v>
      </c>
    </row>
    <row r="115" spans="1:25" x14ac:dyDescent="0.2">
      <c r="A115" s="652" t="s">
        <v>94</v>
      </c>
      <c r="B115" s="649" t="s">
        <v>117</v>
      </c>
      <c r="C115" s="650">
        <v>1</v>
      </c>
      <c r="D115" s="640">
        <f t="shared" si="33"/>
        <v>1</v>
      </c>
      <c r="E115" s="1071">
        <f t="shared" si="27"/>
        <v>5.7142857142857141E-2</v>
      </c>
      <c r="F115" s="645" t="s">
        <v>117</v>
      </c>
      <c r="G115" s="646" t="s">
        <v>117</v>
      </c>
      <c r="H115" s="640">
        <v>0</v>
      </c>
      <c r="I115" s="1071">
        <f t="shared" si="28"/>
        <v>0</v>
      </c>
      <c r="J115" s="645" t="s">
        <v>117</v>
      </c>
      <c r="K115" s="646">
        <v>1</v>
      </c>
      <c r="L115" s="640">
        <f t="shared" si="34"/>
        <v>1</v>
      </c>
      <c r="M115" s="1071">
        <f t="shared" si="29"/>
        <v>1.1693171188026192E-2</v>
      </c>
      <c r="N115" s="641" t="s">
        <v>117</v>
      </c>
      <c r="O115" s="642">
        <v>3</v>
      </c>
      <c r="P115" s="640">
        <f t="shared" si="35"/>
        <v>3</v>
      </c>
      <c r="Q115" s="1071">
        <f t="shared" si="30"/>
        <v>2.3818975784041286E-2</v>
      </c>
      <c r="R115" s="641" t="s">
        <v>117</v>
      </c>
      <c r="S115" s="642" t="s">
        <v>117</v>
      </c>
      <c r="T115" s="640">
        <f t="shared" si="36"/>
        <v>0</v>
      </c>
      <c r="U115" s="1071">
        <f t="shared" si="31"/>
        <v>0</v>
      </c>
      <c r="V115" s="1180">
        <f t="shared" si="37"/>
        <v>0</v>
      </c>
      <c r="W115" s="1181">
        <f t="shared" si="38"/>
        <v>4</v>
      </c>
      <c r="X115" s="1181">
        <f t="shared" si="39"/>
        <v>4</v>
      </c>
      <c r="Y115" s="1182">
        <f t="shared" si="32"/>
        <v>1.2204424103737605E-2</v>
      </c>
    </row>
    <row r="116" spans="1:25" x14ac:dyDescent="0.2">
      <c r="A116" s="652" t="s">
        <v>96</v>
      </c>
      <c r="B116" s="649" t="s">
        <v>117</v>
      </c>
      <c r="C116" s="650">
        <v>31</v>
      </c>
      <c r="D116" s="640">
        <f t="shared" si="33"/>
        <v>31</v>
      </c>
      <c r="E116" s="1071">
        <f t="shared" si="27"/>
        <v>1.7714285714285714</v>
      </c>
      <c r="F116" s="645">
        <v>1</v>
      </c>
      <c r="G116" s="646">
        <v>72</v>
      </c>
      <c r="H116" s="640">
        <v>73</v>
      </c>
      <c r="I116" s="1071">
        <f t="shared" si="28"/>
        <v>1.0732137606586298</v>
      </c>
      <c r="J116" s="645">
        <v>1</v>
      </c>
      <c r="K116" s="646">
        <v>103</v>
      </c>
      <c r="L116" s="640">
        <f t="shared" si="34"/>
        <v>104</v>
      </c>
      <c r="M116" s="1071">
        <f t="shared" si="29"/>
        <v>1.2160898035547241</v>
      </c>
      <c r="N116" s="641">
        <v>7</v>
      </c>
      <c r="O116" s="642">
        <v>87</v>
      </c>
      <c r="P116" s="640">
        <f t="shared" si="35"/>
        <v>94</v>
      </c>
      <c r="Q116" s="1071">
        <f t="shared" si="30"/>
        <v>0.74632790789996029</v>
      </c>
      <c r="R116" s="641">
        <v>2</v>
      </c>
      <c r="S116" s="642">
        <v>62</v>
      </c>
      <c r="T116" s="640">
        <f t="shared" si="36"/>
        <v>64</v>
      </c>
      <c r="U116" s="1071">
        <f t="shared" si="31"/>
        <v>0.55039559683522532</v>
      </c>
      <c r="V116" s="1180">
        <f t="shared" si="37"/>
        <v>10</v>
      </c>
      <c r="W116" s="1181">
        <f t="shared" si="38"/>
        <v>252</v>
      </c>
      <c r="X116" s="1181">
        <f t="shared" si="39"/>
        <v>262</v>
      </c>
      <c r="Y116" s="1182">
        <f t="shared" si="32"/>
        <v>0.7993897787948131</v>
      </c>
    </row>
    <row r="117" spans="1:25" x14ac:dyDescent="0.2">
      <c r="A117" s="652" t="s">
        <v>97</v>
      </c>
      <c r="B117" s="649">
        <v>1</v>
      </c>
      <c r="C117" s="650">
        <v>28</v>
      </c>
      <c r="D117" s="640">
        <f t="shared" si="33"/>
        <v>29</v>
      </c>
      <c r="E117" s="1071">
        <f t="shared" si="27"/>
        <v>1.6571428571428573</v>
      </c>
      <c r="F117" s="645">
        <v>17</v>
      </c>
      <c r="G117" s="646">
        <v>80</v>
      </c>
      <c r="H117" s="640">
        <v>97</v>
      </c>
      <c r="I117" s="1071">
        <f t="shared" si="28"/>
        <v>1.4260511614231108</v>
      </c>
      <c r="J117" s="645">
        <v>18</v>
      </c>
      <c r="K117" s="646">
        <v>108</v>
      </c>
      <c r="L117" s="640">
        <f t="shared" si="34"/>
        <v>126</v>
      </c>
      <c r="M117" s="1071">
        <f t="shared" si="29"/>
        <v>1.4733395696913003</v>
      </c>
      <c r="N117" s="641">
        <v>16</v>
      </c>
      <c r="O117" s="642">
        <v>87</v>
      </c>
      <c r="P117" s="640">
        <f t="shared" si="35"/>
        <v>103</v>
      </c>
      <c r="Q117" s="1071">
        <f t="shared" si="30"/>
        <v>0.81778483525208412</v>
      </c>
      <c r="R117" s="641">
        <v>16</v>
      </c>
      <c r="S117" s="642">
        <v>71</v>
      </c>
      <c r="T117" s="640">
        <f t="shared" si="36"/>
        <v>87</v>
      </c>
      <c r="U117" s="1071">
        <f t="shared" si="31"/>
        <v>0.74819401444788447</v>
      </c>
      <c r="V117" s="1180">
        <f t="shared" si="37"/>
        <v>50</v>
      </c>
      <c r="W117" s="1181">
        <f t="shared" si="38"/>
        <v>266</v>
      </c>
      <c r="X117" s="1181">
        <f t="shared" si="39"/>
        <v>316</v>
      </c>
      <c r="Y117" s="1182">
        <f t="shared" si="32"/>
        <v>0.96414950419527079</v>
      </c>
    </row>
    <row r="118" spans="1:25" x14ac:dyDescent="0.2">
      <c r="A118" s="652" t="s">
        <v>98</v>
      </c>
      <c r="B118" s="649">
        <v>2</v>
      </c>
      <c r="C118" s="650">
        <v>1</v>
      </c>
      <c r="D118" s="640">
        <f t="shared" si="33"/>
        <v>3</v>
      </c>
      <c r="E118" s="1071">
        <f t="shared" si="27"/>
        <v>0.17142857142857143</v>
      </c>
      <c r="F118" s="645">
        <v>2</v>
      </c>
      <c r="G118" s="646">
        <v>1</v>
      </c>
      <c r="H118" s="640">
        <v>3</v>
      </c>
      <c r="I118" s="1071">
        <f t="shared" si="28"/>
        <v>4.4104675095560132E-2</v>
      </c>
      <c r="J118" s="645">
        <v>4</v>
      </c>
      <c r="K118" s="646">
        <v>2</v>
      </c>
      <c r="L118" s="640">
        <f t="shared" si="34"/>
        <v>6</v>
      </c>
      <c r="M118" s="1071">
        <f t="shared" si="29"/>
        <v>7.015902712815715E-2</v>
      </c>
      <c r="N118" s="641">
        <v>4</v>
      </c>
      <c r="O118" s="642">
        <v>1</v>
      </c>
      <c r="P118" s="640">
        <f t="shared" si="35"/>
        <v>5</v>
      </c>
      <c r="Q118" s="1071">
        <f t="shared" si="30"/>
        <v>3.9698292973402147E-2</v>
      </c>
      <c r="R118" s="641">
        <v>5</v>
      </c>
      <c r="S118" s="642">
        <v>5</v>
      </c>
      <c r="T118" s="640">
        <f t="shared" si="36"/>
        <v>10</v>
      </c>
      <c r="U118" s="1071">
        <f t="shared" si="31"/>
        <v>8.5999312005503953E-2</v>
      </c>
      <c r="V118" s="1180">
        <f t="shared" si="37"/>
        <v>13</v>
      </c>
      <c r="W118" s="1181">
        <f t="shared" si="38"/>
        <v>8</v>
      </c>
      <c r="X118" s="1181">
        <f t="shared" si="39"/>
        <v>21</v>
      </c>
      <c r="Y118" s="1182">
        <f t="shared" si="32"/>
        <v>6.4073226544622428E-2</v>
      </c>
    </row>
    <row r="119" spans="1:25" x14ac:dyDescent="0.2">
      <c r="A119" s="652" t="s">
        <v>99</v>
      </c>
      <c r="B119" s="649" t="s">
        <v>117</v>
      </c>
      <c r="C119" s="650" t="s">
        <v>117</v>
      </c>
      <c r="D119" s="640">
        <f t="shared" si="33"/>
        <v>0</v>
      </c>
      <c r="E119" s="1071">
        <f t="shared" si="27"/>
        <v>0</v>
      </c>
      <c r="F119" s="645" t="s">
        <v>117</v>
      </c>
      <c r="G119" s="646">
        <v>2</v>
      </c>
      <c r="H119" s="640">
        <v>2</v>
      </c>
      <c r="I119" s="1071">
        <f t="shared" si="28"/>
        <v>2.9403116730373418E-2</v>
      </c>
      <c r="J119" s="645" t="s">
        <v>117</v>
      </c>
      <c r="K119" s="646">
        <v>2</v>
      </c>
      <c r="L119" s="640">
        <f t="shared" si="34"/>
        <v>2</v>
      </c>
      <c r="M119" s="1071">
        <f t="shared" si="29"/>
        <v>2.3386342376052385E-2</v>
      </c>
      <c r="N119" s="641">
        <v>1</v>
      </c>
      <c r="O119" s="642">
        <v>1</v>
      </c>
      <c r="P119" s="640">
        <f t="shared" si="35"/>
        <v>2</v>
      </c>
      <c r="Q119" s="1071">
        <f t="shared" si="30"/>
        <v>1.5879317189360857E-2</v>
      </c>
      <c r="R119" s="641" t="s">
        <v>117</v>
      </c>
      <c r="S119" s="642">
        <v>1</v>
      </c>
      <c r="T119" s="640">
        <f t="shared" si="36"/>
        <v>1</v>
      </c>
      <c r="U119" s="1071">
        <f t="shared" si="31"/>
        <v>8.5999312005503956E-3</v>
      </c>
      <c r="V119" s="1180">
        <f t="shared" si="37"/>
        <v>1</v>
      </c>
      <c r="W119" s="1181">
        <f t="shared" si="38"/>
        <v>4</v>
      </c>
      <c r="X119" s="1181">
        <f t="shared" si="39"/>
        <v>5</v>
      </c>
      <c r="Y119" s="1182">
        <f t="shared" si="32"/>
        <v>1.5255530129672006E-2</v>
      </c>
    </row>
    <row r="120" spans="1:25" x14ac:dyDescent="0.2">
      <c r="A120" s="652" t="s">
        <v>100</v>
      </c>
      <c r="B120" s="649">
        <v>440</v>
      </c>
      <c r="C120" s="650">
        <v>357</v>
      </c>
      <c r="D120" s="640">
        <f t="shared" si="33"/>
        <v>797</v>
      </c>
      <c r="E120" s="1071">
        <f t="shared" si="27"/>
        <v>45.542857142857144</v>
      </c>
      <c r="F120" s="645">
        <v>1816</v>
      </c>
      <c r="G120" s="646">
        <v>2026</v>
      </c>
      <c r="H120" s="640">
        <v>3842</v>
      </c>
      <c r="I120" s="1071">
        <f t="shared" si="28"/>
        <v>56.483387239047339</v>
      </c>
      <c r="J120" s="645">
        <v>2256</v>
      </c>
      <c r="K120" s="646">
        <v>2383</v>
      </c>
      <c r="L120" s="640">
        <f t="shared" si="34"/>
        <v>4639</v>
      </c>
      <c r="M120" s="1071">
        <f t="shared" si="29"/>
        <v>54.244621141253511</v>
      </c>
      <c r="N120" s="641">
        <v>3912</v>
      </c>
      <c r="O120" s="642">
        <v>4862</v>
      </c>
      <c r="P120" s="640">
        <f t="shared" si="35"/>
        <v>8774</v>
      </c>
      <c r="Q120" s="1071">
        <f t="shared" si="30"/>
        <v>69.662564509726081</v>
      </c>
      <c r="R120" s="641">
        <v>3477</v>
      </c>
      <c r="S120" s="642">
        <v>4125</v>
      </c>
      <c r="T120" s="640">
        <f t="shared" si="36"/>
        <v>7602</v>
      </c>
      <c r="U120" s="1071">
        <f t="shared" si="31"/>
        <v>65.376676986584101</v>
      </c>
      <c r="V120" s="1180">
        <f t="shared" si="37"/>
        <v>9645</v>
      </c>
      <c r="W120" s="1181">
        <f t="shared" si="38"/>
        <v>11370</v>
      </c>
      <c r="X120" s="1181">
        <f t="shared" si="39"/>
        <v>21015</v>
      </c>
      <c r="Y120" s="1182">
        <f t="shared" si="32"/>
        <v>64.118993135011436</v>
      </c>
    </row>
    <row r="121" spans="1:25" x14ac:dyDescent="0.2">
      <c r="A121" s="652" t="s">
        <v>146</v>
      </c>
      <c r="B121" s="649" t="s">
        <v>117</v>
      </c>
      <c r="C121" s="650" t="s">
        <v>117</v>
      </c>
      <c r="D121" s="640">
        <f t="shared" si="33"/>
        <v>0</v>
      </c>
      <c r="E121" s="1071">
        <f t="shared" si="27"/>
        <v>0</v>
      </c>
      <c r="F121" s="645">
        <v>1</v>
      </c>
      <c r="G121" s="646">
        <v>1</v>
      </c>
      <c r="H121" s="640">
        <v>2</v>
      </c>
      <c r="I121" s="1071">
        <f t="shared" si="28"/>
        <v>2.9403116730373418E-2</v>
      </c>
      <c r="J121" s="645">
        <v>1</v>
      </c>
      <c r="K121" s="646">
        <v>1</v>
      </c>
      <c r="L121" s="640">
        <f t="shared" si="34"/>
        <v>2</v>
      </c>
      <c r="M121" s="1071">
        <f t="shared" si="29"/>
        <v>2.3386342376052385E-2</v>
      </c>
      <c r="N121" s="641" t="s">
        <v>117</v>
      </c>
      <c r="O121" s="642">
        <v>2</v>
      </c>
      <c r="P121" s="640">
        <f t="shared" si="35"/>
        <v>2</v>
      </c>
      <c r="Q121" s="1071">
        <f t="shared" si="30"/>
        <v>1.5879317189360857E-2</v>
      </c>
      <c r="R121" s="641" t="s">
        <v>117</v>
      </c>
      <c r="S121" s="642" t="s">
        <v>117</v>
      </c>
      <c r="T121" s="640">
        <f t="shared" si="36"/>
        <v>0</v>
      </c>
      <c r="U121" s="1071">
        <f t="shared" si="31"/>
        <v>0</v>
      </c>
      <c r="V121" s="1180">
        <f t="shared" si="37"/>
        <v>1</v>
      </c>
      <c r="W121" s="1181">
        <f t="shared" si="38"/>
        <v>3</v>
      </c>
      <c r="X121" s="1181">
        <f t="shared" si="39"/>
        <v>4</v>
      </c>
      <c r="Y121" s="1182">
        <f t="shared" si="32"/>
        <v>1.2204424103737605E-2</v>
      </c>
    </row>
    <row r="122" spans="1:25" x14ac:dyDescent="0.2">
      <c r="A122" s="652" t="s">
        <v>101</v>
      </c>
      <c r="B122" s="649">
        <v>5</v>
      </c>
      <c r="C122" s="650">
        <v>2</v>
      </c>
      <c r="D122" s="640">
        <f t="shared" si="33"/>
        <v>7</v>
      </c>
      <c r="E122" s="1071">
        <f t="shared" si="27"/>
        <v>0.4</v>
      </c>
      <c r="F122" s="645">
        <v>20</v>
      </c>
      <c r="G122" s="646">
        <v>14</v>
      </c>
      <c r="H122" s="640">
        <v>34</v>
      </c>
      <c r="I122" s="1071">
        <f t="shared" si="28"/>
        <v>0.49985298441634812</v>
      </c>
      <c r="J122" s="645">
        <v>25</v>
      </c>
      <c r="K122" s="646">
        <v>16</v>
      </c>
      <c r="L122" s="640">
        <f t="shared" si="34"/>
        <v>41</v>
      </c>
      <c r="M122" s="1071">
        <f t="shared" si="29"/>
        <v>0.47942001870907391</v>
      </c>
      <c r="N122" s="641">
        <v>15</v>
      </c>
      <c r="O122" s="642">
        <v>22</v>
      </c>
      <c r="P122" s="640">
        <f t="shared" si="35"/>
        <v>37</v>
      </c>
      <c r="Q122" s="1071">
        <f t="shared" si="30"/>
        <v>0.29376736800317588</v>
      </c>
      <c r="R122" s="641">
        <v>29</v>
      </c>
      <c r="S122" s="642">
        <v>21</v>
      </c>
      <c r="T122" s="640">
        <f t="shared" si="36"/>
        <v>50</v>
      </c>
      <c r="U122" s="1071">
        <f t="shared" si="31"/>
        <v>0.42999656002751979</v>
      </c>
      <c r="V122" s="1180">
        <f t="shared" si="37"/>
        <v>69</v>
      </c>
      <c r="W122" s="1181">
        <f t="shared" si="38"/>
        <v>59</v>
      </c>
      <c r="X122" s="1181">
        <f t="shared" si="39"/>
        <v>128</v>
      </c>
      <c r="Y122" s="1182">
        <f t="shared" si="32"/>
        <v>0.39054157131960338</v>
      </c>
    </row>
    <row r="123" spans="1:25" x14ac:dyDescent="0.2">
      <c r="A123" s="652" t="s">
        <v>102</v>
      </c>
      <c r="B123" s="649" t="s">
        <v>117</v>
      </c>
      <c r="C123" s="650" t="s">
        <v>117</v>
      </c>
      <c r="D123" s="640">
        <f t="shared" si="33"/>
        <v>0</v>
      </c>
      <c r="E123" s="1071">
        <f t="shared" si="27"/>
        <v>0</v>
      </c>
      <c r="F123" s="645">
        <v>2</v>
      </c>
      <c r="G123" s="646">
        <v>2</v>
      </c>
      <c r="H123" s="640">
        <v>4</v>
      </c>
      <c r="I123" s="1071">
        <f t="shared" si="28"/>
        <v>5.8806233460746836E-2</v>
      </c>
      <c r="J123" s="645">
        <v>2</v>
      </c>
      <c r="K123" s="646">
        <v>2</v>
      </c>
      <c r="L123" s="640">
        <f t="shared" si="34"/>
        <v>4</v>
      </c>
      <c r="M123" s="1071">
        <f t="shared" si="29"/>
        <v>4.6772684752104769E-2</v>
      </c>
      <c r="N123" s="641">
        <v>2</v>
      </c>
      <c r="O123" s="642">
        <v>3</v>
      </c>
      <c r="P123" s="640">
        <f t="shared" si="35"/>
        <v>5</v>
      </c>
      <c r="Q123" s="1071">
        <f t="shared" si="30"/>
        <v>3.9698292973402147E-2</v>
      </c>
      <c r="R123" s="641" t="s">
        <v>117</v>
      </c>
      <c r="S123" s="642">
        <v>2</v>
      </c>
      <c r="T123" s="640">
        <f t="shared" si="36"/>
        <v>2</v>
      </c>
      <c r="U123" s="1071">
        <f t="shared" si="31"/>
        <v>1.7199862401100791E-2</v>
      </c>
      <c r="V123" s="1180">
        <f t="shared" si="37"/>
        <v>4</v>
      </c>
      <c r="W123" s="1181">
        <f t="shared" si="38"/>
        <v>7</v>
      </c>
      <c r="X123" s="1181">
        <f t="shared" si="39"/>
        <v>11</v>
      </c>
      <c r="Y123" s="1182">
        <f t="shared" si="32"/>
        <v>3.3562166285278416E-2</v>
      </c>
    </row>
    <row r="124" spans="1:25" x14ac:dyDescent="0.2">
      <c r="A124" s="652" t="s">
        <v>137</v>
      </c>
      <c r="B124" s="649" t="s">
        <v>117</v>
      </c>
      <c r="C124" s="650">
        <v>1</v>
      </c>
      <c r="D124" s="640">
        <f t="shared" si="33"/>
        <v>1</v>
      </c>
      <c r="E124" s="1071">
        <f t="shared" si="27"/>
        <v>5.7142857142857141E-2</v>
      </c>
      <c r="F124" s="645" t="s">
        <v>117</v>
      </c>
      <c r="G124" s="646">
        <v>1</v>
      </c>
      <c r="H124" s="640">
        <v>1</v>
      </c>
      <c r="I124" s="1071">
        <f t="shared" si="28"/>
        <v>1.4701558365186709E-2</v>
      </c>
      <c r="J124" s="645" t="s">
        <v>117</v>
      </c>
      <c r="K124" s="646">
        <v>2</v>
      </c>
      <c r="L124" s="640">
        <f t="shared" si="34"/>
        <v>2</v>
      </c>
      <c r="M124" s="1071">
        <f t="shared" si="29"/>
        <v>2.3386342376052385E-2</v>
      </c>
      <c r="N124" s="641">
        <v>1</v>
      </c>
      <c r="O124" s="642" t="s">
        <v>117</v>
      </c>
      <c r="P124" s="640">
        <f t="shared" si="35"/>
        <v>1</v>
      </c>
      <c r="Q124" s="1071">
        <f t="shared" si="30"/>
        <v>7.9396585946804286E-3</v>
      </c>
      <c r="R124" s="641" t="s">
        <v>117</v>
      </c>
      <c r="S124" s="642">
        <v>1</v>
      </c>
      <c r="T124" s="640">
        <f t="shared" si="36"/>
        <v>1</v>
      </c>
      <c r="U124" s="1071">
        <f t="shared" si="31"/>
        <v>8.5999312005503956E-3</v>
      </c>
      <c r="V124" s="1180">
        <f t="shared" si="37"/>
        <v>1</v>
      </c>
      <c r="W124" s="1181">
        <f t="shared" si="38"/>
        <v>3</v>
      </c>
      <c r="X124" s="1181">
        <f t="shared" si="39"/>
        <v>4</v>
      </c>
      <c r="Y124" s="1182">
        <f t="shared" si="32"/>
        <v>1.2204424103737605E-2</v>
      </c>
    </row>
    <row r="125" spans="1:25" x14ac:dyDescent="0.2">
      <c r="A125" s="652" t="s">
        <v>174</v>
      </c>
      <c r="B125" s="649" t="s">
        <v>117</v>
      </c>
      <c r="C125" s="650" t="s">
        <v>117</v>
      </c>
      <c r="D125" s="640">
        <f t="shared" si="33"/>
        <v>0</v>
      </c>
      <c r="E125" s="1071">
        <f t="shared" si="27"/>
        <v>0</v>
      </c>
      <c r="F125" s="645" t="s">
        <v>117</v>
      </c>
      <c r="G125" s="646" t="s">
        <v>117</v>
      </c>
      <c r="H125" s="640">
        <v>0</v>
      </c>
      <c r="I125" s="1071">
        <f t="shared" si="28"/>
        <v>0</v>
      </c>
      <c r="J125" s="645" t="s">
        <v>117</v>
      </c>
      <c r="K125" s="646" t="s">
        <v>117</v>
      </c>
      <c r="L125" s="640">
        <f t="shared" si="34"/>
        <v>0</v>
      </c>
      <c r="M125" s="1071">
        <f t="shared" si="29"/>
        <v>0</v>
      </c>
      <c r="N125" s="641" t="s">
        <v>117</v>
      </c>
      <c r="O125" s="642">
        <v>1</v>
      </c>
      <c r="P125" s="640">
        <f t="shared" si="35"/>
        <v>1</v>
      </c>
      <c r="Q125" s="1071">
        <f t="shared" si="30"/>
        <v>7.9396585946804286E-3</v>
      </c>
      <c r="R125" s="641" t="s">
        <v>117</v>
      </c>
      <c r="S125" s="642" t="s">
        <v>117</v>
      </c>
      <c r="T125" s="640">
        <f t="shared" si="36"/>
        <v>0</v>
      </c>
      <c r="U125" s="1071">
        <f t="shared" si="31"/>
        <v>0</v>
      </c>
      <c r="V125" s="1180">
        <f t="shared" si="37"/>
        <v>0</v>
      </c>
      <c r="W125" s="1181">
        <f t="shared" si="38"/>
        <v>1</v>
      </c>
      <c r="X125" s="1181">
        <f t="shared" si="39"/>
        <v>1</v>
      </c>
      <c r="Y125" s="1182">
        <f t="shared" si="32"/>
        <v>3.0511060259344014E-3</v>
      </c>
    </row>
    <row r="126" spans="1:25" x14ac:dyDescent="0.2">
      <c r="A126" s="652" t="s">
        <v>103</v>
      </c>
      <c r="B126" s="649">
        <v>8</v>
      </c>
      <c r="C126" s="650">
        <v>10</v>
      </c>
      <c r="D126" s="640">
        <f t="shared" si="33"/>
        <v>18</v>
      </c>
      <c r="E126" s="1071">
        <f t="shared" si="27"/>
        <v>1.0285714285714285</v>
      </c>
      <c r="F126" s="645">
        <v>185</v>
      </c>
      <c r="G126" s="646">
        <v>209</v>
      </c>
      <c r="H126" s="640">
        <v>394</v>
      </c>
      <c r="I126" s="1071">
        <f t="shared" si="28"/>
        <v>5.7924139958835639</v>
      </c>
      <c r="J126" s="645">
        <v>193</v>
      </c>
      <c r="K126" s="646">
        <v>219</v>
      </c>
      <c r="L126" s="640">
        <f t="shared" si="34"/>
        <v>412</v>
      </c>
      <c r="M126" s="1071">
        <f t="shared" si="29"/>
        <v>4.8175865294667917</v>
      </c>
      <c r="N126" s="641">
        <v>118</v>
      </c>
      <c r="O126" s="642">
        <v>118</v>
      </c>
      <c r="P126" s="640">
        <f t="shared" si="35"/>
        <v>236</v>
      </c>
      <c r="Q126" s="1071">
        <f t="shared" si="30"/>
        <v>1.8737594283445811</v>
      </c>
      <c r="R126" s="641">
        <v>111</v>
      </c>
      <c r="S126" s="642">
        <v>86</v>
      </c>
      <c r="T126" s="640">
        <f t="shared" si="36"/>
        <v>197</v>
      </c>
      <c r="U126" s="1071">
        <f t="shared" si="31"/>
        <v>1.694186446508428</v>
      </c>
      <c r="V126" s="1180">
        <f t="shared" si="37"/>
        <v>422</v>
      </c>
      <c r="W126" s="1181">
        <f t="shared" si="38"/>
        <v>423</v>
      </c>
      <c r="X126" s="1181">
        <f t="shared" si="39"/>
        <v>845</v>
      </c>
      <c r="Y126" s="1182">
        <f t="shared" si="32"/>
        <v>2.5781845919145692</v>
      </c>
    </row>
    <row r="127" spans="1:25" x14ac:dyDescent="0.2">
      <c r="A127" s="652" t="s">
        <v>111</v>
      </c>
      <c r="B127" s="649" t="s">
        <v>117</v>
      </c>
      <c r="C127" s="650" t="s">
        <v>117</v>
      </c>
      <c r="D127" s="640">
        <f t="shared" si="33"/>
        <v>0</v>
      </c>
      <c r="E127" s="1071">
        <f t="shared" si="27"/>
        <v>0</v>
      </c>
      <c r="F127" s="645" t="s">
        <v>117</v>
      </c>
      <c r="G127" s="646" t="s">
        <v>117</v>
      </c>
      <c r="H127" s="640">
        <v>0</v>
      </c>
      <c r="I127" s="1071">
        <f t="shared" si="28"/>
        <v>0</v>
      </c>
      <c r="J127" s="645" t="s">
        <v>117</v>
      </c>
      <c r="K127" s="646" t="s">
        <v>117</v>
      </c>
      <c r="L127" s="640">
        <v>0</v>
      </c>
      <c r="M127" s="1071">
        <f t="shared" si="29"/>
        <v>0</v>
      </c>
      <c r="N127" s="641" t="s">
        <v>117</v>
      </c>
      <c r="O127" s="642" t="s">
        <v>117</v>
      </c>
      <c r="P127" s="640">
        <f t="shared" si="35"/>
        <v>0</v>
      </c>
      <c r="Q127" s="1071">
        <f t="shared" si="30"/>
        <v>0</v>
      </c>
      <c r="R127" s="641" t="s">
        <v>117</v>
      </c>
      <c r="S127" s="642">
        <v>1</v>
      </c>
      <c r="T127" s="640">
        <f t="shared" si="36"/>
        <v>1</v>
      </c>
      <c r="U127" s="1071">
        <f t="shared" si="31"/>
        <v>8.5999312005503956E-3</v>
      </c>
      <c r="V127" s="1180">
        <f t="shared" si="37"/>
        <v>0</v>
      </c>
      <c r="W127" s="1181">
        <f t="shared" si="38"/>
        <v>1</v>
      </c>
      <c r="X127" s="1181">
        <f t="shared" si="39"/>
        <v>1</v>
      </c>
      <c r="Y127" s="1182">
        <f t="shared" si="32"/>
        <v>3.0511060259344014E-3</v>
      </c>
    </row>
    <row r="128" spans="1:25" ht="12.75" thickBot="1" x14ac:dyDescent="0.25">
      <c r="A128" s="652" t="s">
        <v>105</v>
      </c>
      <c r="B128" s="1167" t="s">
        <v>117</v>
      </c>
      <c r="C128" s="1168" t="s">
        <v>117</v>
      </c>
      <c r="D128" s="1169">
        <f t="shared" si="33"/>
        <v>0</v>
      </c>
      <c r="E128" s="1170">
        <f t="shared" si="27"/>
        <v>0</v>
      </c>
      <c r="F128" s="1171" t="s">
        <v>117</v>
      </c>
      <c r="G128" s="1172">
        <v>1</v>
      </c>
      <c r="H128" s="1169">
        <v>1</v>
      </c>
      <c r="I128" s="1170">
        <f t="shared" si="28"/>
        <v>1.4701558365186709E-2</v>
      </c>
      <c r="J128" s="1171" t="s">
        <v>117</v>
      </c>
      <c r="K128" s="1172">
        <v>1</v>
      </c>
      <c r="L128" s="1169">
        <f>SUM(D128,H128)</f>
        <v>1</v>
      </c>
      <c r="M128" s="1170">
        <f t="shared" si="29"/>
        <v>1.1693171188026192E-2</v>
      </c>
      <c r="N128" s="1173" t="s">
        <v>117</v>
      </c>
      <c r="O128" s="1174" t="s">
        <v>117</v>
      </c>
      <c r="P128" s="1169">
        <f t="shared" si="35"/>
        <v>0</v>
      </c>
      <c r="Q128" s="1170">
        <f t="shared" si="30"/>
        <v>0</v>
      </c>
      <c r="R128" s="1173">
        <v>2</v>
      </c>
      <c r="S128" s="1174">
        <v>3</v>
      </c>
      <c r="T128" s="1169">
        <f t="shared" si="36"/>
        <v>5</v>
      </c>
      <c r="U128" s="1170">
        <f t="shared" si="31"/>
        <v>4.2999656002751976E-2</v>
      </c>
      <c r="V128" s="1183">
        <f t="shared" si="37"/>
        <v>2</v>
      </c>
      <c r="W128" s="1184">
        <f t="shared" si="38"/>
        <v>4</v>
      </c>
      <c r="X128" s="1184">
        <f t="shared" si="39"/>
        <v>6</v>
      </c>
      <c r="Y128" s="1185">
        <f t="shared" si="32"/>
        <v>1.8306636155606407E-2</v>
      </c>
    </row>
    <row r="129" spans="1:25" ht="12.75" thickBot="1" x14ac:dyDescent="0.25">
      <c r="A129" s="653" t="s">
        <v>179</v>
      </c>
      <c r="B129" s="656">
        <f t="shared" ref="B129:X129" si="40">SUM(B6:B128)</f>
        <v>798</v>
      </c>
      <c r="C129" s="654">
        <f t="shared" si="40"/>
        <v>952</v>
      </c>
      <c r="D129" s="655">
        <f t="shared" si="40"/>
        <v>1750</v>
      </c>
      <c r="E129" s="655">
        <f t="shared" si="27"/>
        <v>100</v>
      </c>
      <c r="F129" s="654">
        <f t="shared" si="40"/>
        <v>3059</v>
      </c>
      <c r="G129" s="654">
        <f t="shared" si="40"/>
        <v>3743</v>
      </c>
      <c r="H129" s="655">
        <f t="shared" si="40"/>
        <v>6802</v>
      </c>
      <c r="I129" s="655">
        <f t="shared" si="28"/>
        <v>100</v>
      </c>
      <c r="J129" s="654">
        <f t="shared" si="40"/>
        <v>3857</v>
      </c>
      <c r="K129" s="654">
        <f t="shared" si="40"/>
        <v>4695</v>
      </c>
      <c r="L129" s="655">
        <f t="shared" si="40"/>
        <v>8552</v>
      </c>
      <c r="M129" s="655">
        <f t="shared" si="29"/>
        <v>100</v>
      </c>
      <c r="N129" s="654">
        <f t="shared" si="40"/>
        <v>5450</v>
      </c>
      <c r="O129" s="654">
        <f t="shared" si="40"/>
        <v>7145</v>
      </c>
      <c r="P129" s="655">
        <f t="shared" si="40"/>
        <v>12595</v>
      </c>
      <c r="Q129" s="655">
        <f t="shared" si="30"/>
        <v>100</v>
      </c>
      <c r="R129" s="654">
        <f t="shared" si="40"/>
        <v>5083</v>
      </c>
      <c r="S129" s="654">
        <f t="shared" si="40"/>
        <v>6545</v>
      </c>
      <c r="T129" s="655">
        <f t="shared" si="40"/>
        <v>11628</v>
      </c>
      <c r="U129" s="655">
        <f t="shared" si="31"/>
        <v>100</v>
      </c>
      <c r="V129" s="1176">
        <f t="shared" si="40"/>
        <v>14390</v>
      </c>
      <c r="W129" s="1175">
        <f t="shared" si="40"/>
        <v>18385</v>
      </c>
      <c r="X129" s="1166">
        <f t="shared" si="40"/>
        <v>32775</v>
      </c>
      <c r="Y129" s="655">
        <f t="shared" si="32"/>
        <v>100</v>
      </c>
    </row>
    <row r="130" spans="1:25" x14ac:dyDescent="0.2">
      <c r="A130" s="758"/>
      <c r="B130" s="486"/>
      <c r="C130" s="486"/>
      <c r="D130" s="486"/>
      <c r="E130" s="486"/>
      <c r="F130" s="486"/>
      <c r="G130" s="486"/>
      <c r="H130" s="486"/>
      <c r="I130" s="486"/>
      <c r="J130" s="486"/>
      <c r="K130" s="486"/>
      <c r="L130" s="486"/>
      <c r="M130" s="486"/>
      <c r="N130" s="486"/>
      <c r="O130" s="486"/>
      <c r="P130" s="486"/>
      <c r="Q130" s="486"/>
      <c r="R130" s="914"/>
      <c r="S130" s="915"/>
      <c r="T130" s="486"/>
      <c r="U130" s="486"/>
      <c r="V130" s="486"/>
      <c r="W130" s="486"/>
      <c r="X130" s="486"/>
      <c r="Y130" s="486"/>
    </row>
    <row r="131" spans="1:25" x14ac:dyDescent="0.2">
      <c r="A131" s="486"/>
      <c r="B131" s="486"/>
      <c r="C131" s="486"/>
      <c r="D131" s="486"/>
      <c r="E131" s="486"/>
      <c r="F131" s="486"/>
      <c r="G131" s="486"/>
      <c r="H131" s="486"/>
      <c r="I131" s="486"/>
      <c r="J131" s="486"/>
      <c r="K131" s="486"/>
      <c r="L131" s="486"/>
      <c r="M131" s="486"/>
      <c r="N131" s="486"/>
      <c r="O131" s="486"/>
      <c r="P131" s="486"/>
      <c r="Q131" s="486"/>
      <c r="R131" s="914"/>
      <c r="S131" s="915"/>
      <c r="T131" s="486"/>
      <c r="U131" s="486"/>
      <c r="V131" s="486"/>
      <c r="W131" s="486"/>
      <c r="X131" s="486"/>
      <c r="Y131" s="486"/>
    </row>
    <row r="132" spans="1:25" x14ac:dyDescent="0.2">
      <c r="A132" s="486"/>
      <c r="B132" s="486"/>
      <c r="C132" s="486"/>
      <c r="D132" s="486"/>
      <c r="E132" s="486"/>
      <c r="F132" s="486"/>
      <c r="G132" s="486"/>
      <c r="H132" s="486"/>
      <c r="I132" s="486"/>
      <c r="J132" s="486"/>
      <c r="K132" s="486"/>
      <c r="L132" s="486"/>
      <c r="M132" s="486"/>
      <c r="N132" s="486"/>
      <c r="O132" s="486"/>
      <c r="P132" s="486"/>
      <c r="Q132" s="486"/>
      <c r="R132" s="914"/>
      <c r="S132" s="915"/>
      <c r="T132" s="486"/>
      <c r="U132" s="486"/>
      <c r="V132" s="486"/>
      <c r="W132" s="486"/>
      <c r="X132" s="486"/>
      <c r="Y132" s="486"/>
    </row>
  </sheetData>
  <sheetProtection selectLockedCells="1" selectUnlockedCells="1"/>
  <sortState ref="A6:Y128">
    <sortCondition ref="A6:A128"/>
  </sortState>
  <mergeCells count="10">
    <mergeCell ref="A3:A5"/>
    <mergeCell ref="V3:Y4"/>
    <mergeCell ref="N3:Q3"/>
    <mergeCell ref="N4:Q4"/>
    <mergeCell ref="B4:E4"/>
    <mergeCell ref="B3:M3"/>
    <mergeCell ref="F4:I4"/>
    <mergeCell ref="J4:M4"/>
    <mergeCell ref="R3:U3"/>
    <mergeCell ref="R4:U4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5" tint="0.79998168889431442"/>
  </sheetPr>
  <dimension ref="A1:H29"/>
  <sheetViews>
    <sheetView zoomScaleNormal="100" workbookViewId="0">
      <selection activeCell="D29" sqref="D29"/>
    </sheetView>
  </sheetViews>
  <sheetFormatPr defaultRowHeight="12" x14ac:dyDescent="0.2"/>
  <cols>
    <col min="1" max="1" width="32.7109375" style="41" customWidth="1"/>
    <col min="2" max="4" width="9.140625" style="41"/>
    <col min="5" max="5" width="6.5703125" style="41" customWidth="1"/>
    <col min="6" max="7" width="9.140625" style="41"/>
    <col min="8" max="8" width="4.7109375" style="41" customWidth="1"/>
    <col min="9" max="9" width="16.42578125" style="41" customWidth="1"/>
    <col min="10" max="16384" width="9.140625" style="41"/>
  </cols>
  <sheetData>
    <row r="1" spans="1:8" ht="12.75" x14ac:dyDescent="0.2">
      <c r="A1" s="582" t="s">
        <v>431</v>
      </c>
    </row>
    <row r="2" spans="1:8" ht="12.75" customHeight="1" x14ac:dyDescent="0.2">
      <c r="A2" s="949" t="s">
        <v>165</v>
      </c>
    </row>
    <row r="3" spans="1:8" ht="12.75" customHeight="1" x14ac:dyDescent="0.2">
      <c r="A3" s="34"/>
      <c r="H3" s="519"/>
    </row>
    <row r="4" spans="1:8" ht="12.75" customHeight="1" x14ac:dyDescent="0.2">
      <c r="A4" s="34"/>
      <c r="H4" s="519"/>
    </row>
    <row r="5" spans="1:8" ht="12.75" customHeight="1" x14ac:dyDescent="0.2">
      <c r="A5" s="34"/>
      <c r="H5" s="519"/>
    </row>
    <row r="6" spans="1:8" ht="12.75" customHeight="1" thickBot="1" x14ac:dyDescent="0.25">
      <c r="A6" s="34"/>
    </row>
    <row r="7" spans="1:8" ht="12.75" thickBot="1" x14ac:dyDescent="0.25">
      <c r="A7" s="1049" t="s">
        <v>0</v>
      </c>
      <c r="B7" s="1050">
        <v>2014</v>
      </c>
      <c r="C7" s="1051">
        <v>2015</v>
      </c>
      <c r="D7" s="1051">
        <v>2016</v>
      </c>
      <c r="E7" s="1052" t="s">
        <v>118</v>
      </c>
    </row>
    <row r="8" spans="1:8" x14ac:dyDescent="0.2">
      <c r="A8" s="1053" t="s">
        <v>100</v>
      </c>
      <c r="B8" s="1054">
        <v>4639</v>
      </c>
      <c r="C8" s="1054">
        <v>8774</v>
      </c>
      <c r="D8" s="1055">
        <v>7602</v>
      </c>
      <c r="E8" s="1056">
        <f>SUM(B8:D8)</f>
        <v>21015</v>
      </c>
    </row>
    <row r="9" spans="1:8" x14ac:dyDescent="0.2">
      <c r="A9" s="1053" t="s">
        <v>14</v>
      </c>
      <c r="B9" s="1057">
        <v>1424</v>
      </c>
      <c r="C9" s="1057">
        <v>1691</v>
      </c>
      <c r="D9" s="1058">
        <v>2328</v>
      </c>
      <c r="E9" s="1059">
        <f t="shared" ref="E9:E12" si="0">SUM(B9:D9)</f>
        <v>5443</v>
      </c>
    </row>
    <row r="10" spans="1:8" x14ac:dyDescent="0.2">
      <c r="A10" s="1053" t="s">
        <v>81</v>
      </c>
      <c r="B10" s="1060">
        <v>513</v>
      </c>
      <c r="C10" s="1060">
        <v>457</v>
      </c>
      <c r="D10" s="1061">
        <v>396</v>
      </c>
      <c r="E10" s="1059">
        <f t="shared" si="0"/>
        <v>1366</v>
      </c>
    </row>
    <row r="11" spans="1:8" x14ac:dyDescent="0.2">
      <c r="A11" s="1053" t="s">
        <v>103</v>
      </c>
      <c r="B11" s="1057">
        <v>412</v>
      </c>
      <c r="C11" s="1057">
        <v>236</v>
      </c>
      <c r="D11" s="1058">
        <v>197</v>
      </c>
      <c r="E11" s="1059">
        <f t="shared" si="0"/>
        <v>845</v>
      </c>
    </row>
    <row r="12" spans="1:8" ht="12.75" thickBot="1" x14ac:dyDescent="0.25">
      <c r="A12" s="1053" t="s">
        <v>97</v>
      </c>
      <c r="B12" s="1062">
        <v>126</v>
      </c>
      <c r="C12" s="1062">
        <v>103</v>
      </c>
      <c r="D12" s="1063">
        <v>87</v>
      </c>
      <c r="E12" s="1064">
        <f t="shared" si="0"/>
        <v>316</v>
      </c>
    </row>
    <row r="13" spans="1:8" ht="12.75" thickBot="1" x14ac:dyDescent="0.25">
      <c r="A13" s="1065" t="s">
        <v>121</v>
      </c>
      <c r="B13" s="1066">
        <f>SUM(B8:B12)</f>
        <v>7114</v>
      </c>
      <c r="C13" s="1066">
        <f>SUM(C8:C12)</f>
        <v>11261</v>
      </c>
      <c r="D13" s="1066">
        <f>SUM(D8:D12)</f>
        <v>10610</v>
      </c>
      <c r="E13" s="1067">
        <f>SUM(E8:E12)</f>
        <v>28985</v>
      </c>
    </row>
    <row r="14" spans="1:8" ht="27.75" customHeight="1" thickBot="1" x14ac:dyDescent="0.25">
      <c r="A14" s="1068" t="s">
        <v>312</v>
      </c>
      <c r="B14" s="1066">
        <v>8552</v>
      </c>
      <c r="C14" s="1066">
        <v>12595</v>
      </c>
      <c r="D14" s="1066">
        <v>11628</v>
      </c>
      <c r="E14" s="1066">
        <f>SUM(B14:D14)</f>
        <v>32775</v>
      </c>
    </row>
    <row r="23" spans="1:4" x14ac:dyDescent="0.2">
      <c r="B23" s="41">
        <v>2014</v>
      </c>
      <c r="C23" s="41">
        <v>2015</v>
      </c>
      <c r="D23" s="41">
        <v>2016</v>
      </c>
    </row>
    <row r="24" spans="1:4" x14ac:dyDescent="0.2">
      <c r="A24" s="14" t="s">
        <v>100</v>
      </c>
      <c r="B24" s="93">
        <f>B8</f>
        <v>4639</v>
      </c>
      <c r="C24" s="93">
        <f>C8</f>
        <v>8774</v>
      </c>
      <c r="D24" s="93">
        <f>D8</f>
        <v>7602</v>
      </c>
    </row>
    <row r="25" spans="1:4" x14ac:dyDescent="0.2">
      <c r="A25" s="14" t="s">
        <v>14</v>
      </c>
      <c r="B25" s="93">
        <f t="shared" ref="B25:D28" si="1">B9</f>
        <v>1424</v>
      </c>
      <c r="C25" s="93">
        <f t="shared" si="1"/>
        <v>1691</v>
      </c>
      <c r="D25" s="93">
        <f t="shared" si="1"/>
        <v>2328</v>
      </c>
    </row>
    <row r="26" spans="1:4" x14ac:dyDescent="0.2">
      <c r="A26" s="14" t="s">
        <v>81</v>
      </c>
      <c r="B26" s="93">
        <f t="shared" si="1"/>
        <v>513</v>
      </c>
      <c r="C26" s="93">
        <f t="shared" si="1"/>
        <v>457</v>
      </c>
      <c r="D26" s="93">
        <f t="shared" si="1"/>
        <v>396</v>
      </c>
    </row>
    <row r="27" spans="1:4" x14ac:dyDescent="0.2">
      <c r="A27" s="14" t="s">
        <v>103</v>
      </c>
      <c r="B27" s="93">
        <f t="shared" si="1"/>
        <v>412</v>
      </c>
      <c r="C27" s="93">
        <f t="shared" si="1"/>
        <v>236</v>
      </c>
      <c r="D27" s="93">
        <f t="shared" si="1"/>
        <v>197</v>
      </c>
    </row>
    <row r="28" spans="1:4" x14ac:dyDescent="0.2">
      <c r="A28" s="14" t="s">
        <v>97</v>
      </c>
      <c r="B28" s="93">
        <f t="shared" si="1"/>
        <v>126</v>
      </c>
      <c r="C28" s="93">
        <f t="shared" si="1"/>
        <v>103</v>
      </c>
      <c r="D28" s="93">
        <f t="shared" si="1"/>
        <v>87</v>
      </c>
    </row>
    <row r="29" spans="1:4" x14ac:dyDescent="0.2">
      <c r="A29" s="22" t="s">
        <v>166</v>
      </c>
      <c r="B29" s="93">
        <f>B14-B13</f>
        <v>1438</v>
      </c>
      <c r="C29" s="93">
        <f t="shared" ref="C29:D29" si="2">C14-C13</f>
        <v>1334</v>
      </c>
      <c r="D29" s="93">
        <f t="shared" si="2"/>
        <v>1018</v>
      </c>
    </row>
  </sheetData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5" tint="0.79998168889431442"/>
  </sheetPr>
  <dimension ref="A1:L25"/>
  <sheetViews>
    <sheetView zoomScaleNormal="100" workbookViewId="0">
      <selection activeCell="K44" sqref="K44"/>
    </sheetView>
  </sheetViews>
  <sheetFormatPr defaultRowHeight="12" x14ac:dyDescent="0.2"/>
  <cols>
    <col min="1" max="1" width="32.7109375" style="41" customWidth="1"/>
    <col min="2" max="9" width="7.7109375" style="41" customWidth="1"/>
    <col min="10" max="16384" width="9.140625" style="41"/>
  </cols>
  <sheetData>
    <row r="1" spans="1:12" x14ac:dyDescent="0.2">
      <c r="A1" s="457" t="s">
        <v>432</v>
      </c>
      <c r="B1" s="457"/>
      <c r="C1" s="457"/>
      <c r="D1" s="457"/>
      <c r="E1" s="457"/>
      <c r="F1" s="457"/>
      <c r="G1" s="457"/>
      <c r="H1" s="457"/>
      <c r="I1" s="457"/>
    </row>
    <row r="2" spans="1:12" x14ac:dyDescent="0.2">
      <c r="A2" s="467" t="s">
        <v>311</v>
      </c>
      <c r="B2" s="467"/>
      <c r="C2" s="467"/>
      <c r="D2" s="467"/>
      <c r="E2" s="467"/>
      <c r="F2" s="467"/>
      <c r="G2" s="467"/>
      <c r="H2" s="467"/>
      <c r="I2" s="467"/>
    </row>
    <row r="3" spans="1:12" x14ac:dyDescent="0.2">
      <c r="A3" s="841"/>
      <c r="B3" s="467"/>
      <c r="C3" s="467"/>
      <c r="D3" s="467"/>
      <c r="E3" s="467"/>
      <c r="F3" s="467"/>
      <c r="G3" s="467"/>
      <c r="H3" s="467"/>
      <c r="I3" s="467"/>
    </row>
    <row r="4" spans="1:12" x14ac:dyDescent="0.2">
      <c r="A4" s="467"/>
      <c r="B4" s="467"/>
      <c r="C4" s="467"/>
      <c r="D4" s="467"/>
      <c r="E4" s="467"/>
      <c r="F4" s="467"/>
      <c r="G4" s="467"/>
      <c r="H4" s="467"/>
      <c r="I4" s="467"/>
    </row>
    <row r="5" spans="1:12" x14ac:dyDescent="0.2">
      <c r="A5" s="467"/>
      <c r="B5" s="467"/>
      <c r="C5" s="467"/>
      <c r="D5" s="467"/>
      <c r="E5" s="467"/>
      <c r="F5" s="467"/>
      <c r="G5" s="467"/>
      <c r="H5" s="467"/>
      <c r="I5" s="467"/>
    </row>
    <row r="6" spans="1:12" ht="12.75" thickBot="1" x14ac:dyDescent="0.25"/>
    <row r="7" spans="1:12" ht="15" customHeight="1" x14ac:dyDescent="0.2">
      <c r="A7" s="1228" t="s">
        <v>148</v>
      </c>
      <c r="B7" s="1230">
        <v>2014</v>
      </c>
      <c r="C7" s="1231"/>
      <c r="D7" s="1230">
        <f>B7+1</f>
        <v>2015</v>
      </c>
      <c r="E7" s="1231"/>
      <c r="F7" s="1230">
        <f>D7+1</f>
        <v>2016</v>
      </c>
      <c r="G7" s="1231"/>
      <c r="H7" s="1232" t="s">
        <v>118</v>
      </c>
      <c r="I7" s="1233"/>
      <c r="K7" s="751"/>
      <c r="L7" s="751"/>
    </row>
    <row r="8" spans="1:12" ht="24.75" thickBot="1" x14ac:dyDescent="0.25">
      <c r="A8" s="1229"/>
      <c r="B8" s="10" t="s">
        <v>119</v>
      </c>
      <c r="C8" s="56" t="s">
        <v>120</v>
      </c>
      <c r="D8" s="10" t="s">
        <v>119</v>
      </c>
      <c r="E8" s="11" t="s">
        <v>120</v>
      </c>
      <c r="F8" s="10" t="s">
        <v>119</v>
      </c>
      <c r="G8" s="11" t="s">
        <v>120</v>
      </c>
      <c r="H8" s="10" t="s">
        <v>119</v>
      </c>
      <c r="I8" s="11" t="s">
        <v>120</v>
      </c>
      <c r="K8" s="751"/>
      <c r="L8" s="751"/>
    </row>
    <row r="9" spans="1:12" x14ac:dyDescent="0.2">
      <c r="A9" s="27" t="s">
        <v>321</v>
      </c>
      <c r="B9" s="454">
        <v>867</v>
      </c>
      <c r="C9" s="1071">
        <f>B9*100/B$25</f>
        <v>10.137979420018709</v>
      </c>
      <c r="D9" s="750">
        <v>1463</v>
      </c>
      <c r="E9" s="1071">
        <f>D9*100/D$25</f>
        <v>11.615720524017467</v>
      </c>
      <c r="F9" s="750">
        <f>VLOOKUP(A9,'[1]Tab. 11'!$A$9:$C$24,2,FALSE)</f>
        <v>1486</v>
      </c>
      <c r="G9" s="1071">
        <f>F9*100/F$25</f>
        <v>12.779497764017888</v>
      </c>
      <c r="H9" s="750">
        <f>SUM(D9,B9,F9)</f>
        <v>3816</v>
      </c>
      <c r="I9" s="1071">
        <f>H9*100/H$25</f>
        <v>11.643020594965675</v>
      </c>
      <c r="K9" s="751"/>
      <c r="L9" s="751"/>
    </row>
    <row r="10" spans="1:12" ht="15" customHeight="1" x14ac:dyDescent="0.2">
      <c r="A10" s="28" t="s">
        <v>322</v>
      </c>
      <c r="B10" s="455">
        <v>171</v>
      </c>
      <c r="C10" s="1071">
        <f t="shared" ref="C10:C25" si="0">B10*100/B$25</f>
        <v>1.9995322731524789</v>
      </c>
      <c r="D10" s="750">
        <v>205</v>
      </c>
      <c r="E10" s="1071">
        <f t="shared" ref="E10:E25" si="1">D10*100/D$25</f>
        <v>1.627630011909488</v>
      </c>
      <c r="F10" s="750">
        <f>VLOOKUP(A10,'[1]Tab. 11'!$A$9:$C$24,2,FALSE)</f>
        <v>173</v>
      </c>
      <c r="G10" s="1071">
        <f t="shared" ref="G10:G25" si="2">F10*100/F$25</f>
        <v>1.4877880976952185</v>
      </c>
      <c r="H10" s="750">
        <f t="shared" ref="H10:H25" si="3">SUM(D10,B10,F10)</f>
        <v>549</v>
      </c>
      <c r="I10" s="1071">
        <f t="shared" ref="I10:I25" si="4">H10*100/H$25</f>
        <v>1.6750572082379862</v>
      </c>
      <c r="K10" s="751"/>
      <c r="L10" s="751"/>
    </row>
    <row r="11" spans="1:12" ht="15" customHeight="1" x14ac:dyDescent="0.2">
      <c r="A11" s="28" t="s">
        <v>263</v>
      </c>
      <c r="B11" s="455">
        <v>650</v>
      </c>
      <c r="C11" s="1071">
        <f t="shared" si="0"/>
        <v>7.6005612722170248</v>
      </c>
      <c r="D11" s="750">
        <v>1486</v>
      </c>
      <c r="E11" s="1071">
        <f t="shared" si="1"/>
        <v>11.798332671695118</v>
      </c>
      <c r="F11" s="750">
        <f>VLOOKUP(A11,'[1]Tab. 11'!$A$9:$C$24,2,FALSE)</f>
        <v>1319</v>
      </c>
      <c r="G11" s="1071">
        <f t="shared" si="2"/>
        <v>11.343309253525971</v>
      </c>
      <c r="H11" s="750">
        <f t="shared" si="3"/>
        <v>3455</v>
      </c>
      <c r="I11" s="1071">
        <f t="shared" si="4"/>
        <v>10.541571319603356</v>
      </c>
      <c r="K11" s="751"/>
      <c r="L11" s="751"/>
    </row>
    <row r="12" spans="1:12" x14ac:dyDescent="0.2">
      <c r="A12" s="28" t="s">
        <v>323</v>
      </c>
      <c r="B12" s="455">
        <v>144</v>
      </c>
      <c r="C12" s="1071">
        <f t="shared" si="0"/>
        <v>1.6838166510757717</v>
      </c>
      <c r="D12" s="750">
        <v>272</v>
      </c>
      <c r="E12" s="1071">
        <f t="shared" si="1"/>
        <v>2.1595871377530766</v>
      </c>
      <c r="F12" s="750">
        <f>VLOOKUP(A12,'[1]Tab. 11'!$A$9:$C$24,2,FALSE)</f>
        <v>267</v>
      </c>
      <c r="G12" s="1071">
        <f t="shared" si="2"/>
        <v>2.2961816305469558</v>
      </c>
      <c r="H12" s="750">
        <f t="shared" si="3"/>
        <v>683</v>
      </c>
      <c r="I12" s="1071">
        <f t="shared" si="4"/>
        <v>2.083905415713196</v>
      </c>
      <c r="K12" s="751"/>
      <c r="L12" s="751"/>
    </row>
    <row r="13" spans="1:12" ht="15" customHeight="1" x14ac:dyDescent="0.2">
      <c r="A13" s="28" t="s">
        <v>264</v>
      </c>
      <c r="B13" s="455">
        <v>283</v>
      </c>
      <c r="C13" s="1071">
        <f t="shared" si="0"/>
        <v>3.3091674462114127</v>
      </c>
      <c r="D13" s="750">
        <v>386</v>
      </c>
      <c r="E13" s="1071">
        <f t="shared" si="1"/>
        <v>3.0647082175466456</v>
      </c>
      <c r="F13" s="750">
        <f>VLOOKUP(A13,'[1]Tab. 11'!$A$9:$C$24,2,FALSE)</f>
        <v>353</v>
      </c>
      <c r="G13" s="1071">
        <f t="shared" si="2"/>
        <v>3.0357757137942896</v>
      </c>
      <c r="H13" s="750">
        <f t="shared" si="3"/>
        <v>1022</v>
      </c>
      <c r="I13" s="1071">
        <f t="shared" si="4"/>
        <v>3.1182303585049582</v>
      </c>
      <c r="K13" s="751"/>
      <c r="L13" s="751"/>
    </row>
    <row r="14" spans="1:12" ht="15" customHeight="1" x14ac:dyDescent="0.2">
      <c r="A14" s="28" t="s">
        <v>324</v>
      </c>
      <c r="B14" s="455">
        <v>734</v>
      </c>
      <c r="C14" s="1071">
        <f t="shared" si="0"/>
        <v>8.5827876520112252</v>
      </c>
      <c r="D14" s="750">
        <v>1067</v>
      </c>
      <c r="E14" s="1071">
        <f t="shared" si="1"/>
        <v>8.4716157205240172</v>
      </c>
      <c r="F14" s="750">
        <f>VLOOKUP(A14,'[1]Tab. 11'!$A$9:$C$24,2,FALSE)</f>
        <v>1068</v>
      </c>
      <c r="G14" s="1071">
        <f t="shared" si="2"/>
        <v>9.1847265221878232</v>
      </c>
      <c r="H14" s="750">
        <f t="shared" si="3"/>
        <v>2869</v>
      </c>
      <c r="I14" s="1071">
        <f t="shared" si="4"/>
        <v>8.7536231884057969</v>
      </c>
      <c r="K14" s="751"/>
      <c r="L14" s="751"/>
    </row>
    <row r="15" spans="1:12" x14ac:dyDescent="0.2">
      <c r="A15" s="28" t="s">
        <v>325</v>
      </c>
      <c r="B15" s="455">
        <v>3423</v>
      </c>
      <c r="C15" s="1071">
        <f t="shared" si="0"/>
        <v>40.02572497661366</v>
      </c>
      <c r="D15" s="750">
        <v>4340</v>
      </c>
      <c r="E15" s="1071">
        <f t="shared" si="1"/>
        <v>34.458118300913064</v>
      </c>
      <c r="F15" s="750">
        <v>4070</v>
      </c>
      <c r="G15" s="1071">
        <f t="shared" si="2"/>
        <v>35.001719986240111</v>
      </c>
      <c r="H15" s="750">
        <f t="shared" si="3"/>
        <v>11833</v>
      </c>
      <c r="I15" s="1071">
        <f t="shared" si="4"/>
        <v>36.103737604881772</v>
      </c>
      <c r="K15" s="751"/>
      <c r="L15" s="751"/>
    </row>
    <row r="16" spans="1:12" ht="15" customHeight="1" x14ac:dyDescent="0.2">
      <c r="A16" s="28" t="s">
        <v>326</v>
      </c>
      <c r="B16" s="455">
        <v>99</v>
      </c>
      <c r="C16" s="1071">
        <f t="shared" si="0"/>
        <v>1.1576239476145931</v>
      </c>
      <c r="D16" s="750">
        <v>226</v>
      </c>
      <c r="E16" s="1071">
        <f t="shared" si="1"/>
        <v>1.7943628423977769</v>
      </c>
      <c r="F16" s="750">
        <f>VLOOKUP(A16,'[1]Tab. 11'!$A$9:$C$24,2,FALSE)</f>
        <v>196</v>
      </c>
      <c r="G16" s="1071">
        <f t="shared" si="2"/>
        <v>1.6855865153078775</v>
      </c>
      <c r="H16" s="750">
        <f t="shared" si="3"/>
        <v>521</v>
      </c>
      <c r="I16" s="1071">
        <f t="shared" si="4"/>
        <v>1.589626239511823</v>
      </c>
      <c r="K16" s="751"/>
      <c r="L16" s="751"/>
    </row>
    <row r="17" spans="1:12" ht="15" customHeight="1" x14ac:dyDescent="0.2">
      <c r="A17" s="28" t="s">
        <v>327</v>
      </c>
      <c r="B17" s="455">
        <v>387</v>
      </c>
      <c r="C17" s="1071">
        <f t="shared" si="0"/>
        <v>4.5252572497661365</v>
      </c>
      <c r="D17" s="750">
        <v>477</v>
      </c>
      <c r="E17" s="1071">
        <f t="shared" si="1"/>
        <v>3.7872171496625646</v>
      </c>
      <c r="F17" s="750">
        <f>VLOOKUP(A17,'[1]Tab. 11'!$A$9:$C$24,2,FALSE)</f>
        <v>339</v>
      </c>
      <c r="G17" s="1071">
        <f t="shared" si="2"/>
        <v>2.9153766769865843</v>
      </c>
      <c r="H17" s="750">
        <f t="shared" si="3"/>
        <v>1203</v>
      </c>
      <c r="I17" s="1071">
        <f t="shared" si="4"/>
        <v>3.6704805491990848</v>
      </c>
      <c r="K17" s="751"/>
      <c r="L17" s="751"/>
    </row>
    <row r="18" spans="1:12" x14ac:dyDescent="0.2">
      <c r="A18" s="28" t="s">
        <v>328</v>
      </c>
      <c r="B18" s="455">
        <v>270</v>
      </c>
      <c r="C18" s="1071">
        <f t="shared" si="0"/>
        <v>3.1571562207670718</v>
      </c>
      <c r="D18" s="750">
        <v>259</v>
      </c>
      <c r="E18" s="1071">
        <f t="shared" si="1"/>
        <v>2.0563715760222312</v>
      </c>
      <c r="F18" s="750">
        <f>VLOOKUP(A18,'[1]Tab. 11'!$A$9:$C$24,2,FALSE)</f>
        <v>479</v>
      </c>
      <c r="G18" s="1071">
        <f t="shared" si="2"/>
        <v>4.1193670450636395</v>
      </c>
      <c r="H18" s="750">
        <f t="shared" si="3"/>
        <v>1008</v>
      </c>
      <c r="I18" s="1071">
        <f t="shared" si="4"/>
        <v>3.0755148741418763</v>
      </c>
      <c r="K18" s="751"/>
      <c r="L18" s="751"/>
    </row>
    <row r="19" spans="1:12" ht="15" customHeight="1" x14ac:dyDescent="0.2">
      <c r="A19" s="28" t="s">
        <v>329</v>
      </c>
      <c r="B19" s="455">
        <v>360</v>
      </c>
      <c r="C19" s="1071">
        <f t="shared" si="0"/>
        <v>4.2095416276894291</v>
      </c>
      <c r="D19" s="750">
        <v>446</v>
      </c>
      <c r="E19" s="1071">
        <f t="shared" si="1"/>
        <v>3.5410877332274713</v>
      </c>
      <c r="F19" s="750">
        <f>VLOOKUP(A19,'[1]Tab. 11'!$A$9:$C$24,2,FALSE)</f>
        <v>418</v>
      </c>
      <c r="G19" s="1071">
        <f t="shared" si="2"/>
        <v>3.5947712418300655</v>
      </c>
      <c r="H19" s="750">
        <f t="shared" si="3"/>
        <v>1224</v>
      </c>
      <c r="I19" s="1071">
        <f t="shared" si="4"/>
        <v>3.7345537757437071</v>
      </c>
      <c r="K19" s="751"/>
      <c r="L19" s="751"/>
    </row>
    <row r="20" spans="1:12" x14ac:dyDescent="0.2">
      <c r="A20" s="28" t="s">
        <v>330</v>
      </c>
      <c r="B20" s="455">
        <v>358</v>
      </c>
      <c r="C20" s="1071">
        <f t="shared" si="0"/>
        <v>4.1861552853133768</v>
      </c>
      <c r="D20" s="750">
        <v>502</v>
      </c>
      <c r="E20" s="1071">
        <f t="shared" si="1"/>
        <v>3.985708614529575</v>
      </c>
      <c r="F20" s="750">
        <f>VLOOKUP(A20,'[1]Tab. 11'!$A$9:$C$24,2,FALSE)</f>
        <v>404</v>
      </c>
      <c r="G20" s="1071">
        <f t="shared" si="2"/>
        <v>3.4743722050223598</v>
      </c>
      <c r="H20" s="750">
        <f t="shared" si="3"/>
        <v>1264</v>
      </c>
      <c r="I20" s="1071">
        <f t="shared" si="4"/>
        <v>3.8565980167810832</v>
      </c>
      <c r="K20" s="751"/>
      <c r="L20" s="751"/>
    </row>
    <row r="21" spans="1:12" x14ac:dyDescent="0.2">
      <c r="A21" s="28" t="s">
        <v>265</v>
      </c>
      <c r="B21" s="535">
        <v>78</v>
      </c>
      <c r="C21" s="1071">
        <f t="shared" si="0"/>
        <v>0.912067352666043</v>
      </c>
      <c r="D21" s="750">
        <v>122</v>
      </c>
      <c r="E21" s="1071">
        <f t="shared" si="1"/>
        <v>0.96863834855101227</v>
      </c>
      <c r="F21" s="750">
        <f>VLOOKUP(A21,'[1]Tab. 11'!$A$9:$C$24,2,FALSE)</f>
        <v>93</v>
      </c>
      <c r="G21" s="1071">
        <f t="shared" si="2"/>
        <v>0.79979360165118674</v>
      </c>
      <c r="H21" s="750">
        <f t="shared" si="3"/>
        <v>293</v>
      </c>
      <c r="I21" s="1071">
        <f t="shared" si="4"/>
        <v>0.89397406559877957</v>
      </c>
      <c r="K21" s="751"/>
      <c r="L21" s="751"/>
    </row>
    <row r="22" spans="1:12" x14ac:dyDescent="0.2">
      <c r="A22" s="28" t="s">
        <v>266</v>
      </c>
      <c r="B22" s="535">
        <v>107</v>
      </c>
      <c r="C22" s="1071">
        <f t="shared" si="0"/>
        <v>1.2511693171188025</v>
      </c>
      <c r="D22" s="750">
        <v>458</v>
      </c>
      <c r="E22" s="1071">
        <f t="shared" si="1"/>
        <v>3.6363636363636362</v>
      </c>
      <c r="F22" s="750">
        <f>VLOOKUP(A22,'[1]Tab. 11'!$A$9:$C$24,2,FALSE)</f>
        <v>110</v>
      </c>
      <c r="G22" s="1071">
        <f t="shared" si="2"/>
        <v>0.94599243206054351</v>
      </c>
      <c r="H22" s="750">
        <f t="shared" si="3"/>
        <v>675</v>
      </c>
      <c r="I22" s="1071">
        <f t="shared" si="4"/>
        <v>2.0594965675057209</v>
      </c>
      <c r="K22" s="751"/>
      <c r="L22" s="751"/>
    </row>
    <row r="23" spans="1:12" ht="15" customHeight="1" x14ac:dyDescent="0.2">
      <c r="A23" s="28" t="s">
        <v>331</v>
      </c>
      <c r="B23" s="455">
        <v>380</v>
      </c>
      <c r="C23" s="1071">
        <f t="shared" si="0"/>
        <v>4.443405051449953</v>
      </c>
      <c r="D23" s="750">
        <v>525</v>
      </c>
      <c r="E23" s="1071">
        <f t="shared" si="1"/>
        <v>4.1683207622072249</v>
      </c>
      <c r="F23" s="750">
        <f>VLOOKUP(A23,'[1]Tab. 11'!$A$9:$C$24,2,FALSE)</f>
        <v>476</v>
      </c>
      <c r="G23" s="1071">
        <f t="shared" si="2"/>
        <v>4.0935672514619883</v>
      </c>
      <c r="H23" s="750">
        <f t="shared" si="3"/>
        <v>1381</v>
      </c>
      <c r="I23" s="1071">
        <f t="shared" si="4"/>
        <v>4.2135774218154083</v>
      </c>
      <c r="K23" s="751"/>
      <c r="L23" s="751"/>
    </row>
    <row r="24" spans="1:12" ht="15.75" customHeight="1" thickBot="1" x14ac:dyDescent="0.25">
      <c r="A24" s="33" t="s">
        <v>332</v>
      </c>
      <c r="B24" s="456">
        <v>241</v>
      </c>
      <c r="C24" s="1071">
        <f t="shared" si="0"/>
        <v>2.8180542563143125</v>
      </c>
      <c r="D24" s="750">
        <v>361</v>
      </c>
      <c r="E24" s="1071">
        <f t="shared" si="1"/>
        <v>2.8662167526796347</v>
      </c>
      <c r="F24" s="750">
        <f>VLOOKUP(A24,'[1]Tab. 11'!$A$9:$C$24,2,FALSE)</f>
        <v>377</v>
      </c>
      <c r="G24" s="1071">
        <f t="shared" si="2"/>
        <v>3.2421740626074991</v>
      </c>
      <c r="H24" s="750">
        <f t="shared" si="3"/>
        <v>979</v>
      </c>
      <c r="I24" s="1071">
        <f t="shared" si="4"/>
        <v>2.9870327993897789</v>
      </c>
      <c r="K24" s="751"/>
      <c r="L24" s="751"/>
    </row>
    <row r="25" spans="1:12" ht="12.75" thickBot="1" x14ac:dyDescent="0.25">
      <c r="A25" s="358" t="s">
        <v>121</v>
      </c>
      <c r="B25" s="21">
        <f>SUM(B9:B24)</f>
        <v>8552</v>
      </c>
      <c r="C25" s="536">
        <f t="shared" si="0"/>
        <v>100</v>
      </c>
      <c r="D25" s="21">
        <v>12595</v>
      </c>
      <c r="E25" s="536">
        <f t="shared" si="1"/>
        <v>100</v>
      </c>
      <c r="F25" s="21">
        <f>SUM(F9:F24)</f>
        <v>11628</v>
      </c>
      <c r="G25" s="536">
        <f t="shared" si="2"/>
        <v>100</v>
      </c>
      <c r="H25" s="21">
        <f t="shared" si="3"/>
        <v>32775</v>
      </c>
      <c r="I25" s="1072">
        <f t="shared" si="4"/>
        <v>100</v>
      </c>
    </row>
  </sheetData>
  <mergeCells count="5">
    <mergeCell ref="A7:A8"/>
    <mergeCell ref="B7:C7"/>
    <mergeCell ref="H7:I7"/>
    <mergeCell ref="D7:E7"/>
    <mergeCell ref="F7:G7"/>
  </mergeCells>
  <pageMargins left="0.7" right="0.7" top="0.75" bottom="0.75" header="0.3" footer="0.3"/>
  <pageSetup paperSize="9" orientation="landscape" r:id="rId1"/>
  <headerFooter>
    <oddFooter>&amp;C&amp;8Urząd do Spraw Cudzoziemców
Biuro Szefa Urzędu, statystyki@udsc.gov.pl
ul. Koszykowa 16, 02-564 Warszawa, tel: (0 22) 601 43 55 , fax: (0 22) 601 74 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66</vt:i4>
      </vt:variant>
      <vt:variant>
        <vt:lpstr>Zakresy nazwane</vt:lpstr>
      </vt:variant>
      <vt:variant>
        <vt:i4>20</vt:i4>
      </vt:variant>
    </vt:vector>
  </HeadingPairs>
  <TitlesOfParts>
    <vt:vector size="86" baseType="lpstr">
      <vt:lpstr>WIZY</vt:lpstr>
      <vt:lpstr>WIZY NAJLICZNIEJSZE</vt:lpstr>
      <vt:lpstr>WIZY WOJEWODA</vt:lpstr>
      <vt:lpstr>ZAPROSZ</vt:lpstr>
      <vt:lpstr>ZAPROSZ NAJLICZ.</vt:lpstr>
      <vt:lpstr>ZAPROSZ NAJLICZ. WYKR</vt:lpstr>
      <vt:lpstr>WN. OSIED i POB. ST.</vt:lpstr>
      <vt:lpstr>WN OSIED I POB.ST NAJLICZ. WYK.</vt:lpstr>
      <vt:lpstr>WNIOSKI OSIED i POB.ST WOJ.</vt:lpstr>
      <vt:lpstr>DEC OSIED i POB. ST. DEC.</vt:lpstr>
      <vt:lpstr>DEC. POB.ST. i OSIED NAJLICZN</vt:lpstr>
      <vt:lpstr>DEC_POBST_OSIED_NAJLICZ_WYKR</vt:lpstr>
      <vt:lpstr>DEC_OSIED_POBST_WOJ</vt:lpstr>
      <vt:lpstr>DEC OSIED_POBST_WYKRES</vt:lpstr>
      <vt:lpstr>rezydent_wn</vt:lpstr>
      <vt:lpstr>rezydent_wn_woj</vt:lpstr>
      <vt:lpstr>rezydent_wn_najl.</vt:lpstr>
      <vt:lpstr>rezydent_dec</vt:lpstr>
      <vt:lpstr>rez_dec_najl.</vt:lpstr>
      <vt:lpstr>rez_dec_naj._wykres</vt:lpstr>
      <vt:lpstr>rezydent_dec_woj</vt:lpstr>
      <vt:lpstr>rezydent_dec_wykres</vt:lpstr>
      <vt:lpstr>WNIOSKI ZAMIE I POBCZ</vt:lpstr>
      <vt:lpstr>WN. ZAMIE I POBCZ NAJLICZ</vt:lpstr>
      <vt:lpstr>WN. ZAMIE I POBCZ WOJ.</vt:lpstr>
      <vt:lpstr>DEC. ZAMIE I POBCZ</vt:lpstr>
      <vt:lpstr>ZAMIE.POB.CZ.-DEC-NAJLICZ.</vt:lpstr>
      <vt:lpstr>ZAMIE.POB.CZ.DEC.NAJLICZ.WYKRES</vt:lpstr>
      <vt:lpstr>ZAMIE.POB.CZ.-DEC.WOJEWODOWIE</vt:lpstr>
      <vt:lpstr>ZAMIE.POB.CZ.-DEC.WYKRES</vt:lpstr>
      <vt:lpstr>UE-ZAREJ.POB.</vt:lpstr>
      <vt:lpstr>UE_rej_pob_najliczniejsze_wykre</vt:lpstr>
      <vt:lpstr>UE_rej_pob_woj</vt:lpstr>
      <vt:lpstr>UE_rej_pob_dec</vt:lpstr>
      <vt:lpstr>UE_rej_pob_dec_neg_i_umorz</vt:lpstr>
      <vt:lpstr>UE_prawo_stał._pob. _wn</vt:lpstr>
      <vt:lpstr>UE_prawo_stał._pob._najl._wykre</vt:lpstr>
      <vt:lpstr>UE_psp_woj</vt:lpstr>
      <vt:lpstr>UE_psp_dec</vt:lpstr>
      <vt:lpstr>UE_psp_dez_neg_i_umorz</vt:lpstr>
      <vt:lpstr>rodz UE_prawopobytu_wn</vt:lpstr>
      <vt:lpstr>rodz UE_prawopobytu_najl._wykre</vt:lpstr>
      <vt:lpstr>rodz UE_prawopobytu_woj</vt:lpstr>
      <vt:lpstr>rodz UE_prawopobytu_dec</vt:lpstr>
      <vt:lpstr>rodz UE_prawopobytu_dec N i U</vt:lpstr>
      <vt:lpstr>rodz UE_psp_wn</vt:lpstr>
      <vt:lpstr>rodz UE psp wn woj</vt:lpstr>
      <vt:lpstr>rodz. UE_psp_dec</vt:lpstr>
      <vt:lpstr>rodz. UE_psp_dec N i U</vt:lpstr>
      <vt:lpstr>nsuch_wn</vt:lpstr>
      <vt:lpstr>nsuch_najliczniejsze</vt:lpstr>
      <vt:lpstr>nsuch_dec</vt:lpstr>
      <vt:lpstr>nsuch_dec_najliczniejsze</vt:lpstr>
      <vt:lpstr>nsuch_dec_najliczniejsze_wykres</vt:lpstr>
      <vt:lpstr>nsuch_odwol_RdU</vt:lpstr>
      <vt:lpstr>nsuch_decyzje_RdU</vt:lpstr>
      <vt:lpstr>AZYL</vt:lpstr>
      <vt:lpstr>wydal_ob</vt:lpstr>
      <vt:lpstr>wydal_woj</vt:lpstr>
      <vt:lpstr>zobowiązania_do_powrotu</vt:lpstr>
      <vt:lpstr>odmowa_wjazdu</vt:lpstr>
      <vt:lpstr>pobto_wn</vt:lpstr>
      <vt:lpstr>pobto_dec</vt:lpstr>
      <vt:lpstr>pobyt_hum</vt:lpstr>
      <vt:lpstr>DOKUMENTY</vt:lpstr>
      <vt:lpstr>ważne dok. wykres</vt:lpstr>
      <vt:lpstr>'DEC OSIED i POB. ST. DEC.'!Tytuły_wydruku</vt:lpstr>
      <vt:lpstr>'DEC. ZAMIE I POBCZ'!Tytuły_wydruku</vt:lpstr>
      <vt:lpstr>DOKUMENTY!Tytuły_wydruku</vt:lpstr>
      <vt:lpstr>nsuch_dec!Tytuły_wydruku</vt:lpstr>
      <vt:lpstr>nsuch_decyzje_RdU!Tytuły_wydruku</vt:lpstr>
      <vt:lpstr>nsuch_odwol_RdU!Tytuły_wydruku</vt:lpstr>
      <vt:lpstr>nsuch_wn!Tytuły_wydruku</vt:lpstr>
      <vt:lpstr>odmowa_wjazdu!Tytuły_wydruku</vt:lpstr>
      <vt:lpstr>pobto_dec!Tytuły_wydruku</vt:lpstr>
      <vt:lpstr>pobyt_hum!Tytuły_wydruku</vt:lpstr>
      <vt:lpstr>rezydent_dec!Tytuły_wydruku</vt:lpstr>
      <vt:lpstr>rezydent_wn!Tytuły_wydruku</vt:lpstr>
      <vt:lpstr>'rodz UE_prawopobytu_dec'!Tytuły_wydruku</vt:lpstr>
      <vt:lpstr>'rodz UE_prawopobytu_wn'!Tytuły_wydruku</vt:lpstr>
      <vt:lpstr>WIZY!Tytuły_wydruku</vt:lpstr>
      <vt:lpstr>'WN. OSIED i POB. ST.'!Tytuły_wydruku</vt:lpstr>
      <vt:lpstr>'WNIOSKI ZAMIE I POBCZ'!Tytuły_wydruku</vt:lpstr>
      <vt:lpstr>wydal_ob!Tytuły_wydruku</vt:lpstr>
      <vt:lpstr>ZAPROSZ!Tytuły_wydruku</vt:lpstr>
      <vt:lpstr>zobowiązania_do_powrotu!Tytuły_wydruku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Małgorzata</dc:creator>
  <cp:lastModifiedBy>Kozłowska Magdalena</cp:lastModifiedBy>
  <cp:lastPrinted>2018-02-20T10:02:13Z</cp:lastPrinted>
  <dcterms:created xsi:type="dcterms:W3CDTF">2015-03-23T08:16:56Z</dcterms:created>
  <dcterms:modified xsi:type="dcterms:W3CDTF">2018-02-20T10:22:45Z</dcterms:modified>
</cp:coreProperties>
</file>