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zmiana listy nr 8\"/>
    </mc:Choice>
  </mc:AlternateContent>
  <bookViews>
    <workbookView xWindow="0" yWindow="0" windowWidth="28800" windowHeight="12300" firstSheet="3" activeTab="3"/>
  </bookViews>
  <sheets>
    <sheet name="14 - mazowieckie" sheetId="7" state="hidden" r:id="rId1"/>
    <sheet name="pow podst" sheetId="3" state="hidden" r:id="rId2"/>
    <sheet name="gm podst" sheetId="5" state="hidden" r:id="rId3"/>
    <sheet name="pow rez" sheetId="4" r:id="rId4"/>
    <sheet name="gm rez" sheetId="6" state="hidden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5" i="3" l="1"/>
  <c r="O76" i="3"/>
  <c r="P76" i="3"/>
  <c r="Q76" i="3"/>
  <c r="O77" i="3"/>
  <c r="P77" i="3"/>
  <c r="Q77" i="3"/>
  <c r="Q78" i="3"/>
  <c r="N78" i="3"/>
  <c r="N77" i="3"/>
  <c r="J78" i="3"/>
  <c r="J77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34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<sst xmlns="http://schemas.openxmlformats.org/spreadsheetml/2006/main" count="1797" uniqueCount="792">
  <si>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</si>
  <si>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</si>
  <si>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</si>
  <si>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</si>
  <si>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</si>
  <si>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</si>
  <si>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</si>
  <si>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</si>
  <si>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</si>
  <si>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</si>
  <si>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</si>
  <si>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</si>
  <si>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</si>
  <si>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</si>
  <si>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</si>
  <si>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</si>
  <si>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</si>
  <si>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</si>
  <si>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</si>
  <si>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</si>
  <si>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</si>
  <si>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</si>
  <si>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</si>
  <si>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</si>
  <si>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</si>
  <si>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</si>
  <si>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</si>
  <si>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</si>
  <si>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</si>
  <si>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</si>
  <si>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</si>
  <si>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</si>
  <si>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</si>
  <si>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</si>
  <si>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</si>
  <si>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</si>
  <si>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</si>
  <si>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</si>
  <si>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</si>
  <si>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</si>
  <si>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</si>
  <si>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</si>
  <si>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</si>
  <si>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</si>
  <si>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</si>
  <si>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</si>
  <si>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</si>
  <si>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</si>
  <si>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</si>
  <si>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</si>
  <si>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</si>
  <si>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</si>
  <si>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</si>
  <si>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</si>
  <si>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</si>
  <si>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</si>
  <si>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</si>
  <si>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</si>
  <si>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</si>
  <si>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</si>
  <si>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</si>
  <si>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</si>
  <si>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</si>
  <si>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</si>
  <si>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</si>
  <si>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</si>
  <si>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</si>
  <si>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</si>
  <si>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</si>
  <si>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</si>
  <si>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</si>
  <si>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</si>
  <si>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</si>
  <si>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</si>
  <si>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</si>
  <si>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</si>
  <si>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</si>
  <si>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</si>
  <si>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</si>
  <si>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</si>
  <si>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</si>
  <si>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</si>
  <si>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</si>
  <si>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</si>
  <si>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</si>
  <si>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</si>
  <si>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</si>
  <si>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</si>
  <si>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</si>
  <si>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</si>
  <si>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</si>
  <si>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</si>
  <si>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</si>
  <si>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</si>
  <si>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</si>
  <si>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</si>
  <si>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</si>
  <si>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</si>
  <si>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</si>
  <si>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</si>
  <si>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</si>
  <si>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</si>
  <si>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</si>
  <si>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</si>
  <si>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</si>
  <si>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</si>
  <si>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</si>
  <si>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</si>
  <si>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</si>
  <si>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</si>
  <si>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</si>
  <si>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</si>
  <si>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</si>
  <si>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</si>
  <si>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</si>
  <si>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</si>
  <si>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</si>
  <si>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</si>
  <si>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</si>
  <si>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</si>
  <si>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</si>
  <si>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</si>
  <si>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</si>
  <si>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</si>
  <si>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</si>
  <si>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</si>
  <si>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</si>
  <si>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</si>
  <si>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</si>
  <si>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</si>
  <si>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</si>
  <si>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</si>
  <si>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</si>
  <si>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</si>
  <si>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</si>
  <si>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</si>
  <si>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</si>
  <si>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</si>
  <si>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</si>
  <si>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</si>
  <si>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</si>
  <si>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</si>
  <si>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</si>
  <si>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</si>
  <si>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</si>
  <si>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</si>
  <si>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</si>
  <si>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</si>
  <si>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</si>
  <si>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</si>
  <si>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</si>
  <si>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</si>
  <si>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</si>
  <si>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</si>
  <si>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</si>
  <si>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</si>
  <si>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</si>
  <si>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</si>
  <si>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</si>
  <si>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</si>
  <si>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</si>
  <si>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</si>
  <si>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</si>
  <si>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</si>
  <si>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</si>
  <si>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</si>
  <si>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</si>
  <si>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</si>
  <si>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</si>
  <si>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</si>
  <si>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</si>
  <si>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</si>
  <si>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</si>
  <si>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</si>
  <si>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</si>
  <si>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</si>
  <si>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</si>
  <si>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</si>
  <si>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</si>
  <si>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</si>
  <si>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</si>
  <si>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</si>
  <si>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</si>
  <si>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</si>
  <si>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</si>
  <si>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</si>
  <si>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</si>
  <si>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</si>
  <si>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</si>
  <si>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</si>
  <si>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</si>
  <si>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</si>
  <si>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</si>
  <si>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</si>
  <si>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</si>
  <si>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</si>
  <si>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</si>
  <si>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</si>
  <si>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</si>
  <si>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</si>
  <si>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</si>
  <si>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</si>
  <si>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</si>
  <si>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</si>
  <si>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</si>
  <si>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</si>
  <si>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</si>
  <si>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</si>
  <si>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</si>
  <si>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</si>
  <si>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</si>
  <si>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</si>
  <si>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</si>
  <si>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</si>
  <si>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</si>
  <si>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</si>
  <si>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</si>
  <si>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</si>
  <si>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</si>
  <si>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</si>
  <si>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</si>
  <si>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</si>
  <si>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</si>
  <si>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</si>
  <si>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</si>
  <si>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</si>
  <si>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</si>
  <si>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</si>
  <si>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</si>
  <si>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</si>
  <si>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</si>
  <si>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</si>
  <si>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</si>
  <si>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</si>
  <si>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</si>
  <si>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</si>
  <si>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</si>
  <si>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</si>
  <si>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</si>
  <si>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</si>
  <si>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</si>
  <si>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</si>
  <si>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</si>
  <si>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</si>
  <si>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</si>
  <si>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</si>
  <si>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</si>
  <si>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</si>
  <si>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</si>
  <si>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</si>
  <si>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</si>
  <si>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</si>
  <si>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</si>
  <si>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</si>
  <si>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</si>
  <si>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</si>
  <si>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</si>
  <si>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</si>
  <si>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</si>
  <si>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</si>
  <si>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</si>
  <si>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</si>
  <si>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</si>
  <si>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</si>
  <si>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</si>
  <si>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</si>
  <si>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</si>
  <si>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</si>
  <si>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</si>
  <si>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</si>
  <si>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</si>
  <si>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</si>
  <si>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</si>
  <si>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</si>
  <si>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</si>
  <si>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</si>
  <si>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</si>
  <si>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</si>
  <si>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</si>
  <si>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</si>
  <si>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</si>
  <si>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</si>
  <si>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</si>
  <si>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</si>
  <si>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</si>
  <si>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</si>
  <si>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</si>
  <si>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</si>
  <si>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</si>
  <si>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</si>
  <si>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</si>
  <si>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</si>
  <si>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</si>
  <si>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</si>
  <si>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</si>
  <si>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</si>
  <si>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</si>
  <si>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</si>
  <si>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</si>
  <si>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</si>
  <si>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</si>
  <si>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</si>
  <si>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</si>
  <si>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</si>
  <si>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</si>
  <si>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</si>
  <si>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</si>
  <si>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</si>
  <si>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</si>
  <si>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</si>
  <si>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</si>
  <si>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</si>
  <si>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</si>
  <si>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</si>
  <si>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</si>
  <si>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</si>
  <si>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</si>
  <si>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</si>
  <si>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</si>
  <si>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</si>
  <si>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</si>
  <si>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</si>
  <si>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</si>
  <si>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</si>
  <si>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</si>
  <si>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</si>
  <si>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</si>
  <si>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</si>
  <si>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</si>
  <si>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</si>
  <si>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</si>
  <si>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</si>
  <si>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</si>
  <si>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</si>
  <si>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</si>
  <si>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</si>
  <si>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</si>
  <si>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</si>
  <si>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</si>
  <si>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</si>
  <si>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</si>
  <si>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</si>
  <si>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</si>
  <si>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</si>
  <si>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</si>
  <si>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</si>
  <si>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</si>
  <si>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</si>
  <si>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</si>
  <si>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</si>
  <si>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</si>
  <si>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</si>
  <si>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</si>
  <si>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</si>
  <si>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</si>
  <si>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</si>
  <si>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</si>
  <si>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</si>
  <si>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</si>
  <si>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</si>
  <si>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</si>
  <si>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</si>
  <si>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</si>
  <si>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</si>
  <si>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</si>
  <si>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</si>
  <si>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</si>
  <si>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</si>
  <si>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</si>
  <si>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</si>
  <si>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</si>
  <si>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</si>
  <si>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</si>
  <si>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</si>
  <si>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</si>
  <si>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</si>
  <si>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</si>
  <si>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</si>
  <si>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</si>
  <si>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</si>
  <si>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</si>
  <si>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</si>
  <si>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</si>
  <si>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</si>
  <si>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</si>
  <si>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</si>
  <si>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</si>
  <si>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</si>
  <si>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</si>
  <si>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</si>
  <si>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</si>
  <si>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</si>
  <si>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</si>
  <si>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</si>
  <si>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</si>
  <si>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</si>
  <si>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</si>
  <si>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</si>
  <si>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</si>
  <si>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</si>
  <si>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</si>
  <si>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</si>
  <si>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</si>
  <si>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</si>
  <si>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</si>
  <si>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</si>
  <si>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</si>
  <si>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</si>
  <si>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</si>
  <si>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</si>
  <si>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</si>
  <si>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</si>
  <si>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</si>
  <si>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</si>
  <si>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</si>
  <si>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</si>
  <si>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</si>
  <si>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</si>
  <si>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</si>
  <si>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</si>
  <si>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</si>
  <si>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</si>
  <si>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</si>
  <si>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</si>
  <si>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</si>
  <si>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</si>
  <si>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</si>
  <si>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</si>
  <si>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</si>
  <si>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</si>
  <si>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</si>
  <si>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</si>
  <si>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</si>
  <si>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</si>
  <si>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</si>
  <si>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</si>
  <si>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</si>
  <si>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</si>
  <si>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</si>
  <si>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</si>
  <si>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</si>
  <si>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</si>
  <si>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</si>
  <si>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</si>
  <si>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</si>
  <si>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</si>
  <si>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</si>
  <si>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</si>
  <si>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</si>
  <si>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</si>
  <si>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</si>
  <si>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</si>
  <si>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</si>
  <si>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</si>
  <si>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</si>
  <si>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</si>
  <si>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</si>
  <si>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</si>
  <si>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</si>
  <si>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</si>
  <si>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</si>
  <si>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</si>
  <si>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</si>
  <si>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</si>
  <si>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</si>
  <si>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</si>
  <si>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</si>
  <si>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</si>
  <si>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</si>
  <si>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</si>
  <si>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</si>
  <si>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</si>
  <si>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</si>
  <si>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</si>
  <si>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</si>
  <si>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</si>
  <si>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</si>
  <si>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</si>
  <si>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</si>
  <si>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</si>
  <si>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</si>
  <si>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</si>
  <si>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</si>
  <si>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</si>
  <si>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</si>
  <si>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</si>
  <si>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</si>
  <si>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</si>
  <si>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</si>
  <si>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</si>
  <si>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</si>
  <si>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</si>
  <si>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</si>
  <si>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</si>
  <si>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</si>
  <si>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</si>
  <si>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</si>
  <si>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</si>
  <si>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</si>
  <si>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</si>
  <si>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</si>
  <si>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</si>
  <si>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</si>
  <si>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</si>
  <si>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</si>
  <si>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</si>
  <si>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</si>
  <si>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</si>
  <si>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</si>
  <si>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</si>
  <si>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</si>
  <si>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</si>
  <si>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</si>
  <si>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</si>
  <si>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</si>
  <si>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</si>
  <si>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</si>
  <si>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</si>
  <si>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</si>
  <si>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</si>
  <si>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</si>
  <si>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</si>
  <si>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</si>
  <si>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</si>
  <si>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</si>
  <si>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</si>
  <si>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</si>
  <si>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</si>
  <si>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</si>
  <si>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</si>
  <si>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</si>
  <si>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</si>
  <si>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</si>
  <si>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</si>
  <si>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</si>
  <si>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</si>
  <si>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</si>
  <si>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</si>
  <si>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</si>
  <si>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</si>
  <si>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</si>
  <si>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</si>
  <si>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</si>
  <si>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</si>
  <si>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</si>
  <si>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</si>
  <si>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</si>
  <si>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</si>
  <si>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</si>
  <si>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</si>
  <si>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</si>
  <si>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</si>
  <si>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</si>
  <si>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</si>
  <si>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</si>
  <si>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</si>
  <si>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</si>
  <si>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</si>
  <si>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</si>
  <si>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</si>
  <si>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</si>
  <si>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</si>
  <si>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</si>
  <si>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</si>
  <si>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</si>
  <si>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</si>
  <si>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</si>
  <si>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</si>
  <si>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</si>
  <si>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</si>
  <si>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</si>
  <si>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</si>
  <si>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</si>
  <si>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</si>
  <si>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</si>
  <si>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</si>
  <si>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</si>
  <si>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</si>
  <si>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</si>
  <si>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</si>
  <si>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</si>
  <si>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</si>
  <si>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</si>
  <si>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</si>
  <si>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</si>
  <si>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</si>
  <si>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</si>
  <si>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</si>
  <si>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</si>
  <si>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</si>
  <si>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</si>
  <si>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</si>
  <si>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</si>
  <si>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</si>
  <si>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</si>
  <si>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</si>
  <si>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</si>
  <si>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</si>
  <si>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</si>
  <si>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</si>
  <si>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</si>
  <si>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</si>
  <si>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</si>
  <si>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</si>
  <si>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</si>
  <si>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</si>
  <si>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</si>
  <si>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</si>
  <si>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</si>
  <si>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</si>
  <si>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</si>
  <si>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</si>
  <si>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</si>
  <si>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</si>
  <si>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</si>
  <si>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</si>
  <si>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</si>
  <si>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</si>
  <si>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</si>
  <si>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</si>
  <si>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</si>
  <si>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</si>
  <si>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</si>
  <si>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</si>
  <si>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</si>
  <si>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</si>
  <si>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</si>
  <si>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</si>
  <si>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</si>
  <si>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</si>
  <si>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</si>
  <si>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</si>
  <si>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</si>
  <si>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</si>
  <si>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</si>
  <si>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</si>
  <si>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</si>
  <si>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</si>
  <si>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</si>
  <si>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</si>
  <si>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</si>
  <si>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</si>
  <si>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</si>
  <si>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</si>
  <si>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</si>
  <si>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</si>
  <si>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</si>
  <si>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</si>
  <si>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</si>
  <si>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</si>
  <si>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</si>
  <si>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</si>
  <si>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</si>
  <si>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</si>
  <si>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</si>
  <si>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</si>
  <si>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</si>
  <si>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</si>
  <si>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</si>
  <si>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</si>
  <si>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</si>
  <si>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</si>
  <si>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</si>
  <si>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</si>
  <si>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</si>
  <si>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</si>
  <si>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</si>
  <si>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</si>
  <si>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</si>
  <si>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</si>
  <si>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</si>
  <si>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</si>
  <si>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</si>
  <si>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</si>
  <si>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</si>
  <si>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</si>
  <si>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</si>
  <si>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</si>
  <si>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</si>
  <si>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</si>
  <si>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</si>
  <si>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</si>
  <si>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</si>
  <si>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</si>
  <si>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</si>
  <si>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</si>
  <si>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</si>
  <si>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</si>
  <si>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</si>
  <si>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</si>
  <si>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</si>
  <si>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</si>
  <si>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</si>
  <si>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</si>
  <si>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</si>
  <si>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</si>
  <si>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</si>
  <si>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</si>
  <si>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</si>
  <si>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</si>
  <si>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</si>
  <si>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</si>
  <si>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</si>
  <si>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</si>
  <si>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</si>
  <si>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</si>
  <si>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</si>
  <si>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</si>
  <si>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</si>
  <si>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</si>
  <si>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</si>
  <si>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</si>
  <si>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</si>
  <si>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</si>
  <si>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</si>
  <si>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</si>
  <si>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</si>
  <si>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</si>
  <si>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</si>
  <si>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</si>
  <si>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</si>
  <si>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</si>
  <si>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</si>
  <si>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</si>
  <si>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</si>
  <si>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</si>
  <si>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</si>
  <si>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</si>
  <si>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</si>
  <si>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</si>
  <si>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</si>
  <si>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</si>
  <si>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</si>
  <si>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</si>
  <si>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</si>
  <si>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</si>
  <si>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</si>
  <si>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</si>
  <si>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</si>
  <si>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</si>
  <si>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</si>
  <si>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</si>
  <si>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</si>
  <si>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</si>
  <si>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</si>
  <si>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</si>
  <si>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</si>
  <si>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</si>
  <si>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</si>
  <si>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</si>
  <si>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</si>
  <si>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</si>
  <si>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</si>
  <si>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</si>
  <si>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</si>
  <si>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</si>
  <si>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</si>
  <si>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</si>
  <si>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</si>
  <si>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</si>
  <si>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</si>
  <si>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</si>
  <si>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</si>
  <si>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</si>
  <si>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</si>
  <si>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</si>
  <si>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</si>
  <si>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</si>
  <si>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</si>
  <si>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</si>
  <si>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Zadanie zakwalifikowane do dofinansowania (dofinansowanie niepełne z uwagi na niewystarczający poziom oszczędności;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</si>
  <si>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</si>
  <si>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</si>
  <si>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</si>
  <si>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</si>
  <si>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</si>
  <si>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</si>
  <si>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</si>
  <si>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</si>
  <si>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</si>
  <si>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</si>
  <si>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</si>
  <si>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</si>
  <si>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</si>
  <si>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</si>
  <si>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</si>
  <si>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</si>
  <si>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72*</t>
  </si>
  <si>
    <t>Zadanie zakwalifikowane do dofinansowania, kwota dofinansowania zmniejszona z uwagi na deklarację Beneficjenta odnośnie do poprzetargowej kwoty kosztów kwalifikowanych</t>
  </si>
  <si>
    <t>Zwiększenie dofinansowania do kwoty wynikającej z zatwierdzonej przez Prezesa Rady Ministrów listy</t>
  </si>
  <si>
    <t>16 grudnia 2020 r.</t>
  </si>
  <si>
    <t>Lista zmieniona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</si>
</sst>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topLeftCell="A7" zoomScaleNormal="100" zoomScaleSheetLayoutView="100" workbookViewId="0">
      <selection activeCell="G20" sqref="G20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791</v>
      </c>
      <c r="B2" s="16"/>
      <c r="C2" s="8"/>
      <c r="D2" s="8"/>
      <c r="E2" s="8"/>
      <c r="F2" s="299" t="s">
        <v>773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790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podst'!K3:K74)</f>
        <v>72</v>
      </c>
      <c r="C12" s="80">
        <f>SUM('pow podst'!J3:J74)</f>
        <v>355391751.82000011</v>
      </c>
      <c r="D12" s="81">
        <f>SUM('pow podst'!L3:L74)</f>
        <v>91983313.929999977</v>
      </c>
      <c r="E12" s="82">
        <f>SUM('pow podst'!K3:K74)</f>
        <v>263408437.88999987</v>
      </c>
      <c r="F12" s="83">
        <f>SUM('pow podst'!N3:N74)</f>
        <v>21188288</v>
      </c>
      <c r="G12" s="83">
        <f>SUM('pow podst'!O3:O74)</f>
        <v>161106298.88000003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podst'!C3:C74,"K")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podst'!C3:C74,"N")</f>
        <v>46</v>
      </c>
      <c r="C14" s="130">
        <f>SUMIF('pow podst'!C17:C74,"N",'pow podst'!J17:J74)</f>
        <v>125029427.61999995</v>
      </c>
      <c r="D14" s="131">
        <f>SUMIF('pow podst'!C17:C74,"N",'pow podst'!L17:L74)</f>
        <v>37848839.210000001</v>
      </c>
      <c r="E14" s="44">
        <f>SUMIF('pow podst'!C17:C74,"N",'pow podst'!K17:K74)</f>
        <v>87180588.409999952</v>
      </c>
      <c r="F14" s="135">
        <f>SUMIF('pow podst'!$C$3:$C$74,"N",'pow podst'!N3:N74)</f>
        <v>0</v>
      </c>
      <c r="G14" s="135">
        <f>SUMIF('pow podst'!$C$3:$C$74,"N",'pow podst'!O3:O74)</f>
        <v>87180588.409999952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podst'!C3:C74,"W")</f>
        <v>12</v>
      </c>
      <c r="C15" s="132">
        <f>SUMIF('pow podst'!C3:C74,"W",'pow podst'!J3:J74)</f>
        <v>84189164.900000006</v>
      </c>
      <c r="D15" s="133">
        <f>SUMIF('pow podst'!C3:C74,"W",'pow podst'!L3:L74)</f>
        <v>24899836.420000009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59750005.43999999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16454671.319999998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203</v>
      </c>
      <c r="C20" s="90">
        <f>C12+C16</f>
        <v>640338598.83000016</v>
      </c>
      <c r="D20" s="91">
        <f t="shared" ref="C20:O22" si="0">D12+D16</f>
        <v>194682206.13999996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149</v>
      </c>
      <c r="C22" s="59">
        <f t="shared" si="0"/>
        <v>297046847.8499999</v>
      </c>
      <c r="D22" s="66">
        <f t="shared" si="0"/>
        <v>97598844.649999991</v>
      </c>
      <c r="E22" s="44">
        <f t="shared" si="0"/>
        <v>199448003.19999999</v>
      </c>
      <c r="F22" s="71">
        <f t="shared" si="0"/>
        <v>0</v>
      </c>
      <c r="G22" s="59">
        <f t="shared" ca="1" si="0"/>
        <v>199448003.19999999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131202511.39000002</v>
      </c>
      <c r="D23" s="101">
        <f t="shared" si="1"/>
        <v>41354507.74000001</v>
      </c>
      <c r="E23" s="88">
        <f t="shared" si="1"/>
        <v>89848003.649999991</v>
      </c>
      <c r="F23" s="102">
        <f t="shared" si="1"/>
        <v>0</v>
      </c>
      <c r="G23" s="100">
        <f t="shared" ca="1" si="1"/>
        <v>28234990.149999999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13</v>
      </c>
      <c r="C30" s="105">
        <f t="shared" ref="C30:O30" si="2">C24+C27</f>
        <v>25393583.810000002</v>
      </c>
      <c r="D30" s="106">
        <f t="shared" si="2"/>
        <v>8010099.2999999989</v>
      </c>
      <c r="E30" s="78">
        <f t="shared" si="2"/>
        <v>17383484.510000002</v>
      </c>
      <c r="F30" s="107">
        <f t="shared" si="2"/>
        <v>0</v>
      </c>
      <c r="G30" s="105">
        <f t="shared" si="2"/>
        <v>14523967.91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12</v>
      </c>
      <c r="C31" s="57">
        <f t="shared" si="3"/>
        <v>19609060.090000004</v>
      </c>
      <c r="D31" s="67">
        <f t="shared" si="3"/>
        <v>6274742.1799999997</v>
      </c>
      <c r="E31" s="44">
        <f t="shared" si="3"/>
        <v>13334317.91</v>
      </c>
      <c r="F31" s="72">
        <f t="shared" si="3"/>
        <v>0</v>
      </c>
      <c r="G31" s="57">
        <f t="shared" si="3"/>
        <v>13334317.91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665732182.6400001</v>
      </c>
      <c r="D33" s="117">
        <f t="shared" si="5"/>
        <v>202692305.43999997</v>
      </c>
      <c r="E33" s="118">
        <f t="shared" si="5"/>
        <v>463039877.19999993</v>
      </c>
      <c r="F33" s="119">
        <f t="shared" si="5"/>
        <v>34467136</v>
      </c>
      <c r="G33" s="116">
        <f t="shared" si="5"/>
        <v>320608704.26000005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316655907.93999994</v>
      </c>
      <c r="D35" s="68">
        <f t="shared" si="7"/>
        <v>103873586.82999998</v>
      </c>
      <c r="E35" s="74">
        <f t="shared" si="7"/>
        <v>212782321.10999998</v>
      </c>
      <c r="F35" s="73">
        <f t="shared" si="7"/>
        <v>0</v>
      </c>
      <c r="G35" s="58">
        <f t="shared" ca="1" si="7"/>
        <v>212782321.10999998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136987035.11000001</v>
      </c>
      <c r="D36" s="125">
        <f t="shared" si="7"/>
        <v>43089864.860000007</v>
      </c>
      <c r="E36" s="88">
        <f t="shared" si="7"/>
        <v>93897170.249999985</v>
      </c>
      <c r="F36" s="126">
        <f t="shared" si="7"/>
        <v>0</v>
      </c>
      <c r="G36" s="124">
        <f t="shared" ca="1" si="7"/>
        <v>29424640.149999999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zoomScaleNormal="78" zoomScaleSheetLayoutView="100" workbookViewId="0">
      <pane xSplit="6" ySplit="2" topLeftCell="G63" activePane="bottomRight" state="frozen"/>
      <selection pane="topRight" activeCell="G1" sqref="G1"/>
      <selection pane="bottomLeft" activeCell="A3" sqref="A3"/>
      <selection pane="bottomRight" activeCell="X38" sqref="X38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2">
        <v>561348.04</v>
      </c>
      <c r="M48" s="147">
        <v>0.7</v>
      </c>
      <c r="N48" s="50">
        <v>0</v>
      </c>
      <c r="O48" s="50">
        <v>1309812.08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98" t="s">
        <v>772</v>
      </c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/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2">
        <v>1175440.5300000003</v>
      </c>
      <c r="M61" s="147">
        <v>0.7</v>
      </c>
      <c r="N61" s="50">
        <v>0</v>
      </c>
      <c r="O61" s="50">
        <v>2742694.55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98" t="s">
        <v>785</v>
      </c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3282855.68</v>
      </c>
      <c r="K62" s="166">
        <v>2297998.9700000002</v>
      </c>
      <c r="L62" s="167">
        <v>984856.71</v>
      </c>
      <c r="M62" s="250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8" t="s">
        <v>772</v>
      </c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775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2">
        <v>580643.99</v>
      </c>
      <c r="M65" s="147">
        <v>0.7</v>
      </c>
      <c r="N65" s="50">
        <v>0</v>
      </c>
      <c r="O65" s="50">
        <v>1354835.97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98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781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/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/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2">
        <v>257035.81000000006</v>
      </c>
      <c r="M69" s="147">
        <v>0.7</v>
      </c>
      <c r="N69" s="50">
        <v>0</v>
      </c>
      <c r="O69" s="50">
        <v>599750.21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772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2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8" t="s">
        <v>785</v>
      </c>
      <c r="Y71" s="217"/>
    </row>
    <row r="72" spans="1:26" ht="36" x14ac:dyDescent="0.2">
      <c r="A72" s="287" t="s">
        <v>689</v>
      </c>
      <c r="B72" s="287">
        <v>173</v>
      </c>
      <c r="C72" s="288" t="s">
        <v>62</v>
      </c>
      <c r="D72" s="292" t="s">
        <v>417</v>
      </c>
      <c r="E72" s="286">
        <v>1462</v>
      </c>
      <c r="F72" s="293" t="s">
        <v>540</v>
      </c>
      <c r="G72" s="287" t="s">
        <v>112</v>
      </c>
      <c r="H72" s="289">
        <v>0.45700000000000002</v>
      </c>
      <c r="I72" s="290" t="s">
        <v>121</v>
      </c>
      <c r="J72" s="283">
        <v>6258400</v>
      </c>
      <c r="K72" s="284">
        <v>3755040</v>
      </c>
      <c r="L72" s="285">
        <v>2503360</v>
      </c>
      <c r="M72" s="291">
        <v>0.6</v>
      </c>
      <c r="N72" s="294">
        <v>0</v>
      </c>
      <c r="O72" s="294">
        <v>3755040</v>
      </c>
      <c r="P72" s="294">
        <v>0</v>
      </c>
      <c r="Q72" s="295">
        <v>0</v>
      </c>
      <c r="R72" s="295">
        <v>0</v>
      </c>
      <c r="S72" s="295">
        <v>0</v>
      </c>
      <c r="T72" s="295">
        <v>0</v>
      </c>
      <c r="U72" s="295">
        <v>0</v>
      </c>
      <c r="V72" s="295">
        <v>0</v>
      </c>
      <c r="W72" s="295">
        <v>0</v>
      </c>
      <c r="X72" s="298" t="s">
        <v>789</v>
      </c>
      <c r="Y72" s="217"/>
    </row>
    <row r="73" spans="1:26" ht="72" x14ac:dyDescent="0.2">
      <c r="A73" s="287" t="s">
        <v>690</v>
      </c>
      <c r="B73" s="287">
        <v>114</v>
      </c>
      <c r="C73" s="288" t="s">
        <v>62</v>
      </c>
      <c r="D73" s="292" t="s">
        <v>45</v>
      </c>
      <c r="E73" s="286" t="s">
        <v>68</v>
      </c>
      <c r="F73" s="293" t="s">
        <v>541</v>
      </c>
      <c r="G73" s="287" t="s">
        <v>113</v>
      </c>
      <c r="H73" s="289">
        <v>1.869</v>
      </c>
      <c r="I73" s="290" t="s">
        <v>120</v>
      </c>
      <c r="J73" s="283">
        <v>1563502.69</v>
      </c>
      <c r="K73" s="284">
        <v>1094451.8799999999</v>
      </c>
      <c r="L73" s="285">
        <v>469050.81000000006</v>
      </c>
      <c r="M73" s="291">
        <v>0.7</v>
      </c>
      <c r="N73" s="294">
        <v>0</v>
      </c>
      <c r="O73" s="294">
        <v>1094451.8799999999</v>
      </c>
      <c r="P73" s="294">
        <v>0</v>
      </c>
      <c r="Q73" s="295">
        <v>0</v>
      </c>
      <c r="R73" s="295">
        <v>0</v>
      </c>
      <c r="S73" s="295">
        <v>0</v>
      </c>
      <c r="T73" s="295">
        <v>0</v>
      </c>
      <c r="U73" s="295">
        <v>0</v>
      </c>
      <c r="V73" s="295">
        <v>0</v>
      </c>
      <c r="W73" s="295">
        <v>0</v>
      </c>
      <c r="X73" s="298" t="s">
        <v>788</v>
      </c>
      <c r="Y73" s="217"/>
    </row>
    <row r="74" spans="1:26" ht="48" x14ac:dyDescent="0.2">
      <c r="A74" s="296" t="s">
        <v>787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542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369019.72</v>
      </c>
      <c r="L74" s="242">
        <v>511355.99</v>
      </c>
      <c r="M74" s="147">
        <v>0.7</v>
      </c>
      <c r="N74" s="184">
        <v>0</v>
      </c>
      <c r="O74" s="184">
        <v>369019.72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8" t="s">
        <v>770</v>
      </c>
      <c r="Y74" s="217"/>
    </row>
    <row r="75" spans="1:26" ht="20.100000000000001" customHeight="1" x14ac:dyDescent="0.2">
      <c r="A75" s="321" t="s">
        <v>38</v>
      </c>
      <c r="B75" s="321"/>
      <c r="C75" s="321"/>
      <c r="D75" s="321"/>
      <c r="E75" s="321"/>
      <c r="F75" s="321"/>
      <c r="G75" s="321"/>
      <c r="H75" s="173">
        <f>SUM(H3:H74)</f>
        <v>227.29152000000002</v>
      </c>
      <c r="I75" s="174" t="s">
        <v>13</v>
      </c>
      <c r="J75" s="175">
        <f>SUM(J3:J74)</f>
        <v>355391751.82000011</v>
      </c>
      <c r="K75" s="175">
        <f>SUM(K3:K74)</f>
        <v>263408437.88999987</v>
      </c>
      <c r="L75" s="175">
        <f>SUM(L3:L74)</f>
        <v>91983313.929999977</v>
      </c>
      <c r="M75" s="177" t="s">
        <v>13</v>
      </c>
      <c r="N75" s="176">
        <f>SUM(N3:N74)</f>
        <v>21188288</v>
      </c>
      <c r="O75" s="176">
        <f>SUM(O3:O74)</f>
        <v>161106298.88000003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31</v>
      </c>
      <c r="B76" s="320"/>
      <c r="C76" s="320"/>
      <c r="D76" s="320"/>
      <c r="E76" s="320"/>
      <c r="F76" s="320"/>
      <c r="G76" s="320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ht="20.100000000000001" customHeight="1" x14ac:dyDescent="0.2">
      <c r="A77" s="321" t="s">
        <v>32</v>
      </c>
      <c r="B77" s="321"/>
      <c r="C77" s="321"/>
      <c r="D77" s="321"/>
      <c r="E77" s="321"/>
      <c r="F77" s="321"/>
      <c r="G77" s="321"/>
      <c r="H77" s="173">
        <f>SUMIF($C$17:$C$74,"N",H17:H74)</f>
        <v>113.71487999999999</v>
      </c>
      <c r="I77" s="174" t="s">
        <v>13</v>
      </c>
      <c r="J77" s="175">
        <f>SUMIF($C$3:$C$74,"N",J3:J74)</f>
        <v>125029427.61999995</v>
      </c>
      <c r="K77" s="175">
        <f>SUMIF($C$3:$C$74,"N",K3:K74)</f>
        <v>87180588.409999952</v>
      </c>
      <c r="L77" s="175">
        <f>SUMIF($C$3:$C$74,"N",L3:L74)</f>
        <v>37848839.210000001</v>
      </c>
      <c r="M77" s="177" t="s">
        <v>13</v>
      </c>
      <c r="N77" s="176">
        <f>SUMIF($C$3:$C$74,"N",N3:N74)</f>
        <v>0</v>
      </c>
      <c r="O77" s="176">
        <f>SUMIF($C$3:$C$74,"N",O3:O74)</f>
        <v>87180588.409999952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4"/>
      <c r="Y77" s="219"/>
    </row>
    <row r="78" spans="1:26" ht="20.100000000000001" customHeight="1" x14ac:dyDescent="0.2">
      <c r="A78" s="320" t="s">
        <v>33</v>
      </c>
      <c r="B78" s="320"/>
      <c r="C78" s="320"/>
      <c r="D78" s="320"/>
      <c r="E78" s="320"/>
      <c r="F78" s="320"/>
      <c r="G78" s="320"/>
      <c r="H78" s="179">
        <f>SUMIF($C$17:$C$74,"W",H17:H74)</f>
        <v>47.13765999999999</v>
      </c>
      <c r="I78" s="188" t="s">
        <v>13</v>
      </c>
      <c r="J78" s="167">
        <f>SUMIF($C$3:$C$74,"W",J3:J74)</f>
        <v>84189164.900000006</v>
      </c>
      <c r="K78" s="181">
        <f>SUMIF($C$3:$C$74,"W",K3:K74)</f>
        <v>59289328.479999989</v>
      </c>
      <c r="L78" s="181">
        <f>SUMIF($C$3:$C$74,"W",L3:L74)</f>
        <v>24899836.420000009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4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</mergeCells>
  <conditionalFormatting sqref="X75:Y76">
    <cfRule type="cellIs" dxfId="58" priority="40" operator="equal">
      <formula>FALSE</formula>
    </cfRule>
  </conditionalFormatting>
  <conditionalFormatting sqref="X75:X76 X78">
    <cfRule type="containsText" dxfId="57" priority="38" operator="containsText" text="fałsz">
      <formula>NOT(ISERROR(SEARCH("fałsz",X75)))</formula>
    </cfRule>
  </conditionalFormatting>
  <conditionalFormatting sqref="Y80">
    <cfRule type="cellIs" dxfId="56" priority="37" operator="equal">
      <formula>FALSE</formula>
    </cfRule>
  </conditionalFormatting>
  <conditionalFormatting sqref="Y80">
    <cfRule type="cellIs" dxfId="55" priority="36" operator="equal">
      <formula>FALSE</formula>
    </cfRule>
  </conditionalFormatting>
  <conditionalFormatting sqref="X78">
    <cfRule type="cellIs" dxfId="54" priority="35" operator="equal">
      <formula>FALSE</formula>
    </cfRule>
  </conditionalFormatting>
  <conditionalFormatting sqref="Y78">
    <cfRule type="cellIs" dxfId="53" priority="32" operator="equal">
      <formula>FALSE</formula>
    </cfRule>
  </conditionalFormatting>
  <conditionalFormatting sqref="Y78">
    <cfRule type="cellIs" dxfId="52" priority="31" operator="equal">
      <formula>FALSE</formula>
    </cfRule>
  </conditionalFormatting>
  <conditionalFormatting sqref="X77">
    <cfRule type="cellIs" dxfId="51" priority="30" operator="equal">
      <formula>FALSE</formula>
    </cfRule>
  </conditionalFormatting>
  <conditionalFormatting sqref="X77">
    <cfRule type="containsText" dxfId="50" priority="28" operator="containsText" text="fałsz">
      <formula>NOT(ISERROR(SEARCH("fałsz",X77)))</formula>
    </cfRule>
  </conditionalFormatting>
  <conditionalFormatting sqref="Y77">
    <cfRule type="cellIs" dxfId="49" priority="27" operator="equal">
      <formula>FALSE</formula>
    </cfRule>
  </conditionalFormatting>
  <conditionalFormatting sqref="Y77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view="pageBreakPreview" zoomScale="85" zoomScaleNormal="100" zoomScaleSheetLayoutView="85" workbookViewId="0">
      <pane xSplit="7" topLeftCell="M1" activePane="topRight" state="frozen"/>
      <selection activeCell="A101" sqref="A101"/>
      <selection pane="topRight" activeCell="Y4" sqref="Y4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769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1721089.18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422710.4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109603.86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5942832.2999999998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/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6095313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/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/>
      <c r="Z30" s="278"/>
      <c r="AA30" s="273"/>
    </row>
    <row r="31" spans="1:27" ht="60" x14ac:dyDescent="0.2">
      <c r="A31" s="160" t="s">
        <v>648</v>
      </c>
      <c r="B31" s="148" t="s">
        <v>784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1500805.92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246224.91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304423.83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219183.04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94935.24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148942.71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350565.29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138448.76999999999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105097.18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188979.03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138463.54999999999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112554.26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46060.45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193501.72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/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283016.28000000003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401073.34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179961.60000000001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98182.76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164246.60999999999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92146.68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149067.98000000001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/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1865010.23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206778.41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/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205953.71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/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776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/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/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84" x14ac:dyDescent="0.2">
      <c r="A112" s="261" t="s">
        <v>751</v>
      </c>
      <c r="B112" s="262" t="s">
        <v>783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777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/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522787.33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1.61975</v>
      </c>
      <c r="J114" s="268" t="s">
        <v>375</v>
      </c>
      <c r="K114" s="269">
        <v>8448704.5399999991</v>
      </c>
      <c r="L114" s="241">
        <v>5491657.9500000002</v>
      </c>
      <c r="M114" s="270">
        <v>2957046.59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244914.73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564720.67000000004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757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758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1170827.6100000001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24" x14ac:dyDescent="0.2">
      <c r="A120" s="261" t="s">
        <v>759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/>
      <c r="Z120" s="278"/>
      <c r="AA120" s="273"/>
    </row>
    <row r="121" spans="1:27" ht="36" x14ac:dyDescent="0.2">
      <c r="A121" s="261" t="s">
        <v>760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/>
      <c r="Z121" s="278"/>
      <c r="AA121" s="273"/>
    </row>
    <row r="122" spans="1:27" ht="24" x14ac:dyDescent="0.2">
      <c r="A122" s="261" t="s">
        <v>761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782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91952.960000000006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/>
      <c r="Z122" s="278"/>
      <c r="AA122" s="273"/>
    </row>
    <row r="123" spans="1:27" ht="24" x14ac:dyDescent="0.2">
      <c r="A123" s="261" t="s">
        <v>762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224599.15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763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543178.68000000005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764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765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369398.56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766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/>
      <c r="Z127" s="278"/>
      <c r="AA127" s="273"/>
    </row>
    <row r="128" spans="1:27" ht="48" x14ac:dyDescent="0.2">
      <c r="A128" s="261" t="s">
        <v>767</v>
      </c>
      <c r="B128" s="262" t="s">
        <v>786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/>
      <c r="Z128" s="278"/>
    </row>
    <row r="129" spans="1:26" ht="36" x14ac:dyDescent="0.2">
      <c r="A129" s="261" t="s">
        <v>768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771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774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778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4839860.3600000003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/>
      <c r="Z131" s="278"/>
    </row>
    <row r="132" spans="1:26" ht="24" x14ac:dyDescent="0.2">
      <c r="A132" s="261" t="s">
        <v>779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/>
      <c r="Z132" s="278"/>
    </row>
    <row r="133" spans="1:26" ht="36" x14ac:dyDescent="0.2">
      <c r="A133" s="231" t="s">
        <v>780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/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167.94393000000002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115.60524999999997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59750005.43999999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16454671.319999998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A1:A2"/>
    <mergeCell ref="B1:B2"/>
    <mergeCell ref="C1:C2"/>
    <mergeCell ref="F1:F2"/>
    <mergeCell ref="G1:G2"/>
    <mergeCell ref="D1:D2"/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tabSelected="1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7"/>
      <c r="B3" s="287"/>
      <c r="C3" s="288"/>
      <c r="D3" s="292"/>
      <c r="E3" s="286"/>
      <c r="F3" s="293"/>
      <c r="G3" s="287"/>
      <c r="H3" s="289"/>
      <c r="I3" s="290"/>
      <c r="J3" s="283"/>
      <c r="K3" s="284"/>
      <c r="L3" s="285"/>
      <c r="M3" s="291"/>
      <c r="N3" s="294"/>
      <c r="O3" s="294"/>
      <c r="P3" s="294"/>
      <c r="Q3" s="295"/>
      <c r="R3" s="295"/>
      <c r="S3" s="295"/>
      <c r="T3" s="295"/>
      <c r="U3" s="295"/>
      <c r="V3" s="295"/>
      <c r="W3" s="295"/>
      <c r="X3" s="238"/>
      <c r="Y3" s="38"/>
      <c r="Z3" s="39"/>
      <c r="AA3" s="39"/>
      <c r="AB3" s="41"/>
    </row>
    <row r="4" spans="1:28" s="40" customFormat="1" x14ac:dyDescent="0.25">
      <c r="A4" s="287"/>
      <c r="B4" s="287"/>
      <c r="C4" s="288"/>
      <c r="D4" s="292"/>
      <c r="E4" s="286"/>
      <c r="F4" s="293"/>
      <c r="G4" s="287"/>
      <c r="H4" s="289"/>
      <c r="I4" s="290"/>
      <c r="J4" s="283"/>
      <c r="K4" s="284"/>
      <c r="L4" s="285"/>
      <c r="M4" s="291"/>
      <c r="N4" s="294"/>
      <c r="O4" s="294"/>
      <c r="P4" s="294"/>
      <c r="Q4" s="295"/>
      <c r="R4" s="295"/>
      <c r="S4" s="295"/>
      <c r="T4" s="295"/>
      <c r="U4" s="295"/>
      <c r="V4" s="295"/>
      <c r="W4" s="295"/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="78" zoomScaleNormal="78" zoomScaleSheetLayoutView="78" workbookViewId="0">
      <selection activeCell="A16" sqref="A16:H16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2020-12-22T10:54:58Z</dcterms:modified>
</cp:coreProperties>
</file>